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<sst xmlns="http://schemas.openxmlformats.org/spreadsheetml/2006/main" uniqueCount="336">
  <si>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</si>
  <si>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</si>
  <si>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</si>
  <si>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</si>
  <si>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</si>
  <si>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</si>
  <si>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</si>
  <si>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</si>
  <si>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</si>
  <si>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</si>
  <si>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</si>
  <si>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</si>
  <si>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</si>
  <si>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</si>
  <si>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</si>
  <si>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</si>
  <si>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</si>
  <si>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</si>
  <si>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</si>
  <si>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</si>
  <si>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</si>
  <si>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</si>
  <si>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</si>
  <si>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</si>
  <si>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</si>
  <si>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</si>
  <si>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</si>
  <si>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</si>
  <si>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</si>
  <si>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</si>
  <si>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</si>
  <si>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</si>
  <si>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</si>
  <si>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</si>
  <si>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</si>
  <si>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</si>
  <si>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</si>
  <si>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</si>
  <si>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</si>
  <si>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</si>
  <si>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</si>
  <si>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</si>
  <si>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</si>
  <si>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</si>
  <si>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</si>
  <si>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</si>
  <si>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</si>
  <si>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</si>
  <si>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</si>
  <si>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</si>
  <si>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</si>
  <si>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</si>
  <si>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</si>
  <si>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</si>
  <si>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</si>
  <si>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</si>
  <si>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</si>
  <si>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ln_ink974</t>
  </si>
  <si>
    <t>インターカラー</t>
  </si>
  <si>
    <t>選べる出会い版(LINEver)（藤井レイラ）</t>
  </si>
  <si>
    <t>圧倒的マッチング率</t>
  </si>
  <si>
    <t>line</t>
  </si>
  <si>
    <t>サンスポ関東</t>
  </si>
  <si>
    <t>全5段つかみ15段</t>
  </si>
  <si>
    <t>1～15日</t>
  </si>
  <si>
    <t>ic3888</t>
  </si>
  <si>
    <t>空電</t>
  </si>
  <si>
    <t>ln_ink975</t>
  </si>
  <si>
    <t>半5段つかみ15段</t>
  </si>
  <si>
    <t>ic3889</t>
  </si>
  <si>
    <t>ln_ink976</t>
  </si>
  <si>
    <t>右女9版(ヘスティア)(LINEver)（高宮菜々子）</t>
  </si>
  <si>
    <t>学生いませんギャルもいません熟女熟女熟女熟女(LINEver)</t>
  </si>
  <si>
    <t>16～31日</t>
  </si>
  <si>
    <t>ic3890</t>
  </si>
  <si>
    <t>ln_ink977</t>
  </si>
  <si>
    <t>ic3891</t>
  </si>
  <si>
    <t>ln_ink978</t>
  </si>
  <si>
    <t>サンスポ関西</t>
  </si>
  <si>
    <t>ic3892</t>
  </si>
  <si>
    <t>ln_ink979</t>
  </si>
  <si>
    <t>ic3893</t>
  </si>
  <si>
    <t>ln_ink980</t>
  </si>
  <si>
    <t>ic3894</t>
  </si>
  <si>
    <t>ln_ink981</t>
  </si>
  <si>
    <t>ic3895</t>
  </si>
  <si>
    <t>ic3896</t>
  </si>
  <si>
    <t>DVDパッケージ＿ストーリー版（晶エリー）</t>
  </si>
  <si>
    <t>え美熟女が</t>
  </si>
  <si>
    <t>lp07</t>
  </si>
  <si>
    <t>デイリースポーツ関西</t>
  </si>
  <si>
    <t>全5段・半5段つかみスライド</t>
  </si>
  <si>
    <t>7/1～</t>
  </si>
  <si>
    <t>ic3897</t>
  </si>
  <si>
    <t>コンパニオン版（高宮菜々子）</t>
  </si>
  <si>
    <t>人生で一度は訪れたい出会いの老舗〇〇</t>
  </si>
  <si>
    <t>ic3898</t>
  </si>
  <si>
    <t>新書籍版2（晶エリー）</t>
  </si>
  <si>
    <t>70歳までの出会いお手伝い</t>
  </si>
  <si>
    <t>ic3899</t>
  </si>
  <si>
    <t>雑誌版SPA（藤井レイラ）</t>
  </si>
  <si>
    <t>マカより効果的エロい熟女が誘ってくる魅力的なサイト</t>
  </si>
  <si>
    <t>ic3900</t>
  </si>
  <si>
    <t>デリヘル版2（高宮菜々子）</t>
  </si>
  <si>
    <t>もう50代の熟女だけど</t>
  </si>
  <si>
    <t>ic3901</t>
  </si>
  <si>
    <t>(空電共通)</t>
  </si>
  <si>
    <t>ln_ink982</t>
  </si>
  <si>
    <t>終2（左面）</t>
  </si>
  <si>
    <t>うちくる？版(LINEver)（藤井レイラ）</t>
  </si>
  <si>
    <t>そのマッチングアプリで満足してる？</t>
  </si>
  <si>
    <t>東スポ</t>
  </si>
  <si>
    <t>1C煙突</t>
  </si>
  <si>
    <t>7月29日(月)</t>
  </si>
  <si>
    <t>ln_ink983</t>
  </si>
  <si>
    <t>中京スポーツ</t>
  </si>
  <si>
    <t>ln_ink984</t>
  </si>
  <si>
    <t>大スポ</t>
  </si>
  <si>
    <t>ln_ink985</t>
  </si>
  <si>
    <t>九スポ</t>
  </si>
  <si>
    <t>7月30日(火)</t>
  </si>
  <si>
    <t>ic3902</t>
  </si>
  <si>
    <t>空電 (共通)</t>
  </si>
  <si>
    <t>ln_ink986</t>
  </si>
  <si>
    <t>いろいろな疑問版(LINEver)（藤井レイラ）</t>
  </si>
  <si>
    <t>登録すればわかります</t>
  </si>
  <si>
    <t>スポニチ関西</t>
  </si>
  <si>
    <t>半2段つかみ20段保証</t>
  </si>
  <si>
    <t>20段保証</t>
  </si>
  <si>
    <t>ln_ink987</t>
  </si>
  <si>
    <t>女優大版１(LINEver)（藤井レイラ）</t>
  </si>
  <si>
    <t>出会い探しは</t>
  </si>
  <si>
    <t>ic3903</t>
  </si>
  <si>
    <t>求人風（高宮菜々子）</t>
  </si>
  <si>
    <t>「出会い不足解消に〇〇」</t>
  </si>
  <si>
    <t>ln_ink988</t>
  </si>
  <si>
    <t>看板案内版(LINEver)（晶エリー）</t>
  </si>
  <si>
    <t>美しい熟女との出会いまでここから約3分(LINEver)</t>
  </si>
  <si>
    <t>ic3904</t>
  </si>
  <si>
    <t>ln_ink989</t>
  </si>
  <si>
    <t>フローチャート版(LINEver)（複数）</t>
  </si>
  <si>
    <t>出会い診断スタート</t>
  </si>
  <si>
    <t>ニッカン関西</t>
  </si>
  <si>
    <t>半2段つかみ10段保証</t>
  </si>
  <si>
    <t>1～10日</t>
  </si>
  <si>
    <t>ln_ink990</t>
  </si>
  <si>
    <t>コンシェルジュ版(LINEver)（藤井レイラ）</t>
  </si>
  <si>
    <t>心配ご無用！</t>
  </si>
  <si>
    <t>11～20日</t>
  </si>
  <si>
    <t>ic3905</t>
  </si>
  <si>
    <t>興奮版（高宮菜々子）</t>
  </si>
  <si>
    <t>学生いませんギャルもいません熟女熟女熟女熟女</t>
  </si>
  <si>
    <t>21～31日</t>
  </si>
  <si>
    <t>ic3906</t>
  </si>
  <si>
    <t>ln_ink991</t>
  </si>
  <si>
    <t>再婚&amp;理解者版(LINEver)（晶エリー）</t>
  </si>
  <si>
    <t>再婚&amp;理解者(LINEver)</t>
  </si>
  <si>
    <t>スポーツ報知関西　1回目</t>
  </si>
  <si>
    <t>4C終面雑報</t>
  </si>
  <si>
    <t>ic3907</t>
  </si>
  <si>
    <t>スポーツ報知関西　2回目</t>
  </si>
  <si>
    <t>ln_ink992</t>
  </si>
  <si>
    <t>密会版(LINEver)（晶エリー）</t>
  </si>
  <si>
    <t>ほぼ初体験</t>
  </si>
  <si>
    <t>スポーツ報知関西　3回目</t>
  </si>
  <si>
    <t>ln_ink993</t>
  </si>
  <si>
    <t>登録すれば恋が始まる(LINEver)（高宮菜々子）</t>
  </si>
  <si>
    <t>60歳以上の男性パートナー探し</t>
  </si>
  <si>
    <t>スポーツ報知関西　4回目</t>
  </si>
  <si>
    <t>ln_ink994</t>
  </si>
  <si>
    <t>タイプ問いかけ版(LINEver)（複数）</t>
  </si>
  <si>
    <t>出会い求める50代以上</t>
  </si>
  <si>
    <t>スポーツ報知関西　5回目</t>
  </si>
  <si>
    <t>ln_ink995</t>
  </si>
  <si>
    <t>スポーツ報知関西　6回目</t>
  </si>
  <si>
    <t>ic3908</t>
  </si>
  <si>
    <t>スポーツ報知関西　7回目</t>
  </si>
  <si>
    <t>ln_ink996</t>
  </si>
  <si>
    <t>スポーツ報知関西　8回目</t>
  </si>
  <si>
    <t>ln_ink997</t>
  </si>
  <si>
    <t>スポーツ報知関西　9回目</t>
  </si>
  <si>
    <t>ln_ink998</t>
  </si>
  <si>
    <t>スポーツ報知関西　10回目</t>
  </si>
  <si>
    <t>ln_ink999</t>
  </si>
  <si>
    <t>スポーツ報知関西　11回目</t>
  </si>
  <si>
    <t>ic3909</t>
  </si>
  <si>
    <t>スポーツ報知関西　12回目</t>
  </si>
  <si>
    <t>ln_ink1000</t>
  </si>
  <si>
    <t>中高年スタート版(LINEver)（複数）</t>
  </si>
  <si>
    <t>出会いの祭典</t>
  </si>
  <si>
    <t>スポーツ報知関西　13回目</t>
  </si>
  <si>
    <t>ic3910</t>
  </si>
  <si>
    <t>共通</t>
  </si>
  <si>
    <t>ln_ink1001</t>
  </si>
  <si>
    <t>熟女がエロくて版１(LINEver)（複数）</t>
  </si>
  <si>
    <t>LINE友だち登録で簡単</t>
  </si>
  <si>
    <t>アダルト面4C大雑4～5回</t>
  </si>
  <si>
    <t>7月05日(金)</t>
  </si>
  <si>
    <t>ln_ink1002</t>
  </si>
  <si>
    <t>7月12日(金)</t>
  </si>
  <si>
    <t>ln_ink1003</t>
  </si>
  <si>
    <t>令和最新版(LINEver)（複数）</t>
  </si>
  <si>
    <t>熟女の祭典</t>
  </si>
  <si>
    <t>7月19日(金)</t>
  </si>
  <si>
    <t>ic3911</t>
  </si>
  <si>
    <t>ln_ink1004</t>
  </si>
  <si>
    <t>QRお股版(LINEver)（高宮菜々子）</t>
  </si>
  <si>
    <t>女性会員急増!!</t>
  </si>
  <si>
    <t>アダルト面4C全3段</t>
  </si>
  <si>
    <t>7月22日(月)</t>
  </si>
  <si>
    <t>ic3912</t>
  </si>
  <si>
    <t>ln_ink1005</t>
  </si>
  <si>
    <t>ヤリもく限定版(LINEver)（晶エリー）</t>
  </si>
  <si>
    <t>真面目な出会いはお断り</t>
  </si>
  <si>
    <t>ln_ink1006</t>
  </si>
  <si>
    <t>女性すげ～版(LINEver)（複数）</t>
  </si>
  <si>
    <t>濃密な出会いをしてもいい</t>
  </si>
  <si>
    <t>ln_ink1007</t>
  </si>
  <si>
    <t>寂しい女たち版(LINEver)（ー）</t>
  </si>
  <si>
    <t>私じゃダメですか</t>
  </si>
  <si>
    <t>ln_ink1008</t>
  </si>
  <si>
    <t>エロくたっていいじゃない版(LINEver)（高宮菜々子）</t>
  </si>
  <si>
    <t>おじさんだもん</t>
  </si>
  <si>
    <t>7月27日(土)</t>
  </si>
  <si>
    <t>ic3913</t>
  </si>
  <si>
    <t>ln_ink1009</t>
  </si>
  <si>
    <t>寂しい女たち版(LINEver)（フリー女性②）</t>
  </si>
  <si>
    <t>私じゃダメですか尻画像</t>
  </si>
  <si>
    <t>ln_ink1010</t>
  </si>
  <si>
    <t>ヤリモクじゃダメですか(LINEver)（フリー女性⑧）</t>
  </si>
  <si>
    <t>高速マッチング恋愛</t>
  </si>
  <si>
    <t>ln_ink1011</t>
  </si>
  <si>
    <t>エッチの後に愛版(LINEver)（高宮菜々子）</t>
  </si>
  <si>
    <t>おじさんとためしたい</t>
  </si>
  <si>
    <t>ln_ink1012</t>
  </si>
  <si>
    <t>欲におぼれた女版(LINEver)（複数）</t>
  </si>
  <si>
    <t>私を見て‼</t>
  </si>
  <si>
    <t>ic3914</t>
  </si>
  <si>
    <t>ic3925</t>
  </si>
  <si>
    <t>新版（）</t>
  </si>
  <si>
    <t>全3段12段保証</t>
  </si>
  <si>
    <t>7月16日(火)</t>
  </si>
  <si>
    <t>ic3915</t>
  </si>
  <si>
    <t>ic3926</t>
  </si>
  <si>
    <t>全2段・大雑12段保証</t>
  </si>
  <si>
    <t>ic3916</t>
  </si>
  <si>
    <t>ic3917</t>
  </si>
  <si>
    <t>デリヘル版3（高宮菜々子）</t>
  </si>
  <si>
    <t>スポニチ関東</t>
  </si>
  <si>
    <t>全5段</t>
  </si>
  <si>
    <t>7月13日(土)</t>
  </si>
  <si>
    <t>ic3918</t>
  </si>
  <si>
    <t>ln_ink1015</t>
  </si>
  <si>
    <t>老人ホーム版(LINEver)（晶エリー）</t>
  </si>
  <si>
    <t>お相手待ちの女性が出ました(LINEver)</t>
  </si>
  <si>
    <t>7月28日(日)</t>
  </si>
  <si>
    <t>ic3919</t>
  </si>
  <si>
    <t>ln_ink1016</t>
  </si>
  <si>
    <t>電話orライン２(LINEver)（高宮菜々子）</t>
  </si>
  <si>
    <t>出会いの力を</t>
  </si>
  <si>
    <t>ic3920</t>
  </si>
  <si>
    <t>ln_ink1017</t>
  </si>
  <si>
    <t>右女9版(ヘスティア)(LINEver)（晶エリー）</t>
  </si>
  <si>
    <t>白髪まじりの男性に出会いたい女性がLINEを待ってる</t>
  </si>
  <si>
    <t>ic3921</t>
  </si>
  <si>
    <t>ln_ink1018</t>
  </si>
  <si>
    <t>1C終面全5段</t>
  </si>
  <si>
    <t>ic3922</t>
  </si>
  <si>
    <t>ic3923</t>
  </si>
  <si>
    <t>ic3924</t>
  </si>
  <si>
    <t>新聞 TOTAL</t>
  </si>
  <si>
    <t>●雑誌 広告</t>
  </si>
  <si>
    <t>ln_ink973</t>
  </si>
  <si>
    <t>日本ジャーナル出版</t>
  </si>
  <si>
    <t>他は見ちゃダメ版(LINEver)（晶エリー）</t>
  </si>
  <si>
    <t>エロい熟女が男を誘ってくる</t>
  </si>
  <si>
    <t>週刊実話ザ・タブー</t>
  </si>
  <si>
    <t>表4</t>
  </si>
  <si>
    <t>7月24日(水)</t>
  </si>
  <si>
    <t>za256</t>
  </si>
  <si>
    <t>ln_adn050</t>
  </si>
  <si>
    <t>アドライヴ</t>
  </si>
  <si>
    <t>大洋図書</t>
  </si>
  <si>
    <t>2P中心でか文字版(高宮菜々子さん)_LINE版</t>
  </si>
  <si>
    <t>実話ナックルズGOLD</t>
  </si>
  <si>
    <t>1C2P</t>
  </si>
  <si>
    <t>7月08日(月)</t>
  </si>
  <si>
    <t>ad869</t>
  </si>
  <si>
    <t>ln_adn051</t>
  </si>
  <si>
    <t>5P風俗ヘスティア(高宮菜々子さん)_LINE版</t>
  </si>
  <si>
    <t>実話ナックルズ ウルトラ</t>
  </si>
  <si>
    <t>1C5P</t>
  </si>
  <si>
    <t>ad870</t>
  </si>
  <si>
    <t>ln_adn052</t>
  </si>
  <si>
    <t>文友舎</t>
  </si>
  <si>
    <t>2P素敵なヤリ活（タイトル『素敵なヤリ活』）_LINE版</t>
  </si>
  <si>
    <t>EXCITING MAX! DELUXE</t>
  </si>
  <si>
    <t>4C2P</t>
  </si>
  <si>
    <t>7月31日(水)</t>
  </si>
  <si>
    <t>ad871</t>
  </si>
  <si>
    <t>雑誌 TOTAL</t>
  </si>
  <si>
    <t>●DVD 広告</t>
  </si>
  <si>
    <t>pa632</t>
  </si>
  <si>
    <t>DVD4コマ-ヘスティア</t>
  </si>
  <si>
    <t>毎月売</t>
  </si>
  <si>
    <t>EXCITING MAX!SPECIAL</t>
  </si>
  <si>
    <t>DVD袋裏1C+コンテンツ枠</t>
  </si>
  <si>
    <t>7月11日(木)</t>
  </si>
  <si>
    <t>pa633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</si>
  <si>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</si>
  <si>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</si>
  <si>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</si>
  <si>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</si>
  <si>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</si>
  <si>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</si>
  <si>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</si>
  <si>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</si>
  <si>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7/1～7/31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</si>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</sst>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9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1.6411764705882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4</v>
      </c>
      <c r="P6" s="92">
        <v>0</v>
      </c>
      <c r="Q6" s="93">
        <f>O6+P6</f>
        <v>4</v>
      </c>
      <c r="R6" s="81" t="str">
        <f>IFERROR(Q6/N6,"-")</f>
        <v>-</v>
      </c>
      <c r="S6" s="80">
        <v>0</v>
      </c>
      <c r="T6" s="80">
        <v>1</v>
      </c>
      <c r="U6" s="81">
        <f>IFERROR(T6/(Q6),"-")</f>
        <v>0.25</v>
      </c>
      <c r="V6" s="82">
        <f>IFERROR(K6/SUM(Q6:Q21),"-")</f>
        <v>8717.9487179487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218000</v>
      </c>
      <c r="AC6" s="85">
        <f>SUM(Y6:Y21)/SUM(K6:K21)</f>
        <v>1.6411764705882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2</v>
      </c>
      <c r="AO6" s="101">
        <f>IF(Q6=0,"",IF(AN6=0,"",(AN6/Q6)))</f>
        <v>0.5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>
        <v>2</v>
      </c>
      <c r="BY6" s="127">
        <f>IF(Q6=0,"",IF(BX6=0,"",(BX6/Q6)))</f>
        <v>0.5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34</v>
      </c>
      <c r="M7" s="80">
        <v>15</v>
      </c>
      <c r="N7" s="80">
        <v>10</v>
      </c>
      <c r="O7" s="91">
        <v>0</v>
      </c>
      <c r="P7" s="92">
        <v>0</v>
      </c>
      <c r="Q7" s="93">
        <f>O7+P7</f>
        <v>0</v>
      </c>
      <c r="R7" s="81">
        <f>IFERROR(Q7/N7,"-")</f>
        <v>0</v>
      </c>
      <c r="S7" s="80">
        <v>0</v>
      </c>
      <c r="T7" s="80">
        <v>0</v>
      </c>
      <c r="U7" s="81" t="str">
        <f>IFERROR(T7/(Q7),"-")</f>
        <v>-</v>
      </c>
      <c r="V7" s="82"/>
      <c r="W7" s="83">
        <v>0</v>
      </c>
      <c r="X7" s="81" t="str">
        <f>IF(Q7=0,"-",W7/Q7)</f>
        <v>-</v>
      </c>
      <c r="Y7" s="186">
        <v>0</v>
      </c>
      <c r="Z7" s="187" t="str">
        <f>IFERROR(Y7/Q7,"-")</f>
        <v>-</v>
      </c>
      <c r="AA7" s="187" t="str">
        <f>IFERROR(Y7/W7,"-")</f>
        <v>-</v>
      </c>
      <c r="AB7" s="181"/>
      <c r="AC7" s="85"/>
      <c r="AD7" s="78"/>
      <c r="AE7" s="94"/>
      <c r="AF7" s="95" t="str">
        <f>IF(Q7=0,"",IF(AE7=0,"",(AE7/Q7)))</f>
        <v/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 t="str">
        <f>IF(Q7=0,"",IF(AN7=0,"",(AN7/Q7)))</f>
        <v/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 t="str">
        <f>IF(Q7=0,"",IF(AW7=0,"",(AW7/Q7)))</f>
        <v/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 t="str">
        <f>IF(Q7=0,"",IF(BF7=0,"",(BF7/Q7)))</f>
        <v/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 t="str">
        <f>IF(Q7=0,"",IF(BO7=0,"",(BO7/Q7)))</f>
        <v/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 t="str">
        <f>IF(Q7=0,"",IF(BX7=0,"",(BX7/Q7)))</f>
        <v/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 t="str">
        <f>IF(Q7=0,"",IF(CG7=0,"",(CG7/Q7)))</f>
        <v/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0</v>
      </c>
      <c r="O10" s="91">
        <v>4</v>
      </c>
      <c r="P10" s="92">
        <v>0</v>
      </c>
      <c r="Q10" s="93">
        <f>O10+P10</f>
        <v>4</v>
      </c>
      <c r="R10" s="81" t="str">
        <f>IFERROR(Q10/N10,"-")</f>
        <v>-</v>
      </c>
      <c r="S10" s="80">
        <v>0</v>
      </c>
      <c r="T10" s="80">
        <v>1</v>
      </c>
      <c r="U10" s="81">
        <f>IFERROR(T10/(Q10),"-")</f>
        <v>0.25</v>
      </c>
      <c r="V10" s="82"/>
      <c r="W10" s="83">
        <v>1</v>
      </c>
      <c r="X10" s="81">
        <f>IF(Q10=0,"-",W10/Q10)</f>
        <v>0.25</v>
      </c>
      <c r="Y10" s="186">
        <v>20000</v>
      </c>
      <c r="Z10" s="187">
        <f>IFERROR(Y10/Q10,"-")</f>
        <v>5000</v>
      </c>
      <c r="AA10" s="187">
        <f>IFERROR(Y10/W10,"-")</f>
        <v>20000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0.25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</v>
      </c>
      <c r="BP10" s="120">
        <f>IF(Q10=0,"",IF(BO10=0,"",(BO10/Q10)))</f>
        <v>0.25</v>
      </c>
      <c r="BQ10" s="121">
        <v>1</v>
      </c>
      <c r="BR10" s="122">
        <f>IFERROR(BQ10/BO10,"-")</f>
        <v>1</v>
      </c>
      <c r="BS10" s="123">
        <v>20000</v>
      </c>
      <c r="BT10" s="124">
        <f>IFERROR(BS10/BO10,"-")</f>
        <v>20000</v>
      </c>
      <c r="BU10" s="125"/>
      <c r="BV10" s="125">
        <v>1</v>
      </c>
      <c r="BW10" s="125"/>
      <c r="BX10" s="126">
        <v>2</v>
      </c>
      <c r="BY10" s="127">
        <f>IF(Q10=0,"",IF(BX10=0,"",(BX10/Q10)))</f>
        <v>0.5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20000</v>
      </c>
      <c r="CR10" s="141">
        <v>20000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11</v>
      </c>
      <c r="M11" s="80">
        <v>8</v>
      </c>
      <c r="N11" s="80">
        <v>1</v>
      </c>
      <c r="O11" s="91">
        <v>1</v>
      </c>
      <c r="P11" s="92">
        <v>0</v>
      </c>
      <c r="Q11" s="93">
        <f>O11+P11</f>
        <v>1</v>
      </c>
      <c r="R11" s="81">
        <f>IFERROR(Q11/N11,"-")</f>
        <v>1</v>
      </c>
      <c r="S11" s="80">
        <v>0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>
        <f>IF(Q11=0,"",IF(BO11=0,"",(BO11/Q11)))</f>
        <v>0</v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>
        <v>1</v>
      </c>
      <c r="BY11" s="127">
        <f>IF(Q11=0,"",IF(BX11=0,"",(BX11/Q11)))</f>
        <v>1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1</v>
      </c>
      <c r="M13" s="80">
        <v>1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78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10</v>
      </c>
      <c r="P14" s="92">
        <v>0</v>
      </c>
      <c r="Q14" s="93">
        <f>O14+P14</f>
        <v>10</v>
      </c>
      <c r="R14" s="81" t="str">
        <f>IFERROR(Q14/N14,"-")</f>
        <v>-</v>
      </c>
      <c r="S14" s="80">
        <v>0</v>
      </c>
      <c r="T14" s="80">
        <v>0</v>
      </c>
      <c r="U14" s="81">
        <f>IFERROR(T14/(Q14),"-")</f>
        <v>0</v>
      </c>
      <c r="V14" s="82"/>
      <c r="W14" s="83">
        <v>2</v>
      </c>
      <c r="X14" s="81">
        <f>IF(Q14=0,"-",W14/Q14)</f>
        <v>0.2</v>
      </c>
      <c r="Y14" s="186">
        <v>138000</v>
      </c>
      <c r="Z14" s="187">
        <f>IFERROR(Y14/Q14,"-")</f>
        <v>13800</v>
      </c>
      <c r="AA14" s="187">
        <f>IFERROR(Y14/W14,"-")</f>
        <v>69000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2</v>
      </c>
      <c r="BG14" s="113">
        <f>IF(Q14=0,"",IF(BF14=0,"",(BF14/Q14)))</f>
        <v>0.2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2</v>
      </c>
      <c r="BP14" s="120">
        <f>IF(Q14=0,"",IF(BO14=0,"",(BO14/Q14)))</f>
        <v>0.2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5</v>
      </c>
      <c r="BY14" s="127">
        <f>IF(Q14=0,"",IF(BX14=0,"",(BX14/Q14)))</f>
        <v>0.5</v>
      </c>
      <c r="BZ14" s="128">
        <v>2</v>
      </c>
      <c r="CA14" s="129">
        <f>IFERROR(BZ14/BX14,"-")</f>
        <v>0.4</v>
      </c>
      <c r="CB14" s="130">
        <v>138000</v>
      </c>
      <c r="CC14" s="131">
        <f>IFERROR(CB14/BX14,"-")</f>
        <v>27600</v>
      </c>
      <c r="CD14" s="132">
        <v>1</v>
      </c>
      <c r="CE14" s="132"/>
      <c r="CF14" s="132">
        <v>1</v>
      </c>
      <c r="CG14" s="133">
        <v>1</v>
      </c>
      <c r="CH14" s="134">
        <f>IF(Q14=0,"",IF(CG14=0,"",(CG14/Q14)))</f>
        <v>0.1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2</v>
      </c>
      <c r="CQ14" s="141">
        <v>138000</v>
      </c>
      <c r="CR14" s="141">
        <v>135000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/>
      <c r="B15" s="189" t="s">
        <v>79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30</v>
      </c>
      <c r="M15" s="80">
        <v>22</v>
      </c>
      <c r="N15" s="80">
        <v>2</v>
      </c>
      <c r="O15" s="91">
        <v>2</v>
      </c>
      <c r="P15" s="92">
        <v>0</v>
      </c>
      <c r="Q15" s="93">
        <f>O15+P15</f>
        <v>2</v>
      </c>
      <c r="R15" s="81">
        <f>IFERROR(Q15/N15,"-")</f>
        <v>1</v>
      </c>
      <c r="S15" s="80">
        <v>1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390000</v>
      </c>
      <c r="Z15" s="187">
        <f>IFERROR(Y15/Q15,"-")</f>
        <v>195000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>
        <v>2</v>
      </c>
      <c r="CH15" s="134">
        <f>IF(Q15=0,"",IF(CG15=0,"",(CG15/Q15)))</f>
        <v>1</v>
      </c>
      <c r="CI15" s="135">
        <v>1</v>
      </c>
      <c r="CJ15" s="136">
        <f>IFERROR(CI15/CG15,"-")</f>
        <v>0.5</v>
      </c>
      <c r="CK15" s="137">
        <v>390000</v>
      </c>
      <c r="CL15" s="138">
        <f>IFERROR(CK15/CG15,"-")</f>
        <v>195000</v>
      </c>
      <c r="CM15" s="139"/>
      <c r="CN15" s="139"/>
      <c r="CO15" s="139">
        <v>1</v>
      </c>
      <c r="CP15" s="140">
        <v>0</v>
      </c>
      <c r="CQ15" s="141">
        <v>390000</v>
      </c>
      <c r="CR15" s="141">
        <v>390000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/>
      <c r="B16" s="189" t="s">
        <v>80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78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1</v>
      </c>
      <c r="P16" s="92">
        <v>0</v>
      </c>
      <c r="Q16" s="93">
        <f>O16+P16</f>
        <v>1</v>
      </c>
      <c r="R16" s="81" t="str">
        <f>IFERROR(Q16/N16,"-")</f>
        <v>-</v>
      </c>
      <c r="S16" s="80">
        <v>0</v>
      </c>
      <c r="T16" s="80">
        <v>0</v>
      </c>
      <c r="U16" s="81">
        <f>IFERROR(T16/(Q16),"-")</f>
        <v>0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>
        <v>1</v>
      </c>
      <c r="BY16" s="127">
        <f>IF(Q16=0,"",IF(BX16=0,"",(BX16/Q16)))</f>
        <v>1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81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3</v>
      </c>
      <c r="M17" s="80">
        <v>3</v>
      </c>
      <c r="N17" s="80">
        <v>6</v>
      </c>
      <c r="O17" s="91">
        <v>0</v>
      </c>
      <c r="P17" s="92">
        <v>0</v>
      </c>
      <c r="Q17" s="93">
        <f>O17+P17</f>
        <v>0</v>
      </c>
      <c r="R17" s="81">
        <f>IFERROR(Q17/N17,"-")</f>
        <v>0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82</v>
      </c>
      <c r="C18" s="189" t="s">
        <v>58</v>
      </c>
      <c r="D18" s="189"/>
      <c r="E18" s="189" t="s">
        <v>71</v>
      </c>
      <c r="F18" s="189" t="s">
        <v>72</v>
      </c>
      <c r="G18" s="189" t="s">
        <v>61</v>
      </c>
      <c r="H18" s="89" t="s">
        <v>78</v>
      </c>
      <c r="I18" s="89" t="s">
        <v>63</v>
      </c>
      <c r="J18" s="89" t="s">
        <v>73</v>
      </c>
      <c r="K18" s="181"/>
      <c r="L18" s="80">
        <v>0</v>
      </c>
      <c r="M18" s="80">
        <v>0</v>
      </c>
      <c r="N18" s="80">
        <v>0</v>
      </c>
      <c r="O18" s="91">
        <v>11</v>
      </c>
      <c r="P18" s="92">
        <v>0</v>
      </c>
      <c r="Q18" s="93">
        <f>O18+P18</f>
        <v>11</v>
      </c>
      <c r="R18" s="81" t="str">
        <f>IFERROR(Q18/N18,"-")</f>
        <v>-</v>
      </c>
      <c r="S18" s="80">
        <v>0</v>
      </c>
      <c r="T18" s="80">
        <v>1</v>
      </c>
      <c r="U18" s="81">
        <f>IFERROR(T18/(Q18),"-")</f>
        <v>0.090909090909091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4</v>
      </c>
      <c r="BG18" s="113">
        <f>IF(Q18=0,"",IF(BF18=0,"",(BF18/Q18)))</f>
        <v>0.36363636363636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2</v>
      </c>
      <c r="BP18" s="120">
        <f>IF(Q18=0,"",IF(BO18=0,"",(BO18/Q18)))</f>
        <v>0.18181818181818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4</v>
      </c>
      <c r="BY18" s="127">
        <f>IF(Q18=0,"",IF(BX18=0,"",(BX18/Q18)))</f>
        <v>0.36363636363636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1</v>
      </c>
      <c r="CH18" s="134">
        <f>IF(Q18=0,"",IF(CG18=0,"",(CG18/Q18)))</f>
        <v>0.090909090909091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83</v>
      </c>
      <c r="C19" s="189" t="s">
        <v>58</v>
      </c>
      <c r="D19" s="189"/>
      <c r="E19" s="189" t="s">
        <v>71</v>
      </c>
      <c r="F19" s="189" t="s">
        <v>72</v>
      </c>
      <c r="G19" s="189" t="s">
        <v>66</v>
      </c>
      <c r="H19" s="89"/>
      <c r="I19" s="89"/>
      <c r="J19" s="89"/>
      <c r="K19" s="181"/>
      <c r="L19" s="80">
        <v>20</v>
      </c>
      <c r="M19" s="80">
        <v>10</v>
      </c>
      <c r="N19" s="80">
        <v>5</v>
      </c>
      <c r="O19" s="91">
        <v>1</v>
      </c>
      <c r="P19" s="92">
        <v>0</v>
      </c>
      <c r="Q19" s="93">
        <f>O19+P19</f>
        <v>1</v>
      </c>
      <c r="R19" s="81">
        <f>IFERROR(Q19/N19,"-")</f>
        <v>0.2</v>
      </c>
      <c r="S19" s="80">
        <v>1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>
        <v>1</v>
      </c>
      <c r="CH19" s="134">
        <f>IF(Q19=0,"",IF(CG19=0,"",(CG19/Q19)))</f>
        <v>1</v>
      </c>
      <c r="CI19" s="135">
        <v>1</v>
      </c>
      <c r="CJ19" s="136">
        <f>IFERROR(CI19/CG19,"-")</f>
        <v>1</v>
      </c>
      <c r="CK19" s="137">
        <v>4981000</v>
      </c>
      <c r="CL19" s="138">
        <f>IFERROR(CK19/CG19,"-")</f>
        <v>4981000</v>
      </c>
      <c r="CM19" s="139"/>
      <c r="CN19" s="139"/>
      <c r="CO19" s="139">
        <v>1</v>
      </c>
      <c r="CP19" s="140">
        <v>0</v>
      </c>
      <c r="CQ19" s="141">
        <v>0</v>
      </c>
      <c r="CR19" s="141">
        <v>4981000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84</v>
      </c>
      <c r="C20" s="189" t="s">
        <v>58</v>
      </c>
      <c r="D20" s="189"/>
      <c r="E20" s="189" t="s">
        <v>71</v>
      </c>
      <c r="F20" s="189" t="s">
        <v>72</v>
      </c>
      <c r="G20" s="189" t="s">
        <v>61</v>
      </c>
      <c r="H20" s="89" t="s">
        <v>78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5</v>
      </c>
      <c r="P20" s="92">
        <v>0</v>
      </c>
      <c r="Q20" s="93">
        <f>O20+P20</f>
        <v>5</v>
      </c>
      <c r="R20" s="81" t="str">
        <f>IFERROR(Q20/N20,"-")</f>
        <v>-</v>
      </c>
      <c r="S20" s="80">
        <v>0</v>
      </c>
      <c r="T20" s="80">
        <v>1</v>
      </c>
      <c r="U20" s="81">
        <f>IFERROR(T20/(Q20),"-")</f>
        <v>0.2</v>
      </c>
      <c r="V20" s="82"/>
      <c r="W20" s="83">
        <v>1</v>
      </c>
      <c r="X20" s="81">
        <f>IF(Q20=0,"-",W20/Q20)</f>
        <v>0.2</v>
      </c>
      <c r="Y20" s="186">
        <v>10000</v>
      </c>
      <c r="Z20" s="187">
        <f>IFERROR(Y20/Q20,"-")</f>
        <v>2000</v>
      </c>
      <c r="AA20" s="187">
        <f>IFERROR(Y20/W20,"-")</f>
        <v>10000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>
        <v>1</v>
      </c>
      <c r="AO20" s="101">
        <f>IF(Q20=0,"",IF(AN20=0,"",(AN20/Q20)))</f>
        <v>0.2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>
        <v>1</v>
      </c>
      <c r="AX20" s="107">
        <f>IF(Q20=0,"",IF(AW20=0,"",(AW20/Q20)))</f>
        <v>0.2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1</v>
      </c>
      <c r="BP20" s="120">
        <f>IF(Q20=0,"",IF(BO20=0,"",(BO20/Q20)))</f>
        <v>0.2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2</v>
      </c>
      <c r="BY20" s="127">
        <f>IF(Q20=0,"",IF(BX20=0,"",(BX20/Q20)))</f>
        <v>0.4</v>
      </c>
      <c r="BZ20" s="128">
        <v>1</v>
      </c>
      <c r="CA20" s="129">
        <f>IFERROR(BZ20/BX20,"-")</f>
        <v>0.5</v>
      </c>
      <c r="CB20" s="130">
        <v>10000</v>
      </c>
      <c r="CC20" s="131">
        <f>IFERROR(CB20/BX20,"-")</f>
        <v>5000</v>
      </c>
      <c r="CD20" s="132">
        <v>1</v>
      </c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1</v>
      </c>
      <c r="CQ20" s="141">
        <v>10000</v>
      </c>
      <c r="CR20" s="141">
        <v>10000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85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>
        <v>8</v>
      </c>
      <c r="M21" s="80">
        <v>7</v>
      </c>
      <c r="N21" s="80">
        <v>0</v>
      </c>
      <c r="O21" s="91">
        <v>0</v>
      </c>
      <c r="P21" s="92">
        <v>0</v>
      </c>
      <c r="Q21" s="93">
        <f>O21+P21</f>
        <v>0</v>
      </c>
      <c r="R21" s="81" t="str">
        <f>IFERROR(Q21/N21,"-")</f>
        <v>-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0.018181818181818</v>
      </c>
      <c r="B22" s="189" t="s">
        <v>86</v>
      </c>
      <c r="C22" s="189" t="s">
        <v>58</v>
      </c>
      <c r="D22" s="189"/>
      <c r="E22" s="189" t="s">
        <v>87</v>
      </c>
      <c r="F22" s="189" t="s">
        <v>88</v>
      </c>
      <c r="G22" s="189" t="s">
        <v>89</v>
      </c>
      <c r="H22" s="89" t="s">
        <v>90</v>
      </c>
      <c r="I22" s="89" t="s">
        <v>91</v>
      </c>
      <c r="J22" s="89" t="s">
        <v>92</v>
      </c>
      <c r="K22" s="181">
        <v>330000</v>
      </c>
      <c r="L22" s="80">
        <v>13</v>
      </c>
      <c r="M22" s="80">
        <v>0</v>
      </c>
      <c r="N22" s="80">
        <v>37</v>
      </c>
      <c r="O22" s="91">
        <v>3</v>
      </c>
      <c r="P22" s="92">
        <v>0</v>
      </c>
      <c r="Q22" s="93">
        <f>O22+P22</f>
        <v>3</v>
      </c>
      <c r="R22" s="81">
        <f>IFERROR(Q22/N22,"-")</f>
        <v>0.081081081081081</v>
      </c>
      <c r="S22" s="80">
        <v>1</v>
      </c>
      <c r="T22" s="80">
        <v>1</v>
      </c>
      <c r="U22" s="81">
        <f>IFERROR(T22/(Q22),"-")</f>
        <v>0.33333333333333</v>
      </c>
      <c r="V22" s="82">
        <f>IFERROR(K22/SUM(Q22:Q27),"-")</f>
        <v>23571.428571429</v>
      </c>
      <c r="W22" s="83">
        <v>1</v>
      </c>
      <c r="X22" s="81">
        <f>IF(Q22=0,"-",W22/Q22)</f>
        <v>0.33333333333333</v>
      </c>
      <c r="Y22" s="186">
        <v>6000</v>
      </c>
      <c r="Z22" s="187">
        <f>IFERROR(Y22/Q22,"-")</f>
        <v>2000</v>
      </c>
      <c r="AA22" s="187">
        <f>IFERROR(Y22/W22,"-")</f>
        <v>6000</v>
      </c>
      <c r="AB22" s="181">
        <f>SUM(Y22:Y27)-SUM(K22:K27)</f>
        <v>-324000</v>
      </c>
      <c r="AC22" s="85">
        <f>SUM(Y22:Y27)/SUM(K22:K27)</f>
        <v>0.018181818181818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0.33333333333333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2</v>
      </c>
      <c r="BP22" s="120">
        <f>IF(Q22=0,"",IF(BO22=0,"",(BO22/Q22)))</f>
        <v>0.66666666666667</v>
      </c>
      <c r="BQ22" s="121">
        <v>1</v>
      </c>
      <c r="BR22" s="122">
        <f>IFERROR(BQ22/BO22,"-")</f>
        <v>0.5</v>
      </c>
      <c r="BS22" s="123">
        <v>6000</v>
      </c>
      <c r="BT22" s="124">
        <f>IFERROR(BS22/BO22,"-")</f>
        <v>3000</v>
      </c>
      <c r="BU22" s="125"/>
      <c r="BV22" s="125">
        <v>1</v>
      </c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6000</v>
      </c>
      <c r="CR22" s="141">
        <v>6000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93</v>
      </c>
      <c r="C23" s="189" t="s">
        <v>58</v>
      </c>
      <c r="D23" s="189"/>
      <c r="E23" s="189" t="s">
        <v>94</v>
      </c>
      <c r="F23" s="189" t="s">
        <v>95</v>
      </c>
      <c r="G23" s="189" t="s">
        <v>89</v>
      </c>
      <c r="H23" s="89"/>
      <c r="I23" s="89" t="s">
        <v>91</v>
      </c>
      <c r="J23" s="89"/>
      <c r="K23" s="181"/>
      <c r="L23" s="80">
        <v>27</v>
      </c>
      <c r="M23" s="80">
        <v>0</v>
      </c>
      <c r="N23" s="80">
        <v>53</v>
      </c>
      <c r="O23" s="91">
        <v>6</v>
      </c>
      <c r="P23" s="92">
        <v>0</v>
      </c>
      <c r="Q23" s="93">
        <f>O23+P23</f>
        <v>6</v>
      </c>
      <c r="R23" s="81">
        <f>IFERROR(Q23/N23,"-")</f>
        <v>0.11320754716981</v>
      </c>
      <c r="S23" s="80">
        <v>1</v>
      </c>
      <c r="T23" s="80">
        <v>2</v>
      </c>
      <c r="U23" s="81">
        <f>IFERROR(T23/(Q23),"-")</f>
        <v>0.33333333333333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1</v>
      </c>
      <c r="AO23" s="101">
        <f>IF(Q23=0,"",IF(AN23=0,"",(AN23/Q23)))</f>
        <v>0.16666666666667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>
        <v>1</v>
      </c>
      <c r="AX23" s="107">
        <f>IF(Q23=0,"",IF(AW23=0,"",(AW23/Q23)))</f>
        <v>0.16666666666667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1</v>
      </c>
      <c r="BP23" s="120">
        <f>IF(Q23=0,"",IF(BO23=0,"",(BO23/Q23)))</f>
        <v>0.16666666666667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1</v>
      </c>
      <c r="BY23" s="127">
        <f>IF(Q23=0,"",IF(BX23=0,"",(BX23/Q23)))</f>
        <v>0.16666666666667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>
        <v>2</v>
      </c>
      <c r="CH23" s="134">
        <f>IF(Q23=0,"",IF(CG23=0,"",(CG23/Q23)))</f>
        <v>0.33333333333333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96</v>
      </c>
      <c r="C24" s="189" t="s">
        <v>58</v>
      </c>
      <c r="D24" s="189"/>
      <c r="E24" s="189" t="s">
        <v>97</v>
      </c>
      <c r="F24" s="189" t="s">
        <v>98</v>
      </c>
      <c r="G24" s="189" t="s">
        <v>89</v>
      </c>
      <c r="H24" s="89"/>
      <c r="I24" s="89" t="s">
        <v>91</v>
      </c>
      <c r="J24" s="89"/>
      <c r="K24" s="181"/>
      <c r="L24" s="80">
        <v>7</v>
      </c>
      <c r="M24" s="80">
        <v>0</v>
      </c>
      <c r="N24" s="80">
        <v>23</v>
      </c>
      <c r="O24" s="91">
        <v>2</v>
      </c>
      <c r="P24" s="92">
        <v>0</v>
      </c>
      <c r="Q24" s="93">
        <f>O24+P24</f>
        <v>2</v>
      </c>
      <c r="R24" s="81">
        <f>IFERROR(Q24/N24,"-")</f>
        <v>0.08695652173913</v>
      </c>
      <c r="S24" s="80">
        <v>0</v>
      </c>
      <c r="T24" s="80">
        <v>1</v>
      </c>
      <c r="U24" s="81">
        <f>IFERROR(T24/(Q24),"-")</f>
        <v>0.5</v>
      </c>
      <c r="V24" s="82"/>
      <c r="W24" s="83">
        <v>1</v>
      </c>
      <c r="X24" s="81">
        <f>IF(Q24=0,"-",W24/Q24)</f>
        <v>0.5</v>
      </c>
      <c r="Y24" s="186">
        <v>0</v>
      </c>
      <c r="Z24" s="187">
        <f>IFERROR(Y24/Q24,"-")</f>
        <v>0</v>
      </c>
      <c r="AA24" s="187">
        <f>IFERROR(Y24/W24,"-")</f>
        <v>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1</v>
      </c>
      <c r="BP24" s="120">
        <f>IF(Q24=0,"",IF(BO24=0,"",(BO24/Q24)))</f>
        <v>0.5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1</v>
      </c>
      <c r="BY24" s="127">
        <f>IF(Q24=0,"",IF(BX24=0,"",(BX24/Q24)))</f>
        <v>0.5</v>
      </c>
      <c r="BZ24" s="128">
        <v>1</v>
      </c>
      <c r="CA24" s="129">
        <f>IFERROR(BZ24/BX24,"-")</f>
        <v>1</v>
      </c>
      <c r="CB24" s="130">
        <v>9000</v>
      </c>
      <c r="CC24" s="131">
        <f>IFERROR(CB24/BX24,"-")</f>
        <v>9000</v>
      </c>
      <c r="CD24" s="132"/>
      <c r="CE24" s="132"/>
      <c r="CF24" s="132">
        <v>1</v>
      </c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0</v>
      </c>
      <c r="CR24" s="141">
        <v>9000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99</v>
      </c>
      <c r="C25" s="189" t="s">
        <v>58</v>
      </c>
      <c r="D25" s="189"/>
      <c r="E25" s="189" t="s">
        <v>100</v>
      </c>
      <c r="F25" s="189" t="s">
        <v>101</v>
      </c>
      <c r="G25" s="189" t="s">
        <v>89</v>
      </c>
      <c r="H25" s="89"/>
      <c r="I25" s="89" t="s">
        <v>91</v>
      </c>
      <c r="J25" s="89"/>
      <c r="K25" s="181"/>
      <c r="L25" s="80">
        <v>1</v>
      </c>
      <c r="M25" s="80">
        <v>0</v>
      </c>
      <c r="N25" s="80">
        <v>15</v>
      </c>
      <c r="O25" s="91">
        <v>1</v>
      </c>
      <c r="P25" s="92">
        <v>0</v>
      </c>
      <c r="Q25" s="93">
        <f>O25+P25</f>
        <v>1</v>
      </c>
      <c r="R25" s="81">
        <f>IFERROR(Q25/N25,"-")</f>
        <v>0.066666666666667</v>
      </c>
      <c r="S25" s="80">
        <v>0</v>
      </c>
      <c r="T25" s="80">
        <v>0</v>
      </c>
      <c r="U25" s="81">
        <f>IFERROR(T25/(Q25),"-")</f>
        <v>0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>
        <f>IF(Q25=0,"",IF(BO25=0,"",(BO25/Q25)))</f>
        <v>0</v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>
        <v>1</v>
      </c>
      <c r="BY25" s="127">
        <f>IF(Q25=0,"",IF(BX25=0,"",(BX25/Q25)))</f>
        <v>1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102</v>
      </c>
      <c r="C26" s="189" t="s">
        <v>58</v>
      </c>
      <c r="D26" s="189"/>
      <c r="E26" s="189" t="s">
        <v>103</v>
      </c>
      <c r="F26" s="189" t="s">
        <v>104</v>
      </c>
      <c r="G26" s="189" t="s">
        <v>89</v>
      </c>
      <c r="H26" s="89"/>
      <c r="I26" s="89" t="s">
        <v>91</v>
      </c>
      <c r="J26" s="89"/>
      <c r="K26" s="181"/>
      <c r="L26" s="80">
        <v>2</v>
      </c>
      <c r="M26" s="80">
        <v>0</v>
      </c>
      <c r="N26" s="80">
        <v>13</v>
      </c>
      <c r="O26" s="91">
        <v>1</v>
      </c>
      <c r="P26" s="92">
        <v>0</v>
      </c>
      <c r="Q26" s="93">
        <f>O26+P26</f>
        <v>1</v>
      </c>
      <c r="R26" s="81">
        <f>IFERROR(Q26/N26,"-")</f>
        <v>0.076923076923077</v>
      </c>
      <c r="S26" s="80">
        <v>0</v>
      </c>
      <c r="T26" s="80">
        <v>1</v>
      </c>
      <c r="U26" s="81">
        <f>IFERROR(T26/(Q26),"-")</f>
        <v>1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>
        <v>1</v>
      </c>
      <c r="BP26" s="120">
        <f>IF(Q26=0,"",IF(BO26=0,"",(BO26/Q26)))</f>
        <v>1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105</v>
      </c>
      <c r="C27" s="189" t="s">
        <v>58</v>
      </c>
      <c r="D27" s="189"/>
      <c r="E27" s="189" t="s">
        <v>106</v>
      </c>
      <c r="F27" s="189" t="s">
        <v>106</v>
      </c>
      <c r="G27" s="189" t="s">
        <v>66</v>
      </c>
      <c r="H27" s="89"/>
      <c r="I27" s="89"/>
      <c r="J27" s="89"/>
      <c r="K27" s="181"/>
      <c r="L27" s="80">
        <v>50</v>
      </c>
      <c r="M27" s="80">
        <v>29</v>
      </c>
      <c r="N27" s="80">
        <v>52</v>
      </c>
      <c r="O27" s="91">
        <v>1</v>
      </c>
      <c r="P27" s="92">
        <v>0</v>
      </c>
      <c r="Q27" s="93">
        <f>O27+P27</f>
        <v>1</v>
      </c>
      <c r="R27" s="81">
        <f>IFERROR(Q27/N27,"-")</f>
        <v>0.019230769230769</v>
      </c>
      <c r="S27" s="80">
        <v>1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>
        <f>IF(Q27=0,"",IF(BO27=0,"",(BO27/Q27)))</f>
        <v>0</v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>
        <v>1</v>
      </c>
      <c r="BY27" s="127">
        <f>IF(Q27=0,"",IF(BX27=0,"",(BX27/Q27)))</f>
        <v>1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</v>
      </c>
      <c r="B28" s="189" t="s">
        <v>107</v>
      </c>
      <c r="C28" s="189" t="s">
        <v>58</v>
      </c>
      <c r="D28" s="189" t="s">
        <v>108</v>
      </c>
      <c r="E28" s="189" t="s">
        <v>109</v>
      </c>
      <c r="F28" s="189" t="s">
        <v>110</v>
      </c>
      <c r="G28" s="189" t="s">
        <v>61</v>
      </c>
      <c r="H28" s="89" t="s">
        <v>111</v>
      </c>
      <c r="I28" s="89" t="s">
        <v>112</v>
      </c>
      <c r="J28" s="89" t="s">
        <v>113</v>
      </c>
      <c r="K28" s="181">
        <v>300000</v>
      </c>
      <c r="L28" s="80">
        <v>0</v>
      </c>
      <c r="M28" s="80">
        <v>0</v>
      </c>
      <c r="N28" s="80">
        <v>0</v>
      </c>
      <c r="O28" s="91">
        <v>0</v>
      </c>
      <c r="P28" s="92">
        <v>0</v>
      </c>
      <c r="Q28" s="93">
        <f>O28+P28</f>
        <v>0</v>
      </c>
      <c r="R28" s="81" t="str">
        <f>IFERROR(Q28/N28,"-")</f>
        <v>-</v>
      </c>
      <c r="S28" s="80">
        <v>0</v>
      </c>
      <c r="T28" s="80">
        <v>0</v>
      </c>
      <c r="U28" s="81" t="str">
        <f>IFERROR(T28/(Q28),"-")</f>
        <v>-</v>
      </c>
      <c r="V28" s="82">
        <f>IFERROR(K28/SUM(Q28:Q32),"-")</f>
        <v>300000</v>
      </c>
      <c r="W28" s="83">
        <v>0</v>
      </c>
      <c r="X28" s="81" t="str">
        <f>IF(Q28=0,"-",W28/Q28)</f>
        <v>-</v>
      </c>
      <c r="Y28" s="186">
        <v>0</v>
      </c>
      <c r="Z28" s="187" t="str">
        <f>IFERROR(Y28/Q28,"-")</f>
        <v>-</v>
      </c>
      <c r="AA28" s="187" t="str">
        <f>IFERROR(Y28/W28,"-")</f>
        <v>-</v>
      </c>
      <c r="AB28" s="181">
        <f>SUM(Y28:Y32)-SUM(K28:K32)</f>
        <v>-300000</v>
      </c>
      <c r="AC28" s="85">
        <f>SUM(Y28:Y32)/SUM(K28:K32)</f>
        <v>0</v>
      </c>
      <c r="AD28" s="78"/>
      <c r="AE28" s="94"/>
      <c r="AF28" s="95" t="str">
        <f>IF(Q28=0,"",IF(AE28=0,"",(AE28/Q28)))</f>
        <v/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 t="str">
        <f>IF(Q28=0,"",IF(AN28=0,"",(AN28/Q28)))</f>
        <v/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 t="str">
        <f>IF(Q28=0,"",IF(AW28=0,"",(AW28/Q28)))</f>
        <v/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 t="str">
        <f>IF(Q28=0,"",IF(BF28=0,"",(BF28/Q28)))</f>
        <v/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 t="str">
        <f>IF(Q28=0,"",IF(BO28=0,"",(BO28/Q28)))</f>
        <v/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/>
      <c r="BY28" s="127" t="str">
        <f>IF(Q28=0,"",IF(BX28=0,"",(BX28/Q28)))</f>
        <v/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 t="str">
        <f>IF(Q28=0,"",IF(CG28=0,"",(CG28/Q28)))</f>
        <v/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114</v>
      </c>
      <c r="C29" s="189" t="s">
        <v>58</v>
      </c>
      <c r="D29" s="189" t="s">
        <v>108</v>
      </c>
      <c r="E29" s="189" t="s">
        <v>109</v>
      </c>
      <c r="F29" s="189" t="s">
        <v>110</v>
      </c>
      <c r="G29" s="189" t="s">
        <v>61</v>
      </c>
      <c r="H29" s="89" t="s">
        <v>115</v>
      </c>
      <c r="I29" s="89" t="s">
        <v>112</v>
      </c>
      <c r="J29" s="89" t="s">
        <v>113</v>
      </c>
      <c r="K29" s="181"/>
      <c r="L29" s="80">
        <v>0</v>
      </c>
      <c r="M29" s="80">
        <v>0</v>
      </c>
      <c r="N29" s="80">
        <v>0</v>
      </c>
      <c r="O29" s="91">
        <v>0</v>
      </c>
      <c r="P29" s="92">
        <v>0</v>
      </c>
      <c r="Q29" s="93">
        <f>O29+P29</f>
        <v>0</v>
      </c>
      <c r="R29" s="81" t="str">
        <f>IFERROR(Q29/N29,"-")</f>
        <v>-</v>
      </c>
      <c r="S29" s="80">
        <v>0</v>
      </c>
      <c r="T29" s="80">
        <v>0</v>
      </c>
      <c r="U29" s="81" t="str">
        <f>IFERROR(T29/(Q29),"-")</f>
        <v>-</v>
      </c>
      <c r="V29" s="82"/>
      <c r="W29" s="83">
        <v>0</v>
      </c>
      <c r="X29" s="81" t="str">
        <f>IF(Q29=0,"-",W29/Q29)</f>
        <v>-</v>
      </c>
      <c r="Y29" s="186">
        <v>0</v>
      </c>
      <c r="Z29" s="187" t="str">
        <f>IFERROR(Y29/Q29,"-")</f>
        <v>-</v>
      </c>
      <c r="AA29" s="187" t="str">
        <f>IFERROR(Y29/W29,"-")</f>
        <v>-</v>
      </c>
      <c r="AB29" s="181"/>
      <c r="AC29" s="85"/>
      <c r="AD29" s="78"/>
      <c r="AE29" s="94"/>
      <c r="AF29" s="95" t="str">
        <f>IF(Q29=0,"",IF(AE29=0,"",(AE29/Q29)))</f>
        <v/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 t="str">
        <f>IF(Q29=0,"",IF(AN29=0,"",(AN29/Q29)))</f>
        <v/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 t="str">
        <f>IF(Q29=0,"",IF(AW29=0,"",(AW29/Q29)))</f>
        <v/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 t="str">
        <f>IF(Q29=0,"",IF(BF29=0,"",(BF29/Q29)))</f>
        <v/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 t="str">
        <f>IF(Q29=0,"",IF(BO29=0,"",(BO29/Q29)))</f>
        <v/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/>
      <c r="BY29" s="127" t="str">
        <f>IF(Q29=0,"",IF(BX29=0,"",(BX29/Q29)))</f>
        <v/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 t="str">
        <f>IF(Q29=0,"",IF(CG29=0,"",(CG29/Q29)))</f>
        <v/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116</v>
      </c>
      <c r="C30" s="189" t="s">
        <v>58</v>
      </c>
      <c r="D30" s="189" t="s">
        <v>108</v>
      </c>
      <c r="E30" s="189" t="s">
        <v>109</v>
      </c>
      <c r="F30" s="189" t="s">
        <v>110</v>
      </c>
      <c r="G30" s="189" t="s">
        <v>61</v>
      </c>
      <c r="H30" s="89" t="s">
        <v>117</v>
      </c>
      <c r="I30" s="89" t="s">
        <v>112</v>
      </c>
      <c r="J30" s="89" t="s">
        <v>113</v>
      </c>
      <c r="K30" s="181"/>
      <c r="L30" s="80">
        <v>0</v>
      </c>
      <c r="M30" s="80">
        <v>0</v>
      </c>
      <c r="N30" s="80">
        <v>0</v>
      </c>
      <c r="O30" s="91">
        <v>0</v>
      </c>
      <c r="P30" s="92">
        <v>0</v>
      </c>
      <c r="Q30" s="93">
        <f>O30+P30</f>
        <v>0</v>
      </c>
      <c r="R30" s="81" t="str">
        <f>IFERROR(Q30/N30,"-")</f>
        <v>-</v>
      </c>
      <c r="S30" s="80">
        <v>0</v>
      </c>
      <c r="T30" s="80">
        <v>0</v>
      </c>
      <c r="U30" s="81" t="str">
        <f>IFERROR(T30/(Q30),"-")</f>
        <v>-</v>
      </c>
      <c r="V30" s="82"/>
      <c r="W30" s="83">
        <v>0</v>
      </c>
      <c r="X30" s="81" t="str">
        <f>IF(Q30=0,"-",W30/Q30)</f>
        <v>-</v>
      </c>
      <c r="Y30" s="186">
        <v>0</v>
      </c>
      <c r="Z30" s="187" t="str">
        <f>IFERROR(Y30/Q30,"-")</f>
        <v>-</v>
      </c>
      <c r="AA30" s="187" t="str">
        <f>IFERROR(Y30/W30,"-")</f>
        <v>-</v>
      </c>
      <c r="AB30" s="181"/>
      <c r="AC30" s="85"/>
      <c r="AD30" s="78"/>
      <c r="AE30" s="94"/>
      <c r="AF30" s="95" t="str">
        <f>IF(Q30=0,"",IF(AE30=0,"",(AE30/Q30)))</f>
        <v/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 t="str">
        <f>IF(Q30=0,"",IF(AN30=0,"",(AN30/Q30)))</f>
        <v/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 t="str">
        <f>IF(Q30=0,"",IF(AW30=0,"",(AW30/Q30)))</f>
        <v/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 t="str">
        <f>IF(Q30=0,"",IF(BF30=0,"",(BF30/Q30)))</f>
        <v/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 t="str">
        <f>IF(Q30=0,"",IF(BO30=0,"",(BO30/Q30)))</f>
        <v/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 t="str">
        <f>IF(Q30=0,"",IF(BX30=0,"",(BX30/Q30)))</f>
        <v/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 t="str">
        <f>IF(Q30=0,"",IF(CG30=0,"",(CG30/Q30)))</f>
        <v/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118</v>
      </c>
      <c r="C31" s="189" t="s">
        <v>58</v>
      </c>
      <c r="D31" s="189" t="s">
        <v>108</v>
      </c>
      <c r="E31" s="189" t="s">
        <v>109</v>
      </c>
      <c r="F31" s="189" t="s">
        <v>110</v>
      </c>
      <c r="G31" s="189" t="s">
        <v>61</v>
      </c>
      <c r="H31" s="89" t="s">
        <v>119</v>
      </c>
      <c r="I31" s="89" t="s">
        <v>112</v>
      </c>
      <c r="J31" s="89" t="s">
        <v>120</v>
      </c>
      <c r="K31" s="181"/>
      <c r="L31" s="80">
        <v>0</v>
      </c>
      <c r="M31" s="80">
        <v>0</v>
      </c>
      <c r="N31" s="80">
        <v>0</v>
      </c>
      <c r="O31" s="91">
        <v>1</v>
      </c>
      <c r="P31" s="92">
        <v>0</v>
      </c>
      <c r="Q31" s="93">
        <f>O31+P31</f>
        <v>1</v>
      </c>
      <c r="R31" s="81" t="str">
        <f>IFERROR(Q31/N31,"-")</f>
        <v>-</v>
      </c>
      <c r="S31" s="80">
        <v>0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1</v>
      </c>
      <c r="BG31" s="113">
        <f>IF(Q31=0,"",IF(BF31=0,"",(BF31/Q31)))</f>
        <v>1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/>
      <c r="BP31" s="120">
        <f>IF(Q31=0,"",IF(BO31=0,"",(BO31/Q31)))</f>
        <v>0</v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121</v>
      </c>
      <c r="C32" s="189" t="s">
        <v>58</v>
      </c>
      <c r="D32" s="189"/>
      <c r="E32" s="189" t="s">
        <v>106</v>
      </c>
      <c r="F32" s="189" t="s">
        <v>106</v>
      </c>
      <c r="G32" s="189" t="s">
        <v>66</v>
      </c>
      <c r="H32" s="89" t="s">
        <v>122</v>
      </c>
      <c r="I32" s="89"/>
      <c r="J32" s="89"/>
      <c r="K32" s="181"/>
      <c r="L32" s="80">
        <v>8</v>
      </c>
      <c r="M32" s="80">
        <v>7</v>
      </c>
      <c r="N32" s="80">
        <v>0</v>
      </c>
      <c r="O32" s="91">
        <v>0</v>
      </c>
      <c r="P32" s="92">
        <v>0</v>
      </c>
      <c r="Q32" s="93">
        <f>O32+P32</f>
        <v>0</v>
      </c>
      <c r="R32" s="81" t="str">
        <f>IFERROR(Q32/N32,"-")</f>
        <v>-</v>
      </c>
      <c r="S32" s="80">
        <v>0</v>
      </c>
      <c r="T32" s="80">
        <v>0</v>
      </c>
      <c r="U32" s="81" t="str">
        <f>IFERROR(T32/(Q32),"-")</f>
        <v>-</v>
      </c>
      <c r="V32" s="82"/>
      <c r="W32" s="83">
        <v>0</v>
      </c>
      <c r="X32" s="81" t="str">
        <f>IF(Q32=0,"-",W32/Q32)</f>
        <v>-</v>
      </c>
      <c r="Y32" s="186">
        <v>0</v>
      </c>
      <c r="Z32" s="187" t="str">
        <f>IFERROR(Y32/Q32,"-")</f>
        <v>-</v>
      </c>
      <c r="AA32" s="187" t="str">
        <f>IFERROR(Y32/W32,"-")</f>
        <v>-</v>
      </c>
      <c r="AB32" s="181"/>
      <c r="AC32" s="85"/>
      <c r="AD32" s="78"/>
      <c r="AE32" s="94"/>
      <c r="AF32" s="95" t="str">
        <f>IF(Q32=0,"",IF(AE32=0,"",(AE32/Q32)))</f>
        <v/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 t="str">
        <f>IF(Q32=0,"",IF(AN32=0,"",(AN32/Q32)))</f>
        <v/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 t="str">
        <f>IF(Q32=0,"",IF(AW32=0,"",(AW32/Q32)))</f>
        <v/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 t="str">
        <f>IF(Q32=0,"",IF(BF32=0,"",(BF32/Q32)))</f>
        <v/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 t="str">
        <f>IF(Q32=0,"",IF(BO32=0,"",(BO32/Q32)))</f>
        <v/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/>
      <c r="BY32" s="127" t="str">
        <f>IF(Q32=0,"",IF(BX32=0,"",(BX32/Q32)))</f>
        <v/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 t="str">
        <f>IF(Q32=0,"",IF(CG32=0,"",(CG32/Q32)))</f>
        <v/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0.064775</v>
      </c>
      <c r="B33" s="189" t="s">
        <v>123</v>
      </c>
      <c r="C33" s="189" t="s">
        <v>58</v>
      </c>
      <c r="D33" s="189"/>
      <c r="E33" s="189" t="s">
        <v>124</v>
      </c>
      <c r="F33" s="189" t="s">
        <v>125</v>
      </c>
      <c r="G33" s="189" t="s">
        <v>61</v>
      </c>
      <c r="H33" s="89" t="s">
        <v>126</v>
      </c>
      <c r="I33" s="89" t="s">
        <v>127</v>
      </c>
      <c r="J33" s="89" t="s">
        <v>128</v>
      </c>
      <c r="K33" s="181">
        <v>400000</v>
      </c>
      <c r="L33" s="80">
        <v>0</v>
      </c>
      <c r="M33" s="80">
        <v>0</v>
      </c>
      <c r="N33" s="80">
        <v>0</v>
      </c>
      <c r="O33" s="91">
        <v>3</v>
      </c>
      <c r="P33" s="92">
        <v>0</v>
      </c>
      <c r="Q33" s="93">
        <f>O33+P33</f>
        <v>3</v>
      </c>
      <c r="R33" s="81" t="str">
        <f>IFERROR(Q33/N33,"-")</f>
        <v>-</v>
      </c>
      <c r="S33" s="80">
        <v>0</v>
      </c>
      <c r="T33" s="80">
        <v>0</v>
      </c>
      <c r="U33" s="81">
        <f>IFERROR(T33/(Q33),"-")</f>
        <v>0</v>
      </c>
      <c r="V33" s="82">
        <f>IFERROR(K33/SUM(Q33:Q37),"-")</f>
        <v>13793.103448276</v>
      </c>
      <c r="W33" s="83">
        <v>1</v>
      </c>
      <c r="X33" s="81">
        <f>IF(Q33=0,"-",W33/Q33)</f>
        <v>0.33333333333333</v>
      </c>
      <c r="Y33" s="186">
        <v>5410</v>
      </c>
      <c r="Z33" s="187">
        <f>IFERROR(Y33/Q33,"-")</f>
        <v>1803.3333333333</v>
      </c>
      <c r="AA33" s="187">
        <f>IFERROR(Y33/W33,"-")</f>
        <v>5410</v>
      </c>
      <c r="AB33" s="181">
        <f>SUM(Y33:Y37)-SUM(K33:K37)</f>
        <v>-374090</v>
      </c>
      <c r="AC33" s="85">
        <f>SUM(Y33:Y37)/SUM(K33:K37)</f>
        <v>0.064775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2</v>
      </c>
      <c r="BP33" s="120">
        <f>IF(Q33=0,"",IF(BO33=0,"",(BO33/Q33)))</f>
        <v>0.66666666666667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1</v>
      </c>
      <c r="BY33" s="127">
        <f>IF(Q33=0,"",IF(BX33=0,"",(BX33/Q33)))</f>
        <v>0.33333333333333</v>
      </c>
      <c r="BZ33" s="128">
        <v>1</v>
      </c>
      <c r="CA33" s="129">
        <f>IFERROR(BZ33/BX33,"-")</f>
        <v>1</v>
      </c>
      <c r="CB33" s="130">
        <v>5410</v>
      </c>
      <c r="CC33" s="131">
        <f>IFERROR(CB33/BX33,"-")</f>
        <v>5410</v>
      </c>
      <c r="CD33" s="132"/>
      <c r="CE33" s="132"/>
      <c r="CF33" s="132">
        <v>1</v>
      </c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1</v>
      </c>
      <c r="CQ33" s="141">
        <v>5410</v>
      </c>
      <c r="CR33" s="141">
        <v>5410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129</v>
      </c>
      <c r="C34" s="189" t="s">
        <v>58</v>
      </c>
      <c r="D34" s="189"/>
      <c r="E34" s="189" t="s">
        <v>130</v>
      </c>
      <c r="F34" s="189" t="s">
        <v>131</v>
      </c>
      <c r="G34" s="189" t="s">
        <v>61</v>
      </c>
      <c r="H34" s="89"/>
      <c r="I34" s="89" t="s">
        <v>127</v>
      </c>
      <c r="J34" s="89"/>
      <c r="K34" s="181"/>
      <c r="L34" s="80">
        <v>0</v>
      </c>
      <c r="M34" s="80">
        <v>0</v>
      </c>
      <c r="N34" s="80">
        <v>0</v>
      </c>
      <c r="O34" s="91">
        <v>14</v>
      </c>
      <c r="P34" s="92">
        <v>0</v>
      </c>
      <c r="Q34" s="93">
        <f>O34+P34</f>
        <v>14</v>
      </c>
      <c r="R34" s="81" t="str">
        <f>IFERROR(Q34/N34,"-")</f>
        <v>-</v>
      </c>
      <c r="S34" s="80">
        <v>0</v>
      </c>
      <c r="T34" s="80">
        <v>3</v>
      </c>
      <c r="U34" s="81">
        <f>IFERROR(T34/(Q34),"-")</f>
        <v>0.21428571428571</v>
      </c>
      <c r="V34" s="82"/>
      <c r="W34" s="83">
        <v>1</v>
      </c>
      <c r="X34" s="81">
        <f>IF(Q34=0,"-",W34/Q34)</f>
        <v>0.071428571428571</v>
      </c>
      <c r="Y34" s="186">
        <v>2500</v>
      </c>
      <c r="Z34" s="187">
        <f>IFERROR(Y34/Q34,"-")</f>
        <v>178.57142857143</v>
      </c>
      <c r="AA34" s="187">
        <f>IFERROR(Y34/W34,"-")</f>
        <v>2500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3</v>
      </c>
      <c r="BG34" s="113">
        <f>IF(Q34=0,"",IF(BF34=0,"",(BF34/Q34)))</f>
        <v>0.21428571428571</v>
      </c>
      <c r="BH34" s="112">
        <v>1</v>
      </c>
      <c r="BI34" s="114">
        <f>IFERROR(BH34/BF34,"-")</f>
        <v>0.33333333333333</v>
      </c>
      <c r="BJ34" s="115">
        <v>7500</v>
      </c>
      <c r="BK34" s="116">
        <f>IFERROR(BJ34/BF34,"-")</f>
        <v>2500</v>
      </c>
      <c r="BL34" s="117"/>
      <c r="BM34" s="117">
        <v>1</v>
      </c>
      <c r="BN34" s="117"/>
      <c r="BO34" s="119">
        <v>5</v>
      </c>
      <c r="BP34" s="120">
        <f>IF(Q34=0,"",IF(BO34=0,"",(BO34/Q34)))</f>
        <v>0.35714285714286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5</v>
      </c>
      <c r="BY34" s="127">
        <f>IF(Q34=0,"",IF(BX34=0,"",(BX34/Q34)))</f>
        <v>0.35714285714286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>
        <v>1</v>
      </c>
      <c r="CH34" s="134">
        <f>IF(Q34=0,"",IF(CG34=0,"",(CG34/Q34)))</f>
        <v>0.071428571428571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1</v>
      </c>
      <c r="CQ34" s="141">
        <v>2500</v>
      </c>
      <c r="CR34" s="141">
        <v>7500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132</v>
      </c>
      <c r="C35" s="189" t="s">
        <v>58</v>
      </c>
      <c r="D35" s="189"/>
      <c r="E35" s="189" t="s">
        <v>133</v>
      </c>
      <c r="F35" s="189" t="s">
        <v>134</v>
      </c>
      <c r="G35" s="189" t="s">
        <v>89</v>
      </c>
      <c r="H35" s="89"/>
      <c r="I35" s="89" t="s">
        <v>127</v>
      </c>
      <c r="J35" s="89"/>
      <c r="K35" s="181"/>
      <c r="L35" s="80">
        <v>15</v>
      </c>
      <c r="M35" s="80">
        <v>0</v>
      </c>
      <c r="N35" s="80">
        <v>23</v>
      </c>
      <c r="O35" s="91">
        <v>4</v>
      </c>
      <c r="P35" s="92">
        <v>0</v>
      </c>
      <c r="Q35" s="93">
        <f>O35+P35</f>
        <v>4</v>
      </c>
      <c r="R35" s="81">
        <f>IFERROR(Q35/N35,"-")</f>
        <v>0.17391304347826</v>
      </c>
      <c r="S35" s="80">
        <v>0</v>
      </c>
      <c r="T35" s="80">
        <v>2</v>
      </c>
      <c r="U35" s="81">
        <f>IFERROR(T35/(Q35),"-")</f>
        <v>0.5</v>
      </c>
      <c r="V35" s="82"/>
      <c r="W35" s="83">
        <v>1</v>
      </c>
      <c r="X35" s="81">
        <f>IF(Q35=0,"-",W35/Q35)</f>
        <v>0.25</v>
      </c>
      <c r="Y35" s="186">
        <v>3000</v>
      </c>
      <c r="Z35" s="187">
        <f>IFERROR(Y35/Q35,"-")</f>
        <v>750</v>
      </c>
      <c r="AA35" s="187">
        <f>IFERROR(Y35/W35,"-")</f>
        <v>3000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>
        <v>2</v>
      </c>
      <c r="BG35" s="113">
        <f>IF(Q35=0,"",IF(BF35=0,"",(BF35/Q35)))</f>
        <v>0.5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/>
      <c r="BP35" s="120">
        <f>IF(Q35=0,"",IF(BO35=0,"",(BO35/Q35)))</f>
        <v>0</v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>
        <v>1</v>
      </c>
      <c r="BY35" s="127">
        <f>IF(Q35=0,"",IF(BX35=0,"",(BX35/Q35)))</f>
        <v>0.25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>
        <v>1</v>
      </c>
      <c r="CH35" s="134">
        <f>IF(Q35=0,"",IF(CG35=0,"",(CG35/Q35)))</f>
        <v>0.25</v>
      </c>
      <c r="CI35" s="135">
        <v>1</v>
      </c>
      <c r="CJ35" s="136">
        <f>IFERROR(CI35/CG35,"-")</f>
        <v>1</v>
      </c>
      <c r="CK35" s="137">
        <v>3000</v>
      </c>
      <c r="CL35" s="138">
        <f>IFERROR(CK35/CG35,"-")</f>
        <v>3000</v>
      </c>
      <c r="CM35" s="139">
        <v>1</v>
      </c>
      <c r="CN35" s="139"/>
      <c r="CO35" s="139"/>
      <c r="CP35" s="140">
        <v>1</v>
      </c>
      <c r="CQ35" s="141">
        <v>3000</v>
      </c>
      <c r="CR35" s="141">
        <v>3000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135</v>
      </c>
      <c r="C36" s="189" t="s">
        <v>58</v>
      </c>
      <c r="D36" s="189"/>
      <c r="E36" s="189" t="s">
        <v>136</v>
      </c>
      <c r="F36" s="189" t="s">
        <v>137</v>
      </c>
      <c r="G36" s="189" t="s">
        <v>61</v>
      </c>
      <c r="H36" s="89"/>
      <c r="I36" s="89" t="s">
        <v>127</v>
      </c>
      <c r="J36" s="89"/>
      <c r="K36" s="181"/>
      <c r="L36" s="80">
        <v>0</v>
      </c>
      <c r="M36" s="80">
        <v>0</v>
      </c>
      <c r="N36" s="80">
        <v>0</v>
      </c>
      <c r="O36" s="91">
        <v>3</v>
      </c>
      <c r="P36" s="92">
        <v>1</v>
      </c>
      <c r="Q36" s="93">
        <f>O36+P36</f>
        <v>4</v>
      </c>
      <c r="R36" s="81" t="str">
        <f>IFERROR(Q36/N36,"-")</f>
        <v>-</v>
      </c>
      <c r="S36" s="80">
        <v>0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1</v>
      </c>
      <c r="AO36" s="101">
        <f>IF(Q36=0,"",IF(AN36=0,"",(AN36/Q36)))</f>
        <v>0.25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0.25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1</v>
      </c>
      <c r="BP36" s="120">
        <f>IF(Q36=0,"",IF(BO36=0,"",(BO36/Q36)))</f>
        <v>0.25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>
        <v>1</v>
      </c>
      <c r="CH36" s="134">
        <f>IF(Q36=0,"",IF(CG36=0,"",(CG36/Q36)))</f>
        <v>0.25</v>
      </c>
      <c r="CI36" s="135"/>
      <c r="CJ36" s="136">
        <f>IFERROR(CI36/CG36,"-")</f>
        <v>0</v>
      </c>
      <c r="CK36" s="137"/>
      <c r="CL36" s="138">
        <f>IFERROR(CK36/CG36,"-")</f>
        <v>0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138</v>
      </c>
      <c r="C37" s="189" t="s">
        <v>58</v>
      </c>
      <c r="D37" s="189"/>
      <c r="E37" s="189" t="s">
        <v>106</v>
      </c>
      <c r="F37" s="189" t="s">
        <v>106</v>
      </c>
      <c r="G37" s="189" t="s">
        <v>66</v>
      </c>
      <c r="H37" s="89"/>
      <c r="I37" s="89"/>
      <c r="J37" s="89"/>
      <c r="K37" s="181"/>
      <c r="L37" s="80">
        <v>58</v>
      </c>
      <c r="M37" s="80">
        <v>32</v>
      </c>
      <c r="N37" s="80">
        <v>48</v>
      </c>
      <c r="O37" s="91">
        <v>4</v>
      </c>
      <c r="P37" s="92">
        <v>0</v>
      </c>
      <c r="Q37" s="93">
        <f>O37+P37</f>
        <v>4</v>
      </c>
      <c r="R37" s="81">
        <f>IFERROR(Q37/N37,"-")</f>
        <v>0.083333333333333</v>
      </c>
      <c r="S37" s="80">
        <v>3</v>
      </c>
      <c r="T37" s="80">
        <v>1</v>
      </c>
      <c r="U37" s="81">
        <f>IFERROR(T37/(Q37),"-")</f>
        <v>0.25</v>
      </c>
      <c r="V37" s="82"/>
      <c r="W37" s="83">
        <v>1</v>
      </c>
      <c r="X37" s="81">
        <f>IF(Q37=0,"-",W37/Q37)</f>
        <v>0.25</v>
      </c>
      <c r="Y37" s="186">
        <v>15000</v>
      </c>
      <c r="Z37" s="187">
        <f>IFERROR(Y37/Q37,"-")</f>
        <v>3750</v>
      </c>
      <c r="AA37" s="187">
        <f>IFERROR(Y37/W37,"-")</f>
        <v>15000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1</v>
      </c>
      <c r="BP37" s="120">
        <f>IF(Q37=0,"",IF(BO37=0,"",(BO37/Q37)))</f>
        <v>0.25</v>
      </c>
      <c r="BQ37" s="121">
        <v>1</v>
      </c>
      <c r="BR37" s="122">
        <f>IFERROR(BQ37/BO37,"-")</f>
        <v>1</v>
      </c>
      <c r="BS37" s="123">
        <v>9000</v>
      </c>
      <c r="BT37" s="124">
        <f>IFERROR(BS37/BO37,"-")</f>
        <v>9000</v>
      </c>
      <c r="BU37" s="125"/>
      <c r="BV37" s="125"/>
      <c r="BW37" s="125">
        <v>1</v>
      </c>
      <c r="BX37" s="126"/>
      <c r="BY37" s="127">
        <f>IF(Q37=0,"",IF(BX37=0,"",(BX37/Q37)))</f>
        <v>0</v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>
        <v>3</v>
      </c>
      <c r="CH37" s="134">
        <f>IF(Q37=0,"",IF(CG37=0,"",(CG37/Q37)))</f>
        <v>0.75</v>
      </c>
      <c r="CI37" s="135">
        <v>2</v>
      </c>
      <c r="CJ37" s="136">
        <f>IFERROR(CI37/CG37,"-")</f>
        <v>0.66666666666667</v>
      </c>
      <c r="CK37" s="137">
        <v>40000</v>
      </c>
      <c r="CL37" s="138">
        <f>IFERROR(CK37/CG37,"-")</f>
        <v>13333.333333333</v>
      </c>
      <c r="CM37" s="139"/>
      <c r="CN37" s="139"/>
      <c r="CO37" s="139">
        <v>2</v>
      </c>
      <c r="CP37" s="140">
        <v>1</v>
      </c>
      <c r="CQ37" s="141">
        <v>15000</v>
      </c>
      <c r="CR37" s="141">
        <v>25000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1.8461538461538</v>
      </c>
      <c r="B38" s="189" t="s">
        <v>139</v>
      </c>
      <c r="C38" s="189" t="s">
        <v>58</v>
      </c>
      <c r="D38" s="189"/>
      <c r="E38" s="189" t="s">
        <v>140</v>
      </c>
      <c r="F38" s="189" t="s">
        <v>141</v>
      </c>
      <c r="G38" s="189" t="s">
        <v>61</v>
      </c>
      <c r="H38" s="89" t="s">
        <v>142</v>
      </c>
      <c r="I38" s="89" t="s">
        <v>143</v>
      </c>
      <c r="J38" s="89" t="s">
        <v>144</v>
      </c>
      <c r="K38" s="181">
        <v>260000</v>
      </c>
      <c r="L38" s="80">
        <v>0</v>
      </c>
      <c r="M38" s="80">
        <v>0</v>
      </c>
      <c r="N38" s="80">
        <v>0</v>
      </c>
      <c r="O38" s="91">
        <v>4</v>
      </c>
      <c r="P38" s="92">
        <v>0</v>
      </c>
      <c r="Q38" s="93">
        <f>O38+P38</f>
        <v>4</v>
      </c>
      <c r="R38" s="81" t="str">
        <f>IFERROR(Q38/N38,"-")</f>
        <v>-</v>
      </c>
      <c r="S38" s="80">
        <v>0</v>
      </c>
      <c r="T38" s="80">
        <v>0</v>
      </c>
      <c r="U38" s="81">
        <f>IFERROR(T38/(Q38),"-")</f>
        <v>0</v>
      </c>
      <c r="V38" s="82">
        <f>IFERROR(K38/SUM(Q38:Q41),"-")</f>
        <v>17333.333333333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SUM(Y38:Y41)-SUM(K38:K41)</f>
        <v>220000</v>
      </c>
      <c r="AC38" s="85">
        <f>SUM(Y38:Y41)/SUM(K38:K41)</f>
        <v>1.8461538461538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>
        <v>1</v>
      </c>
      <c r="AO38" s="101">
        <f>IF(Q38=0,"",IF(AN38=0,"",(AN38/Q38)))</f>
        <v>0.25</v>
      </c>
      <c r="AP38" s="100"/>
      <c r="AQ38" s="102">
        <f>IFERROR(AP38/AN38,"-")</f>
        <v>0</v>
      </c>
      <c r="AR38" s="103"/>
      <c r="AS38" s="104">
        <f>IFERROR(AR38/AN38,"-")</f>
        <v>0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0.25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1</v>
      </c>
      <c r="BP38" s="120">
        <f>IF(Q38=0,"",IF(BO38=0,"",(BO38/Q38)))</f>
        <v>0.25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>
        <v>1</v>
      </c>
      <c r="CH38" s="134">
        <f>IF(Q38=0,"",IF(CG38=0,"",(CG38/Q38)))</f>
        <v>0.25</v>
      </c>
      <c r="CI38" s="135"/>
      <c r="CJ38" s="136">
        <f>IFERROR(CI38/CG38,"-")</f>
        <v>0</v>
      </c>
      <c r="CK38" s="137"/>
      <c r="CL38" s="138">
        <f>IFERROR(CK38/CG38,"-")</f>
        <v>0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145</v>
      </c>
      <c r="C39" s="189" t="s">
        <v>58</v>
      </c>
      <c r="D39" s="189"/>
      <c r="E39" s="189" t="s">
        <v>146</v>
      </c>
      <c r="F39" s="189" t="s">
        <v>147</v>
      </c>
      <c r="G39" s="189" t="s">
        <v>61</v>
      </c>
      <c r="H39" s="89"/>
      <c r="I39" s="89" t="s">
        <v>143</v>
      </c>
      <c r="J39" s="89" t="s">
        <v>148</v>
      </c>
      <c r="K39" s="181"/>
      <c r="L39" s="80">
        <v>0</v>
      </c>
      <c r="M39" s="80">
        <v>0</v>
      </c>
      <c r="N39" s="80">
        <v>0</v>
      </c>
      <c r="O39" s="91">
        <v>1</v>
      </c>
      <c r="P39" s="92">
        <v>0</v>
      </c>
      <c r="Q39" s="93">
        <f>O39+P39</f>
        <v>1</v>
      </c>
      <c r="R39" s="81" t="str">
        <f>IFERROR(Q39/N39,"-")</f>
        <v>-</v>
      </c>
      <c r="S39" s="80">
        <v>0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1</v>
      </c>
      <c r="BP39" s="120">
        <f>IF(Q39=0,"",IF(BO39=0,"",(BO39/Q39)))</f>
        <v>1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149</v>
      </c>
      <c r="C40" s="189" t="s">
        <v>58</v>
      </c>
      <c r="D40" s="189"/>
      <c r="E40" s="189" t="s">
        <v>150</v>
      </c>
      <c r="F40" s="189" t="s">
        <v>151</v>
      </c>
      <c r="G40" s="189" t="s">
        <v>89</v>
      </c>
      <c r="H40" s="89"/>
      <c r="I40" s="89" t="s">
        <v>143</v>
      </c>
      <c r="J40" s="89" t="s">
        <v>152</v>
      </c>
      <c r="K40" s="181"/>
      <c r="L40" s="80">
        <v>19</v>
      </c>
      <c r="M40" s="80">
        <v>0</v>
      </c>
      <c r="N40" s="80">
        <v>56</v>
      </c>
      <c r="O40" s="91">
        <v>8</v>
      </c>
      <c r="P40" s="92">
        <v>0</v>
      </c>
      <c r="Q40" s="93">
        <f>O40+P40</f>
        <v>8</v>
      </c>
      <c r="R40" s="81">
        <f>IFERROR(Q40/N40,"-")</f>
        <v>0.14285714285714</v>
      </c>
      <c r="S40" s="80">
        <v>1</v>
      </c>
      <c r="T40" s="80">
        <v>1</v>
      </c>
      <c r="U40" s="81">
        <f>IFERROR(T40/(Q40),"-")</f>
        <v>0.125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1</v>
      </c>
      <c r="BG40" s="113">
        <f>IF(Q40=0,"",IF(BF40=0,"",(BF40/Q40)))</f>
        <v>0.125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5</v>
      </c>
      <c r="BP40" s="120">
        <f>IF(Q40=0,"",IF(BO40=0,"",(BO40/Q40)))</f>
        <v>0.625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1</v>
      </c>
      <c r="BY40" s="127">
        <f>IF(Q40=0,"",IF(BX40=0,"",(BX40/Q40)))</f>
        <v>0.125</v>
      </c>
      <c r="BZ40" s="128"/>
      <c r="CA40" s="129">
        <f>IFERROR(BZ40/BX40,"-")</f>
        <v>0</v>
      </c>
      <c r="CB40" s="130"/>
      <c r="CC40" s="131">
        <f>IFERROR(CB40/BX40,"-")</f>
        <v>0</v>
      </c>
      <c r="CD40" s="132"/>
      <c r="CE40" s="132"/>
      <c r="CF40" s="132"/>
      <c r="CG40" s="133">
        <v>1</v>
      </c>
      <c r="CH40" s="134">
        <f>IF(Q40=0,"",IF(CG40=0,"",(CG40/Q40)))</f>
        <v>0.125</v>
      </c>
      <c r="CI40" s="135"/>
      <c r="CJ40" s="136">
        <f>IFERROR(CI40/CG40,"-")</f>
        <v>0</v>
      </c>
      <c r="CK40" s="137"/>
      <c r="CL40" s="138">
        <f>IFERROR(CK40/CG40,"-")</f>
        <v>0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153</v>
      </c>
      <c r="C41" s="189" t="s">
        <v>58</v>
      </c>
      <c r="D41" s="189"/>
      <c r="E41" s="189" t="s">
        <v>106</v>
      </c>
      <c r="F41" s="189" t="s">
        <v>106</v>
      </c>
      <c r="G41" s="189" t="s">
        <v>66</v>
      </c>
      <c r="H41" s="89"/>
      <c r="I41" s="89"/>
      <c r="J41" s="89"/>
      <c r="K41" s="181"/>
      <c r="L41" s="80">
        <v>64</v>
      </c>
      <c r="M41" s="80">
        <v>37</v>
      </c>
      <c r="N41" s="80">
        <v>21</v>
      </c>
      <c r="O41" s="91">
        <v>2</v>
      </c>
      <c r="P41" s="92">
        <v>0</v>
      </c>
      <c r="Q41" s="93">
        <f>O41+P41</f>
        <v>2</v>
      </c>
      <c r="R41" s="81">
        <f>IFERROR(Q41/N41,"-")</f>
        <v>0.095238095238095</v>
      </c>
      <c r="S41" s="80">
        <v>1</v>
      </c>
      <c r="T41" s="80">
        <v>0</v>
      </c>
      <c r="U41" s="81">
        <f>IFERROR(T41/(Q41),"-")</f>
        <v>0</v>
      </c>
      <c r="V41" s="82"/>
      <c r="W41" s="83">
        <v>1</v>
      </c>
      <c r="X41" s="81">
        <f>IF(Q41=0,"-",W41/Q41)</f>
        <v>0.5</v>
      </c>
      <c r="Y41" s="186">
        <v>480000</v>
      </c>
      <c r="Z41" s="187">
        <f>IFERROR(Y41/Q41,"-")</f>
        <v>240000</v>
      </c>
      <c r="AA41" s="187">
        <f>IFERROR(Y41/W41,"-")</f>
        <v>480000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0.5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1</v>
      </c>
      <c r="BY41" s="127">
        <f>IF(Q41=0,"",IF(BX41=0,"",(BX41/Q41)))</f>
        <v>0.5</v>
      </c>
      <c r="BZ41" s="128">
        <v>1</v>
      </c>
      <c r="CA41" s="129">
        <f>IFERROR(BZ41/BX41,"-")</f>
        <v>1</v>
      </c>
      <c r="CB41" s="130">
        <v>480000</v>
      </c>
      <c r="CC41" s="131">
        <f>IFERROR(CB41/BX41,"-")</f>
        <v>480000</v>
      </c>
      <c r="CD41" s="132"/>
      <c r="CE41" s="132"/>
      <c r="CF41" s="132">
        <v>1</v>
      </c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1</v>
      </c>
      <c r="CQ41" s="141">
        <v>480000</v>
      </c>
      <c r="CR41" s="141">
        <v>480000</v>
      </c>
      <c r="CS41" s="141"/>
      <c r="CT41" s="142" t="str">
        <f>IF(AND(CR41=0,CS41=0),"",IF(AND(CR41&lt;=100000,CS41&lt;=100000),"",IF(CR41/CQ41&gt;0.7,"男高",IF(CS41/CQ41&gt;0.7,"女高",""))))</f>
        <v>男高</v>
      </c>
    </row>
    <row r="42" spans="1:99">
      <c r="A42" s="79">
        <f>AC42</f>
        <v>0.083333333333333</v>
      </c>
      <c r="B42" s="189" t="s">
        <v>154</v>
      </c>
      <c r="C42" s="189" t="s">
        <v>58</v>
      </c>
      <c r="D42" s="189"/>
      <c r="E42" s="189" t="s">
        <v>155</v>
      </c>
      <c r="F42" s="189" t="s">
        <v>156</v>
      </c>
      <c r="G42" s="189" t="s">
        <v>61</v>
      </c>
      <c r="H42" s="89" t="s">
        <v>157</v>
      </c>
      <c r="I42" s="89" t="s">
        <v>158</v>
      </c>
      <c r="J42" s="89"/>
      <c r="K42" s="181">
        <v>300000</v>
      </c>
      <c r="L42" s="80">
        <v>0</v>
      </c>
      <c r="M42" s="80">
        <v>0</v>
      </c>
      <c r="N42" s="80">
        <v>0</v>
      </c>
      <c r="O42" s="91">
        <v>0</v>
      </c>
      <c r="P42" s="92">
        <v>0</v>
      </c>
      <c r="Q42" s="93">
        <f>O42+P42</f>
        <v>0</v>
      </c>
      <c r="R42" s="81" t="str">
        <f>IFERROR(Q42/N42,"-")</f>
        <v>-</v>
      </c>
      <c r="S42" s="80">
        <v>0</v>
      </c>
      <c r="T42" s="80">
        <v>0</v>
      </c>
      <c r="U42" s="81" t="str">
        <f>IFERROR(T42/(Q42),"-")</f>
        <v>-</v>
      </c>
      <c r="V42" s="82">
        <f>IFERROR(K42/SUM(Q42:Q55),"-")</f>
        <v>30000</v>
      </c>
      <c r="W42" s="83">
        <v>0</v>
      </c>
      <c r="X42" s="81" t="str">
        <f>IF(Q42=0,"-",W42/Q42)</f>
        <v>-</v>
      </c>
      <c r="Y42" s="186">
        <v>0</v>
      </c>
      <c r="Z42" s="187" t="str">
        <f>IFERROR(Y42/Q42,"-")</f>
        <v>-</v>
      </c>
      <c r="AA42" s="187" t="str">
        <f>IFERROR(Y42/W42,"-")</f>
        <v>-</v>
      </c>
      <c r="AB42" s="181">
        <f>SUM(Y42:Y55)-SUM(K42:K55)</f>
        <v>-275000</v>
      </c>
      <c r="AC42" s="85">
        <f>SUM(Y42:Y55)/SUM(K42:K55)</f>
        <v>0.083333333333333</v>
      </c>
      <c r="AD42" s="78"/>
      <c r="AE42" s="94"/>
      <c r="AF42" s="95" t="str">
        <f>IF(Q42=0,"",IF(AE42=0,"",(AE42/Q42)))</f>
        <v/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 t="str">
        <f>IF(Q42=0,"",IF(AN42=0,"",(AN42/Q42)))</f>
        <v/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 t="str">
        <f>IF(Q42=0,"",IF(AW42=0,"",(AW42/Q42)))</f>
        <v/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 t="str">
        <f>IF(Q42=0,"",IF(BF42=0,"",(BF42/Q42)))</f>
        <v/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 t="str">
        <f>IF(Q42=0,"",IF(BO42=0,"",(BO42/Q42)))</f>
        <v/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 t="str">
        <f>IF(Q42=0,"",IF(BX42=0,"",(BX42/Q42)))</f>
        <v/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 t="str">
        <f>IF(Q42=0,"",IF(CG42=0,"",(CG42/Q42)))</f>
        <v/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159</v>
      </c>
      <c r="C43" s="189" t="s">
        <v>58</v>
      </c>
      <c r="D43" s="189"/>
      <c r="E43" s="189" t="s">
        <v>100</v>
      </c>
      <c r="F43" s="189" t="s">
        <v>101</v>
      </c>
      <c r="G43" s="189" t="s">
        <v>89</v>
      </c>
      <c r="H43" s="89" t="s">
        <v>160</v>
      </c>
      <c r="I43" s="89" t="s">
        <v>158</v>
      </c>
      <c r="J43" s="89"/>
      <c r="K43" s="181"/>
      <c r="L43" s="80">
        <v>2</v>
      </c>
      <c r="M43" s="80">
        <v>0</v>
      </c>
      <c r="N43" s="80">
        <v>9</v>
      </c>
      <c r="O43" s="91">
        <v>1</v>
      </c>
      <c r="P43" s="92">
        <v>0</v>
      </c>
      <c r="Q43" s="93">
        <f>O43+P43</f>
        <v>1</v>
      </c>
      <c r="R43" s="81">
        <f>IFERROR(Q43/N43,"-")</f>
        <v>0.11111111111111</v>
      </c>
      <c r="S43" s="80">
        <v>0</v>
      </c>
      <c r="T43" s="80">
        <v>0</v>
      </c>
      <c r="U43" s="81">
        <f>IFERROR(T43/(Q43),"-")</f>
        <v>0</v>
      </c>
      <c r="V43" s="82"/>
      <c r="W43" s="83">
        <v>1</v>
      </c>
      <c r="X43" s="81">
        <f>IF(Q43=0,"-",W43/Q43)</f>
        <v>1</v>
      </c>
      <c r="Y43" s="186">
        <v>10000</v>
      </c>
      <c r="Z43" s="187">
        <f>IFERROR(Y43/Q43,"-")</f>
        <v>10000</v>
      </c>
      <c r="AA43" s="187">
        <f>IFERROR(Y43/W43,"-")</f>
        <v>10000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1</v>
      </c>
      <c r="BG43" s="113">
        <f>IF(Q43=0,"",IF(BF43=0,"",(BF43/Q43)))</f>
        <v>1</v>
      </c>
      <c r="BH43" s="112">
        <v>1</v>
      </c>
      <c r="BI43" s="114">
        <f>IFERROR(BH43/BF43,"-")</f>
        <v>1</v>
      </c>
      <c r="BJ43" s="115">
        <v>10000</v>
      </c>
      <c r="BK43" s="116">
        <f>IFERROR(BJ43/BF43,"-")</f>
        <v>10000</v>
      </c>
      <c r="BL43" s="117"/>
      <c r="BM43" s="117">
        <v>1</v>
      </c>
      <c r="BN43" s="117"/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1</v>
      </c>
      <c r="CQ43" s="141">
        <v>10000</v>
      </c>
      <c r="CR43" s="141">
        <v>10000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161</v>
      </c>
      <c r="C44" s="189" t="s">
        <v>58</v>
      </c>
      <c r="D44" s="189"/>
      <c r="E44" s="189" t="s">
        <v>162</v>
      </c>
      <c r="F44" s="189" t="s">
        <v>163</v>
      </c>
      <c r="G44" s="189" t="s">
        <v>61</v>
      </c>
      <c r="H44" s="89" t="s">
        <v>164</v>
      </c>
      <c r="I44" s="89" t="s">
        <v>158</v>
      </c>
      <c r="J44" s="89"/>
      <c r="K44" s="181"/>
      <c r="L44" s="80">
        <v>0</v>
      </c>
      <c r="M44" s="80">
        <v>0</v>
      </c>
      <c r="N44" s="80">
        <v>0</v>
      </c>
      <c r="O44" s="91">
        <v>2</v>
      </c>
      <c r="P44" s="92">
        <v>0</v>
      </c>
      <c r="Q44" s="93">
        <f>O44+P44</f>
        <v>2</v>
      </c>
      <c r="R44" s="81" t="str">
        <f>IFERROR(Q44/N44,"-")</f>
        <v>-</v>
      </c>
      <c r="S44" s="80">
        <v>0</v>
      </c>
      <c r="T44" s="80">
        <v>1</v>
      </c>
      <c r="U44" s="81">
        <f>IFERROR(T44/(Q44),"-")</f>
        <v>0.5</v>
      </c>
      <c r="V44" s="82"/>
      <c r="W44" s="83">
        <v>1</v>
      </c>
      <c r="X44" s="81">
        <f>IF(Q44=0,"-",W44/Q44)</f>
        <v>0.5</v>
      </c>
      <c r="Y44" s="186">
        <v>3000</v>
      </c>
      <c r="Z44" s="187">
        <f>IFERROR(Y44/Q44,"-")</f>
        <v>1500</v>
      </c>
      <c r="AA44" s="187">
        <f>IFERROR(Y44/W44,"-")</f>
        <v>3000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1</v>
      </c>
      <c r="BP44" s="120">
        <f>IF(Q44=0,"",IF(BO44=0,"",(BO44/Q44)))</f>
        <v>0.5</v>
      </c>
      <c r="BQ44" s="121">
        <v>1</v>
      </c>
      <c r="BR44" s="122">
        <f>IFERROR(BQ44/BO44,"-")</f>
        <v>1</v>
      </c>
      <c r="BS44" s="123">
        <v>3000</v>
      </c>
      <c r="BT44" s="124">
        <f>IFERROR(BS44/BO44,"-")</f>
        <v>3000</v>
      </c>
      <c r="BU44" s="125">
        <v>1</v>
      </c>
      <c r="BV44" s="125"/>
      <c r="BW44" s="125"/>
      <c r="BX44" s="126">
        <v>1</v>
      </c>
      <c r="BY44" s="127">
        <f>IF(Q44=0,"",IF(BX44=0,"",(BX44/Q44)))</f>
        <v>0.5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1</v>
      </c>
      <c r="CQ44" s="141">
        <v>3000</v>
      </c>
      <c r="CR44" s="141">
        <v>3000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165</v>
      </c>
      <c r="C45" s="189" t="s">
        <v>58</v>
      </c>
      <c r="D45" s="189"/>
      <c r="E45" s="189" t="s">
        <v>166</v>
      </c>
      <c r="F45" s="189" t="s">
        <v>167</v>
      </c>
      <c r="G45" s="189" t="s">
        <v>61</v>
      </c>
      <c r="H45" s="89" t="s">
        <v>168</v>
      </c>
      <c r="I45" s="89" t="s">
        <v>158</v>
      </c>
      <c r="J45" s="89"/>
      <c r="K45" s="181"/>
      <c r="L45" s="80">
        <v>0</v>
      </c>
      <c r="M45" s="80">
        <v>0</v>
      </c>
      <c r="N45" s="80">
        <v>0</v>
      </c>
      <c r="O45" s="91">
        <v>0</v>
      </c>
      <c r="P45" s="92">
        <v>0</v>
      </c>
      <c r="Q45" s="93">
        <f>O45+P45</f>
        <v>0</v>
      </c>
      <c r="R45" s="81" t="str">
        <f>IFERROR(Q45/N45,"-")</f>
        <v>-</v>
      </c>
      <c r="S45" s="80">
        <v>0</v>
      </c>
      <c r="T45" s="80">
        <v>0</v>
      </c>
      <c r="U45" s="81" t="str">
        <f>IFERROR(T45/(Q45),"-")</f>
        <v>-</v>
      </c>
      <c r="V45" s="82"/>
      <c r="W45" s="83">
        <v>0</v>
      </c>
      <c r="X45" s="81" t="str">
        <f>IF(Q45=0,"-",W45/Q45)</f>
        <v>-</v>
      </c>
      <c r="Y45" s="186">
        <v>0</v>
      </c>
      <c r="Z45" s="187" t="str">
        <f>IFERROR(Y45/Q45,"-")</f>
        <v>-</v>
      </c>
      <c r="AA45" s="187" t="str">
        <f>IFERROR(Y45/W45,"-")</f>
        <v>-</v>
      </c>
      <c r="AB45" s="181"/>
      <c r="AC45" s="85"/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169</v>
      </c>
      <c r="C46" s="189" t="s">
        <v>58</v>
      </c>
      <c r="D46" s="189"/>
      <c r="E46" s="189" t="s">
        <v>170</v>
      </c>
      <c r="F46" s="189" t="s">
        <v>171</v>
      </c>
      <c r="G46" s="189" t="s">
        <v>61</v>
      </c>
      <c r="H46" s="89" t="s">
        <v>172</v>
      </c>
      <c r="I46" s="89" t="s">
        <v>158</v>
      </c>
      <c r="J46" s="89"/>
      <c r="K46" s="181"/>
      <c r="L46" s="80">
        <v>0</v>
      </c>
      <c r="M46" s="80">
        <v>0</v>
      </c>
      <c r="N46" s="80">
        <v>0</v>
      </c>
      <c r="O46" s="91">
        <v>1</v>
      </c>
      <c r="P46" s="92">
        <v>0</v>
      </c>
      <c r="Q46" s="93">
        <f>O46+P46</f>
        <v>1</v>
      </c>
      <c r="R46" s="81" t="str">
        <f>IFERROR(Q46/N46,"-")</f>
        <v>-</v>
      </c>
      <c r="S46" s="80">
        <v>0</v>
      </c>
      <c r="T46" s="80">
        <v>0</v>
      </c>
      <c r="U46" s="81">
        <f>IFERROR(T46/(Q46),"-")</f>
        <v>0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>
        <v>1</v>
      </c>
      <c r="AX46" s="107">
        <f>IF(Q46=0,"",IF(AW46=0,"",(AW46/Q46)))</f>
        <v>1</v>
      </c>
      <c r="AY46" s="106"/>
      <c r="AZ46" s="108">
        <f>IFERROR(AY46/AW46,"-")</f>
        <v>0</v>
      </c>
      <c r="BA46" s="109"/>
      <c r="BB46" s="110">
        <f>IFERROR(BA46/AW46,"-")</f>
        <v>0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173</v>
      </c>
      <c r="C47" s="189" t="s">
        <v>58</v>
      </c>
      <c r="D47" s="189"/>
      <c r="E47" s="189" t="s">
        <v>155</v>
      </c>
      <c r="F47" s="189" t="s">
        <v>156</v>
      </c>
      <c r="G47" s="189" t="s">
        <v>61</v>
      </c>
      <c r="H47" s="89" t="s">
        <v>174</v>
      </c>
      <c r="I47" s="89" t="s">
        <v>158</v>
      </c>
      <c r="J47" s="89"/>
      <c r="K47" s="181"/>
      <c r="L47" s="80">
        <v>0</v>
      </c>
      <c r="M47" s="80">
        <v>0</v>
      </c>
      <c r="N47" s="80">
        <v>0</v>
      </c>
      <c r="O47" s="91">
        <v>1</v>
      </c>
      <c r="P47" s="92">
        <v>0</v>
      </c>
      <c r="Q47" s="93">
        <f>O47+P47</f>
        <v>1</v>
      </c>
      <c r="R47" s="81" t="str">
        <f>IFERROR(Q47/N47,"-")</f>
        <v>-</v>
      </c>
      <c r="S47" s="80">
        <v>0</v>
      </c>
      <c r="T47" s="80">
        <v>0</v>
      </c>
      <c r="U47" s="81">
        <f>IFERROR(T47/(Q47),"-")</f>
        <v>0</v>
      </c>
      <c r="V47" s="82"/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>
        <v>1</v>
      </c>
      <c r="BP47" s="120">
        <f>IF(Q47=0,"",IF(BO47=0,"",(BO47/Q47)))</f>
        <v>1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175</v>
      </c>
      <c r="C48" s="189" t="s">
        <v>58</v>
      </c>
      <c r="D48" s="189"/>
      <c r="E48" s="189" t="s">
        <v>100</v>
      </c>
      <c r="F48" s="189" t="s">
        <v>101</v>
      </c>
      <c r="G48" s="189" t="s">
        <v>89</v>
      </c>
      <c r="H48" s="89" t="s">
        <v>176</v>
      </c>
      <c r="I48" s="89" t="s">
        <v>158</v>
      </c>
      <c r="J48" s="89"/>
      <c r="K48" s="181"/>
      <c r="L48" s="80">
        <v>2</v>
      </c>
      <c r="M48" s="80">
        <v>0</v>
      </c>
      <c r="N48" s="80">
        <v>7</v>
      </c>
      <c r="O48" s="91">
        <v>1</v>
      </c>
      <c r="P48" s="92">
        <v>0</v>
      </c>
      <c r="Q48" s="93">
        <f>O48+P48</f>
        <v>1</v>
      </c>
      <c r="R48" s="81">
        <f>IFERROR(Q48/N48,"-")</f>
        <v>0.14285714285714</v>
      </c>
      <c r="S48" s="80">
        <v>0</v>
      </c>
      <c r="T48" s="80">
        <v>0</v>
      </c>
      <c r="U48" s="81">
        <f>IFERROR(T48/(Q48),"-")</f>
        <v>0</v>
      </c>
      <c r="V48" s="82"/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/>
      <c r="AC48" s="85"/>
      <c r="AD48" s="78"/>
      <c r="AE48" s="94">
        <v>1</v>
      </c>
      <c r="AF48" s="95">
        <f>IF(Q48=0,"",IF(AE48=0,"",(AE48/Q48)))</f>
        <v>1</v>
      </c>
      <c r="AG48" s="94"/>
      <c r="AH48" s="96">
        <f>IFERROR(AG48/AE48,"-")</f>
        <v>0</v>
      </c>
      <c r="AI48" s="97"/>
      <c r="AJ48" s="98">
        <f>IFERROR(AI48/AE48,"-")</f>
        <v>0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>
        <f>IF(Q48=0,"",IF(BO48=0,"",(BO48/Q48)))</f>
        <v>0</v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>
        <f>IF(Q48=0,"",IF(BX48=0,"",(BX48/Q48)))</f>
        <v>0</v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177</v>
      </c>
      <c r="C49" s="189" t="s">
        <v>58</v>
      </c>
      <c r="D49" s="189"/>
      <c r="E49" s="189" t="s">
        <v>162</v>
      </c>
      <c r="F49" s="189" t="s">
        <v>163</v>
      </c>
      <c r="G49" s="189" t="s">
        <v>61</v>
      </c>
      <c r="H49" s="89" t="s">
        <v>178</v>
      </c>
      <c r="I49" s="89" t="s">
        <v>158</v>
      </c>
      <c r="J49" s="89"/>
      <c r="K49" s="181"/>
      <c r="L49" s="80">
        <v>0</v>
      </c>
      <c r="M49" s="80">
        <v>0</v>
      </c>
      <c r="N49" s="80">
        <v>0</v>
      </c>
      <c r="O49" s="91">
        <v>1</v>
      </c>
      <c r="P49" s="92">
        <v>0</v>
      </c>
      <c r="Q49" s="93">
        <f>O49+P49</f>
        <v>1</v>
      </c>
      <c r="R49" s="81" t="str">
        <f>IFERROR(Q49/N49,"-")</f>
        <v>-</v>
      </c>
      <c r="S49" s="80">
        <v>0</v>
      </c>
      <c r="T49" s="80">
        <v>0</v>
      </c>
      <c r="U49" s="81">
        <f>IFERROR(T49/(Q49),"-")</f>
        <v>0</v>
      </c>
      <c r="V49" s="82"/>
      <c r="W49" s="83">
        <v>1</v>
      </c>
      <c r="X49" s="81">
        <f>IF(Q49=0,"-",W49/Q49)</f>
        <v>1</v>
      </c>
      <c r="Y49" s="186">
        <v>12000</v>
      </c>
      <c r="Z49" s="187">
        <f>IFERROR(Y49/Q49,"-")</f>
        <v>12000</v>
      </c>
      <c r="AA49" s="187">
        <f>IFERROR(Y49/W49,"-")</f>
        <v>12000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>
        <f>IF(Q49=0,"",IF(BO49=0,"",(BO49/Q49)))</f>
        <v>0</v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>
        <v>1</v>
      </c>
      <c r="CH49" s="134">
        <f>IF(Q49=0,"",IF(CG49=0,"",(CG49/Q49)))</f>
        <v>1</v>
      </c>
      <c r="CI49" s="135">
        <v>1</v>
      </c>
      <c r="CJ49" s="136">
        <f>IFERROR(CI49/CG49,"-")</f>
        <v>1</v>
      </c>
      <c r="CK49" s="137">
        <v>12000</v>
      </c>
      <c r="CL49" s="138">
        <f>IFERROR(CK49/CG49,"-")</f>
        <v>12000</v>
      </c>
      <c r="CM49" s="139"/>
      <c r="CN49" s="139"/>
      <c r="CO49" s="139">
        <v>1</v>
      </c>
      <c r="CP49" s="140">
        <v>1</v>
      </c>
      <c r="CQ49" s="141">
        <v>12000</v>
      </c>
      <c r="CR49" s="141">
        <v>12000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179</v>
      </c>
      <c r="C50" s="189" t="s">
        <v>58</v>
      </c>
      <c r="D50" s="189"/>
      <c r="E50" s="189" t="s">
        <v>166</v>
      </c>
      <c r="F50" s="189" t="s">
        <v>167</v>
      </c>
      <c r="G50" s="189" t="s">
        <v>61</v>
      </c>
      <c r="H50" s="89" t="s">
        <v>180</v>
      </c>
      <c r="I50" s="89" t="s">
        <v>158</v>
      </c>
      <c r="J50" s="89"/>
      <c r="K50" s="181"/>
      <c r="L50" s="80">
        <v>0</v>
      </c>
      <c r="M50" s="80">
        <v>0</v>
      </c>
      <c r="N50" s="80">
        <v>0</v>
      </c>
      <c r="O50" s="91">
        <v>0</v>
      </c>
      <c r="P50" s="92">
        <v>0</v>
      </c>
      <c r="Q50" s="93">
        <f>O50+P50</f>
        <v>0</v>
      </c>
      <c r="R50" s="81" t="str">
        <f>IFERROR(Q50/N50,"-")</f>
        <v>-</v>
      </c>
      <c r="S50" s="80">
        <v>0</v>
      </c>
      <c r="T50" s="80">
        <v>0</v>
      </c>
      <c r="U50" s="81" t="str">
        <f>IFERROR(T50/(Q50),"-")</f>
        <v>-</v>
      </c>
      <c r="V50" s="82"/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181</v>
      </c>
      <c r="C51" s="189" t="s">
        <v>58</v>
      </c>
      <c r="D51" s="189"/>
      <c r="E51" s="189" t="s">
        <v>170</v>
      </c>
      <c r="F51" s="189" t="s">
        <v>171</v>
      </c>
      <c r="G51" s="189" t="s">
        <v>61</v>
      </c>
      <c r="H51" s="89" t="s">
        <v>182</v>
      </c>
      <c r="I51" s="89" t="s">
        <v>158</v>
      </c>
      <c r="J51" s="89"/>
      <c r="K51" s="181"/>
      <c r="L51" s="80">
        <v>0</v>
      </c>
      <c r="M51" s="80">
        <v>0</v>
      </c>
      <c r="N51" s="80">
        <v>0</v>
      </c>
      <c r="O51" s="91">
        <v>0</v>
      </c>
      <c r="P51" s="92">
        <v>0</v>
      </c>
      <c r="Q51" s="93">
        <f>O51+P51</f>
        <v>0</v>
      </c>
      <c r="R51" s="81" t="str">
        <f>IFERROR(Q51/N51,"-")</f>
        <v>-</v>
      </c>
      <c r="S51" s="80">
        <v>0</v>
      </c>
      <c r="T51" s="80">
        <v>0</v>
      </c>
      <c r="U51" s="81" t="str">
        <f>IFERROR(T51/(Q51),"-")</f>
        <v>-</v>
      </c>
      <c r="V51" s="82"/>
      <c r="W51" s="83">
        <v>0</v>
      </c>
      <c r="X51" s="81" t="str">
        <f>IF(Q51=0,"-",W51/Q51)</f>
        <v>-</v>
      </c>
      <c r="Y51" s="186">
        <v>0</v>
      </c>
      <c r="Z51" s="187" t="str">
        <f>IFERROR(Y51/Q51,"-")</f>
        <v>-</v>
      </c>
      <c r="AA51" s="187" t="str">
        <f>IFERROR(Y51/W51,"-")</f>
        <v>-</v>
      </c>
      <c r="AB51" s="181"/>
      <c r="AC51" s="85"/>
      <c r="AD51" s="78"/>
      <c r="AE51" s="94"/>
      <c r="AF51" s="95" t="str">
        <f>IF(Q51=0,"",IF(AE51=0,"",(AE51/Q51)))</f>
        <v/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 t="str">
        <f>IF(Q51=0,"",IF(AN51=0,"",(AN51/Q51)))</f>
        <v/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 t="str">
        <f>IF(Q51=0,"",IF(AW51=0,"",(AW51/Q51)))</f>
        <v/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 t="str">
        <f>IF(Q51=0,"",IF(BF51=0,"",(BF51/Q51)))</f>
        <v/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 t="str">
        <f>IF(Q51=0,"",IF(BO51=0,"",(BO51/Q51)))</f>
        <v/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 t="str">
        <f>IF(Q51=0,"",IF(BX51=0,"",(BX51/Q51)))</f>
        <v/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 t="str">
        <f>IF(Q51=0,"",IF(CG51=0,"",(CG51/Q51)))</f>
        <v/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183</v>
      </c>
      <c r="C52" s="189" t="s">
        <v>58</v>
      </c>
      <c r="D52" s="189"/>
      <c r="E52" s="189" t="s">
        <v>155</v>
      </c>
      <c r="F52" s="189" t="s">
        <v>156</v>
      </c>
      <c r="G52" s="189" t="s">
        <v>61</v>
      </c>
      <c r="H52" s="89" t="s">
        <v>184</v>
      </c>
      <c r="I52" s="89" t="s">
        <v>158</v>
      </c>
      <c r="J52" s="89"/>
      <c r="K52" s="181"/>
      <c r="L52" s="80">
        <v>0</v>
      </c>
      <c r="M52" s="80">
        <v>0</v>
      </c>
      <c r="N52" s="80">
        <v>0</v>
      </c>
      <c r="O52" s="91">
        <v>0</v>
      </c>
      <c r="P52" s="92">
        <v>0</v>
      </c>
      <c r="Q52" s="93">
        <f>O52+P52</f>
        <v>0</v>
      </c>
      <c r="R52" s="81" t="str">
        <f>IFERROR(Q52/N52,"-")</f>
        <v>-</v>
      </c>
      <c r="S52" s="80">
        <v>0</v>
      </c>
      <c r="T52" s="80">
        <v>0</v>
      </c>
      <c r="U52" s="81" t="str">
        <f>IFERROR(T52/(Q52),"-")</f>
        <v>-</v>
      </c>
      <c r="V52" s="82"/>
      <c r="W52" s="83">
        <v>0</v>
      </c>
      <c r="X52" s="81" t="str">
        <f>IF(Q52=0,"-",W52/Q52)</f>
        <v>-</v>
      </c>
      <c r="Y52" s="186">
        <v>0</v>
      </c>
      <c r="Z52" s="187" t="str">
        <f>IFERROR(Y52/Q52,"-")</f>
        <v>-</v>
      </c>
      <c r="AA52" s="187" t="str">
        <f>IFERROR(Y52/W52,"-")</f>
        <v>-</v>
      </c>
      <c r="AB52" s="181"/>
      <c r="AC52" s="85"/>
      <c r="AD52" s="78"/>
      <c r="AE52" s="94"/>
      <c r="AF52" s="95" t="str">
        <f>IF(Q52=0,"",IF(AE52=0,"",(AE52/Q52)))</f>
        <v/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 t="str">
        <f>IF(Q52=0,"",IF(AN52=0,"",(AN52/Q52)))</f>
        <v/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 t="str">
        <f>IF(Q52=0,"",IF(AW52=0,"",(AW52/Q52)))</f>
        <v/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 t="str">
        <f>IF(Q52=0,"",IF(BF52=0,"",(BF52/Q52)))</f>
        <v/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 t="str">
        <f>IF(Q52=0,"",IF(BO52=0,"",(BO52/Q52)))</f>
        <v/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/>
      <c r="BY52" s="127" t="str">
        <f>IF(Q52=0,"",IF(BX52=0,"",(BX52/Q52)))</f>
        <v/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 t="str">
        <f>IF(Q52=0,"",IF(CG52=0,"",(CG52/Q52)))</f>
        <v/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185</v>
      </c>
      <c r="C53" s="189" t="s">
        <v>58</v>
      </c>
      <c r="D53" s="189"/>
      <c r="E53" s="189" t="s">
        <v>100</v>
      </c>
      <c r="F53" s="189" t="s">
        <v>101</v>
      </c>
      <c r="G53" s="189" t="s">
        <v>89</v>
      </c>
      <c r="H53" s="89" t="s">
        <v>186</v>
      </c>
      <c r="I53" s="89" t="s">
        <v>158</v>
      </c>
      <c r="J53" s="89"/>
      <c r="K53" s="181"/>
      <c r="L53" s="80">
        <v>0</v>
      </c>
      <c r="M53" s="80">
        <v>0</v>
      </c>
      <c r="N53" s="80">
        <v>4</v>
      </c>
      <c r="O53" s="91">
        <v>0</v>
      </c>
      <c r="P53" s="92">
        <v>0</v>
      </c>
      <c r="Q53" s="93">
        <f>O53+P53</f>
        <v>0</v>
      </c>
      <c r="R53" s="81">
        <f>IFERROR(Q53/N53,"-")</f>
        <v>0</v>
      </c>
      <c r="S53" s="80">
        <v>0</v>
      </c>
      <c r="T53" s="80">
        <v>0</v>
      </c>
      <c r="U53" s="81" t="str">
        <f>IFERROR(T53/(Q53),"-")</f>
        <v>-</v>
      </c>
      <c r="V53" s="82"/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/>
      <c r="AC53" s="85"/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187</v>
      </c>
      <c r="C54" s="189" t="s">
        <v>58</v>
      </c>
      <c r="D54" s="189"/>
      <c r="E54" s="189" t="s">
        <v>188</v>
      </c>
      <c r="F54" s="189" t="s">
        <v>189</v>
      </c>
      <c r="G54" s="189" t="s">
        <v>61</v>
      </c>
      <c r="H54" s="89" t="s">
        <v>190</v>
      </c>
      <c r="I54" s="89" t="s">
        <v>158</v>
      </c>
      <c r="J54" s="89"/>
      <c r="K54" s="181"/>
      <c r="L54" s="80">
        <v>0</v>
      </c>
      <c r="M54" s="80">
        <v>0</v>
      </c>
      <c r="N54" s="80">
        <v>0</v>
      </c>
      <c r="O54" s="91">
        <v>2</v>
      </c>
      <c r="P54" s="92">
        <v>0</v>
      </c>
      <c r="Q54" s="93">
        <f>O54+P54</f>
        <v>2</v>
      </c>
      <c r="R54" s="81" t="str">
        <f>IFERROR(Q54/N54,"-")</f>
        <v>-</v>
      </c>
      <c r="S54" s="80">
        <v>0</v>
      </c>
      <c r="T54" s="80">
        <v>0</v>
      </c>
      <c r="U54" s="81">
        <f>IFERROR(T54/(Q54),"-")</f>
        <v>0</v>
      </c>
      <c r="V54" s="82"/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>
        <v>1</v>
      </c>
      <c r="BP54" s="120">
        <f>IF(Q54=0,"",IF(BO54=0,"",(BO54/Q54)))</f>
        <v>0.5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>
        <v>1</v>
      </c>
      <c r="BY54" s="127">
        <f>IF(Q54=0,"",IF(BX54=0,"",(BX54/Q54)))</f>
        <v>0.5</v>
      </c>
      <c r="BZ54" s="128"/>
      <c r="CA54" s="129">
        <f>IFERROR(BZ54/BX54,"-")</f>
        <v>0</v>
      </c>
      <c r="CB54" s="130"/>
      <c r="CC54" s="131">
        <f>IFERROR(CB54/BX54,"-")</f>
        <v>0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191</v>
      </c>
      <c r="C55" s="189" t="s">
        <v>58</v>
      </c>
      <c r="D55" s="189"/>
      <c r="E55" s="189" t="s">
        <v>106</v>
      </c>
      <c r="F55" s="189" t="s">
        <v>106</v>
      </c>
      <c r="G55" s="189" t="s">
        <v>66</v>
      </c>
      <c r="H55" s="89" t="s">
        <v>192</v>
      </c>
      <c r="I55" s="89"/>
      <c r="J55" s="89"/>
      <c r="K55" s="181"/>
      <c r="L55" s="80">
        <v>27</v>
      </c>
      <c r="M55" s="80">
        <v>20</v>
      </c>
      <c r="N55" s="80">
        <v>7</v>
      </c>
      <c r="O55" s="91">
        <v>1</v>
      </c>
      <c r="P55" s="92">
        <v>0</v>
      </c>
      <c r="Q55" s="93">
        <f>O55+P55</f>
        <v>1</v>
      </c>
      <c r="R55" s="81">
        <f>IFERROR(Q55/N55,"-")</f>
        <v>0.14285714285714</v>
      </c>
      <c r="S55" s="80">
        <v>0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>
        <v>1</v>
      </c>
      <c r="CH55" s="134">
        <f>IF(Q55=0,"",IF(CG55=0,"",(CG55/Q55)))</f>
        <v>1</v>
      </c>
      <c r="CI55" s="135"/>
      <c r="CJ55" s="136">
        <f>IFERROR(CI55/CG55,"-")</f>
        <v>0</v>
      </c>
      <c r="CK55" s="137"/>
      <c r="CL55" s="138">
        <f>IFERROR(CK55/CG55,"-")</f>
        <v>0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>
        <f>AC56</f>
        <v>0.86153846153846</v>
      </c>
      <c r="B56" s="189" t="s">
        <v>193</v>
      </c>
      <c r="C56" s="189" t="s">
        <v>58</v>
      </c>
      <c r="D56" s="189"/>
      <c r="E56" s="189" t="s">
        <v>194</v>
      </c>
      <c r="F56" s="189" t="s">
        <v>195</v>
      </c>
      <c r="G56" s="189" t="s">
        <v>61</v>
      </c>
      <c r="H56" s="89" t="s">
        <v>111</v>
      </c>
      <c r="I56" s="89" t="s">
        <v>196</v>
      </c>
      <c r="J56" s="89" t="s">
        <v>197</v>
      </c>
      <c r="K56" s="181">
        <v>130000</v>
      </c>
      <c r="L56" s="80">
        <v>0</v>
      </c>
      <c r="M56" s="80">
        <v>0</v>
      </c>
      <c r="N56" s="80">
        <v>0</v>
      </c>
      <c r="O56" s="91">
        <v>4</v>
      </c>
      <c r="P56" s="92">
        <v>0</v>
      </c>
      <c r="Q56" s="93">
        <f>O56+P56</f>
        <v>4</v>
      </c>
      <c r="R56" s="81" t="str">
        <f>IFERROR(Q56/N56,"-")</f>
        <v>-</v>
      </c>
      <c r="S56" s="80">
        <v>0</v>
      </c>
      <c r="T56" s="80">
        <v>0</v>
      </c>
      <c r="U56" s="81">
        <f>IFERROR(T56/(Q56),"-")</f>
        <v>0</v>
      </c>
      <c r="V56" s="82">
        <f>IFERROR(K56/SUM(Q56:Q71),"-")</f>
        <v>4814.8148148148</v>
      </c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>
        <f>SUM(Y56:Y71)-SUM(K56:K71)</f>
        <v>-18000</v>
      </c>
      <c r="AC56" s="85">
        <f>SUM(Y56:Y71)/SUM(K56:K71)</f>
        <v>0.86153846153846</v>
      </c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2</v>
      </c>
      <c r="BG56" s="113">
        <f>IF(Q56=0,"",IF(BF56=0,"",(BF56/Q56)))</f>
        <v>0.5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>
        <v>1</v>
      </c>
      <c r="BP56" s="120">
        <f>IF(Q56=0,"",IF(BO56=0,"",(BO56/Q56)))</f>
        <v>0.25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1</v>
      </c>
      <c r="BY56" s="127">
        <f>IF(Q56=0,"",IF(BX56=0,"",(BX56/Q56)))</f>
        <v>0.25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198</v>
      </c>
      <c r="C57" s="189" t="s">
        <v>58</v>
      </c>
      <c r="D57" s="189"/>
      <c r="E57" s="189" t="s">
        <v>166</v>
      </c>
      <c r="F57" s="189" t="s">
        <v>167</v>
      </c>
      <c r="G57" s="189" t="s">
        <v>61</v>
      </c>
      <c r="H57" s="89"/>
      <c r="I57" s="89" t="s">
        <v>196</v>
      </c>
      <c r="J57" s="89" t="s">
        <v>199</v>
      </c>
      <c r="K57" s="181"/>
      <c r="L57" s="80">
        <v>0</v>
      </c>
      <c r="M57" s="80">
        <v>0</v>
      </c>
      <c r="N57" s="80">
        <v>0</v>
      </c>
      <c r="O57" s="91">
        <v>0</v>
      </c>
      <c r="P57" s="92">
        <v>0</v>
      </c>
      <c r="Q57" s="93">
        <f>O57+P57</f>
        <v>0</v>
      </c>
      <c r="R57" s="81" t="str">
        <f>IFERROR(Q57/N57,"-")</f>
        <v>-</v>
      </c>
      <c r="S57" s="80">
        <v>0</v>
      </c>
      <c r="T57" s="80">
        <v>0</v>
      </c>
      <c r="U57" s="81" t="str">
        <f>IFERROR(T57/(Q57),"-")</f>
        <v>-</v>
      </c>
      <c r="V57" s="82"/>
      <c r="W57" s="83">
        <v>0</v>
      </c>
      <c r="X57" s="81" t="str">
        <f>IF(Q57=0,"-",W57/Q57)</f>
        <v>-</v>
      </c>
      <c r="Y57" s="186">
        <v>0</v>
      </c>
      <c r="Z57" s="187" t="str">
        <f>IFERROR(Y57/Q57,"-")</f>
        <v>-</v>
      </c>
      <c r="AA57" s="187" t="str">
        <f>IFERROR(Y57/W57,"-")</f>
        <v>-</v>
      </c>
      <c r="AB57" s="181"/>
      <c r="AC57" s="85"/>
      <c r="AD57" s="78"/>
      <c r="AE57" s="94"/>
      <c r="AF57" s="95" t="str">
        <f>IF(Q57=0,"",IF(AE57=0,"",(AE57/Q57)))</f>
        <v/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 t="str">
        <f>IF(Q57=0,"",IF(AN57=0,"",(AN57/Q57)))</f>
        <v/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 t="str">
        <f>IF(Q57=0,"",IF(AW57=0,"",(AW57/Q57)))</f>
        <v/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 t="str">
        <f>IF(Q57=0,"",IF(BF57=0,"",(BF57/Q57)))</f>
        <v/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 t="str">
        <f>IF(Q57=0,"",IF(BO57=0,"",(BO57/Q57)))</f>
        <v/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 t="str">
        <f>IF(Q57=0,"",IF(BX57=0,"",(BX57/Q57)))</f>
        <v/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 t="str">
        <f>IF(Q57=0,"",IF(CG57=0,"",(CG57/Q57)))</f>
        <v/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200</v>
      </c>
      <c r="C58" s="189" t="s">
        <v>58</v>
      </c>
      <c r="D58" s="189"/>
      <c r="E58" s="189" t="s">
        <v>201</v>
      </c>
      <c r="F58" s="189" t="s">
        <v>202</v>
      </c>
      <c r="G58" s="189" t="s">
        <v>61</v>
      </c>
      <c r="H58" s="89"/>
      <c r="I58" s="89" t="s">
        <v>196</v>
      </c>
      <c r="J58" s="89" t="s">
        <v>203</v>
      </c>
      <c r="K58" s="181"/>
      <c r="L58" s="80">
        <v>0</v>
      </c>
      <c r="M58" s="80">
        <v>0</v>
      </c>
      <c r="N58" s="80">
        <v>0</v>
      </c>
      <c r="O58" s="91">
        <v>4</v>
      </c>
      <c r="P58" s="92">
        <v>0</v>
      </c>
      <c r="Q58" s="93">
        <f>O58+P58</f>
        <v>4</v>
      </c>
      <c r="R58" s="81" t="str">
        <f>IFERROR(Q58/N58,"-")</f>
        <v>-</v>
      </c>
      <c r="S58" s="80">
        <v>1</v>
      </c>
      <c r="T58" s="80">
        <v>2</v>
      </c>
      <c r="U58" s="81">
        <f>IFERROR(T58/(Q58),"-")</f>
        <v>0.5</v>
      </c>
      <c r="V58" s="82"/>
      <c r="W58" s="83">
        <v>1</v>
      </c>
      <c r="X58" s="81">
        <f>IF(Q58=0,"-",W58/Q58)</f>
        <v>0.25</v>
      </c>
      <c r="Y58" s="186">
        <v>80000</v>
      </c>
      <c r="Z58" s="187">
        <f>IFERROR(Y58/Q58,"-")</f>
        <v>20000</v>
      </c>
      <c r="AA58" s="187">
        <f>IFERROR(Y58/W58,"-")</f>
        <v>80000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>
        <v>1</v>
      </c>
      <c r="BG58" s="113">
        <f>IF(Q58=0,"",IF(BF58=0,"",(BF58/Q58)))</f>
        <v>0.25</v>
      </c>
      <c r="BH58" s="112"/>
      <c r="BI58" s="114">
        <f>IFERROR(BH58/BF58,"-")</f>
        <v>0</v>
      </c>
      <c r="BJ58" s="115"/>
      <c r="BK58" s="116">
        <f>IFERROR(BJ58/BF58,"-")</f>
        <v>0</v>
      </c>
      <c r="BL58" s="117"/>
      <c r="BM58" s="117"/>
      <c r="BN58" s="117"/>
      <c r="BO58" s="119">
        <v>2</v>
      </c>
      <c r="BP58" s="120">
        <f>IF(Q58=0,"",IF(BO58=0,"",(BO58/Q58)))</f>
        <v>0.5</v>
      </c>
      <c r="BQ58" s="121"/>
      <c r="BR58" s="122">
        <f>IFERROR(BQ58/BO58,"-")</f>
        <v>0</v>
      </c>
      <c r="BS58" s="123"/>
      <c r="BT58" s="124">
        <f>IFERROR(BS58/BO58,"-")</f>
        <v>0</v>
      </c>
      <c r="BU58" s="125"/>
      <c r="BV58" s="125"/>
      <c r="BW58" s="125"/>
      <c r="BX58" s="126">
        <v>1</v>
      </c>
      <c r="BY58" s="127">
        <f>IF(Q58=0,"",IF(BX58=0,"",(BX58/Q58)))</f>
        <v>0.25</v>
      </c>
      <c r="BZ58" s="128">
        <v>1</v>
      </c>
      <c r="CA58" s="129">
        <f>IFERROR(BZ58/BX58,"-")</f>
        <v>1</v>
      </c>
      <c r="CB58" s="130">
        <v>80000</v>
      </c>
      <c r="CC58" s="131">
        <f>IFERROR(CB58/BX58,"-")</f>
        <v>80000</v>
      </c>
      <c r="CD58" s="132"/>
      <c r="CE58" s="132"/>
      <c r="CF58" s="132">
        <v>1</v>
      </c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1</v>
      </c>
      <c r="CQ58" s="141">
        <v>80000</v>
      </c>
      <c r="CR58" s="141">
        <v>80000</v>
      </c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204</v>
      </c>
      <c r="C59" s="189" t="s">
        <v>58</v>
      </c>
      <c r="D59" s="189"/>
      <c r="E59" s="189" t="s">
        <v>106</v>
      </c>
      <c r="F59" s="189" t="s">
        <v>106</v>
      </c>
      <c r="G59" s="189" t="s">
        <v>66</v>
      </c>
      <c r="H59" s="89"/>
      <c r="I59" s="89"/>
      <c r="J59" s="89"/>
      <c r="K59" s="181"/>
      <c r="L59" s="80">
        <v>10</v>
      </c>
      <c r="M59" s="80">
        <v>7</v>
      </c>
      <c r="N59" s="80">
        <v>1</v>
      </c>
      <c r="O59" s="91">
        <v>0</v>
      </c>
      <c r="P59" s="92">
        <v>1</v>
      </c>
      <c r="Q59" s="93">
        <f>O59+P59</f>
        <v>1</v>
      </c>
      <c r="R59" s="81">
        <f>IFERROR(Q59/N59,"-")</f>
        <v>1</v>
      </c>
      <c r="S59" s="80">
        <v>0</v>
      </c>
      <c r="T59" s="80">
        <v>0</v>
      </c>
      <c r="U59" s="81">
        <f>IFERROR(T59/(Q59),"-")</f>
        <v>0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>
        <v>1</v>
      </c>
      <c r="AO59" s="101">
        <f>IF(Q59=0,"",IF(AN59=0,"",(AN59/Q59)))</f>
        <v>1</v>
      </c>
      <c r="AP59" s="100"/>
      <c r="AQ59" s="102">
        <f>IFERROR(AP59/AN59,"-")</f>
        <v>0</v>
      </c>
      <c r="AR59" s="103"/>
      <c r="AS59" s="104">
        <f>IFERROR(AR59/AN59,"-")</f>
        <v>0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>
        <f>IF(Q59=0,"",IF(BO59=0,"",(BO59/Q59)))</f>
        <v>0</v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>
        <f>IF(Q59=0,"",IF(BX59=0,"",(BX59/Q59)))</f>
        <v>0</v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205</v>
      </c>
      <c r="C60" s="189" t="s">
        <v>58</v>
      </c>
      <c r="D60" s="189"/>
      <c r="E60" s="189" t="s">
        <v>206</v>
      </c>
      <c r="F60" s="189" t="s">
        <v>207</v>
      </c>
      <c r="G60" s="189" t="s">
        <v>61</v>
      </c>
      <c r="H60" s="89" t="s">
        <v>111</v>
      </c>
      <c r="I60" s="89" t="s">
        <v>208</v>
      </c>
      <c r="J60" s="89" t="s">
        <v>209</v>
      </c>
      <c r="K60" s="181"/>
      <c r="L60" s="80">
        <v>0</v>
      </c>
      <c r="M60" s="80">
        <v>0</v>
      </c>
      <c r="N60" s="80">
        <v>0</v>
      </c>
      <c r="O60" s="91">
        <v>1</v>
      </c>
      <c r="P60" s="92">
        <v>0</v>
      </c>
      <c r="Q60" s="93">
        <f>O60+P60</f>
        <v>1</v>
      </c>
      <c r="R60" s="81" t="str">
        <f>IFERROR(Q60/N60,"-")</f>
        <v>-</v>
      </c>
      <c r="S60" s="80">
        <v>0</v>
      </c>
      <c r="T60" s="80">
        <v>0</v>
      </c>
      <c r="U60" s="81">
        <f>IFERROR(T60/(Q60),"-")</f>
        <v>0</v>
      </c>
      <c r="V60" s="82"/>
      <c r="W60" s="83">
        <v>1</v>
      </c>
      <c r="X60" s="81">
        <f>IF(Q60=0,"-",W60/Q60)</f>
        <v>1</v>
      </c>
      <c r="Y60" s="186">
        <v>0</v>
      </c>
      <c r="Z60" s="187">
        <f>IFERROR(Y60/Q60,"-")</f>
        <v>0</v>
      </c>
      <c r="AA60" s="187">
        <f>IFERROR(Y60/W60,"-")</f>
        <v>0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>
        <v>1</v>
      </c>
      <c r="BP60" s="120">
        <f>IF(Q60=0,"",IF(BO60=0,"",(BO60/Q60)))</f>
        <v>1</v>
      </c>
      <c r="BQ60" s="121">
        <v>1</v>
      </c>
      <c r="BR60" s="122">
        <f>IFERROR(BQ60/BO60,"-")</f>
        <v>1</v>
      </c>
      <c r="BS60" s="123">
        <v>15000</v>
      </c>
      <c r="BT60" s="124">
        <f>IFERROR(BS60/BO60,"-")</f>
        <v>15000</v>
      </c>
      <c r="BU60" s="125"/>
      <c r="BV60" s="125"/>
      <c r="BW60" s="125">
        <v>1</v>
      </c>
      <c r="BX60" s="126"/>
      <c r="BY60" s="127">
        <f>IF(Q60=0,"",IF(BX60=0,"",(BX60/Q60)))</f>
        <v>0</v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1</v>
      </c>
      <c r="CQ60" s="141">
        <v>0</v>
      </c>
      <c r="CR60" s="141">
        <v>15000</v>
      </c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210</v>
      </c>
      <c r="C61" s="189" t="s">
        <v>58</v>
      </c>
      <c r="D61" s="189"/>
      <c r="E61" s="189" t="s">
        <v>206</v>
      </c>
      <c r="F61" s="189" t="s">
        <v>207</v>
      </c>
      <c r="G61" s="189" t="s">
        <v>66</v>
      </c>
      <c r="H61" s="89"/>
      <c r="I61" s="89"/>
      <c r="J61" s="89"/>
      <c r="K61" s="181"/>
      <c r="L61" s="80">
        <v>3</v>
      </c>
      <c r="M61" s="80">
        <v>3</v>
      </c>
      <c r="N61" s="80">
        <v>0</v>
      </c>
      <c r="O61" s="91">
        <v>0</v>
      </c>
      <c r="P61" s="92">
        <v>0</v>
      </c>
      <c r="Q61" s="93">
        <f>O61+P61</f>
        <v>0</v>
      </c>
      <c r="R61" s="81" t="str">
        <f>IFERROR(Q61/N61,"-")</f>
        <v>-</v>
      </c>
      <c r="S61" s="80">
        <v>0</v>
      </c>
      <c r="T61" s="80">
        <v>0</v>
      </c>
      <c r="U61" s="81" t="str">
        <f>IFERROR(T61/(Q61),"-")</f>
        <v>-</v>
      </c>
      <c r="V61" s="82"/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/>
      <c r="AC61" s="85"/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211</v>
      </c>
      <c r="C62" s="189" t="s">
        <v>58</v>
      </c>
      <c r="D62" s="189"/>
      <c r="E62" s="189" t="s">
        <v>212</v>
      </c>
      <c r="F62" s="189" t="s">
        <v>213</v>
      </c>
      <c r="G62" s="189" t="s">
        <v>61</v>
      </c>
      <c r="H62" s="89" t="s">
        <v>115</v>
      </c>
      <c r="I62" s="89" t="s">
        <v>196</v>
      </c>
      <c r="J62" s="89" t="s">
        <v>197</v>
      </c>
      <c r="K62" s="181"/>
      <c r="L62" s="80">
        <v>0</v>
      </c>
      <c r="M62" s="80">
        <v>0</v>
      </c>
      <c r="N62" s="80">
        <v>0</v>
      </c>
      <c r="O62" s="91">
        <v>3</v>
      </c>
      <c r="P62" s="92">
        <v>0</v>
      </c>
      <c r="Q62" s="93">
        <f>O62+P62</f>
        <v>3</v>
      </c>
      <c r="R62" s="81" t="str">
        <f>IFERROR(Q62/N62,"-")</f>
        <v>-</v>
      </c>
      <c r="S62" s="80">
        <v>0</v>
      </c>
      <c r="T62" s="80">
        <v>0</v>
      </c>
      <c r="U62" s="81">
        <f>IFERROR(T62/(Q62),"-")</f>
        <v>0</v>
      </c>
      <c r="V62" s="82"/>
      <c r="W62" s="83">
        <v>1</v>
      </c>
      <c r="X62" s="81">
        <f>IF(Q62=0,"-",W62/Q62)</f>
        <v>0.33333333333333</v>
      </c>
      <c r="Y62" s="186">
        <v>3000</v>
      </c>
      <c r="Z62" s="187">
        <f>IFERROR(Y62/Q62,"-")</f>
        <v>1000</v>
      </c>
      <c r="AA62" s="187">
        <f>IFERROR(Y62/W62,"-")</f>
        <v>3000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>
        <v>1</v>
      </c>
      <c r="AX62" s="107">
        <f>IF(Q62=0,"",IF(AW62=0,"",(AW62/Q62)))</f>
        <v>0.33333333333333</v>
      </c>
      <c r="AY62" s="106"/>
      <c r="AZ62" s="108">
        <f>IFERROR(AY62/AW62,"-")</f>
        <v>0</v>
      </c>
      <c r="BA62" s="109"/>
      <c r="BB62" s="110">
        <f>IFERROR(BA62/AW62,"-")</f>
        <v>0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>
        <f>IF(Q62=0,"",IF(BO62=0,"",(BO62/Q62)))</f>
        <v>0</v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>
        <v>2</v>
      </c>
      <c r="BY62" s="127">
        <f>IF(Q62=0,"",IF(BX62=0,"",(BX62/Q62)))</f>
        <v>0.66666666666667</v>
      </c>
      <c r="BZ62" s="128">
        <v>1</v>
      </c>
      <c r="CA62" s="129">
        <f>IFERROR(BZ62/BX62,"-")</f>
        <v>0.5</v>
      </c>
      <c r="CB62" s="130">
        <v>3000</v>
      </c>
      <c r="CC62" s="131">
        <f>IFERROR(CB62/BX62,"-")</f>
        <v>1500</v>
      </c>
      <c r="CD62" s="132">
        <v>1</v>
      </c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1</v>
      </c>
      <c r="CQ62" s="141">
        <v>3000</v>
      </c>
      <c r="CR62" s="141">
        <v>3000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214</v>
      </c>
      <c r="C63" s="189" t="s">
        <v>58</v>
      </c>
      <c r="D63" s="189"/>
      <c r="E63" s="189" t="s">
        <v>215</v>
      </c>
      <c r="F63" s="189" t="s">
        <v>216</v>
      </c>
      <c r="G63" s="189" t="s">
        <v>61</v>
      </c>
      <c r="H63" s="89"/>
      <c r="I63" s="89" t="s">
        <v>196</v>
      </c>
      <c r="J63" s="89" t="s">
        <v>199</v>
      </c>
      <c r="K63" s="181"/>
      <c r="L63" s="80">
        <v>0</v>
      </c>
      <c r="M63" s="80">
        <v>0</v>
      </c>
      <c r="N63" s="80">
        <v>0</v>
      </c>
      <c r="O63" s="91">
        <v>0</v>
      </c>
      <c r="P63" s="92">
        <v>0</v>
      </c>
      <c r="Q63" s="93">
        <f>O63+P63</f>
        <v>0</v>
      </c>
      <c r="R63" s="81" t="str">
        <f>IFERROR(Q63/N63,"-")</f>
        <v>-</v>
      </c>
      <c r="S63" s="80">
        <v>0</v>
      </c>
      <c r="T63" s="80">
        <v>0</v>
      </c>
      <c r="U63" s="81" t="str">
        <f>IFERROR(T63/(Q63),"-")</f>
        <v>-</v>
      </c>
      <c r="V63" s="82"/>
      <c r="W63" s="83">
        <v>0</v>
      </c>
      <c r="X63" s="81" t="str">
        <f>IF(Q63=0,"-",W63/Q63)</f>
        <v>-</v>
      </c>
      <c r="Y63" s="186">
        <v>0</v>
      </c>
      <c r="Z63" s="187" t="str">
        <f>IFERROR(Y63/Q63,"-")</f>
        <v>-</v>
      </c>
      <c r="AA63" s="187" t="str">
        <f>IFERROR(Y63/W63,"-")</f>
        <v>-</v>
      </c>
      <c r="AB63" s="181"/>
      <c r="AC63" s="85"/>
      <c r="AD63" s="78"/>
      <c r="AE63" s="94"/>
      <c r="AF63" s="95" t="str">
        <f>IF(Q63=0,"",IF(AE63=0,"",(AE63/Q63)))</f>
        <v/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 t="str">
        <f>IF(Q63=0,"",IF(AN63=0,"",(AN63/Q63)))</f>
        <v/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 t="str">
        <f>IF(Q63=0,"",IF(AW63=0,"",(AW63/Q63)))</f>
        <v/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 t="str">
        <f>IF(Q63=0,"",IF(BF63=0,"",(BF63/Q63)))</f>
        <v/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 t="str">
        <f>IF(Q63=0,"",IF(BO63=0,"",(BO63/Q63)))</f>
        <v/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 t="str">
        <f>IF(Q63=0,"",IF(BX63=0,"",(BX63/Q63)))</f>
        <v/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 t="str">
        <f>IF(Q63=0,"",IF(CG63=0,"",(CG63/Q63)))</f>
        <v/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217</v>
      </c>
      <c r="C64" s="189" t="s">
        <v>58</v>
      </c>
      <c r="D64" s="189"/>
      <c r="E64" s="189" t="s">
        <v>218</v>
      </c>
      <c r="F64" s="189" t="s">
        <v>219</v>
      </c>
      <c r="G64" s="189" t="s">
        <v>61</v>
      </c>
      <c r="H64" s="89"/>
      <c r="I64" s="89" t="s">
        <v>196</v>
      </c>
      <c r="J64" s="89" t="s">
        <v>203</v>
      </c>
      <c r="K64" s="181"/>
      <c r="L64" s="80">
        <v>0</v>
      </c>
      <c r="M64" s="80">
        <v>0</v>
      </c>
      <c r="N64" s="80">
        <v>0</v>
      </c>
      <c r="O64" s="91">
        <v>1</v>
      </c>
      <c r="P64" s="92">
        <v>0</v>
      </c>
      <c r="Q64" s="93">
        <f>O64+P64</f>
        <v>1</v>
      </c>
      <c r="R64" s="81" t="str">
        <f>IFERROR(Q64/N64,"-")</f>
        <v>-</v>
      </c>
      <c r="S64" s="80">
        <v>0</v>
      </c>
      <c r="T64" s="80">
        <v>0</v>
      </c>
      <c r="U64" s="81">
        <f>IFERROR(T64/(Q64),"-")</f>
        <v>0</v>
      </c>
      <c r="V64" s="82"/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>
        <f>IF(Q64=0,"",IF(BO64=0,"",(BO64/Q64)))</f>
        <v>0</v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>
        <v>1</v>
      </c>
      <c r="BY64" s="127">
        <f>IF(Q64=0,"",IF(BX64=0,"",(BX64/Q64)))</f>
        <v>1</v>
      </c>
      <c r="BZ64" s="128"/>
      <c r="CA64" s="129">
        <f>IFERROR(BZ64/BX64,"-")</f>
        <v>0</v>
      </c>
      <c r="CB64" s="130"/>
      <c r="CC64" s="131">
        <f>IFERROR(CB64/BX64,"-")</f>
        <v>0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220</v>
      </c>
      <c r="C65" s="189" t="s">
        <v>58</v>
      </c>
      <c r="D65" s="189"/>
      <c r="E65" s="189" t="s">
        <v>221</v>
      </c>
      <c r="F65" s="189" t="s">
        <v>222</v>
      </c>
      <c r="G65" s="189" t="s">
        <v>61</v>
      </c>
      <c r="H65" s="89"/>
      <c r="I65" s="89" t="s">
        <v>196</v>
      </c>
      <c r="J65" s="190" t="s">
        <v>223</v>
      </c>
      <c r="K65" s="181"/>
      <c r="L65" s="80">
        <v>0</v>
      </c>
      <c r="M65" s="80">
        <v>0</v>
      </c>
      <c r="N65" s="80">
        <v>0</v>
      </c>
      <c r="O65" s="91">
        <v>3</v>
      </c>
      <c r="P65" s="92">
        <v>0</v>
      </c>
      <c r="Q65" s="93">
        <f>O65+P65</f>
        <v>3</v>
      </c>
      <c r="R65" s="81" t="str">
        <f>IFERROR(Q65/N65,"-")</f>
        <v>-</v>
      </c>
      <c r="S65" s="80">
        <v>0</v>
      </c>
      <c r="T65" s="80">
        <v>2</v>
      </c>
      <c r="U65" s="81">
        <f>IFERROR(T65/(Q65),"-")</f>
        <v>0.66666666666667</v>
      </c>
      <c r="V65" s="82"/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>
        <v>1</v>
      </c>
      <c r="BP65" s="120">
        <f>IF(Q65=0,"",IF(BO65=0,"",(BO65/Q65)))</f>
        <v>0.33333333333333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>
        <v>2</v>
      </c>
      <c r="BY65" s="127">
        <f>IF(Q65=0,"",IF(BX65=0,"",(BX65/Q65)))</f>
        <v>0.66666666666667</v>
      </c>
      <c r="BZ65" s="128"/>
      <c r="CA65" s="129">
        <f>IFERROR(BZ65/BX65,"-")</f>
        <v>0</v>
      </c>
      <c r="CB65" s="130"/>
      <c r="CC65" s="131">
        <f>IFERROR(CB65/BX65,"-")</f>
        <v>0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224</v>
      </c>
      <c r="C66" s="189" t="s">
        <v>58</v>
      </c>
      <c r="D66" s="189"/>
      <c r="E66" s="189" t="s">
        <v>106</v>
      </c>
      <c r="F66" s="189" t="s">
        <v>106</v>
      </c>
      <c r="G66" s="189" t="s">
        <v>66</v>
      </c>
      <c r="H66" s="89"/>
      <c r="I66" s="89"/>
      <c r="J66" s="89"/>
      <c r="K66" s="181"/>
      <c r="L66" s="80">
        <v>7</v>
      </c>
      <c r="M66" s="80">
        <v>5</v>
      </c>
      <c r="N66" s="80">
        <v>3</v>
      </c>
      <c r="O66" s="91">
        <v>0</v>
      </c>
      <c r="P66" s="92">
        <v>0</v>
      </c>
      <c r="Q66" s="93">
        <f>O66+P66</f>
        <v>0</v>
      </c>
      <c r="R66" s="81">
        <f>IFERROR(Q66/N66,"-")</f>
        <v>0</v>
      </c>
      <c r="S66" s="80">
        <v>0</v>
      </c>
      <c r="T66" s="80">
        <v>0</v>
      </c>
      <c r="U66" s="81" t="str">
        <f>IFERROR(T66/(Q66),"-")</f>
        <v>-</v>
      </c>
      <c r="V66" s="82"/>
      <c r="W66" s="83">
        <v>0</v>
      </c>
      <c r="X66" s="81" t="str">
        <f>IF(Q66=0,"-",W66/Q66)</f>
        <v>-</v>
      </c>
      <c r="Y66" s="186">
        <v>0</v>
      </c>
      <c r="Z66" s="187" t="str">
        <f>IFERROR(Y66/Q66,"-")</f>
        <v>-</v>
      </c>
      <c r="AA66" s="187" t="str">
        <f>IFERROR(Y66/W66,"-")</f>
        <v>-</v>
      </c>
      <c r="AB66" s="181"/>
      <c r="AC66" s="85"/>
      <c r="AD66" s="78"/>
      <c r="AE66" s="94"/>
      <c r="AF66" s="95" t="str">
        <f>IF(Q66=0,"",IF(AE66=0,"",(AE66/Q66)))</f>
        <v/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 t="str">
        <f>IF(Q66=0,"",IF(AN66=0,"",(AN66/Q66)))</f>
        <v/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 t="str">
        <f>IF(Q66=0,"",IF(AW66=0,"",(AW66/Q66)))</f>
        <v/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 t="str">
        <f>IF(Q66=0,"",IF(BF66=0,"",(BF66/Q66)))</f>
        <v/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 t="str">
        <f>IF(Q66=0,"",IF(BO66=0,"",(BO66/Q66)))</f>
        <v/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/>
      <c r="BY66" s="127" t="str">
        <f>IF(Q66=0,"",IF(BX66=0,"",(BX66/Q66)))</f>
        <v/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 t="str">
        <f>IF(Q66=0,"",IF(CG66=0,"",(CG66/Q66)))</f>
        <v/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225</v>
      </c>
      <c r="C67" s="189" t="s">
        <v>58</v>
      </c>
      <c r="D67" s="189"/>
      <c r="E67" s="189" t="s">
        <v>226</v>
      </c>
      <c r="F67" s="189" t="s">
        <v>227</v>
      </c>
      <c r="G67" s="189" t="s">
        <v>61</v>
      </c>
      <c r="H67" s="89" t="s">
        <v>117</v>
      </c>
      <c r="I67" s="89" t="s">
        <v>196</v>
      </c>
      <c r="J67" s="89" t="s">
        <v>197</v>
      </c>
      <c r="K67" s="181"/>
      <c r="L67" s="80">
        <v>0</v>
      </c>
      <c r="M67" s="80">
        <v>0</v>
      </c>
      <c r="N67" s="80">
        <v>0</v>
      </c>
      <c r="O67" s="91">
        <v>3</v>
      </c>
      <c r="P67" s="92">
        <v>0</v>
      </c>
      <c r="Q67" s="93">
        <f>O67+P67</f>
        <v>3</v>
      </c>
      <c r="R67" s="81" t="str">
        <f>IFERROR(Q67/N67,"-")</f>
        <v>-</v>
      </c>
      <c r="S67" s="80">
        <v>0</v>
      </c>
      <c r="T67" s="80">
        <v>1</v>
      </c>
      <c r="U67" s="81">
        <f>IFERROR(T67/(Q67),"-")</f>
        <v>0.33333333333333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>
        <v>1</v>
      </c>
      <c r="BG67" s="113">
        <f>IF(Q67=0,"",IF(BF67=0,"",(BF67/Q67)))</f>
        <v>0.33333333333333</v>
      </c>
      <c r="BH67" s="112"/>
      <c r="BI67" s="114">
        <f>IFERROR(BH67/BF67,"-")</f>
        <v>0</v>
      </c>
      <c r="BJ67" s="115"/>
      <c r="BK67" s="116">
        <f>IFERROR(BJ67/BF67,"-")</f>
        <v>0</v>
      </c>
      <c r="BL67" s="117"/>
      <c r="BM67" s="117"/>
      <c r="BN67" s="117"/>
      <c r="BO67" s="119">
        <v>1</v>
      </c>
      <c r="BP67" s="120">
        <f>IF(Q67=0,"",IF(BO67=0,"",(BO67/Q67)))</f>
        <v>0.33333333333333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>
        <v>1</v>
      </c>
      <c r="BY67" s="127">
        <f>IF(Q67=0,"",IF(BX67=0,"",(BX67/Q67)))</f>
        <v>0.33333333333333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228</v>
      </c>
      <c r="C68" s="189" t="s">
        <v>58</v>
      </c>
      <c r="D68" s="189"/>
      <c r="E68" s="189" t="s">
        <v>229</v>
      </c>
      <c r="F68" s="189" t="s">
        <v>230</v>
      </c>
      <c r="G68" s="189" t="s">
        <v>61</v>
      </c>
      <c r="H68" s="89"/>
      <c r="I68" s="89" t="s">
        <v>196</v>
      </c>
      <c r="J68" s="89" t="s">
        <v>199</v>
      </c>
      <c r="K68" s="181"/>
      <c r="L68" s="80">
        <v>0</v>
      </c>
      <c r="M68" s="80">
        <v>0</v>
      </c>
      <c r="N68" s="80">
        <v>0</v>
      </c>
      <c r="O68" s="91">
        <v>2</v>
      </c>
      <c r="P68" s="92">
        <v>0</v>
      </c>
      <c r="Q68" s="93">
        <f>O68+P68</f>
        <v>2</v>
      </c>
      <c r="R68" s="81" t="str">
        <f>IFERROR(Q68/N68,"-")</f>
        <v>-</v>
      </c>
      <c r="S68" s="80">
        <v>0</v>
      </c>
      <c r="T68" s="80">
        <v>0</v>
      </c>
      <c r="U68" s="81">
        <f>IFERROR(T68/(Q68),"-")</f>
        <v>0</v>
      </c>
      <c r="V68" s="82"/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>
        <v>1</v>
      </c>
      <c r="AX68" s="107">
        <f>IF(Q68=0,"",IF(AW68=0,"",(AW68/Q68)))</f>
        <v>0.5</v>
      </c>
      <c r="AY68" s="106"/>
      <c r="AZ68" s="108">
        <f>IFERROR(AY68/AW68,"-")</f>
        <v>0</v>
      </c>
      <c r="BA68" s="109"/>
      <c r="BB68" s="110">
        <f>IFERROR(BA68/AW68,"-")</f>
        <v>0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>
        <f>IF(Q68=0,"",IF(BO68=0,"",(BO68/Q68)))</f>
        <v>0</v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>
        <v>1</v>
      </c>
      <c r="BY68" s="127">
        <f>IF(Q68=0,"",IF(BX68=0,"",(BX68/Q68)))</f>
        <v>0.5</v>
      </c>
      <c r="BZ68" s="128"/>
      <c r="CA68" s="129">
        <f>IFERROR(BZ68/BX68,"-")</f>
        <v>0</v>
      </c>
      <c r="CB68" s="130"/>
      <c r="CC68" s="131">
        <f>IFERROR(CB68/BX68,"-")</f>
        <v>0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231</v>
      </c>
      <c r="C69" s="189" t="s">
        <v>58</v>
      </c>
      <c r="D69" s="189"/>
      <c r="E69" s="189" t="s">
        <v>232</v>
      </c>
      <c r="F69" s="189" t="s">
        <v>233</v>
      </c>
      <c r="G69" s="189" t="s">
        <v>61</v>
      </c>
      <c r="H69" s="89"/>
      <c r="I69" s="89" t="s">
        <v>196</v>
      </c>
      <c r="J69" s="89" t="s">
        <v>203</v>
      </c>
      <c r="K69" s="181"/>
      <c r="L69" s="80">
        <v>0</v>
      </c>
      <c r="M69" s="80">
        <v>0</v>
      </c>
      <c r="N69" s="80">
        <v>0</v>
      </c>
      <c r="O69" s="91">
        <v>1</v>
      </c>
      <c r="P69" s="92">
        <v>0</v>
      </c>
      <c r="Q69" s="93">
        <f>O69+P69</f>
        <v>1</v>
      </c>
      <c r="R69" s="81" t="str">
        <f>IFERROR(Q69/N69,"-")</f>
        <v>-</v>
      </c>
      <c r="S69" s="80">
        <v>0</v>
      </c>
      <c r="T69" s="80">
        <v>0</v>
      </c>
      <c r="U69" s="81">
        <f>IFERROR(T69/(Q69),"-")</f>
        <v>0</v>
      </c>
      <c r="V69" s="82"/>
      <c r="W69" s="83">
        <v>1</v>
      </c>
      <c r="X69" s="81">
        <f>IF(Q69=0,"-",W69/Q69)</f>
        <v>1</v>
      </c>
      <c r="Y69" s="186">
        <v>0</v>
      </c>
      <c r="Z69" s="187">
        <f>IFERROR(Y69/Q69,"-")</f>
        <v>0</v>
      </c>
      <c r="AA69" s="187">
        <f>IFERROR(Y69/W69,"-")</f>
        <v>0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>
        <f>IF(Q69=0,"",IF(BO69=0,"",(BO69/Q69)))</f>
        <v>0</v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>
        <v>1</v>
      </c>
      <c r="BY69" s="127">
        <f>IF(Q69=0,"",IF(BX69=0,"",(BX69/Q69)))</f>
        <v>1</v>
      </c>
      <c r="BZ69" s="128">
        <v>1</v>
      </c>
      <c r="CA69" s="129">
        <f>IFERROR(BZ69/BX69,"-")</f>
        <v>1</v>
      </c>
      <c r="CB69" s="130">
        <v>3000</v>
      </c>
      <c r="CC69" s="131">
        <f>IFERROR(CB69/BX69,"-")</f>
        <v>3000</v>
      </c>
      <c r="CD69" s="132">
        <v>1</v>
      </c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1</v>
      </c>
      <c r="CQ69" s="141">
        <v>0</v>
      </c>
      <c r="CR69" s="141">
        <v>3000</v>
      </c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234</v>
      </c>
      <c r="C70" s="189" t="s">
        <v>58</v>
      </c>
      <c r="D70" s="189"/>
      <c r="E70" s="189" t="s">
        <v>235</v>
      </c>
      <c r="F70" s="189" t="s">
        <v>236</v>
      </c>
      <c r="G70" s="189" t="s">
        <v>61</v>
      </c>
      <c r="H70" s="89"/>
      <c r="I70" s="89" t="s">
        <v>196</v>
      </c>
      <c r="J70" s="190" t="s">
        <v>223</v>
      </c>
      <c r="K70" s="181"/>
      <c r="L70" s="80">
        <v>0</v>
      </c>
      <c r="M70" s="80">
        <v>0</v>
      </c>
      <c r="N70" s="80">
        <v>0</v>
      </c>
      <c r="O70" s="91">
        <v>2</v>
      </c>
      <c r="P70" s="92">
        <v>0</v>
      </c>
      <c r="Q70" s="93">
        <f>O70+P70</f>
        <v>2</v>
      </c>
      <c r="R70" s="81" t="str">
        <f>IFERROR(Q70/N70,"-")</f>
        <v>-</v>
      </c>
      <c r="S70" s="80">
        <v>0</v>
      </c>
      <c r="T70" s="80">
        <v>1</v>
      </c>
      <c r="U70" s="81">
        <f>IFERROR(T70/(Q70),"-")</f>
        <v>0.5</v>
      </c>
      <c r="V70" s="82"/>
      <c r="W70" s="83">
        <v>1</v>
      </c>
      <c r="X70" s="81">
        <f>IF(Q70=0,"-",W70/Q70)</f>
        <v>0.5</v>
      </c>
      <c r="Y70" s="186">
        <v>29000</v>
      </c>
      <c r="Z70" s="187">
        <f>IFERROR(Y70/Q70,"-")</f>
        <v>14500</v>
      </c>
      <c r="AA70" s="187">
        <f>IFERROR(Y70/W70,"-")</f>
        <v>29000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>
        <v>2</v>
      </c>
      <c r="BP70" s="120">
        <f>IF(Q70=0,"",IF(BO70=0,"",(BO70/Q70)))</f>
        <v>1</v>
      </c>
      <c r="BQ70" s="121">
        <v>1</v>
      </c>
      <c r="BR70" s="122">
        <f>IFERROR(BQ70/BO70,"-")</f>
        <v>0.5</v>
      </c>
      <c r="BS70" s="123">
        <v>29000</v>
      </c>
      <c r="BT70" s="124">
        <f>IFERROR(BS70/BO70,"-")</f>
        <v>14500</v>
      </c>
      <c r="BU70" s="125"/>
      <c r="BV70" s="125"/>
      <c r="BW70" s="125">
        <v>1</v>
      </c>
      <c r="BX70" s="126"/>
      <c r="BY70" s="127">
        <f>IF(Q70=0,"",IF(BX70=0,"",(BX70/Q70)))</f>
        <v>0</v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1</v>
      </c>
      <c r="CQ70" s="141">
        <v>29000</v>
      </c>
      <c r="CR70" s="141">
        <v>29000</v>
      </c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237</v>
      </c>
      <c r="C71" s="189" t="s">
        <v>58</v>
      </c>
      <c r="D71" s="189"/>
      <c r="E71" s="189" t="s">
        <v>106</v>
      </c>
      <c r="F71" s="189" t="s">
        <v>106</v>
      </c>
      <c r="G71" s="189" t="s">
        <v>66</v>
      </c>
      <c r="H71" s="89"/>
      <c r="I71" s="89"/>
      <c r="J71" s="89"/>
      <c r="K71" s="181"/>
      <c r="L71" s="80">
        <v>8</v>
      </c>
      <c r="M71" s="80">
        <v>7</v>
      </c>
      <c r="N71" s="80">
        <v>3</v>
      </c>
      <c r="O71" s="91">
        <v>2</v>
      </c>
      <c r="P71" s="92">
        <v>0</v>
      </c>
      <c r="Q71" s="93">
        <f>O71+P71</f>
        <v>2</v>
      </c>
      <c r="R71" s="81">
        <f>IFERROR(Q71/N71,"-")</f>
        <v>0.66666666666667</v>
      </c>
      <c r="S71" s="80">
        <v>0</v>
      </c>
      <c r="T71" s="80">
        <v>0</v>
      </c>
      <c r="U71" s="81">
        <f>IFERROR(T71/(Q71),"-")</f>
        <v>0</v>
      </c>
      <c r="V71" s="82"/>
      <c r="W71" s="83">
        <v>0</v>
      </c>
      <c r="X71" s="81">
        <f>IF(Q71=0,"-",W71/Q71)</f>
        <v>0</v>
      </c>
      <c r="Y71" s="186">
        <v>0</v>
      </c>
      <c r="Z71" s="187">
        <f>IFERROR(Y71/Q71,"-")</f>
        <v>0</v>
      </c>
      <c r="AA71" s="187" t="str">
        <f>IFERROR(Y71/W71,"-")</f>
        <v>-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>
        <v>1</v>
      </c>
      <c r="AX71" s="107">
        <f>IF(Q71=0,"",IF(AW71=0,"",(AW71/Q71)))</f>
        <v>0.5</v>
      </c>
      <c r="AY71" s="106"/>
      <c r="AZ71" s="108">
        <f>IFERROR(AY71/AW71,"-")</f>
        <v>0</v>
      </c>
      <c r="BA71" s="109"/>
      <c r="BB71" s="110">
        <f>IFERROR(BA71/AW71,"-")</f>
        <v>0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>
        <v>1</v>
      </c>
      <c r="BP71" s="120">
        <f>IF(Q71=0,"",IF(BO71=0,"",(BO71/Q71)))</f>
        <v>0.5</v>
      </c>
      <c r="BQ71" s="121"/>
      <c r="BR71" s="122">
        <f>IFERROR(BQ71/BO71,"-")</f>
        <v>0</v>
      </c>
      <c r="BS71" s="123"/>
      <c r="BT71" s="124">
        <f>IFERROR(BS71/BO71,"-")</f>
        <v>0</v>
      </c>
      <c r="BU71" s="125"/>
      <c r="BV71" s="125"/>
      <c r="BW71" s="125"/>
      <c r="BX71" s="126"/>
      <c r="BY71" s="127">
        <f>IF(Q71=0,"",IF(BX71=0,"",(BX71/Q71)))</f>
        <v>0</v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>
        <f>AC72</f>
        <v>0</v>
      </c>
      <c r="B72" s="189" t="s">
        <v>238</v>
      </c>
      <c r="C72" s="189" t="s">
        <v>58</v>
      </c>
      <c r="D72" s="189"/>
      <c r="E72" s="189" t="s">
        <v>239</v>
      </c>
      <c r="F72" s="189"/>
      <c r="G72" s="189" t="s">
        <v>89</v>
      </c>
      <c r="H72" s="89" t="s">
        <v>117</v>
      </c>
      <c r="I72" s="89" t="s">
        <v>240</v>
      </c>
      <c r="J72" s="89" t="s">
        <v>241</v>
      </c>
      <c r="K72" s="181">
        <v>100000</v>
      </c>
      <c r="L72" s="80">
        <v>0</v>
      </c>
      <c r="M72" s="80">
        <v>0</v>
      </c>
      <c r="N72" s="80">
        <v>9</v>
      </c>
      <c r="O72" s="91">
        <v>0</v>
      </c>
      <c r="P72" s="92">
        <v>0</v>
      </c>
      <c r="Q72" s="93">
        <f>O72+P72</f>
        <v>0</v>
      </c>
      <c r="R72" s="81">
        <f>IFERROR(Q72/N72,"-")</f>
        <v>0</v>
      </c>
      <c r="S72" s="80">
        <v>0</v>
      </c>
      <c r="T72" s="80">
        <v>0</v>
      </c>
      <c r="U72" s="81" t="str">
        <f>IFERROR(T72/(Q72),"-")</f>
        <v>-</v>
      </c>
      <c r="V72" s="82" t="str">
        <f>IFERROR(K72/SUM(Q72:Q75),"-")</f>
        <v>-</v>
      </c>
      <c r="W72" s="83">
        <v>0</v>
      </c>
      <c r="X72" s="81" t="str">
        <f>IF(Q72=0,"-",W72/Q72)</f>
        <v>-</v>
      </c>
      <c r="Y72" s="186">
        <v>0</v>
      </c>
      <c r="Z72" s="187" t="str">
        <f>IFERROR(Y72/Q72,"-")</f>
        <v>-</v>
      </c>
      <c r="AA72" s="187" t="str">
        <f>IFERROR(Y72/W72,"-")</f>
        <v>-</v>
      </c>
      <c r="AB72" s="181">
        <f>SUM(Y72:Y75)-SUM(K72:K75)</f>
        <v>-100000</v>
      </c>
      <c r="AC72" s="85">
        <f>SUM(Y72:Y75)/SUM(K72:K75)</f>
        <v>0</v>
      </c>
      <c r="AD72" s="78"/>
      <c r="AE72" s="94"/>
      <c r="AF72" s="95" t="str">
        <f>IF(Q72=0,"",IF(AE72=0,"",(AE72/Q72)))</f>
        <v/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 t="str">
        <f>IF(Q72=0,"",IF(AN72=0,"",(AN72/Q72)))</f>
        <v/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 t="str">
        <f>IF(Q72=0,"",IF(AW72=0,"",(AW72/Q72)))</f>
        <v/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 t="str">
        <f>IF(Q72=0,"",IF(BF72=0,"",(BF72/Q72)))</f>
        <v/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 t="str">
        <f>IF(Q72=0,"",IF(BO72=0,"",(BO72/Q72)))</f>
        <v/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/>
      <c r="BY72" s="127" t="str">
        <f>IF(Q72=0,"",IF(BX72=0,"",(BX72/Q72)))</f>
        <v/>
      </c>
      <c r="BZ72" s="128"/>
      <c r="CA72" s="129" t="str">
        <f>IFERROR(BZ72/BX72,"-")</f>
        <v>-</v>
      </c>
      <c r="CB72" s="130"/>
      <c r="CC72" s="131" t="str">
        <f>IFERROR(CB72/BX72,"-")</f>
        <v>-</v>
      </c>
      <c r="CD72" s="132"/>
      <c r="CE72" s="132"/>
      <c r="CF72" s="132"/>
      <c r="CG72" s="133"/>
      <c r="CH72" s="134" t="str">
        <f>IF(Q72=0,"",IF(CG72=0,"",(CG72/Q72)))</f>
        <v/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242</v>
      </c>
      <c r="C73" s="189" t="s">
        <v>58</v>
      </c>
      <c r="D73" s="189"/>
      <c r="E73" s="189" t="s">
        <v>239</v>
      </c>
      <c r="F73" s="189"/>
      <c r="G73" s="189" t="s">
        <v>66</v>
      </c>
      <c r="H73" s="89"/>
      <c r="I73" s="89"/>
      <c r="J73" s="89"/>
      <c r="K73" s="181"/>
      <c r="L73" s="80">
        <v>0</v>
      </c>
      <c r="M73" s="80">
        <v>0</v>
      </c>
      <c r="N73" s="80">
        <v>0</v>
      </c>
      <c r="O73" s="91">
        <v>0</v>
      </c>
      <c r="P73" s="92">
        <v>0</v>
      </c>
      <c r="Q73" s="93">
        <f>O73+P73</f>
        <v>0</v>
      </c>
      <c r="R73" s="81" t="str">
        <f>IFERROR(Q73/N73,"-")</f>
        <v>-</v>
      </c>
      <c r="S73" s="80">
        <v>0</v>
      </c>
      <c r="T73" s="80">
        <v>0</v>
      </c>
      <c r="U73" s="81" t="str">
        <f>IFERROR(T73/(Q73),"-")</f>
        <v>-</v>
      </c>
      <c r="V73" s="82"/>
      <c r="W73" s="83">
        <v>0</v>
      </c>
      <c r="X73" s="81" t="str">
        <f>IF(Q73=0,"-",W73/Q73)</f>
        <v>-</v>
      </c>
      <c r="Y73" s="186">
        <v>0</v>
      </c>
      <c r="Z73" s="187" t="str">
        <f>IFERROR(Y73/Q73,"-")</f>
        <v>-</v>
      </c>
      <c r="AA73" s="187" t="str">
        <f>IFERROR(Y73/W73,"-")</f>
        <v>-</v>
      </c>
      <c r="AB73" s="181"/>
      <c r="AC73" s="85"/>
      <c r="AD73" s="78"/>
      <c r="AE73" s="94"/>
      <c r="AF73" s="95" t="str">
        <f>IF(Q73=0,"",IF(AE73=0,"",(AE73/Q73)))</f>
        <v/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 t="str">
        <f>IF(Q73=0,"",IF(AN73=0,"",(AN73/Q73)))</f>
        <v/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 t="str">
        <f>IF(Q73=0,"",IF(AW73=0,"",(AW73/Q73)))</f>
        <v/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 t="str">
        <f>IF(Q73=0,"",IF(BF73=0,"",(BF73/Q73)))</f>
        <v/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/>
      <c r="BP73" s="120" t="str">
        <f>IF(Q73=0,"",IF(BO73=0,"",(BO73/Q73)))</f>
        <v/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/>
      <c r="BY73" s="127" t="str">
        <f>IF(Q73=0,"",IF(BX73=0,"",(BX73/Q73)))</f>
        <v/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 t="str">
        <f>IF(Q73=0,"",IF(CG73=0,"",(CG73/Q73)))</f>
        <v/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243</v>
      </c>
      <c r="C74" s="189" t="s">
        <v>58</v>
      </c>
      <c r="D74" s="189"/>
      <c r="E74" s="189" t="s">
        <v>239</v>
      </c>
      <c r="F74" s="189"/>
      <c r="G74" s="189" t="s">
        <v>89</v>
      </c>
      <c r="H74" s="89"/>
      <c r="I74" s="89" t="s">
        <v>244</v>
      </c>
      <c r="J74" s="89"/>
      <c r="K74" s="181"/>
      <c r="L74" s="80">
        <v>4</v>
      </c>
      <c r="M74" s="80">
        <v>0</v>
      </c>
      <c r="N74" s="80">
        <v>15</v>
      </c>
      <c r="O74" s="91">
        <v>0</v>
      </c>
      <c r="P74" s="92">
        <v>0</v>
      </c>
      <c r="Q74" s="93">
        <f>O74+P74</f>
        <v>0</v>
      </c>
      <c r="R74" s="81">
        <f>IFERROR(Q74/N74,"-")</f>
        <v>0</v>
      </c>
      <c r="S74" s="80">
        <v>0</v>
      </c>
      <c r="T74" s="80">
        <v>0</v>
      </c>
      <c r="U74" s="81" t="str">
        <f>IFERROR(T74/(Q74),"-")</f>
        <v>-</v>
      </c>
      <c r="V74" s="82"/>
      <c r="W74" s="83">
        <v>0</v>
      </c>
      <c r="X74" s="81" t="str">
        <f>IF(Q74=0,"-",W74/Q74)</f>
        <v>-</v>
      </c>
      <c r="Y74" s="186">
        <v>0</v>
      </c>
      <c r="Z74" s="187" t="str">
        <f>IFERROR(Y74/Q74,"-")</f>
        <v>-</v>
      </c>
      <c r="AA74" s="187" t="str">
        <f>IFERROR(Y74/W74,"-")</f>
        <v>-</v>
      </c>
      <c r="AB74" s="181"/>
      <c r="AC74" s="85"/>
      <c r="AD74" s="78"/>
      <c r="AE74" s="94"/>
      <c r="AF74" s="95" t="str">
        <f>IF(Q74=0,"",IF(AE74=0,"",(AE74/Q74)))</f>
        <v/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 t="str">
        <f>IF(Q74=0,"",IF(AN74=0,"",(AN74/Q74)))</f>
        <v/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 t="str">
        <f>IF(Q74=0,"",IF(AW74=0,"",(AW74/Q74)))</f>
        <v/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 t="str">
        <f>IF(Q74=0,"",IF(BF74=0,"",(BF74/Q74)))</f>
        <v/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/>
      <c r="BP74" s="120" t="str">
        <f>IF(Q74=0,"",IF(BO74=0,"",(BO74/Q74)))</f>
        <v/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/>
      <c r="BY74" s="127" t="str">
        <f>IF(Q74=0,"",IF(BX74=0,"",(BX74/Q74)))</f>
        <v/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/>
      <c r="CH74" s="134" t="str">
        <f>IF(Q74=0,"",IF(CG74=0,"",(CG74/Q74)))</f>
        <v/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245</v>
      </c>
      <c r="C75" s="189" t="s">
        <v>58</v>
      </c>
      <c r="D75" s="189"/>
      <c r="E75" s="189" t="s">
        <v>239</v>
      </c>
      <c r="F75" s="189"/>
      <c r="G75" s="189" t="s">
        <v>66</v>
      </c>
      <c r="H75" s="89"/>
      <c r="I75" s="89"/>
      <c r="J75" s="89"/>
      <c r="K75" s="181"/>
      <c r="L75" s="80">
        <v>2</v>
      </c>
      <c r="M75" s="80">
        <v>2</v>
      </c>
      <c r="N75" s="80">
        <v>0</v>
      </c>
      <c r="O75" s="91">
        <v>0</v>
      </c>
      <c r="P75" s="92">
        <v>0</v>
      </c>
      <c r="Q75" s="93">
        <f>O75+P75</f>
        <v>0</v>
      </c>
      <c r="R75" s="81" t="str">
        <f>IFERROR(Q75/N75,"-")</f>
        <v>-</v>
      </c>
      <c r="S75" s="80">
        <v>0</v>
      </c>
      <c r="T75" s="80">
        <v>0</v>
      </c>
      <c r="U75" s="81" t="str">
        <f>IFERROR(T75/(Q75),"-")</f>
        <v>-</v>
      </c>
      <c r="V75" s="82"/>
      <c r="W75" s="83">
        <v>0</v>
      </c>
      <c r="X75" s="81" t="str">
        <f>IF(Q75=0,"-",W75/Q75)</f>
        <v>-</v>
      </c>
      <c r="Y75" s="186">
        <v>0</v>
      </c>
      <c r="Z75" s="187" t="str">
        <f>IFERROR(Y75/Q75,"-")</f>
        <v>-</v>
      </c>
      <c r="AA75" s="187" t="str">
        <f>IFERROR(Y75/W75,"-")</f>
        <v>-</v>
      </c>
      <c r="AB75" s="181"/>
      <c r="AC75" s="85"/>
      <c r="AD75" s="78"/>
      <c r="AE75" s="94"/>
      <c r="AF75" s="95" t="str">
        <f>IF(Q75=0,"",IF(AE75=0,"",(AE75/Q75)))</f>
        <v/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 t="str">
        <f>IF(Q75=0,"",IF(AN75=0,"",(AN75/Q75)))</f>
        <v/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 t="str">
        <f>IF(Q75=0,"",IF(AW75=0,"",(AW75/Q75)))</f>
        <v/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 t="str">
        <f>IF(Q75=0,"",IF(BF75=0,"",(BF75/Q75)))</f>
        <v/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/>
      <c r="BP75" s="120" t="str">
        <f>IF(Q75=0,"",IF(BO75=0,"",(BO75/Q75)))</f>
        <v/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/>
      <c r="BY75" s="127" t="str">
        <f>IF(Q75=0,"",IF(BX75=0,"",(BX75/Q75)))</f>
        <v/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 t="str">
        <f>IF(Q75=0,"",IF(CG75=0,"",(CG75/Q75)))</f>
        <v/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>
        <f>AC76</f>
        <v>0.54166666666667</v>
      </c>
      <c r="B76" s="189" t="s">
        <v>246</v>
      </c>
      <c r="C76" s="189" t="s">
        <v>58</v>
      </c>
      <c r="D76" s="189"/>
      <c r="E76" s="189" t="s">
        <v>247</v>
      </c>
      <c r="F76" s="189" t="s">
        <v>98</v>
      </c>
      <c r="G76" s="189" t="s">
        <v>89</v>
      </c>
      <c r="H76" s="89" t="s">
        <v>248</v>
      </c>
      <c r="I76" s="89" t="s">
        <v>249</v>
      </c>
      <c r="J76" s="190" t="s">
        <v>250</v>
      </c>
      <c r="K76" s="181">
        <v>120000</v>
      </c>
      <c r="L76" s="80">
        <v>11</v>
      </c>
      <c r="M76" s="80">
        <v>0</v>
      </c>
      <c r="N76" s="80">
        <v>41</v>
      </c>
      <c r="O76" s="91">
        <v>3</v>
      </c>
      <c r="P76" s="92">
        <v>0</v>
      </c>
      <c r="Q76" s="93">
        <f>O76+P76</f>
        <v>3</v>
      </c>
      <c r="R76" s="81">
        <f>IFERROR(Q76/N76,"-")</f>
        <v>0.073170731707317</v>
      </c>
      <c r="S76" s="80">
        <v>1</v>
      </c>
      <c r="T76" s="80">
        <v>2</v>
      </c>
      <c r="U76" s="81">
        <f>IFERROR(T76/(Q76),"-")</f>
        <v>0.66666666666667</v>
      </c>
      <c r="V76" s="82">
        <f>IFERROR(K76/SUM(Q76:Q77),"-")</f>
        <v>24000</v>
      </c>
      <c r="W76" s="83">
        <v>1</v>
      </c>
      <c r="X76" s="81">
        <f>IF(Q76=0,"-",W76/Q76)</f>
        <v>0.33333333333333</v>
      </c>
      <c r="Y76" s="186">
        <v>0</v>
      </c>
      <c r="Z76" s="187">
        <f>IFERROR(Y76/Q76,"-")</f>
        <v>0</v>
      </c>
      <c r="AA76" s="187">
        <f>IFERROR(Y76/W76,"-")</f>
        <v>0</v>
      </c>
      <c r="AB76" s="181">
        <f>SUM(Y76:Y77)-SUM(K76:K77)</f>
        <v>-55000</v>
      </c>
      <c r="AC76" s="85">
        <f>SUM(Y76:Y77)/SUM(K76:K77)</f>
        <v>0.54166666666667</v>
      </c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>
        <v>1</v>
      </c>
      <c r="BG76" s="113">
        <f>IF(Q76=0,"",IF(BF76=0,"",(BF76/Q76)))</f>
        <v>0.33333333333333</v>
      </c>
      <c r="BH76" s="112"/>
      <c r="BI76" s="114">
        <f>IFERROR(BH76/BF76,"-")</f>
        <v>0</v>
      </c>
      <c r="BJ76" s="115"/>
      <c r="BK76" s="116">
        <f>IFERROR(BJ76/BF76,"-")</f>
        <v>0</v>
      </c>
      <c r="BL76" s="117"/>
      <c r="BM76" s="117"/>
      <c r="BN76" s="117"/>
      <c r="BO76" s="119"/>
      <c r="BP76" s="120">
        <f>IF(Q76=0,"",IF(BO76=0,"",(BO76/Q76)))</f>
        <v>0</v>
      </c>
      <c r="BQ76" s="121"/>
      <c r="BR76" s="122" t="str">
        <f>IFERROR(BQ76/BO76,"-")</f>
        <v>-</v>
      </c>
      <c r="BS76" s="123"/>
      <c r="BT76" s="124" t="str">
        <f>IFERROR(BS76/BO76,"-")</f>
        <v>-</v>
      </c>
      <c r="BU76" s="125"/>
      <c r="BV76" s="125"/>
      <c r="BW76" s="125"/>
      <c r="BX76" s="126">
        <v>2</v>
      </c>
      <c r="BY76" s="127">
        <f>IF(Q76=0,"",IF(BX76=0,"",(BX76/Q76)))</f>
        <v>0.66666666666667</v>
      </c>
      <c r="BZ76" s="128">
        <v>1</v>
      </c>
      <c r="CA76" s="129">
        <f>IFERROR(BZ76/BX76,"-")</f>
        <v>0.5</v>
      </c>
      <c r="CB76" s="130">
        <v>30000</v>
      </c>
      <c r="CC76" s="131">
        <f>IFERROR(CB76/BX76,"-")</f>
        <v>15000</v>
      </c>
      <c r="CD76" s="132"/>
      <c r="CE76" s="132"/>
      <c r="CF76" s="132">
        <v>1</v>
      </c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1</v>
      </c>
      <c r="CQ76" s="141">
        <v>0</v>
      </c>
      <c r="CR76" s="141">
        <v>30000</v>
      </c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251</v>
      </c>
      <c r="C77" s="189" t="s">
        <v>58</v>
      </c>
      <c r="D77" s="189"/>
      <c r="E77" s="189" t="s">
        <v>247</v>
      </c>
      <c r="F77" s="189" t="s">
        <v>98</v>
      </c>
      <c r="G77" s="189" t="s">
        <v>66</v>
      </c>
      <c r="H77" s="89"/>
      <c r="I77" s="89"/>
      <c r="J77" s="89"/>
      <c r="K77" s="181"/>
      <c r="L77" s="80">
        <v>33</v>
      </c>
      <c r="M77" s="80">
        <v>18</v>
      </c>
      <c r="N77" s="80">
        <v>5</v>
      </c>
      <c r="O77" s="91">
        <v>2</v>
      </c>
      <c r="P77" s="92">
        <v>0</v>
      </c>
      <c r="Q77" s="93">
        <f>O77+P77</f>
        <v>2</v>
      </c>
      <c r="R77" s="81">
        <f>IFERROR(Q77/N77,"-")</f>
        <v>0.4</v>
      </c>
      <c r="S77" s="80">
        <v>1</v>
      </c>
      <c r="T77" s="80">
        <v>0</v>
      </c>
      <c r="U77" s="81">
        <f>IFERROR(T77/(Q77),"-")</f>
        <v>0</v>
      </c>
      <c r="V77" s="82"/>
      <c r="W77" s="83">
        <v>1</v>
      </c>
      <c r="X77" s="81">
        <f>IF(Q77=0,"-",W77/Q77)</f>
        <v>0.5</v>
      </c>
      <c r="Y77" s="186">
        <v>65000</v>
      </c>
      <c r="Z77" s="187">
        <f>IFERROR(Y77/Q77,"-")</f>
        <v>32500</v>
      </c>
      <c r="AA77" s="187">
        <f>IFERROR(Y77/W77,"-")</f>
        <v>65000</v>
      </c>
      <c r="AB77" s="181"/>
      <c r="AC77" s="85"/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>
        <f>IF(Q77=0,"",IF(AW77=0,"",(AW77/Q77)))</f>
        <v>0</v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/>
      <c r="BG77" s="113">
        <f>IF(Q77=0,"",IF(BF77=0,"",(BF77/Q77)))</f>
        <v>0</v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>
        <v>1</v>
      </c>
      <c r="BP77" s="120">
        <f>IF(Q77=0,"",IF(BO77=0,"",(BO77/Q77)))</f>
        <v>0.5</v>
      </c>
      <c r="BQ77" s="121"/>
      <c r="BR77" s="122">
        <f>IFERROR(BQ77/BO77,"-")</f>
        <v>0</v>
      </c>
      <c r="BS77" s="123"/>
      <c r="BT77" s="124">
        <f>IFERROR(BS77/BO77,"-")</f>
        <v>0</v>
      </c>
      <c r="BU77" s="125"/>
      <c r="BV77" s="125"/>
      <c r="BW77" s="125"/>
      <c r="BX77" s="126"/>
      <c r="BY77" s="127">
        <f>IF(Q77=0,"",IF(BX77=0,"",(BX77/Q77)))</f>
        <v>0</v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>
        <v>1</v>
      </c>
      <c r="CH77" s="134">
        <f>IF(Q77=0,"",IF(CG77=0,"",(CG77/Q77)))</f>
        <v>0.5</v>
      </c>
      <c r="CI77" s="135">
        <v>1</v>
      </c>
      <c r="CJ77" s="136">
        <f>IFERROR(CI77/CG77,"-")</f>
        <v>1</v>
      </c>
      <c r="CK77" s="137">
        <v>65000</v>
      </c>
      <c r="CL77" s="138">
        <f>IFERROR(CK77/CG77,"-")</f>
        <v>65000</v>
      </c>
      <c r="CM77" s="139"/>
      <c r="CN77" s="139"/>
      <c r="CO77" s="139">
        <v>1</v>
      </c>
      <c r="CP77" s="140">
        <v>1</v>
      </c>
      <c r="CQ77" s="141">
        <v>65000</v>
      </c>
      <c r="CR77" s="141">
        <v>65000</v>
      </c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>
        <f>AC78</f>
        <v>0</v>
      </c>
      <c r="B78" s="189" t="s">
        <v>252</v>
      </c>
      <c r="C78" s="189" t="s">
        <v>58</v>
      </c>
      <c r="D78" s="189"/>
      <c r="E78" s="189" t="s">
        <v>253</v>
      </c>
      <c r="F78" s="189" t="s">
        <v>254</v>
      </c>
      <c r="G78" s="189" t="s">
        <v>61</v>
      </c>
      <c r="H78" s="89" t="s">
        <v>248</v>
      </c>
      <c r="I78" s="89" t="s">
        <v>249</v>
      </c>
      <c r="J78" s="191" t="s">
        <v>255</v>
      </c>
      <c r="K78" s="181">
        <v>120000</v>
      </c>
      <c r="L78" s="80">
        <v>0</v>
      </c>
      <c r="M78" s="80">
        <v>0</v>
      </c>
      <c r="N78" s="80">
        <v>0</v>
      </c>
      <c r="O78" s="91">
        <v>3</v>
      </c>
      <c r="P78" s="92">
        <v>0</v>
      </c>
      <c r="Q78" s="93">
        <f>O78+P78</f>
        <v>3</v>
      </c>
      <c r="R78" s="81" t="str">
        <f>IFERROR(Q78/N78,"-")</f>
        <v>-</v>
      </c>
      <c r="S78" s="80">
        <v>0</v>
      </c>
      <c r="T78" s="80">
        <v>0</v>
      </c>
      <c r="U78" s="81">
        <f>IFERROR(T78/(Q78),"-")</f>
        <v>0</v>
      </c>
      <c r="V78" s="82">
        <f>IFERROR(K78/SUM(Q78:Q79),"-")</f>
        <v>40000</v>
      </c>
      <c r="W78" s="83">
        <v>0</v>
      </c>
      <c r="X78" s="81">
        <f>IF(Q78=0,"-",W78/Q78)</f>
        <v>0</v>
      </c>
      <c r="Y78" s="186">
        <v>0</v>
      </c>
      <c r="Z78" s="187">
        <f>IFERROR(Y78/Q78,"-")</f>
        <v>0</v>
      </c>
      <c r="AA78" s="187" t="str">
        <f>IFERROR(Y78/W78,"-")</f>
        <v>-</v>
      </c>
      <c r="AB78" s="181">
        <f>SUM(Y78:Y79)-SUM(K78:K79)</f>
        <v>-120000</v>
      </c>
      <c r="AC78" s="85">
        <f>SUM(Y78:Y79)/SUM(K78:K79)</f>
        <v>0</v>
      </c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>
        <f>IF(Q78=0,"",IF(BF78=0,"",(BF78/Q78)))</f>
        <v>0</v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>
        <v>3</v>
      </c>
      <c r="BP78" s="120">
        <f>IF(Q78=0,"",IF(BO78=0,"",(BO78/Q78)))</f>
        <v>1</v>
      </c>
      <c r="BQ78" s="121"/>
      <c r="BR78" s="122">
        <f>IFERROR(BQ78/BO78,"-")</f>
        <v>0</v>
      </c>
      <c r="BS78" s="123"/>
      <c r="BT78" s="124">
        <f>IFERROR(BS78/BO78,"-")</f>
        <v>0</v>
      </c>
      <c r="BU78" s="125"/>
      <c r="BV78" s="125"/>
      <c r="BW78" s="125"/>
      <c r="BX78" s="126"/>
      <c r="BY78" s="127">
        <f>IF(Q78=0,"",IF(BX78=0,"",(BX78/Q78)))</f>
        <v>0</v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>
        <f>IF(Q78=0,"",IF(CG78=0,"",(CG78/Q78)))</f>
        <v>0</v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/>
      <c r="B79" s="189" t="s">
        <v>256</v>
      </c>
      <c r="C79" s="189" t="s">
        <v>58</v>
      </c>
      <c r="D79" s="189"/>
      <c r="E79" s="189" t="s">
        <v>253</v>
      </c>
      <c r="F79" s="189" t="s">
        <v>254</v>
      </c>
      <c r="G79" s="189" t="s">
        <v>66</v>
      </c>
      <c r="H79" s="89"/>
      <c r="I79" s="89"/>
      <c r="J79" s="89"/>
      <c r="K79" s="181"/>
      <c r="L79" s="80">
        <v>17</v>
      </c>
      <c r="M79" s="80">
        <v>11</v>
      </c>
      <c r="N79" s="80">
        <v>0</v>
      </c>
      <c r="O79" s="91">
        <v>0</v>
      </c>
      <c r="P79" s="92">
        <v>0</v>
      </c>
      <c r="Q79" s="93">
        <f>O79+P79</f>
        <v>0</v>
      </c>
      <c r="R79" s="81" t="str">
        <f>IFERROR(Q79/N79,"-")</f>
        <v>-</v>
      </c>
      <c r="S79" s="80">
        <v>0</v>
      </c>
      <c r="T79" s="80">
        <v>0</v>
      </c>
      <c r="U79" s="81" t="str">
        <f>IFERROR(T79/(Q79),"-")</f>
        <v>-</v>
      </c>
      <c r="V79" s="82"/>
      <c r="W79" s="83">
        <v>0</v>
      </c>
      <c r="X79" s="81" t="str">
        <f>IF(Q79=0,"-",W79/Q79)</f>
        <v>-</v>
      </c>
      <c r="Y79" s="186">
        <v>0</v>
      </c>
      <c r="Z79" s="187" t="str">
        <f>IFERROR(Y79/Q79,"-")</f>
        <v>-</v>
      </c>
      <c r="AA79" s="187" t="str">
        <f>IFERROR(Y79/W79,"-")</f>
        <v>-</v>
      </c>
      <c r="AB79" s="181"/>
      <c r="AC79" s="85"/>
      <c r="AD79" s="78"/>
      <c r="AE79" s="94"/>
      <c r="AF79" s="95" t="str">
        <f>IF(Q79=0,"",IF(AE79=0,"",(AE79/Q79)))</f>
        <v/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 t="str">
        <f>IF(Q79=0,"",IF(AN79=0,"",(AN79/Q79)))</f>
        <v/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 t="str">
        <f>IF(Q79=0,"",IF(AW79=0,"",(AW79/Q79)))</f>
        <v/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 t="str">
        <f>IF(Q79=0,"",IF(BF79=0,"",(BF79/Q79)))</f>
        <v/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/>
      <c r="BP79" s="120" t="str">
        <f>IF(Q79=0,"",IF(BO79=0,"",(BO79/Q79)))</f>
        <v/>
      </c>
      <c r="BQ79" s="121"/>
      <c r="BR79" s="122" t="str">
        <f>IFERROR(BQ79/BO79,"-")</f>
        <v>-</v>
      </c>
      <c r="BS79" s="123"/>
      <c r="BT79" s="124" t="str">
        <f>IFERROR(BS79/BO79,"-")</f>
        <v>-</v>
      </c>
      <c r="BU79" s="125"/>
      <c r="BV79" s="125"/>
      <c r="BW79" s="125"/>
      <c r="BX79" s="126"/>
      <c r="BY79" s="127" t="str">
        <f>IF(Q79=0,"",IF(BX79=0,"",(BX79/Q79)))</f>
        <v/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/>
      <c r="CH79" s="134" t="str">
        <f>IF(Q79=0,"",IF(CG79=0,"",(CG79/Q79)))</f>
        <v/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0</v>
      </c>
      <c r="CQ79" s="141">
        <v>0</v>
      </c>
      <c r="CR79" s="141"/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>
        <f>AC80</f>
        <v>0</v>
      </c>
      <c r="B80" s="189" t="s">
        <v>257</v>
      </c>
      <c r="C80" s="189" t="s">
        <v>58</v>
      </c>
      <c r="D80" s="189"/>
      <c r="E80" s="189" t="s">
        <v>258</v>
      </c>
      <c r="F80" s="189" t="s">
        <v>259</v>
      </c>
      <c r="G80" s="189" t="s">
        <v>61</v>
      </c>
      <c r="H80" s="89" t="s">
        <v>126</v>
      </c>
      <c r="I80" s="89" t="s">
        <v>249</v>
      </c>
      <c r="J80" s="190" t="s">
        <v>250</v>
      </c>
      <c r="K80" s="181">
        <v>150000</v>
      </c>
      <c r="L80" s="80">
        <v>0</v>
      </c>
      <c r="M80" s="80">
        <v>0</v>
      </c>
      <c r="N80" s="80">
        <v>0</v>
      </c>
      <c r="O80" s="91">
        <v>11</v>
      </c>
      <c r="P80" s="92">
        <v>0</v>
      </c>
      <c r="Q80" s="93">
        <f>O80+P80</f>
        <v>11</v>
      </c>
      <c r="R80" s="81" t="str">
        <f>IFERROR(Q80/N80,"-")</f>
        <v>-</v>
      </c>
      <c r="S80" s="80">
        <v>0</v>
      </c>
      <c r="T80" s="80">
        <v>0</v>
      </c>
      <c r="U80" s="81">
        <f>IFERROR(T80/(Q80),"-")</f>
        <v>0</v>
      </c>
      <c r="V80" s="82">
        <f>IFERROR(K80/SUM(Q80:Q81),"-")</f>
        <v>13636.363636364</v>
      </c>
      <c r="W80" s="83">
        <v>0</v>
      </c>
      <c r="X80" s="81">
        <f>IF(Q80=0,"-",W80/Q80)</f>
        <v>0</v>
      </c>
      <c r="Y80" s="186">
        <v>0</v>
      </c>
      <c r="Z80" s="187">
        <f>IFERROR(Y80/Q80,"-")</f>
        <v>0</v>
      </c>
      <c r="AA80" s="187" t="str">
        <f>IFERROR(Y80/W80,"-")</f>
        <v>-</v>
      </c>
      <c r="AB80" s="181">
        <f>SUM(Y80:Y81)-SUM(K80:K81)</f>
        <v>-150000</v>
      </c>
      <c r="AC80" s="85">
        <f>SUM(Y80:Y81)/SUM(K80:K81)</f>
        <v>0</v>
      </c>
      <c r="AD80" s="78"/>
      <c r="AE80" s="94"/>
      <c r="AF80" s="95">
        <f>IF(Q80=0,"",IF(AE80=0,"",(AE80/Q80)))</f>
        <v>0</v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>
        <v>1</v>
      </c>
      <c r="AO80" s="101">
        <f>IF(Q80=0,"",IF(AN80=0,"",(AN80/Q80)))</f>
        <v>0.090909090909091</v>
      </c>
      <c r="AP80" s="100"/>
      <c r="AQ80" s="102">
        <f>IFERROR(AP80/AN80,"-")</f>
        <v>0</v>
      </c>
      <c r="AR80" s="103"/>
      <c r="AS80" s="104">
        <f>IFERROR(AR80/AN80,"-")</f>
        <v>0</v>
      </c>
      <c r="AT80" s="105"/>
      <c r="AU80" s="105"/>
      <c r="AV80" s="105"/>
      <c r="AW80" s="106">
        <v>1</v>
      </c>
      <c r="AX80" s="107">
        <f>IF(Q80=0,"",IF(AW80=0,"",(AW80/Q80)))</f>
        <v>0.090909090909091</v>
      </c>
      <c r="AY80" s="106"/>
      <c r="AZ80" s="108">
        <f>IFERROR(AY80/AW80,"-")</f>
        <v>0</v>
      </c>
      <c r="BA80" s="109"/>
      <c r="BB80" s="110">
        <f>IFERROR(BA80/AW80,"-")</f>
        <v>0</v>
      </c>
      <c r="BC80" s="111"/>
      <c r="BD80" s="111"/>
      <c r="BE80" s="111"/>
      <c r="BF80" s="112">
        <v>1</v>
      </c>
      <c r="BG80" s="113">
        <f>IF(Q80=0,"",IF(BF80=0,"",(BF80/Q80)))</f>
        <v>0.090909090909091</v>
      </c>
      <c r="BH80" s="112"/>
      <c r="BI80" s="114">
        <f>IFERROR(BH80/BF80,"-")</f>
        <v>0</v>
      </c>
      <c r="BJ80" s="115"/>
      <c r="BK80" s="116">
        <f>IFERROR(BJ80/BF80,"-")</f>
        <v>0</v>
      </c>
      <c r="BL80" s="117"/>
      <c r="BM80" s="117"/>
      <c r="BN80" s="117"/>
      <c r="BO80" s="119">
        <v>5</v>
      </c>
      <c r="BP80" s="120">
        <f>IF(Q80=0,"",IF(BO80=0,"",(BO80/Q80)))</f>
        <v>0.45454545454545</v>
      </c>
      <c r="BQ80" s="121"/>
      <c r="BR80" s="122">
        <f>IFERROR(BQ80/BO80,"-")</f>
        <v>0</v>
      </c>
      <c r="BS80" s="123"/>
      <c r="BT80" s="124">
        <f>IFERROR(BS80/BO80,"-")</f>
        <v>0</v>
      </c>
      <c r="BU80" s="125"/>
      <c r="BV80" s="125"/>
      <c r="BW80" s="125"/>
      <c r="BX80" s="126">
        <v>3</v>
      </c>
      <c r="BY80" s="127">
        <f>IF(Q80=0,"",IF(BX80=0,"",(BX80/Q80)))</f>
        <v>0.27272727272727</v>
      </c>
      <c r="BZ80" s="128"/>
      <c r="CA80" s="129">
        <f>IFERROR(BZ80/BX80,"-")</f>
        <v>0</v>
      </c>
      <c r="CB80" s="130"/>
      <c r="CC80" s="131">
        <f>IFERROR(CB80/BX80,"-")</f>
        <v>0</v>
      </c>
      <c r="CD80" s="132"/>
      <c r="CE80" s="132"/>
      <c r="CF80" s="132"/>
      <c r="CG80" s="133"/>
      <c r="CH80" s="134">
        <f>IF(Q80=0,"",IF(CG80=0,"",(CG80/Q80)))</f>
        <v>0</v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79"/>
      <c r="B81" s="189" t="s">
        <v>260</v>
      </c>
      <c r="C81" s="189" t="s">
        <v>58</v>
      </c>
      <c r="D81" s="189"/>
      <c r="E81" s="189" t="s">
        <v>258</v>
      </c>
      <c r="F81" s="189" t="s">
        <v>259</v>
      </c>
      <c r="G81" s="189" t="s">
        <v>66</v>
      </c>
      <c r="H81" s="89"/>
      <c r="I81" s="89"/>
      <c r="J81" s="89"/>
      <c r="K81" s="181"/>
      <c r="L81" s="80">
        <v>20</v>
      </c>
      <c r="M81" s="80">
        <v>12</v>
      </c>
      <c r="N81" s="80">
        <v>14</v>
      </c>
      <c r="O81" s="91">
        <v>0</v>
      </c>
      <c r="P81" s="92">
        <v>0</v>
      </c>
      <c r="Q81" s="93">
        <f>O81+P81</f>
        <v>0</v>
      </c>
      <c r="R81" s="81">
        <f>IFERROR(Q81/N81,"-")</f>
        <v>0</v>
      </c>
      <c r="S81" s="80">
        <v>0</v>
      </c>
      <c r="T81" s="80">
        <v>0</v>
      </c>
      <c r="U81" s="81" t="str">
        <f>IFERROR(T81/(Q81),"-")</f>
        <v>-</v>
      </c>
      <c r="V81" s="82"/>
      <c r="W81" s="83">
        <v>0</v>
      </c>
      <c r="X81" s="81" t="str">
        <f>IF(Q81=0,"-",W81/Q81)</f>
        <v>-</v>
      </c>
      <c r="Y81" s="186">
        <v>0</v>
      </c>
      <c r="Z81" s="187" t="str">
        <f>IFERROR(Y81/Q81,"-")</f>
        <v>-</v>
      </c>
      <c r="AA81" s="187" t="str">
        <f>IFERROR(Y81/W81,"-")</f>
        <v>-</v>
      </c>
      <c r="AB81" s="181"/>
      <c r="AC81" s="85"/>
      <c r="AD81" s="78"/>
      <c r="AE81" s="94"/>
      <c r="AF81" s="95" t="str">
        <f>IF(Q81=0,"",IF(AE81=0,"",(AE81/Q81)))</f>
        <v/>
      </c>
      <c r="AG81" s="94"/>
      <c r="AH81" s="96" t="str">
        <f>IFERROR(AG81/AE81,"-")</f>
        <v>-</v>
      </c>
      <c r="AI81" s="97"/>
      <c r="AJ81" s="98" t="str">
        <f>IFERROR(AI81/AE81,"-")</f>
        <v>-</v>
      </c>
      <c r="AK81" s="99"/>
      <c r="AL81" s="99"/>
      <c r="AM81" s="99"/>
      <c r="AN81" s="100"/>
      <c r="AO81" s="101" t="str">
        <f>IF(Q81=0,"",IF(AN81=0,"",(AN81/Q81)))</f>
        <v/>
      </c>
      <c r="AP81" s="100"/>
      <c r="AQ81" s="102" t="str">
        <f>IFERROR(AP81/AN81,"-")</f>
        <v>-</v>
      </c>
      <c r="AR81" s="103"/>
      <c r="AS81" s="104" t="str">
        <f>IFERROR(AR81/AN81,"-")</f>
        <v>-</v>
      </c>
      <c r="AT81" s="105"/>
      <c r="AU81" s="105"/>
      <c r="AV81" s="105"/>
      <c r="AW81" s="106"/>
      <c r="AX81" s="107" t="str">
        <f>IF(Q81=0,"",IF(AW81=0,"",(AW81/Q81)))</f>
        <v/>
      </c>
      <c r="AY81" s="106"/>
      <c r="AZ81" s="108" t="str">
        <f>IFERROR(AY81/AW81,"-")</f>
        <v>-</v>
      </c>
      <c r="BA81" s="109"/>
      <c r="BB81" s="110" t="str">
        <f>IFERROR(BA81/AW81,"-")</f>
        <v>-</v>
      </c>
      <c r="BC81" s="111"/>
      <c r="BD81" s="111"/>
      <c r="BE81" s="111"/>
      <c r="BF81" s="112"/>
      <c r="BG81" s="113" t="str">
        <f>IF(Q81=0,"",IF(BF81=0,"",(BF81/Q81)))</f>
        <v/>
      </c>
      <c r="BH81" s="112"/>
      <c r="BI81" s="114" t="str">
        <f>IFERROR(BH81/BF81,"-")</f>
        <v>-</v>
      </c>
      <c r="BJ81" s="115"/>
      <c r="BK81" s="116" t="str">
        <f>IFERROR(BJ81/BF81,"-")</f>
        <v>-</v>
      </c>
      <c r="BL81" s="117"/>
      <c r="BM81" s="117"/>
      <c r="BN81" s="117"/>
      <c r="BO81" s="119"/>
      <c r="BP81" s="120" t="str">
        <f>IF(Q81=0,"",IF(BO81=0,"",(BO81/Q81)))</f>
        <v/>
      </c>
      <c r="BQ81" s="121"/>
      <c r="BR81" s="122" t="str">
        <f>IFERROR(BQ81/BO81,"-")</f>
        <v>-</v>
      </c>
      <c r="BS81" s="123"/>
      <c r="BT81" s="124" t="str">
        <f>IFERROR(BS81/BO81,"-")</f>
        <v>-</v>
      </c>
      <c r="BU81" s="125"/>
      <c r="BV81" s="125"/>
      <c r="BW81" s="125"/>
      <c r="BX81" s="126"/>
      <c r="BY81" s="127" t="str">
        <f>IF(Q81=0,"",IF(BX81=0,"",(BX81/Q81)))</f>
        <v/>
      </c>
      <c r="BZ81" s="128"/>
      <c r="CA81" s="129" t="str">
        <f>IFERROR(BZ81/BX81,"-")</f>
        <v>-</v>
      </c>
      <c r="CB81" s="130"/>
      <c r="CC81" s="131" t="str">
        <f>IFERROR(CB81/BX81,"-")</f>
        <v>-</v>
      </c>
      <c r="CD81" s="132"/>
      <c r="CE81" s="132"/>
      <c r="CF81" s="132"/>
      <c r="CG81" s="133"/>
      <c r="CH81" s="134" t="str">
        <f>IF(Q81=0,"",IF(CG81=0,"",(CG81/Q81)))</f>
        <v/>
      </c>
      <c r="CI81" s="135"/>
      <c r="CJ81" s="136" t="str">
        <f>IFERROR(CI81/CG81,"-")</f>
        <v>-</v>
      </c>
      <c r="CK81" s="137"/>
      <c r="CL81" s="138" t="str">
        <f>IFERROR(CK81/CG81,"-")</f>
        <v>-</v>
      </c>
      <c r="CM81" s="139"/>
      <c r="CN81" s="139"/>
      <c r="CO81" s="139"/>
      <c r="CP81" s="140">
        <v>0</v>
      </c>
      <c r="CQ81" s="141">
        <v>0</v>
      </c>
      <c r="CR81" s="141"/>
      <c r="CS81" s="141"/>
      <c r="CT81" s="142" t="str">
        <f>IF(AND(CR81=0,CS81=0),"",IF(AND(CR81&lt;=100000,CS81&lt;=100000),"",IF(CR81/CQ81&gt;0.7,"男高",IF(CS81/CQ81&gt;0.7,"女高",""))))</f>
        <v/>
      </c>
    </row>
    <row r="82" spans="1:99">
      <c r="A82" s="79">
        <f>AC82</f>
        <v>0.33333333333333</v>
      </c>
      <c r="B82" s="189" t="s">
        <v>261</v>
      </c>
      <c r="C82" s="189" t="s">
        <v>58</v>
      </c>
      <c r="D82" s="189"/>
      <c r="E82" s="189" t="s">
        <v>262</v>
      </c>
      <c r="F82" s="189" t="s">
        <v>263</v>
      </c>
      <c r="G82" s="189" t="s">
        <v>61</v>
      </c>
      <c r="H82" s="89" t="s">
        <v>126</v>
      </c>
      <c r="I82" s="89" t="s">
        <v>249</v>
      </c>
      <c r="J82" s="190" t="s">
        <v>223</v>
      </c>
      <c r="K82" s="181">
        <v>150000</v>
      </c>
      <c r="L82" s="80">
        <v>0</v>
      </c>
      <c r="M82" s="80">
        <v>0</v>
      </c>
      <c r="N82" s="80">
        <v>0</v>
      </c>
      <c r="O82" s="91">
        <v>5</v>
      </c>
      <c r="P82" s="92">
        <v>0</v>
      </c>
      <c r="Q82" s="93">
        <f>O82+P82</f>
        <v>5</v>
      </c>
      <c r="R82" s="81" t="str">
        <f>IFERROR(Q82/N82,"-")</f>
        <v>-</v>
      </c>
      <c r="S82" s="80">
        <v>1</v>
      </c>
      <c r="T82" s="80">
        <v>0</v>
      </c>
      <c r="U82" s="81">
        <f>IFERROR(T82/(Q82),"-")</f>
        <v>0</v>
      </c>
      <c r="V82" s="82">
        <f>IFERROR(K82/SUM(Q82:Q83),"-")</f>
        <v>30000</v>
      </c>
      <c r="W82" s="83">
        <v>1</v>
      </c>
      <c r="X82" s="81">
        <f>IF(Q82=0,"-",W82/Q82)</f>
        <v>0.2</v>
      </c>
      <c r="Y82" s="186">
        <v>50000</v>
      </c>
      <c r="Z82" s="187">
        <f>IFERROR(Y82/Q82,"-")</f>
        <v>10000</v>
      </c>
      <c r="AA82" s="187">
        <f>IFERROR(Y82/W82,"-")</f>
        <v>50000</v>
      </c>
      <c r="AB82" s="181">
        <f>SUM(Y82:Y83)-SUM(K82:K83)</f>
        <v>-100000</v>
      </c>
      <c r="AC82" s="85">
        <f>SUM(Y82:Y83)/SUM(K82:K83)</f>
        <v>0.33333333333333</v>
      </c>
      <c r="AD82" s="78"/>
      <c r="AE82" s="94">
        <v>1</v>
      </c>
      <c r="AF82" s="95">
        <f>IF(Q82=0,"",IF(AE82=0,"",(AE82/Q82)))</f>
        <v>0.2</v>
      </c>
      <c r="AG82" s="94"/>
      <c r="AH82" s="96">
        <f>IFERROR(AG82/AE82,"-")</f>
        <v>0</v>
      </c>
      <c r="AI82" s="97"/>
      <c r="AJ82" s="98">
        <f>IFERROR(AI82/AE82,"-")</f>
        <v>0</v>
      </c>
      <c r="AK82" s="99"/>
      <c r="AL82" s="99"/>
      <c r="AM82" s="99"/>
      <c r="AN82" s="100"/>
      <c r="AO82" s="101">
        <f>IF(Q82=0,"",IF(AN82=0,"",(AN82/Q82)))</f>
        <v>0</v>
      </c>
      <c r="AP82" s="100"/>
      <c r="AQ82" s="102" t="str">
        <f>IFERROR(AP82/AN82,"-")</f>
        <v>-</v>
      </c>
      <c r="AR82" s="103"/>
      <c r="AS82" s="104" t="str">
        <f>IFERROR(AR82/AN82,"-")</f>
        <v>-</v>
      </c>
      <c r="AT82" s="105"/>
      <c r="AU82" s="105"/>
      <c r="AV82" s="105"/>
      <c r="AW82" s="106"/>
      <c r="AX82" s="107">
        <f>IF(Q82=0,"",IF(AW82=0,"",(AW82/Q82)))</f>
        <v>0</v>
      </c>
      <c r="AY82" s="106"/>
      <c r="AZ82" s="108" t="str">
        <f>IFERROR(AY82/AW82,"-")</f>
        <v>-</v>
      </c>
      <c r="BA82" s="109"/>
      <c r="BB82" s="110" t="str">
        <f>IFERROR(BA82/AW82,"-")</f>
        <v>-</v>
      </c>
      <c r="BC82" s="111"/>
      <c r="BD82" s="111"/>
      <c r="BE82" s="111"/>
      <c r="BF82" s="112"/>
      <c r="BG82" s="113">
        <f>IF(Q82=0,"",IF(BF82=0,"",(BF82/Q82)))</f>
        <v>0</v>
      </c>
      <c r="BH82" s="112"/>
      <c r="BI82" s="114" t="str">
        <f>IFERROR(BH82/BF82,"-")</f>
        <v>-</v>
      </c>
      <c r="BJ82" s="115"/>
      <c r="BK82" s="116" t="str">
        <f>IFERROR(BJ82/BF82,"-")</f>
        <v>-</v>
      </c>
      <c r="BL82" s="117"/>
      <c r="BM82" s="117"/>
      <c r="BN82" s="117"/>
      <c r="BO82" s="119">
        <v>3</v>
      </c>
      <c r="BP82" s="120">
        <f>IF(Q82=0,"",IF(BO82=0,"",(BO82/Q82)))</f>
        <v>0.6</v>
      </c>
      <c r="BQ82" s="121">
        <v>1</v>
      </c>
      <c r="BR82" s="122">
        <f>IFERROR(BQ82/BO82,"-")</f>
        <v>0.33333333333333</v>
      </c>
      <c r="BS82" s="123">
        <v>75000</v>
      </c>
      <c r="BT82" s="124">
        <f>IFERROR(BS82/BO82,"-")</f>
        <v>25000</v>
      </c>
      <c r="BU82" s="125"/>
      <c r="BV82" s="125"/>
      <c r="BW82" s="125">
        <v>1</v>
      </c>
      <c r="BX82" s="126"/>
      <c r="BY82" s="127">
        <f>IF(Q82=0,"",IF(BX82=0,"",(BX82/Q82)))</f>
        <v>0</v>
      </c>
      <c r="BZ82" s="128"/>
      <c r="CA82" s="129" t="str">
        <f>IFERROR(BZ82/BX82,"-")</f>
        <v>-</v>
      </c>
      <c r="CB82" s="130"/>
      <c r="CC82" s="131" t="str">
        <f>IFERROR(CB82/BX82,"-")</f>
        <v>-</v>
      </c>
      <c r="CD82" s="132"/>
      <c r="CE82" s="132"/>
      <c r="CF82" s="132"/>
      <c r="CG82" s="133">
        <v>1</v>
      </c>
      <c r="CH82" s="134">
        <f>IF(Q82=0,"",IF(CG82=0,"",(CG82/Q82)))</f>
        <v>0.2</v>
      </c>
      <c r="CI82" s="135"/>
      <c r="CJ82" s="136">
        <f>IFERROR(CI82/CG82,"-")</f>
        <v>0</v>
      </c>
      <c r="CK82" s="137"/>
      <c r="CL82" s="138">
        <f>IFERROR(CK82/CG82,"-")</f>
        <v>0</v>
      </c>
      <c r="CM82" s="139"/>
      <c r="CN82" s="139"/>
      <c r="CO82" s="139"/>
      <c r="CP82" s="140">
        <v>1</v>
      </c>
      <c r="CQ82" s="141">
        <v>50000</v>
      </c>
      <c r="CR82" s="141">
        <v>75000</v>
      </c>
      <c r="CS82" s="141"/>
      <c r="CT82" s="142" t="str">
        <f>IF(AND(CR82=0,CS82=0),"",IF(AND(CR82&lt;=100000,CS82&lt;=100000),"",IF(CR82/CQ82&gt;0.7,"男高",IF(CS82/CQ82&gt;0.7,"女高",""))))</f>
        <v/>
      </c>
    </row>
    <row r="83" spans="1:99">
      <c r="A83" s="79"/>
      <c r="B83" s="189" t="s">
        <v>264</v>
      </c>
      <c r="C83" s="189" t="s">
        <v>58</v>
      </c>
      <c r="D83" s="189"/>
      <c r="E83" s="189" t="s">
        <v>262</v>
      </c>
      <c r="F83" s="189" t="s">
        <v>263</v>
      </c>
      <c r="G83" s="189" t="s">
        <v>66</v>
      </c>
      <c r="H83" s="89"/>
      <c r="I83" s="89"/>
      <c r="J83" s="89"/>
      <c r="K83" s="181"/>
      <c r="L83" s="80">
        <v>10</v>
      </c>
      <c r="M83" s="80">
        <v>8</v>
      </c>
      <c r="N83" s="80">
        <v>0</v>
      </c>
      <c r="O83" s="91">
        <v>0</v>
      </c>
      <c r="P83" s="92">
        <v>0</v>
      </c>
      <c r="Q83" s="93">
        <f>O83+P83</f>
        <v>0</v>
      </c>
      <c r="R83" s="81" t="str">
        <f>IFERROR(Q83/N83,"-")</f>
        <v>-</v>
      </c>
      <c r="S83" s="80">
        <v>0</v>
      </c>
      <c r="T83" s="80">
        <v>0</v>
      </c>
      <c r="U83" s="81" t="str">
        <f>IFERROR(T83/(Q83),"-")</f>
        <v>-</v>
      </c>
      <c r="V83" s="82"/>
      <c r="W83" s="83">
        <v>0</v>
      </c>
      <c r="X83" s="81" t="str">
        <f>IF(Q83=0,"-",W83/Q83)</f>
        <v>-</v>
      </c>
      <c r="Y83" s="186">
        <v>0</v>
      </c>
      <c r="Z83" s="187" t="str">
        <f>IFERROR(Y83/Q83,"-")</f>
        <v>-</v>
      </c>
      <c r="AA83" s="187" t="str">
        <f>IFERROR(Y83/W83,"-")</f>
        <v>-</v>
      </c>
      <c r="AB83" s="181"/>
      <c r="AC83" s="85"/>
      <c r="AD83" s="78"/>
      <c r="AE83" s="94"/>
      <c r="AF83" s="95" t="str">
        <f>IF(Q83=0,"",IF(AE83=0,"",(AE83/Q83)))</f>
        <v/>
      </c>
      <c r="AG83" s="94"/>
      <c r="AH83" s="96" t="str">
        <f>IFERROR(AG83/AE83,"-")</f>
        <v>-</v>
      </c>
      <c r="AI83" s="97"/>
      <c r="AJ83" s="98" t="str">
        <f>IFERROR(AI83/AE83,"-")</f>
        <v>-</v>
      </c>
      <c r="AK83" s="99"/>
      <c r="AL83" s="99"/>
      <c r="AM83" s="99"/>
      <c r="AN83" s="100"/>
      <c r="AO83" s="101" t="str">
        <f>IF(Q83=0,"",IF(AN83=0,"",(AN83/Q83)))</f>
        <v/>
      </c>
      <c r="AP83" s="100"/>
      <c r="AQ83" s="102" t="str">
        <f>IFERROR(AP83/AN83,"-")</f>
        <v>-</v>
      </c>
      <c r="AR83" s="103"/>
      <c r="AS83" s="104" t="str">
        <f>IFERROR(AR83/AN83,"-")</f>
        <v>-</v>
      </c>
      <c r="AT83" s="105"/>
      <c r="AU83" s="105"/>
      <c r="AV83" s="105"/>
      <c r="AW83" s="106"/>
      <c r="AX83" s="107" t="str">
        <f>IF(Q83=0,"",IF(AW83=0,"",(AW83/Q83)))</f>
        <v/>
      </c>
      <c r="AY83" s="106"/>
      <c r="AZ83" s="108" t="str">
        <f>IFERROR(AY83/AW83,"-")</f>
        <v>-</v>
      </c>
      <c r="BA83" s="109"/>
      <c r="BB83" s="110" t="str">
        <f>IFERROR(BA83/AW83,"-")</f>
        <v>-</v>
      </c>
      <c r="BC83" s="111"/>
      <c r="BD83" s="111"/>
      <c r="BE83" s="111"/>
      <c r="BF83" s="112"/>
      <c r="BG83" s="113" t="str">
        <f>IF(Q83=0,"",IF(BF83=0,"",(BF83/Q83)))</f>
        <v/>
      </c>
      <c r="BH83" s="112"/>
      <c r="BI83" s="114" t="str">
        <f>IFERROR(BH83/BF83,"-")</f>
        <v>-</v>
      </c>
      <c r="BJ83" s="115"/>
      <c r="BK83" s="116" t="str">
        <f>IFERROR(BJ83/BF83,"-")</f>
        <v>-</v>
      </c>
      <c r="BL83" s="117"/>
      <c r="BM83" s="117"/>
      <c r="BN83" s="117"/>
      <c r="BO83" s="119"/>
      <c r="BP83" s="120" t="str">
        <f>IF(Q83=0,"",IF(BO83=0,"",(BO83/Q83)))</f>
        <v/>
      </c>
      <c r="BQ83" s="121"/>
      <c r="BR83" s="122" t="str">
        <f>IFERROR(BQ83/BO83,"-")</f>
        <v>-</v>
      </c>
      <c r="BS83" s="123"/>
      <c r="BT83" s="124" t="str">
        <f>IFERROR(BS83/BO83,"-")</f>
        <v>-</v>
      </c>
      <c r="BU83" s="125"/>
      <c r="BV83" s="125"/>
      <c r="BW83" s="125"/>
      <c r="BX83" s="126"/>
      <c r="BY83" s="127" t="str">
        <f>IF(Q83=0,"",IF(BX83=0,"",(BX83/Q83)))</f>
        <v/>
      </c>
      <c r="BZ83" s="128"/>
      <c r="CA83" s="129" t="str">
        <f>IFERROR(BZ83/BX83,"-")</f>
        <v>-</v>
      </c>
      <c r="CB83" s="130"/>
      <c r="CC83" s="131" t="str">
        <f>IFERROR(CB83/BX83,"-")</f>
        <v>-</v>
      </c>
      <c r="CD83" s="132"/>
      <c r="CE83" s="132"/>
      <c r="CF83" s="132"/>
      <c r="CG83" s="133"/>
      <c r="CH83" s="134" t="str">
        <f>IF(Q83=0,"",IF(CG83=0,"",(CG83/Q83)))</f>
        <v/>
      </c>
      <c r="CI83" s="135"/>
      <c r="CJ83" s="136" t="str">
        <f>IFERROR(CI83/CG83,"-")</f>
        <v>-</v>
      </c>
      <c r="CK83" s="137"/>
      <c r="CL83" s="138" t="str">
        <f>IFERROR(CK83/CG83,"-")</f>
        <v>-</v>
      </c>
      <c r="CM83" s="139"/>
      <c r="CN83" s="139"/>
      <c r="CO83" s="139"/>
      <c r="CP83" s="140">
        <v>0</v>
      </c>
      <c r="CQ83" s="141">
        <v>0</v>
      </c>
      <c r="CR83" s="141"/>
      <c r="CS83" s="141"/>
      <c r="CT83" s="142" t="str">
        <f>IF(AND(CR83=0,CS83=0),"",IF(AND(CR83&lt;=100000,CS83&lt;=100000),"",IF(CR83/CQ83&gt;0.7,"男高",IF(CS83/CQ83&gt;0.7,"女高",""))))</f>
        <v/>
      </c>
    </row>
    <row r="84" spans="1:99">
      <c r="A84" s="79">
        <f>AC84</f>
        <v>0</v>
      </c>
      <c r="B84" s="189" t="s">
        <v>265</v>
      </c>
      <c r="C84" s="189" t="s">
        <v>58</v>
      </c>
      <c r="D84" s="189"/>
      <c r="E84" s="189" t="s">
        <v>59</v>
      </c>
      <c r="F84" s="189" t="s">
        <v>60</v>
      </c>
      <c r="G84" s="189" t="s">
        <v>61</v>
      </c>
      <c r="H84" s="89" t="s">
        <v>62</v>
      </c>
      <c r="I84" s="89" t="s">
        <v>266</v>
      </c>
      <c r="J84" s="190" t="s">
        <v>250</v>
      </c>
      <c r="K84" s="181">
        <v>150000</v>
      </c>
      <c r="L84" s="80">
        <v>0</v>
      </c>
      <c r="M84" s="80">
        <v>0</v>
      </c>
      <c r="N84" s="80">
        <v>0</v>
      </c>
      <c r="O84" s="91">
        <v>2</v>
      </c>
      <c r="P84" s="92">
        <v>0</v>
      </c>
      <c r="Q84" s="93">
        <f>O84+P84</f>
        <v>2</v>
      </c>
      <c r="R84" s="81" t="str">
        <f>IFERROR(Q84/N84,"-")</f>
        <v>-</v>
      </c>
      <c r="S84" s="80">
        <v>0</v>
      </c>
      <c r="T84" s="80">
        <v>1</v>
      </c>
      <c r="U84" s="81">
        <f>IFERROR(T84/(Q84),"-")</f>
        <v>0.5</v>
      </c>
      <c r="V84" s="82">
        <f>IFERROR(K84/SUM(Q84:Q85),"-")</f>
        <v>50000</v>
      </c>
      <c r="W84" s="83">
        <v>0</v>
      </c>
      <c r="X84" s="81">
        <f>IF(Q84=0,"-",W84/Q84)</f>
        <v>0</v>
      </c>
      <c r="Y84" s="186">
        <v>0</v>
      </c>
      <c r="Z84" s="187">
        <f>IFERROR(Y84/Q84,"-")</f>
        <v>0</v>
      </c>
      <c r="AA84" s="187" t="str">
        <f>IFERROR(Y84/W84,"-")</f>
        <v>-</v>
      </c>
      <c r="AB84" s="181">
        <f>SUM(Y84:Y85)-SUM(K84:K85)</f>
        <v>-150000</v>
      </c>
      <c r="AC84" s="85">
        <f>SUM(Y84:Y85)/SUM(K84:K85)</f>
        <v>0</v>
      </c>
      <c r="AD84" s="78"/>
      <c r="AE84" s="94"/>
      <c r="AF84" s="95">
        <f>IF(Q84=0,"",IF(AE84=0,"",(AE84/Q84)))</f>
        <v>0</v>
      </c>
      <c r="AG84" s="94"/>
      <c r="AH84" s="96" t="str">
        <f>IFERROR(AG84/AE84,"-")</f>
        <v>-</v>
      </c>
      <c r="AI84" s="97"/>
      <c r="AJ84" s="98" t="str">
        <f>IFERROR(AI84/AE84,"-")</f>
        <v>-</v>
      </c>
      <c r="AK84" s="99"/>
      <c r="AL84" s="99"/>
      <c r="AM84" s="99"/>
      <c r="AN84" s="100"/>
      <c r="AO84" s="101">
        <f>IF(Q84=0,"",IF(AN84=0,"",(AN84/Q84)))</f>
        <v>0</v>
      </c>
      <c r="AP84" s="100"/>
      <c r="AQ84" s="102" t="str">
        <f>IFERROR(AP84/AN84,"-")</f>
        <v>-</v>
      </c>
      <c r="AR84" s="103"/>
      <c r="AS84" s="104" t="str">
        <f>IFERROR(AR84/AN84,"-")</f>
        <v>-</v>
      </c>
      <c r="AT84" s="105"/>
      <c r="AU84" s="105"/>
      <c r="AV84" s="105"/>
      <c r="AW84" s="106"/>
      <c r="AX84" s="107">
        <f>IF(Q84=0,"",IF(AW84=0,"",(AW84/Q84)))</f>
        <v>0</v>
      </c>
      <c r="AY84" s="106"/>
      <c r="AZ84" s="108" t="str">
        <f>IFERROR(AY84/AW84,"-")</f>
        <v>-</v>
      </c>
      <c r="BA84" s="109"/>
      <c r="BB84" s="110" t="str">
        <f>IFERROR(BA84/AW84,"-")</f>
        <v>-</v>
      </c>
      <c r="BC84" s="111"/>
      <c r="BD84" s="111"/>
      <c r="BE84" s="111"/>
      <c r="BF84" s="112">
        <v>1</v>
      </c>
      <c r="BG84" s="113">
        <f>IF(Q84=0,"",IF(BF84=0,"",(BF84/Q84)))</f>
        <v>0.5</v>
      </c>
      <c r="BH84" s="112"/>
      <c r="BI84" s="114">
        <f>IFERROR(BH84/BF84,"-")</f>
        <v>0</v>
      </c>
      <c r="BJ84" s="115"/>
      <c r="BK84" s="116">
        <f>IFERROR(BJ84/BF84,"-")</f>
        <v>0</v>
      </c>
      <c r="BL84" s="117"/>
      <c r="BM84" s="117"/>
      <c r="BN84" s="117"/>
      <c r="BO84" s="119"/>
      <c r="BP84" s="120">
        <f>IF(Q84=0,"",IF(BO84=0,"",(BO84/Q84)))</f>
        <v>0</v>
      </c>
      <c r="BQ84" s="121"/>
      <c r="BR84" s="122" t="str">
        <f>IFERROR(BQ84/BO84,"-")</f>
        <v>-</v>
      </c>
      <c r="BS84" s="123"/>
      <c r="BT84" s="124" t="str">
        <f>IFERROR(BS84/BO84,"-")</f>
        <v>-</v>
      </c>
      <c r="BU84" s="125"/>
      <c r="BV84" s="125"/>
      <c r="BW84" s="125"/>
      <c r="BX84" s="126">
        <v>1</v>
      </c>
      <c r="BY84" s="127">
        <f>IF(Q84=0,"",IF(BX84=0,"",(BX84/Q84)))</f>
        <v>0.5</v>
      </c>
      <c r="BZ84" s="128"/>
      <c r="CA84" s="129">
        <f>IFERROR(BZ84/BX84,"-")</f>
        <v>0</v>
      </c>
      <c r="CB84" s="130"/>
      <c r="CC84" s="131">
        <f>IFERROR(CB84/BX84,"-")</f>
        <v>0</v>
      </c>
      <c r="CD84" s="132"/>
      <c r="CE84" s="132"/>
      <c r="CF84" s="132"/>
      <c r="CG84" s="133"/>
      <c r="CH84" s="134">
        <f>IF(Q84=0,"",IF(CG84=0,"",(CG84/Q84)))</f>
        <v>0</v>
      </c>
      <c r="CI84" s="135"/>
      <c r="CJ84" s="136" t="str">
        <f>IFERROR(CI84/CG84,"-")</f>
        <v>-</v>
      </c>
      <c r="CK84" s="137"/>
      <c r="CL84" s="138" t="str">
        <f>IFERROR(CK84/CG84,"-")</f>
        <v>-</v>
      </c>
      <c r="CM84" s="139"/>
      <c r="CN84" s="139"/>
      <c r="CO84" s="139"/>
      <c r="CP84" s="140">
        <v>0</v>
      </c>
      <c r="CQ84" s="141">
        <v>0</v>
      </c>
      <c r="CR84" s="141"/>
      <c r="CS84" s="141"/>
      <c r="CT84" s="142" t="str">
        <f>IF(AND(CR84=0,CS84=0),"",IF(AND(CR84&lt;=100000,CS84&lt;=100000),"",IF(CR84/CQ84&gt;0.7,"男高",IF(CS84/CQ84&gt;0.7,"女高",""))))</f>
        <v/>
      </c>
    </row>
    <row r="85" spans="1:99">
      <c r="A85" s="79"/>
      <c r="B85" s="189" t="s">
        <v>267</v>
      </c>
      <c r="C85" s="189" t="s">
        <v>58</v>
      </c>
      <c r="D85" s="189"/>
      <c r="E85" s="189" t="s">
        <v>59</v>
      </c>
      <c r="F85" s="189" t="s">
        <v>60</v>
      </c>
      <c r="G85" s="189" t="s">
        <v>66</v>
      </c>
      <c r="H85" s="89"/>
      <c r="I85" s="89"/>
      <c r="J85" s="89"/>
      <c r="K85" s="181"/>
      <c r="L85" s="80">
        <v>10</v>
      </c>
      <c r="M85" s="80">
        <v>7</v>
      </c>
      <c r="N85" s="80">
        <v>7</v>
      </c>
      <c r="O85" s="91">
        <v>1</v>
      </c>
      <c r="P85" s="92">
        <v>0</v>
      </c>
      <c r="Q85" s="93">
        <f>O85+P85</f>
        <v>1</v>
      </c>
      <c r="R85" s="81">
        <f>IFERROR(Q85/N85,"-")</f>
        <v>0.14285714285714</v>
      </c>
      <c r="S85" s="80">
        <v>0</v>
      </c>
      <c r="T85" s="80">
        <v>0</v>
      </c>
      <c r="U85" s="81">
        <f>IFERROR(T85/(Q85),"-")</f>
        <v>0</v>
      </c>
      <c r="V85" s="82"/>
      <c r="W85" s="83">
        <v>0</v>
      </c>
      <c r="X85" s="81">
        <f>IF(Q85=0,"-",W85/Q85)</f>
        <v>0</v>
      </c>
      <c r="Y85" s="186">
        <v>0</v>
      </c>
      <c r="Z85" s="187">
        <f>IFERROR(Y85/Q85,"-")</f>
        <v>0</v>
      </c>
      <c r="AA85" s="187" t="str">
        <f>IFERROR(Y85/W85,"-")</f>
        <v>-</v>
      </c>
      <c r="AB85" s="181"/>
      <c r="AC85" s="85"/>
      <c r="AD85" s="78"/>
      <c r="AE85" s="94"/>
      <c r="AF85" s="95">
        <f>IF(Q85=0,"",IF(AE85=0,"",(AE85/Q85)))</f>
        <v>0</v>
      </c>
      <c r="AG85" s="94"/>
      <c r="AH85" s="96" t="str">
        <f>IFERROR(AG85/AE85,"-")</f>
        <v>-</v>
      </c>
      <c r="AI85" s="97"/>
      <c r="AJ85" s="98" t="str">
        <f>IFERROR(AI85/AE85,"-")</f>
        <v>-</v>
      </c>
      <c r="AK85" s="99"/>
      <c r="AL85" s="99"/>
      <c r="AM85" s="99"/>
      <c r="AN85" s="100"/>
      <c r="AO85" s="101">
        <f>IF(Q85=0,"",IF(AN85=0,"",(AN85/Q85)))</f>
        <v>0</v>
      </c>
      <c r="AP85" s="100"/>
      <c r="AQ85" s="102" t="str">
        <f>IFERROR(AP85/AN85,"-")</f>
        <v>-</v>
      </c>
      <c r="AR85" s="103"/>
      <c r="AS85" s="104" t="str">
        <f>IFERROR(AR85/AN85,"-")</f>
        <v>-</v>
      </c>
      <c r="AT85" s="105"/>
      <c r="AU85" s="105"/>
      <c r="AV85" s="105"/>
      <c r="AW85" s="106"/>
      <c r="AX85" s="107">
        <f>IF(Q85=0,"",IF(AW85=0,"",(AW85/Q85)))</f>
        <v>0</v>
      </c>
      <c r="AY85" s="106"/>
      <c r="AZ85" s="108" t="str">
        <f>IFERROR(AY85/AW85,"-")</f>
        <v>-</v>
      </c>
      <c r="BA85" s="109"/>
      <c r="BB85" s="110" t="str">
        <f>IFERROR(BA85/AW85,"-")</f>
        <v>-</v>
      </c>
      <c r="BC85" s="111"/>
      <c r="BD85" s="111"/>
      <c r="BE85" s="111"/>
      <c r="BF85" s="112">
        <v>1</v>
      </c>
      <c r="BG85" s="113">
        <f>IF(Q85=0,"",IF(BF85=0,"",(BF85/Q85)))</f>
        <v>1</v>
      </c>
      <c r="BH85" s="112"/>
      <c r="BI85" s="114">
        <f>IFERROR(BH85/BF85,"-")</f>
        <v>0</v>
      </c>
      <c r="BJ85" s="115"/>
      <c r="BK85" s="116">
        <f>IFERROR(BJ85/BF85,"-")</f>
        <v>0</v>
      </c>
      <c r="BL85" s="117"/>
      <c r="BM85" s="117"/>
      <c r="BN85" s="117"/>
      <c r="BO85" s="119"/>
      <c r="BP85" s="120">
        <f>IF(Q85=0,"",IF(BO85=0,"",(BO85/Q85)))</f>
        <v>0</v>
      </c>
      <c r="BQ85" s="121"/>
      <c r="BR85" s="122" t="str">
        <f>IFERROR(BQ85/BO85,"-")</f>
        <v>-</v>
      </c>
      <c r="BS85" s="123"/>
      <c r="BT85" s="124" t="str">
        <f>IFERROR(BS85/BO85,"-")</f>
        <v>-</v>
      </c>
      <c r="BU85" s="125"/>
      <c r="BV85" s="125"/>
      <c r="BW85" s="125"/>
      <c r="BX85" s="126"/>
      <c r="BY85" s="127">
        <f>IF(Q85=0,"",IF(BX85=0,"",(BX85/Q85)))</f>
        <v>0</v>
      </c>
      <c r="BZ85" s="128"/>
      <c r="CA85" s="129" t="str">
        <f>IFERROR(BZ85/BX85,"-")</f>
        <v>-</v>
      </c>
      <c r="CB85" s="130"/>
      <c r="CC85" s="131" t="str">
        <f>IFERROR(CB85/BX85,"-")</f>
        <v>-</v>
      </c>
      <c r="CD85" s="132"/>
      <c r="CE85" s="132"/>
      <c r="CF85" s="132"/>
      <c r="CG85" s="133"/>
      <c r="CH85" s="134">
        <f>IF(Q85=0,"",IF(CG85=0,"",(CG85/Q85)))</f>
        <v>0</v>
      </c>
      <c r="CI85" s="135"/>
      <c r="CJ85" s="136" t="str">
        <f>IFERROR(CI85/CG85,"-")</f>
        <v>-</v>
      </c>
      <c r="CK85" s="137"/>
      <c r="CL85" s="138" t="str">
        <f>IFERROR(CK85/CG85,"-")</f>
        <v>-</v>
      </c>
      <c r="CM85" s="139"/>
      <c r="CN85" s="139"/>
      <c r="CO85" s="139"/>
      <c r="CP85" s="140">
        <v>0</v>
      </c>
      <c r="CQ85" s="141">
        <v>0</v>
      </c>
      <c r="CR85" s="141"/>
      <c r="CS85" s="141"/>
      <c r="CT85" s="142" t="str">
        <f>IF(AND(CR85=0,CS85=0),"",IF(AND(CR85&lt;=100000,CS85&lt;=100000),"",IF(CR85/CQ85&gt;0.7,"男高",IF(CS85/CQ85&gt;0.7,"女高",""))))</f>
        <v/>
      </c>
    </row>
    <row r="86" spans="1:99">
      <c r="A86" s="79">
        <f>AC86</f>
        <v>3.7666666666667</v>
      </c>
      <c r="B86" s="189" t="s">
        <v>268</v>
      </c>
      <c r="C86" s="189" t="s">
        <v>58</v>
      </c>
      <c r="D86" s="189"/>
      <c r="E86" s="189" t="s">
        <v>94</v>
      </c>
      <c r="F86" s="189" t="s">
        <v>95</v>
      </c>
      <c r="G86" s="189" t="s">
        <v>89</v>
      </c>
      <c r="H86" s="89" t="s">
        <v>62</v>
      </c>
      <c r="I86" s="89" t="s">
        <v>266</v>
      </c>
      <c r="J86" s="190" t="s">
        <v>223</v>
      </c>
      <c r="K86" s="181">
        <v>150000</v>
      </c>
      <c r="L86" s="80">
        <v>10</v>
      </c>
      <c r="M86" s="80">
        <v>0</v>
      </c>
      <c r="N86" s="80">
        <v>45</v>
      </c>
      <c r="O86" s="91">
        <v>2</v>
      </c>
      <c r="P86" s="92">
        <v>0</v>
      </c>
      <c r="Q86" s="93">
        <f>O86+P86</f>
        <v>2</v>
      </c>
      <c r="R86" s="81">
        <f>IFERROR(Q86/N86,"-")</f>
        <v>0.044444444444444</v>
      </c>
      <c r="S86" s="80">
        <v>0</v>
      </c>
      <c r="T86" s="80">
        <v>0</v>
      </c>
      <c r="U86" s="81">
        <f>IFERROR(T86/(Q86),"-")</f>
        <v>0</v>
      </c>
      <c r="V86" s="82">
        <f>IFERROR(K86/SUM(Q86:Q87),"-")</f>
        <v>30000</v>
      </c>
      <c r="W86" s="83">
        <v>0</v>
      </c>
      <c r="X86" s="81">
        <f>IF(Q86=0,"-",W86/Q86)</f>
        <v>0</v>
      </c>
      <c r="Y86" s="186">
        <v>0</v>
      </c>
      <c r="Z86" s="187">
        <f>IFERROR(Y86/Q86,"-")</f>
        <v>0</v>
      </c>
      <c r="AA86" s="187" t="str">
        <f>IFERROR(Y86/W86,"-")</f>
        <v>-</v>
      </c>
      <c r="AB86" s="181">
        <f>SUM(Y86:Y87)-SUM(K86:K87)</f>
        <v>415000</v>
      </c>
      <c r="AC86" s="85">
        <f>SUM(Y86:Y87)/SUM(K86:K87)</f>
        <v>3.7666666666667</v>
      </c>
      <c r="AD86" s="78"/>
      <c r="AE86" s="94"/>
      <c r="AF86" s="95">
        <f>IF(Q86=0,"",IF(AE86=0,"",(AE86/Q86)))</f>
        <v>0</v>
      </c>
      <c r="AG86" s="94"/>
      <c r="AH86" s="96" t="str">
        <f>IFERROR(AG86/AE86,"-")</f>
        <v>-</v>
      </c>
      <c r="AI86" s="97"/>
      <c r="AJ86" s="98" t="str">
        <f>IFERROR(AI86/AE86,"-")</f>
        <v>-</v>
      </c>
      <c r="AK86" s="99"/>
      <c r="AL86" s="99"/>
      <c r="AM86" s="99"/>
      <c r="AN86" s="100"/>
      <c r="AO86" s="101">
        <f>IF(Q86=0,"",IF(AN86=0,"",(AN86/Q86)))</f>
        <v>0</v>
      </c>
      <c r="AP86" s="100"/>
      <c r="AQ86" s="102" t="str">
        <f>IFERROR(AP86/AN86,"-")</f>
        <v>-</v>
      </c>
      <c r="AR86" s="103"/>
      <c r="AS86" s="104" t="str">
        <f>IFERROR(AR86/AN86,"-")</f>
        <v>-</v>
      </c>
      <c r="AT86" s="105"/>
      <c r="AU86" s="105"/>
      <c r="AV86" s="105"/>
      <c r="AW86" s="106"/>
      <c r="AX86" s="107">
        <f>IF(Q86=0,"",IF(AW86=0,"",(AW86/Q86)))</f>
        <v>0</v>
      </c>
      <c r="AY86" s="106"/>
      <c r="AZ86" s="108" t="str">
        <f>IFERROR(AY86/AW86,"-")</f>
        <v>-</v>
      </c>
      <c r="BA86" s="109"/>
      <c r="BB86" s="110" t="str">
        <f>IFERROR(BA86/AW86,"-")</f>
        <v>-</v>
      </c>
      <c r="BC86" s="111"/>
      <c r="BD86" s="111"/>
      <c r="BE86" s="111"/>
      <c r="BF86" s="112"/>
      <c r="BG86" s="113">
        <f>IF(Q86=0,"",IF(BF86=0,"",(BF86/Q86)))</f>
        <v>0</v>
      </c>
      <c r="BH86" s="112"/>
      <c r="BI86" s="114" t="str">
        <f>IFERROR(BH86/BF86,"-")</f>
        <v>-</v>
      </c>
      <c r="BJ86" s="115"/>
      <c r="BK86" s="116" t="str">
        <f>IFERROR(BJ86/BF86,"-")</f>
        <v>-</v>
      </c>
      <c r="BL86" s="117"/>
      <c r="BM86" s="117"/>
      <c r="BN86" s="117"/>
      <c r="BO86" s="119">
        <v>1</v>
      </c>
      <c r="BP86" s="120">
        <f>IF(Q86=0,"",IF(BO86=0,"",(BO86/Q86)))</f>
        <v>0.5</v>
      </c>
      <c r="BQ86" s="121"/>
      <c r="BR86" s="122">
        <f>IFERROR(BQ86/BO86,"-")</f>
        <v>0</v>
      </c>
      <c r="BS86" s="123"/>
      <c r="BT86" s="124">
        <f>IFERROR(BS86/BO86,"-")</f>
        <v>0</v>
      </c>
      <c r="BU86" s="125"/>
      <c r="BV86" s="125"/>
      <c r="BW86" s="125"/>
      <c r="BX86" s="126"/>
      <c r="BY86" s="127">
        <f>IF(Q86=0,"",IF(BX86=0,"",(BX86/Q86)))</f>
        <v>0</v>
      </c>
      <c r="BZ86" s="128"/>
      <c r="CA86" s="129" t="str">
        <f>IFERROR(BZ86/BX86,"-")</f>
        <v>-</v>
      </c>
      <c r="CB86" s="130"/>
      <c r="CC86" s="131" t="str">
        <f>IFERROR(CB86/BX86,"-")</f>
        <v>-</v>
      </c>
      <c r="CD86" s="132"/>
      <c r="CE86" s="132"/>
      <c r="CF86" s="132"/>
      <c r="CG86" s="133">
        <v>1</v>
      </c>
      <c r="CH86" s="134">
        <f>IF(Q86=0,"",IF(CG86=0,"",(CG86/Q86)))</f>
        <v>0.5</v>
      </c>
      <c r="CI86" s="135">
        <v>1</v>
      </c>
      <c r="CJ86" s="136">
        <f>IFERROR(CI86/CG86,"-")</f>
        <v>1</v>
      </c>
      <c r="CK86" s="137">
        <v>25000</v>
      </c>
      <c r="CL86" s="138">
        <f>IFERROR(CK86/CG86,"-")</f>
        <v>25000</v>
      </c>
      <c r="CM86" s="139"/>
      <c r="CN86" s="139"/>
      <c r="CO86" s="139">
        <v>1</v>
      </c>
      <c r="CP86" s="140">
        <v>0</v>
      </c>
      <c r="CQ86" s="141">
        <v>0</v>
      </c>
      <c r="CR86" s="141">
        <v>25000</v>
      </c>
      <c r="CS86" s="141"/>
      <c r="CT86" s="142" t="str">
        <f>IF(AND(CR86=0,CS86=0),"",IF(AND(CR86&lt;=100000,CS86&lt;=100000),"",IF(CR86/CQ86&gt;0.7,"男高",IF(CS86/CQ86&gt;0.7,"女高",""))))</f>
        <v/>
      </c>
    </row>
    <row r="87" spans="1:99">
      <c r="A87" s="79"/>
      <c r="B87" s="189" t="s">
        <v>269</v>
      </c>
      <c r="C87" s="189" t="s">
        <v>58</v>
      </c>
      <c r="D87" s="189"/>
      <c r="E87" s="189" t="s">
        <v>94</v>
      </c>
      <c r="F87" s="189" t="s">
        <v>95</v>
      </c>
      <c r="G87" s="189" t="s">
        <v>66</v>
      </c>
      <c r="H87" s="89"/>
      <c r="I87" s="89"/>
      <c r="J87" s="89"/>
      <c r="K87" s="181"/>
      <c r="L87" s="80">
        <v>25</v>
      </c>
      <c r="M87" s="80">
        <v>11</v>
      </c>
      <c r="N87" s="80">
        <v>17</v>
      </c>
      <c r="O87" s="91">
        <v>3</v>
      </c>
      <c r="P87" s="92">
        <v>0</v>
      </c>
      <c r="Q87" s="93">
        <f>O87+P87</f>
        <v>3</v>
      </c>
      <c r="R87" s="81">
        <f>IFERROR(Q87/N87,"-")</f>
        <v>0.17647058823529</v>
      </c>
      <c r="S87" s="80">
        <v>2</v>
      </c>
      <c r="T87" s="80">
        <v>1</v>
      </c>
      <c r="U87" s="81">
        <f>IFERROR(T87/(Q87),"-")</f>
        <v>0.33333333333333</v>
      </c>
      <c r="V87" s="82"/>
      <c r="W87" s="83">
        <v>1</v>
      </c>
      <c r="X87" s="81">
        <f>IF(Q87=0,"-",W87/Q87)</f>
        <v>0.33333333333333</v>
      </c>
      <c r="Y87" s="186">
        <v>565000</v>
      </c>
      <c r="Z87" s="187">
        <f>IFERROR(Y87/Q87,"-")</f>
        <v>188333.33333333</v>
      </c>
      <c r="AA87" s="187">
        <f>IFERROR(Y87/W87,"-")</f>
        <v>565000</v>
      </c>
      <c r="AB87" s="181"/>
      <c r="AC87" s="85"/>
      <c r="AD87" s="78"/>
      <c r="AE87" s="94"/>
      <c r="AF87" s="95">
        <f>IF(Q87=0,"",IF(AE87=0,"",(AE87/Q87)))</f>
        <v>0</v>
      </c>
      <c r="AG87" s="94"/>
      <c r="AH87" s="96" t="str">
        <f>IFERROR(AG87/AE87,"-")</f>
        <v>-</v>
      </c>
      <c r="AI87" s="97"/>
      <c r="AJ87" s="98" t="str">
        <f>IFERROR(AI87/AE87,"-")</f>
        <v>-</v>
      </c>
      <c r="AK87" s="99"/>
      <c r="AL87" s="99"/>
      <c r="AM87" s="99"/>
      <c r="AN87" s="100">
        <v>1</v>
      </c>
      <c r="AO87" s="101">
        <f>IF(Q87=0,"",IF(AN87=0,"",(AN87/Q87)))</f>
        <v>0.33333333333333</v>
      </c>
      <c r="AP87" s="100"/>
      <c r="AQ87" s="102">
        <f>IFERROR(AP87/AN87,"-")</f>
        <v>0</v>
      </c>
      <c r="AR87" s="103"/>
      <c r="AS87" s="104">
        <f>IFERROR(AR87/AN87,"-")</f>
        <v>0</v>
      </c>
      <c r="AT87" s="105"/>
      <c r="AU87" s="105"/>
      <c r="AV87" s="105"/>
      <c r="AW87" s="106"/>
      <c r="AX87" s="107">
        <f>IF(Q87=0,"",IF(AW87=0,"",(AW87/Q87)))</f>
        <v>0</v>
      </c>
      <c r="AY87" s="106"/>
      <c r="AZ87" s="108" t="str">
        <f>IFERROR(AY87/AW87,"-")</f>
        <v>-</v>
      </c>
      <c r="BA87" s="109"/>
      <c r="BB87" s="110" t="str">
        <f>IFERROR(BA87/AW87,"-")</f>
        <v>-</v>
      </c>
      <c r="BC87" s="111"/>
      <c r="BD87" s="111"/>
      <c r="BE87" s="111"/>
      <c r="BF87" s="112"/>
      <c r="BG87" s="113">
        <f>IF(Q87=0,"",IF(BF87=0,"",(BF87/Q87)))</f>
        <v>0</v>
      </c>
      <c r="BH87" s="112"/>
      <c r="BI87" s="114" t="str">
        <f>IFERROR(BH87/BF87,"-")</f>
        <v>-</v>
      </c>
      <c r="BJ87" s="115"/>
      <c r="BK87" s="116" t="str">
        <f>IFERROR(BJ87/BF87,"-")</f>
        <v>-</v>
      </c>
      <c r="BL87" s="117"/>
      <c r="BM87" s="117"/>
      <c r="BN87" s="117"/>
      <c r="BO87" s="119"/>
      <c r="BP87" s="120">
        <f>IF(Q87=0,"",IF(BO87=0,"",(BO87/Q87)))</f>
        <v>0</v>
      </c>
      <c r="BQ87" s="121"/>
      <c r="BR87" s="122" t="str">
        <f>IFERROR(BQ87/BO87,"-")</f>
        <v>-</v>
      </c>
      <c r="BS87" s="123"/>
      <c r="BT87" s="124" t="str">
        <f>IFERROR(BS87/BO87,"-")</f>
        <v>-</v>
      </c>
      <c r="BU87" s="125"/>
      <c r="BV87" s="125"/>
      <c r="BW87" s="125"/>
      <c r="BX87" s="126">
        <v>2</v>
      </c>
      <c r="BY87" s="127">
        <f>IF(Q87=0,"",IF(BX87=0,"",(BX87/Q87)))</f>
        <v>0.66666666666667</v>
      </c>
      <c r="BZ87" s="128">
        <v>2</v>
      </c>
      <c r="CA87" s="129">
        <f>IFERROR(BZ87/BX87,"-")</f>
        <v>1</v>
      </c>
      <c r="CB87" s="130">
        <v>769000</v>
      </c>
      <c r="CC87" s="131">
        <f>IFERROR(CB87/BX87,"-")</f>
        <v>384500</v>
      </c>
      <c r="CD87" s="132"/>
      <c r="CE87" s="132"/>
      <c r="CF87" s="132">
        <v>2</v>
      </c>
      <c r="CG87" s="133"/>
      <c r="CH87" s="134">
        <f>IF(Q87=0,"",IF(CG87=0,"",(CG87/Q87)))</f>
        <v>0</v>
      </c>
      <c r="CI87" s="135"/>
      <c r="CJ87" s="136" t="str">
        <f>IFERROR(CI87/CG87,"-")</f>
        <v>-</v>
      </c>
      <c r="CK87" s="137"/>
      <c r="CL87" s="138" t="str">
        <f>IFERROR(CK87/CG87,"-")</f>
        <v>-</v>
      </c>
      <c r="CM87" s="139"/>
      <c r="CN87" s="139"/>
      <c r="CO87" s="139"/>
      <c r="CP87" s="140">
        <v>1</v>
      </c>
      <c r="CQ87" s="141">
        <v>565000</v>
      </c>
      <c r="CR87" s="141">
        <v>549000</v>
      </c>
      <c r="CS87" s="141"/>
      <c r="CT87" s="142" t="str">
        <f>IF(AND(CR87=0,CS87=0),"",IF(AND(CR87&lt;=100000,CS87&lt;=100000),"",IF(CR87/CQ87&gt;0.7,"男高",IF(CS87/CQ87&gt;0.7,"女高",""))))</f>
        <v>男高</v>
      </c>
    </row>
    <row r="88" spans="1:99">
      <c r="A88" s="30"/>
      <c r="B88" s="86"/>
      <c r="C88" s="86"/>
      <c r="D88" s="87"/>
      <c r="E88" s="87"/>
      <c r="F88" s="87"/>
      <c r="G88" s="88"/>
      <c r="H88" s="89"/>
      <c r="I88" s="89"/>
      <c r="J88" s="89"/>
      <c r="K88" s="182"/>
      <c r="L88" s="34"/>
      <c r="M88" s="34"/>
      <c r="N88" s="31"/>
      <c r="O88" s="23"/>
      <c r="P88" s="23"/>
      <c r="Q88" s="23"/>
      <c r="R88" s="32"/>
      <c r="S88" s="32"/>
      <c r="T88" s="23"/>
      <c r="U88" s="32"/>
      <c r="V88" s="25"/>
      <c r="W88" s="25"/>
      <c r="X88" s="25"/>
      <c r="Y88" s="188"/>
      <c r="Z88" s="188"/>
      <c r="AA88" s="188"/>
      <c r="AB88" s="188"/>
      <c r="AC88" s="33"/>
      <c r="AD88" s="58"/>
      <c r="AE88" s="62"/>
      <c r="AF88" s="63"/>
      <c r="AG88" s="62"/>
      <c r="AH88" s="66"/>
      <c r="AI88" s="67"/>
      <c r="AJ88" s="68"/>
      <c r="AK88" s="69"/>
      <c r="AL88" s="69"/>
      <c r="AM88" s="69"/>
      <c r="AN88" s="62"/>
      <c r="AO88" s="63"/>
      <c r="AP88" s="62"/>
      <c r="AQ88" s="66"/>
      <c r="AR88" s="67"/>
      <c r="AS88" s="68"/>
      <c r="AT88" s="69"/>
      <c r="AU88" s="69"/>
      <c r="AV88" s="69"/>
      <c r="AW88" s="62"/>
      <c r="AX88" s="63"/>
      <c r="AY88" s="62"/>
      <c r="AZ88" s="66"/>
      <c r="BA88" s="67"/>
      <c r="BB88" s="68"/>
      <c r="BC88" s="69"/>
      <c r="BD88" s="69"/>
      <c r="BE88" s="69"/>
      <c r="BF88" s="62"/>
      <c r="BG88" s="63"/>
      <c r="BH88" s="62"/>
      <c r="BI88" s="66"/>
      <c r="BJ88" s="67"/>
      <c r="BK88" s="68"/>
      <c r="BL88" s="69"/>
      <c r="BM88" s="69"/>
      <c r="BN88" s="69"/>
      <c r="BO88" s="64"/>
      <c r="BP88" s="65"/>
      <c r="BQ88" s="62"/>
      <c r="BR88" s="66"/>
      <c r="BS88" s="67"/>
      <c r="BT88" s="68"/>
      <c r="BU88" s="69"/>
      <c r="BV88" s="69"/>
      <c r="BW88" s="69"/>
      <c r="BX88" s="64"/>
      <c r="BY88" s="65"/>
      <c r="BZ88" s="62"/>
      <c r="CA88" s="66"/>
      <c r="CB88" s="67"/>
      <c r="CC88" s="68"/>
      <c r="CD88" s="69"/>
      <c r="CE88" s="69"/>
      <c r="CF88" s="69"/>
      <c r="CG88" s="64"/>
      <c r="CH88" s="65"/>
      <c r="CI88" s="62"/>
      <c r="CJ88" s="66"/>
      <c r="CK88" s="67"/>
      <c r="CL88" s="68"/>
      <c r="CM88" s="69"/>
      <c r="CN88" s="69"/>
      <c r="CO88" s="69"/>
      <c r="CP88" s="70"/>
      <c r="CQ88" s="67"/>
      <c r="CR88" s="67"/>
      <c r="CS88" s="67"/>
      <c r="CT88" s="71"/>
    </row>
    <row r="89" spans="1:99">
      <c r="A89" s="30"/>
      <c r="B89" s="37"/>
      <c r="C89" s="37"/>
      <c r="D89" s="21"/>
      <c r="E89" s="21"/>
      <c r="F89" s="21"/>
      <c r="G89" s="22"/>
      <c r="H89" s="36"/>
      <c r="I89" s="36"/>
      <c r="J89" s="74"/>
      <c r="K89" s="183"/>
      <c r="L89" s="34"/>
      <c r="M89" s="34"/>
      <c r="N89" s="31"/>
      <c r="O89" s="23"/>
      <c r="P89" s="23"/>
      <c r="Q89" s="23"/>
      <c r="R89" s="32"/>
      <c r="S89" s="32"/>
      <c r="T89" s="23"/>
      <c r="U89" s="32"/>
      <c r="V89" s="25"/>
      <c r="W89" s="25"/>
      <c r="X89" s="25"/>
      <c r="Y89" s="188"/>
      <c r="Z89" s="188"/>
      <c r="AA89" s="188"/>
      <c r="AB89" s="188"/>
      <c r="AC89" s="33"/>
      <c r="AD89" s="60"/>
      <c r="AE89" s="62"/>
      <c r="AF89" s="63"/>
      <c r="AG89" s="62"/>
      <c r="AH89" s="66"/>
      <c r="AI89" s="67"/>
      <c r="AJ89" s="68"/>
      <c r="AK89" s="69"/>
      <c r="AL89" s="69"/>
      <c r="AM89" s="69"/>
      <c r="AN89" s="62"/>
      <c r="AO89" s="63"/>
      <c r="AP89" s="62"/>
      <c r="AQ89" s="66"/>
      <c r="AR89" s="67"/>
      <c r="AS89" s="68"/>
      <c r="AT89" s="69"/>
      <c r="AU89" s="69"/>
      <c r="AV89" s="69"/>
      <c r="AW89" s="62"/>
      <c r="AX89" s="63"/>
      <c r="AY89" s="62"/>
      <c r="AZ89" s="66"/>
      <c r="BA89" s="67"/>
      <c r="BB89" s="68"/>
      <c r="BC89" s="69"/>
      <c r="BD89" s="69"/>
      <c r="BE89" s="69"/>
      <c r="BF89" s="62"/>
      <c r="BG89" s="63"/>
      <c r="BH89" s="62"/>
      <c r="BI89" s="66"/>
      <c r="BJ89" s="67"/>
      <c r="BK89" s="68"/>
      <c r="BL89" s="69"/>
      <c r="BM89" s="69"/>
      <c r="BN89" s="69"/>
      <c r="BO89" s="64"/>
      <c r="BP89" s="65"/>
      <c r="BQ89" s="62"/>
      <c r="BR89" s="66"/>
      <c r="BS89" s="67"/>
      <c r="BT89" s="68"/>
      <c r="BU89" s="69"/>
      <c r="BV89" s="69"/>
      <c r="BW89" s="69"/>
      <c r="BX89" s="64"/>
      <c r="BY89" s="65"/>
      <c r="BZ89" s="62"/>
      <c r="CA89" s="66"/>
      <c r="CB89" s="67"/>
      <c r="CC89" s="68"/>
      <c r="CD89" s="69"/>
      <c r="CE89" s="69"/>
      <c r="CF89" s="69"/>
      <c r="CG89" s="64"/>
      <c r="CH89" s="65"/>
      <c r="CI89" s="62"/>
      <c r="CJ89" s="66"/>
      <c r="CK89" s="67"/>
      <c r="CL89" s="68"/>
      <c r="CM89" s="69"/>
      <c r="CN89" s="69"/>
      <c r="CO89" s="69"/>
      <c r="CP89" s="70"/>
      <c r="CQ89" s="67"/>
      <c r="CR89" s="67"/>
      <c r="CS89" s="67"/>
      <c r="CT89" s="71"/>
    </row>
    <row r="90" spans="1:99">
      <c r="A90" s="19">
        <f>AC90</f>
        <v>0.62897</v>
      </c>
      <c r="B90" s="39"/>
      <c r="C90" s="39"/>
      <c r="D90" s="39"/>
      <c r="E90" s="39"/>
      <c r="F90" s="39"/>
      <c r="G90" s="39"/>
      <c r="H90" s="40" t="s">
        <v>270</v>
      </c>
      <c r="I90" s="40"/>
      <c r="J90" s="40"/>
      <c r="K90" s="184">
        <f>SUM(K6:K89)</f>
        <v>3000000</v>
      </c>
      <c r="L90" s="41">
        <f>SUM(L6:L89)</f>
        <v>572</v>
      </c>
      <c r="M90" s="41">
        <f>SUM(M6:M89)</f>
        <v>282</v>
      </c>
      <c r="N90" s="41">
        <f>SUM(N6:N89)</f>
        <v>552</v>
      </c>
      <c r="O90" s="41">
        <f>SUM(O6:O89)</f>
        <v>165</v>
      </c>
      <c r="P90" s="41">
        <f>SUM(P6:P89)</f>
        <v>2</v>
      </c>
      <c r="Q90" s="41">
        <f>SUM(Q6:Q89)</f>
        <v>167</v>
      </c>
      <c r="R90" s="42">
        <f>IFERROR(Q90/N90,"-")</f>
        <v>0.30253623188406</v>
      </c>
      <c r="S90" s="77">
        <f>SUM(S6:S89)</f>
        <v>16</v>
      </c>
      <c r="T90" s="77">
        <f>SUM(T6:T89)</f>
        <v>27</v>
      </c>
      <c r="U90" s="42">
        <f>IFERROR(S90/Q90,"-")</f>
        <v>0.095808383233533</v>
      </c>
      <c r="V90" s="43">
        <f>IFERROR(K90/Q90,"-")</f>
        <v>17964.071856287</v>
      </c>
      <c r="W90" s="44">
        <f>SUM(W6:W89)</f>
        <v>23</v>
      </c>
      <c r="X90" s="42">
        <f>IFERROR(W90/Q90,"-")</f>
        <v>0.1377245508982</v>
      </c>
      <c r="Y90" s="184">
        <f>SUM(Y6:Y89)</f>
        <v>1886910</v>
      </c>
      <c r="Z90" s="184">
        <f>IFERROR(Y90/Q90,"-")</f>
        <v>11298.862275449</v>
      </c>
      <c r="AA90" s="184">
        <f>IFERROR(Y90/W90,"-")</f>
        <v>82039.565217391</v>
      </c>
      <c r="AB90" s="184">
        <f>Y90-K90</f>
        <v>-1113090</v>
      </c>
      <c r="AC90" s="46">
        <f>Y90/K90</f>
        <v>0.62897</v>
      </c>
      <c r="AD90" s="59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37"/>
    <mergeCell ref="K33:K37"/>
    <mergeCell ref="V33:V37"/>
    <mergeCell ref="AB33:AB37"/>
    <mergeCell ref="AC33:AC37"/>
    <mergeCell ref="A38:A41"/>
    <mergeCell ref="K38:K41"/>
    <mergeCell ref="V38:V41"/>
    <mergeCell ref="AB38:AB41"/>
    <mergeCell ref="AC38:AC41"/>
    <mergeCell ref="A42:A55"/>
    <mergeCell ref="K42:K55"/>
    <mergeCell ref="V42:V55"/>
    <mergeCell ref="AB42:AB55"/>
    <mergeCell ref="AC42:AC55"/>
    <mergeCell ref="A56:A71"/>
    <mergeCell ref="K56:K71"/>
    <mergeCell ref="V56:V71"/>
    <mergeCell ref="AB56:AB71"/>
    <mergeCell ref="AC56:AC71"/>
    <mergeCell ref="A72:A75"/>
    <mergeCell ref="K72:K75"/>
    <mergeCell ref="V72:V75"/>
    <mergeCell ref="AB72:AB75"/>
    <mergeCell ref="AC72:AC75"/>
    <mergeCell ref="A76:A77"/>
    <mergeCell ref="K76:K77"/>
    <mergeCell ref="V76:V77"/>
    <mergeCell ref="AB76:AB77"/>
    <mergeCell ref="AC76:AC77"/>
    <mergeCell ref="A78:A79"/>
    <mergeCell ref="K78:K79"/>
    <mergeCell ref="V78:V79"/>
    <mergeCell ref="AB78:AB79"/>
    <mergeCell ref="AC78:AC79"/>
    <mergeCell ref="A80:A81"/>
    <mergeCell ref="K80:K81"/>
    <mergeCell ref="V80:V81"/>
    <mergeCell ref="AB80:AB81"/>
    <mergeCell ref="AC80:AC81"/>
    <mergeCell ref="A82:A83"/>
    <mergeCell ref="K82:K83"/>
    <mergeCell ref="V82:V83"/>
    <mergeCell ref="AB82:AB83"/>
    <mergeCell ref="AC82:AC83"/>
    <mergeCell ref="A84:A85"/>
    <mergeCell ref="K84:K85"/>
    <mergeCell ref="V84:V85"/>
    <mergeCell ref="AB84:AB85"/>
    <mergeCell ref="AC84:AC85"/>
    <mergeCell ref="A86:A87"/>
    <mergeCell ref="K86:K87"/>
    <mergeCell ref="V86:V87"/>
    <mergeCell ref="AB86:AB87"/>
    <mergeCell ref="AC86:AC8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271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0.011428571428571</v>
      </c>
      <c r="B6" s="189" t="s">
        <v>272</v>
      </c>
      <c r="C6" s="189" t="s">
        <v>58</v>
      </c>
      <c r="D6" s="189" t="s">
        <v>273</v>
      </c>
      <c r="E6" s="189" t="s">
        <v>274</v>
      </c>
      <c r="F6" s="189" t="s">
        <v>275</v>
      </c>
      <c r="G6" s="189" t="s">
        <v>61</v>
      </c>
      <c r="H6" s="89" t="s">
        <v>276</v>
      </c>
      <c r="I6" s="89" t="s">
        <v>277</v>
      </c>
      <c r="J6" s="89" t="s">
        <v>278</v>
      </c>
      <c r="K6" s="181">
        <v>140000</v>
      </c>
      <c r="L6" s="80">
        <v>0</v>
      </c>
      <c r="M6" s="80">
        <v>0</v>
      </c>
      <c r="N6" s="80">
        <v>0</v>
      </c>
      <c r="O6" s="91">
        <v>14</v>
      </c>
      <c r="P6" s="92">
        <v>0</v>
      </c>
      <c r="Q6" s="93">
        <f>O6+P6</f>
        <v>14</v>
      </c>
      <c r="R6" s="81" t="str">
        <f>IFERROR(Q6/N6,"-")</f>
        <v>-</v>
      </c>
      <c r="S6" s="80">
        <v>0</v>
      </c>
      <c r="T6" s="80">
        <v>1</v>
      </c>
      <c r="U6" s="81">
        <f>IFERROR(T6/(Q6),"-")</f>
        <v>0.071428571428571</v>
      </c>
      <c r="V6" s="82">
        <f>IFERROR(K6/SUM(Q6:Q7),"-")</f>
        <v>9333.3333333333</v>
      </c>
      <c r="W6" s="83">
        <v>1</v>
      </c>
      <c r="X6" s="81">
        <f>IF(Q6=0,"-",W6/Q6)</f>
        <v>0.071428571428571</v>
      </c>
      <c r="Y6" s="186">
        <v>1600</v>
      </c>
      <c r="Z6" s="187">
        <f>IFERROR(Y6/Q6,"-")</f>
        <v>114.28571428571</v>
      </c>
      <c r="AA6" s="187">
        <f>IFERROR(Y6/W6,"-")</f>
        <v>1600</v>
      </c>
      <c r="AB6" s="181">
        <f>SUM(Y6:Y7)-SUM(K6:K7)</f>
        <v>-138400</v>
      </c>
      <c r="AC6" s="85">
        <f>SUM(Y6:Y7)/SUM(K6:K7)</f>
        <v>0.011428571428571</v>
      </c>
      <c r="AD6" s="78"/>
      <c r="AE6" s="94">
        <v>1</v>
      </c>
      <c r="AF6" s="95">
        <f>IF(Q6=0,"",IF(AE6=0,"",(AE6/Q6)))</f>
        <v>0.071428571428571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7</v>
      </c>
      <c r="AO6" s="101">
        <f>IF(Q6=0,"",IF(AN6=0,"",(AN6/Q6)))</f>
        <v>0.5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0.14285714285714</v>
      </c>
      <c r="AY6" s="106">
        <v>1</v>
      </c>
      <c r="AZ6" s="108">
        <f>IFERROR(AY6/AW6,"-")</f>
        <v>0.5</v>
      </c>
      <c r="BA6" s="109">
        <v>1600</v>
      </c>
      <c r="BB6" s="110">
        <f>IFERROR(BA6/AW6,"-")</f>
        <v>800</v>
      </c>
      <c r="BC6" s="111"/>
      <c r="BD6" s="111"/>
      <c r="BE6" s="111">
        <v>1</v>
      </c>
      <c r="BF6" s="112">
        <v>2</v>
      </c>
      <c r="BG6" s="113">
        <f>IF(Q6=0,"",IF(BF6=0,"",(BF6/Q6)))</f>
        <v>0.14285714285714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0.071428571428571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>
        <v>1</v>
      </c>
      <c r="CH6" s="134">
        <f>IF(Q6=0,"",IF(CG6=0,"",(CG6/Q6)))</f>
        <v>0.071428571428571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1</v>
      </c>
      <c r="CQ6" s="141">
        <v>1600</v>
      </c>
      <c r="CR6" s="141">
        <v>1600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279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40</v>
      </c>
      <c r="M7" s="80">
        <v>21</v>
      </c>
      <c r="N7" s="80">
        <v>17</v>
      </c>
      <c r="O7" s="91">
        <v>1</v>
      </c>
      <c r="P7" s="92">
        <v>0</v>
      </c>
      <c r="Q7" s="93">
        <f>O7+P7</f>
        <v>1</v>
      </c>
      <c r="R7" s="81">
        <f>IFERROR(Q7/N7,"-")</f>
        <v>0.058823529411765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1</v>
      </c>
      <c r="BY7" s="127">
        <f>IF(Q7=0,"",IF(BX7=0,"",(BX7/Q7)))</f>
        <v>1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</v>
      </c>
      <c r="B8" s="189" t="s">
        <v>280</v>
      </c>
      <c r="C8" s="189" t="s">
        <v>281</v>
      </c>
      <c r="D8" s="189" t="s">
        <v>282</v>
      </c>
      <c r="E8" s="189" t="s">
        <v>283</v>
      </c>
      <c r="F8" s="189"/>
      <c r="G8" s="189" t="s">
        <v>61</v>
      </c>
      <c r="H8" s="89" t="s">
        <v>284</v>
      </c>
      <c r="I8" s="89" t="s">
        <v>285</v>
      </c>
      <c r="J8" s="89" t="s">
        <v>286</v>
      </c>
      <c r="K8" s="181">
        <v>45000</v>
      </c>
      <c r="L8" s="80">
        <v>0</v>
      </c>
      <c r="M8" s="80">
        <v>0</v>
      </c>
      <c r="N8" s="80">
        <v>0</v>
      </c>
      <c r="O8" s="91">
        <v>4</v>
      </c>
      <c r="P8" s="92">
        <v>0</v>
      </c>
      <c r="Q8" s="93">
        <f>O8+P8</f>
        <v>4</v>
      </c>
      <c r="R8" s="81" t="str">
        <f>IFERROR(Q8/N8,"-")</f>
        <v>-</v>
      </c>
      <c r="S8" s="80">
        <v>0</v>
      </c>
      <c r="T8" s="80">
        <v>1</v>
      </c>
      <c r="U8" s="81">
        <f>IFERROR(T8/(Q8),"-")</f>
        <v>0.25</v>
      </c>
      <c r="V8" s="82">
        <f>IFERROR(K8/SUM(Q8:Q9),"-")</f>
        <v>6428.5714285714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-45000</v>
      </c>
      <c r="AC8" s="85">
        <f>SUM(Y8:Y9)/SUM(K8:K9)</f>
        <v>0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2</v>
      </c>
      <c r="AO8" s="101">
        <f>IF(Q8=0,"",IF(AN8=0,"",(AN8/Q8)))</f>
        <v>0.5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2</v>
      </c>
      <c r="BG8" s="113">
        <f>IF(Q8=0,"",IF(BF8=0,"",(BF8/Q8)))</f>
        <v>0.5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287</v>
      </c>
      <c r="C9" s="189" t="s">
        <v>281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30</v>
      </c>
      <c r="M9" s="80">
        <v>19</v>
      </c>
      <c r="N9" s="80">
        <v>5</v>
      </c>
      <c r="O9" s="91">
        <v>3</v>
      </c>
      <c r="P9" s="92">
        <v>0</v>
      </c>
      <c r="Q9" s="93">
        <f>O9+P9</f>
        <v>3</v>
      </c>
      <c r="R9" s="81">
        <f>IFERROR(Q9/N9,"-")</f>
        <v>0.6</v>
      </c>
      <c r="S9" s="80">
        <v>0</v>
      </c>
      <c r="T9" s="80">
        <v>1</v>
      </c>
      <c r="U9" s="81">
        <f>IFERROR(T9/(Q9),"-")</f>
        <v>0.33333333333333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0.33333333333333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>
        <v>2</v>
      </c>
      <c r="BY9" s="127">
        <f>IF(Q9=0,"",IF(BX9=0,"",(BX9/Q9)))</f>
        <v>0.66666666666667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1.5066666666667</v>
      </c>
      <c r="B10" s="189" t="s">
        <v>288</v>
      </c>
      <c r="C10" s="189" t="s">
        <v>281</v>
      </c>
      <c r="D10" s="189" t="s">
        <v>282</v>
      </c>
      <c r="E10" s="189" t="s">
        <v>289</v>
      </c>
      <c r="F10" s="189"/>
      <c r="G10" s="189" t="s">
        <v>61</v>
      </c>
      <c r="H10" s="89" t="s">
        <v>290</v>
      </c>
      <c r="I10" s="89" t="s">
        <v>291</v>
      </c>
      <c r="J10" s="89" t="s">
        <v>120</v>
      </c>
      <c r="K10" s="181">
        <v>75000</v>
      </c>
      <c r="L10" s="80">
        <v>0</v>
      </c>
      <c r="M10" s="80">
        <v>0</v>
      </c>
      <c r="N10" s="80">
        <v>0</v>
      </c>
      <c r="O10" s="91">
        <v>27</v>
      </c>
      <c r="P10" s="92">
        <v>0</v>
      </c>
      <c r="Q10" s="93">
        <f>O10+P10</f>
        <v>27</v>
      </c>
      <c r="R10" s="81" t="str">
        <f>IFERROR(Q10/N10,"-")</f>
        <v>-</v>
      </c>
      <c r="S10" s="80">
        <v>2</v>
      </c>
      <c r="T10" s="80">
        <v>4</v>
      </c>
      <c r="U10" s="81">
        <f>IFERROR(T10/(Q10),"-")</f>
        <v>0.14814814814815</v>
      </c>
      <c r="V10" s="82">
        <f>IFERROR(K10/SUM(Q10:Q11),"-")</f>
        <v>2343.75</v>
      </c>
      <c r="W10" s="83">
        <v>1</v>
      </c>
      <c r="X10" s="81">
        <f>IF(Q10=0,"-",W10/Q10)</f>
        <v>0.037037037037037</v>
      </c>
      <c r="Y10" s="186">
        <v>110000</v>
      </c>
      <c r="Z10" s="187">
        <f>IFERROR(Y10/Q10,"-")</f>
        <v>4074.0740740741</v>
      </c>
      <c r="AA10" s="187">
        <f>IFERROR(Y10/W10,"-")</f>
        <v>110000</v>
      </c>
      <c r="AB10" s="181">
        <f>SUM(Y10:Y11)-SUM(K10:K11)</f>
        <v>38000</v>
      </c>
      <c r="AC10" s="85">
        <f>SUM(Y10:Y11)/SUM(K10:K11)</f>
        <v>1.5066666666667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3</v>
      </c>
      <c r="AO10" s="101">
        <f>IF(Q10=0,"",IF(AN10=0,"",(AN10/Q10)))</f>
        <v>0.11111111111111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4</v>
      </c>
      <c r="AX10" s="107">
        <f>IF(Q10=0,"",IF(AW10=0,"",(AW10/Q10)))</f>
        <v>0.14814814814815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7</v>
      </c>
      <c r="BG10" s="113">
        <f>IF(Q10=0,"",IF(BF10=0,"",(BF10/Q10)))</f>
        <v>0.25925925925926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8</v>
      </c>
      <c r="BP10" s="120">
        <f>IF(Q10=0,"",IF(BO10=0,"",(BO10/Q10)))</f>
        <v>0.2962962962963</v>
      </c>
      <c r="BQ10" s="121">
        <v>1</v>
      </c>
      <c r="BR10" s="122">
        <f>IFERROR(BQ10/BO10,"-")</f>
        <v>0.125</v>
      </c>
      <c r="BS10" s="123">
        <v>110000</v>
      </c>
      <c r="BT10" s="124">
        <f>IFERROR(BS10/BO10,"-")</f>
        <v>13750</v>
      </c>
      <c r="BU10" s="125"/>
      <c r="BV10" s="125"/>
      <c r="BW10" s="125">
        <v>1</v>
      </c>
      <c r="BX10" s="126">
        <v>4</v>
      </c>
      <c r="BY10" s="127">
        <f>IF(Q10=0,"",IF(BX10=0,"",(BX10/Q10)))</f>
        <v>0.14814814814815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1</v>
      </c>
      <c r="CH10" s="134">
        <f>IF(Q10=0,"",IF(CG10=0,"",(CG10/Q10)))</f>
        <v>0.037037037037037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1</v>
      </c>
      <c r="CQ10" s="141">
        <v>110000</v>
      </c>
      <c r="CR10" s="141">
        <v>110000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/>
      <c r="B11" s="189" t="s">
        <v>292</v>
      </c>
      <c r="C11" s="189" t="s">
        <v>281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48</v>
      </c>
      <c r="M11" s="80">
        <v>22</v>
      </c>
      <c r="N11" s="80">
        <v>64</v>
      </c>
      <c r="O11" s="91">
        <v>5</v>
      </c>
      <c r="P11" s="92">
        <v>0</v>
      </c>
      <c r="Q11" s="93">
        <f>O11+P11</f>
        <v>5</v>
      </c>
      <c r="R11" s="81">
        <f>IFERROR(Q11/N11,"-")</f>
        <v>0.078125</v>
      </c>
      <c r="S11" s="80">
        <v>1</v>
      </c>
      <c r="T11" s="80">
        <v>0</v>
      </c>
      <c r="U11" s="81">
        <f>IFERROR(T11/(Q11),"-")</f>
        <v>0</v>
      </c>
      <c r="V11" s="82"/>
      <c r="W11" s="83">
        <v>1</v>
      </c>
      <c r="X11" s="81">
        <f>IF(Q11=0,"-",W11/Q11)</f>
        <v>0.2</v>
      </c>
      <c r="Y11" s="186">
        <v>3000</v>
      </c>
      <c r="Z11" s="187">
        <f>IFERROR(Y11/Q11,"-")</f>
        <v>600</v>
      </c>
      <c r="AA11" s="187">
        <f>IFERROR(Y11/W11,"-")</f>
        <v>3000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1</v>
      </c>
      <c r="AX11" s="107">
        <f>IF(Q11=0,"",IF(AW11=0,"",(AW11/Q11)))</f>
        <v>0.2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1</v>
      </c>
      <c r="BG11" s="113">
        <f>IF(Q11=0,"",IF(BF11=0,"",(BF11/Q11)))</f>
        <v>0.2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2</v>
      </c>
      <c r="BP11" s="120">
        <f>IF(Q11=0,"",IF(BO11=0,"",(BO11/Q11)))</f>
        <v>0.4</v>
      </c>
      <c r="BQ11" s="121">
        <v>1</v>
      </c>
      <c r="BR11" s="122">
        <f>IFERROR(BQ11/BO11,"-")</f>
        <v>0.5</v>
      </c>
      <c r="BS11" s="123">
        <v>3000</v>
      </c>
      <c r="BT11" s="124">
        <f>IFERROR(BS11/BO11,"-")</f>
        <v>1500</v>
      </c>
      <c r="BU11" s="125">
        <v>1</v>
      </c>
      <c r="BV11" s="125"/>
      <c r="BW11" s="125"/>
      <c r="BX11" s="126">
        <v>1</v>
      </c>
      <c r="BY11" s="127">
        <f>IF(Q11=0,"",IF(BX11=0,"",(BX11/Q11)))</f>
        <v>0.2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3000</v>
      </c>
      <c r="CR11" s="141">
        <v>3000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0.58545454545455</v>
      </c>
      <c r="B12" s="189" t="s">
        <v>293</v>
      </c>
      <c r="C12" s="189" t="s">
        <v>281</v>
      </c>
      <c r="D12" s="189" t="s">
        <v>294</v>
      </c>
      <c r="E12" s="189" t="s">
        <v>295</v>
      </c>
      <c r="F12" s="189"/>
      <c r="G12" s="189" t="s">
        <v>61</v>
      </c>
      <c r="H12" s="89" t="s">
        <v>296</v>
      </c>
      <c r="I12" s="89" t="s">
        <v>297</v>
      </c>
      <c r="J12" s="89" t="s">
        <v>298</v>
      </c>
      <c r="K12" s="181">
        <v>55000</v>
      </c>
      <c r="L12" s="80">
        <v>0</v>
      </c>
      <c r="M12" s="80">
        <v>0</v>
      </c>
      <c r="N12" s="80">
        <v>0</v>
      </c>
      <c r="O12" s="91">
        <v>10</v>
      </c>
      <c r="P12" s="92">
        <v>0</v>
      </c>
      <c r="Q12" s="93">
        <f>O12+P12</f>
        <v>10</v>
      </c>
      <c r="R12" s="81" t="str">
        <f>IFERROR(Q12/N12,"-")</f>
        <v>-</v>
      </c>
      <c r="S12" s="80">
        <v>1</v>
      </c>
      <c r="T12" s="80">
        <v>1</v>
      </c>
      <c r="U12" s="81">
        <f>IFERROR(T12/(Q12),"-")</f>
        <v>0.1</v>
      </c>
      <c r="V12" s="82">
        <f>IFERROR(K12/SUM(Q12:Q13),"-")</f>
        <v>5000</v>
      </c>
      <c r="W12" s="83">
        <v>1</v>
      </c>
      <c r="X12" s="81">
        <f>IF(Q12=0,"-",W12/Q12)</f>
        <v>0.1</v>
      </c>
      <c r="Y12" s="186">
        <v>32200</v>
      </c>
      <c r="Z12" s="187">
        <f>IFERROR(Y12/Q12,"-")</f>
        <v>3220</v>
      </c>
      <c r="AA12" s="187">
        <f>IFERROR(Y12/W12,"-")</f>
        <v>32200</v>
      </c>
      <c r="AB12" s="181">
        <f>SUM(Y12:Y13)-SUM(K12:K13)</f>
        <v>-22800</v>
      </c>
      <c r="AC12" s="85">
        <f>SUM(Y12:Y13)/SUM(K12:K13)</f>
        <v>0.58545454545455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4</v>
      </c>
      <c r="AO12" s="101">
        <f>IF(Q12=0,"",IF(AN12=0,"",(AN12/Q12)))</f>
        <v>0.4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1</v>
      </c>
      <c r="AX12" s="107">
        <f>IF(Q12=0,"",IF(AW12=0,"",(AW12/Q12)))</f>
        <v>0.1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1</v>
      </c>
      <c r="BG12" s="113">
        <f>IF(Q12=0,"",IF(BF12=0,"",(BF12/Q12)))</f>
        <v>0.1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3</v>
      </c>
      <c r="BP12" s="120">
        <f>IF(Q12=0,"",IF(BO12=0,"",(BO12/Q12)))</f>
        <v>0.3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1</v>
      </c>
      <c r="BY12" s="127">
        <f>IF(Q12=0,"",IF(BX12=0,"",(BX12/Q12)))</f>
        <v>0.1</v>
      </c>
      <c r="BZ12" s="128">
        <v>1</v>
      </c>
      <c r="CA12" s="129">
        <f>IFERROR(BZ12/BX12,"-")</f>
        <v>1</v>
      </c>
      <c r="CB12" s="130">
        <v>32200</v>
      </c>
      <c r="CC12" s="131">
        <f>IFERROR(CB12/BX12,"-")</f>
        <v>32200</v>
      </c>
      <c r="CD12" s="132"/>
      <c r="CE12" s="132"/>
      <c r="CF12" s="132">
        <v>1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32200</v>
      </c>
      <c r="CR12" s="141">
        <v>32200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299</v>
      </c>
      <c r="C13" s="189" t="s">
        <v>281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15</v>
      </c>
      <c r="M13" s="80">
        <v>9</v>
      </c>
      <c r="N13" s="80">
        <v>9</v>
      </c>
      <c r="O13" s="91">
        <v>1</v>
      </c>
      <c r="P13" s="92">
        <v>0</v>
      </c>
      <c r="Q13" s="93">
        <f>O13+P13</f>
        <v>1</v>
      </c>
      <c r="R13" s="81">
        <f>IFERROR(Q13/N13,"-")</f>
        <v>0.11111111111111</v>
      </c>
      <c r="S13" s="80">
        <v>1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1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/>
      <c r="BP13" s="120">
        <f>IF(Q13=0,"",IF(BO13=0,"",(BO13/Q13)))</f>
        <v>0</v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30"/>
      <c r="B14" s="86"/>
      <c r="C14" s="86"/>
      <c r="D14" s="87"/>
      <c r="E14" s="87"/>
      <c r="F14" s="87"/>
      <c r="G14" s="88"/>
      <c r="H14" s="89"/>
      <c r="I14" s="89"/>
      <c r="J14" s="89"/>
      <c r="K14" s="182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58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4"/>
      <c r="K15" s="183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8"/>
      <c r="Z15" s="188"/>
      <c r="AA15" s="188"/>
      <c r="AB15" s="188"/>
      <c r="AC15" s="33"/>
      <c r="AD15" s="60"/>
      <c r="AE15" s="62"/>
      <c r="AF15" s="63"/>
      <c r="AG15" s="62"/>
      <c r="AH15" s="66"/>
      <c r="AI15" s="67"/>
      <c r="AJ15" s="68"/>
      <c r="AK15" s="69"/>
      <c r="AL15" s="69"/>
      <c r="AM15" s="69"/>
      <c r="AN15" s="62"/>
      <c r="AO15" s="63"/>
      <c r="AP15" s="62"/>
      <c r="AQ15" s="66"/>
      <c r="AR15" s="67"/>
      <c r="AS15" s="68"/>
      <c r="AT15" s="69"/>
      <c r="AU15" s="69"/>
      <c r="AV15" s="69"/>
      <c r="AW15" s="62"/>
      <c r="AX15" s="63"/>
      <c r="AY15" s="62"/>
      <c r="AZ15" s="66"/>
      <c r="BA15" s="67"/>
      <c r="BB15" s="68"/>
      <c r="BC15" s="69"/>
      <c r="BD15" s="69"/>
      <c r="BE15" s="69"/>
      <c r="BF15" s="62"/>
      <c r="BG15" s="63"/>
      <c r="BH15" s="62"/>
      <c r="BI15" s="66"/>
      <c r="BJ15" s="67"/>
      <c r="BK15" s="68"/>
      <c r="BL15" s="69"/>
      <c r="BM15" s="69"/>
      <c r="BN15" s="69"/>
      <c r="BO15" s="64"/>
      <c r="BP15" s="65"/>
      <c r="BQ15" s="62"/>
      <c r="BR15" s="66"/>
      <c r="BS15" s="67"/>
      <c r="BT15" s="68"/>
      <c r="BU15" s="69"/>
      <c r="BV15" s="69"/>
      <c r="BW15" s="69"/>
      <c r="BX15" s="64"/>
      <c r="BY15" s="65"/>
      <c r="BZ15" s="62"/>
      <c r="CA15" s="66"/>
      <c r="CB15" s="67"/>
      <c r="CC15" s="68"/>
      <c r="CD15" s="69"/>
      <c r="CE15" s="69"/>
      <c r="CF15" s="69"/>
      <c r="CG15" s="64"/>
      <c r="CH15" s="65"/>
      <c r="CI15" s="62"/>
      <c r="CJ15" s="66"/>
      <c r="CK15" s="67"/>
      <c r="CL15" s="68"/>
      <c r="CM15" s="69"/>
      <c r="CN15" s="69"/>
      <c r="CO15" s="69"/>
      <c r="CP15" s="70"/>
      <c r="CQ15" s="67"/>
      <c r="CR15" s="67"/>
      <c r="CS15" s="67"/>
      <c r="CT15" s="71"/>
    </row>
    <row r="16" spans="1:99">
      <c r="A16" s="19">
        <f>AC16</f>
        <v>0.46603174603175</v>
      </c>
      <c r="B16" s="39"/>
      <c r="C16" s="39"/>
      <c r="D16" s="39"/>
      <c r="E16" s="39"/>
      <c r="F16" s="39"/>
      <c r="G16" s="39"/>
      <c r="H16" s="40" t="s">
        <v>300</v>
      </c>
      <c r="I16" s="40"/>
      <c r="J16" s="40"/>
      <c r="K16" s="184">
        <f>SUM(K6:K15)</f>
        <v>315000</v>
      </c>
      <c r="L16" s="41">
        <f>SUM(L6:L15)</f>
        <v>133</v>
      </c>
      <c r="M16" s="41">
        <f>SUM(M6:M15)</f>
        <v>71</v>
      </c>
      <c r="N16" s="41">
        <f>SUM(N6:N15)</f>
        <v>95</v>
      </c>
      <c r="O16" s="41">
        <f>SUM(O6:O15)</f>
        <v>65</v>
      </c>
      <c r="P16" s="41">
        <f>SUM(P6:P15)</f>
        <v>0</v>
      </c>
      <c r="Q16" s="41">
        <f>SUM(Q6:Q15)</f>
        <v>65</v>
      </c>
      <c r="R16" s="42">
        <f>IFERROR(Q16/N16,"-")</f>
        <v>0.68421052631579</v>
      </c>
      <c r="S16" s="77">
        <f>SUM(S6:S15)</f>
        <v>5</v>
      </c>
      <c r="T16" s="77">
        <f>SUM(T6:T15)</f>
        <v>8</v>
      </c>
      <c r="U16" s="42">
        <f>IFERROR(S16/Q16,"-")</f>
        <v>0.076923076923077</v>
      </c>
      <c r="V16" s="43">
        <f>IFERROR(K16/Q16,"-")</f>
        <v>4846.1538461538</v>
      </c>
      <c r="W16" s="44">
        <f>SUM(W6:W15)</f>
        <v>4</v>
      </c>
      <c r="X16" s="42">
        <f>IFERROR(W16/Q16,"-")</f>
        <v>0.061538461538462</v>
      </c>
      <c r="Y16" s="184">
        <f>SUM(Y6:Y15)</f>
        <v>146800</v>
      </c>
      <c r="Z16" s="184">
        <f>IFERROR(Y16/Q16,"-")</f>
        <v>2258.4615384615</v>
      </c>
      <c r="AA16" s="184">
        <f>IFERROR(Y16/W16,"-")</f>
        <v>36700</v>
      </c>
      <c r="AB16" s="184">
        <f>Y16-K16</f>
        <v>-168200</v>
      </c>
      <c r="AC16" s="46">
        <f>Y16/K16</f>
        <v>0.46603174603175</v>
      </c>
      <c r="AD16" s="59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301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4.87216</v>
      </c>
      <c r="B6" s="189" t="s">
        <v>302</v>
      </c>
      <c r="C6" s="189" t="s">
        <v>281</v>
      </c>
      <c r="D6" s="189" t="s">
        <v>294</v>
      </c>
      <c r="E6" s="189" t="s">
        <v>303</v>
      </c>
      <c r="F6" s="189" t="s">
        <v>304</v>
      </c>
      <c r="G6" s="189" t="s">
        <v>89</v>
      </c>
      <c r="H6" s="89" t="s">
        <v>305</v>
      </c>
      <c r="I6" s="89" t="s">
        <v>306</v>
      </c>
      <c r="J6" s="89" t="s">
        <v>307</v>
      </c>
      <c r="K6" s="181">
        <v>125000</v>
      </c>
      <c r="L6" s="80">
        <v>33</v>
      </c>
      <c r="M6" s="80">
        <v>0</v>
      </c>
      <c r="N6" s="80">
        <v>177</v>
      </c>
      <c r="O6" s="91">
        <v>19</v>
      </c>
      <c r="P6" s="92">
        <v>0</v>
      </c>
      <c r="Q6" s="93">
        <f>O6+P6</f>
        <v>19</v>
      </c>
      <c r="R6" s="81">
        <f>IFERROR(Q6/N6,"-")</f>
        <v>0.10734463276836</v>
      </c>
      <c r="S6" s="80">
        <v>1</v>
      </c>
      <c r="T6" s="80">
        <v>4</v>
      </c>
      <c r="U6" s="81">
        <f>IFERROR(T6/(Q6),"-")</f>
        <v>0.21052631578947</v>
      </c>
      <c r="V6" s="82">
        <f>IFERROR(K6/SUM(Q6:Q7),"-")</f>
        <v>2358.4905660377</v>
      </c>
      <c r="W6" s="83">
        <v>2</v>
      </c>
      <c r="X6" s="81">
        <f>IF(Q6=0,"-",W6/Q6)</f>
        <v>0.10526315789474</v>
      </c>
      <c r="Y6" s="186">
        <v>11020</v>
      </c>
      <c r="Z6" s="187">
        <f>IFERROR(Y6/Q6,"-")</f>
        <v>580</v>
      </c>
      <c r="AA6" s="187">
        <f>IFERROR(Y6/W6,"-")</f>
        <v>5510</v>
      </c>
      <c r="AB6" s="181">
        <f>SUM(Y6:Y7)-SUM(K6:K7)</f>
        <v>484020</v>
      </c>
      <c r="AC6" s="85">
        <f>SUM(Y6:Y7)/SUM(K6:K7)</f>
        <v>4.87216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10</v>
      </c>
      <c r="AO6" s="101">
        <f>IF(Q6=0,"",IF(AN6=0,"",(AN6/Q6)))</f>
        <v>0.52631578947368</v>
      </c>
      <c r="AP6" s="100">
        <v>2</v>
      </c>
      <c r="AQ6" s="102">
        <f>IFERROR(AP6/AN6,"-")</f>
        <v>0.2</v>
      </c>
      <c r="AR6" s="103">
        <v>19020</v>
      </c>
      <c r="AS6" s="104">
        <f>IFERROR(AR6/AN6,"-")</f>
        <v>1902</v>
      </c>
      <c r="AT6" s="105"/>
      <c r="AU6" s="105">
        <v>1</v>
      </c>
      <c r="AV6" s="105">
        <v>1</v>
      </c>
      <c r="AW6" s="106">
        <v>1</v>
      </c>
      <c r="AX6" s="107">
        <f>IF(Q6=0,"",IF(AW6=0,"",(AW6/Q6)))</f>
        <v>0.052631578947368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3</v>
      </c>
      <c r="BG6" s="113">
        <f>IF(Q6=0,"",IF(BF6=0,"",(BF6/Q6)))</f>
        <v>0.15789473684211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4</v>
      </c>
      <c r="BP6" s="120">
        <f>IF(Q6=0,"",IF(BO6=0,"",(BO6/Q6)))</f>
        <v>0.21052631578947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0.052631578947368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11020</v>
      </c>
      <c r="CR6" s="141">
        <v>19000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308</v>
      </c>
      <c r="C7" s="189" t="s">
        <v>281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184</v>
      </c>
      <c r="M7" s="80">
        <v>122</v>
      </c>
      <c r="N7" s="80">
        <v>83</v>
      </c>
      <c r="O7" s="91">
        <v>34</v>
      </c>
      <c r="P7" s="92">
        <v>0</v>
      </c>
      <c r="Q7" s="93">
        <f>O7+P7</f>
        <v>34</v>
      </c>
      <c r="R7" s="81">
        <f>IFERROR(Q7/N7,"-")</f>
        <v>0.40963855421687</v>
      </c>
      <c r="S7" s="80">
        <v>4</v>
      </c>
      <c r="T7" s="80">
        <v>5</v>
      </c>
      <c r="U7" s="81">
        <f>IFERROR(T7/(Q7),"-")</f>
        <v>0.14705882352941</v>
      </c>
      <c r="V7" s="82"/>
      <c r="W7" s="83">
        <v>0</v>
      </c>
      <c r="X7" s="81">
        <f>IF(Q7=0,"-",W7/Q7)</f>
        <v>0</v>
      </c>
      <c r="Y7" s="186">
        <v>598000</v>
      </c>
      <c r="Z7" s="187">
        <f>IFERROR(Y7/Q7,"-")</f>
        <v>17588.235294118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9</v>
      </c>
      <c r="AO7" s="101">
        <f>IF(Q7=0,"",IF(AN7=0,"",(AN7/Q7)))</f>
        <v>0.26470588235294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7</v>
      </c>
      <c r="AX7" s="107">
        <f>IF(Q7=0,"",IF(AW7=0,"",(AW7/Q7)))</f>
        <v>0.20588235294118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4</v>
      </c>
      <c r="BG7" s="113">
        <f>IF(Q7=0,"",IF(BF7=0,"",(BF7/Q7)))</f>
        <v>0.11764705882353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7</v>
      </c>
      <c r="BP7" s="120">
        <f>IF(Q7=0,"",IF(BO7=0,"",(BO7/Q7)))</f>
        <v>0.20588235294118</v>
      </c>
      <c r="BQ7" s="121">
        <v>1</v>
      </c>
      <c r="BR7" s="122">
        <f>IFERROR(BQ7/BO7,"-")</f>
        <v>0.14285714285714</v>
      </c>
      <c r="BS7" s="123">
        <v>598000</v>
      </c>
      <c r="BT7" s="124">
        <f>IFERROR(BS7/BO7,"-")</f>
        <v>85428.571428571</v>
      </c>
      <c r="BU7" s="125"/>
      <c r="BV7" s="125"/>
      <c r="BW7" s="125">
        <v>1</v>
      </c>
      <c r="BX7" s="126">
        <v>5</v>
      </c>
      <c r="BY7" s="127">
        <f>IF(Q7=0,"",IF(BX7=0,"",(BX7/Q7)))</f>
        <v>0.14705882352941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2</v>
      </c>
      <c r="CH7" s="134">
        <f>IF(Q7=0,"",IF(CG7=0,"",(CG7/Q7)))</f>
        <v>0.058823529411765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598000</v>
      </c>
      <c r="CR7" s="141">
        <v>598000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4.87216</v>
      </c>
      <c r="B10" s="39"/>
      <c r="C10" s="39"/>
      <c r="D10" s="39"/>
      <c r="E10" s="39"/>
      <c r="F10" s="39"/>
      <c r="G10" s="39"/>
      <c r="H10" s="40" t="s">
        <v>309</v>
      </c>
      <c r="I10" s="40"/>
      <c r="J10" s="40"/>
      <c r="K10" s="184">
        <f>SUM(K6:K9)</f>
        <v>125000</v>
      </c>
      <c r="L10" s="41">
        <f>SUM(L6:L9)</f>
        <v>217</v>
      </c>
      <c r="M10" s="41">
        <f>SUM(M6:M9)</f>
        <v>122</v>
      </c>
      <c r="N10" s="41">
        <f>SUM(N6:N9)</f>
        <v>260</v>
      </c>
      <c r="O10" s="41">
        <f>SUM(O6:O9)</f>
        <v>53</v>
      </c>
      <c r="P10" s="41">
        <f>SUM(P6:P9)</f>
        <v>0</v>
      </c>
      <c r="Q10" s="41">
        <f>SUM(Q6:Q9)</f>
        <v>53</v>
      </c>
      <c r="R10" s="42">
        <f>IFERROR(Q10/N10,"-")</f>
        <v>0.20384615384615</v>
      </c>
      <c r="S10" s="77">
        <f>SUM(S6:S9)</f>
        <v>5</v>
      </c>
      <c r="T10" s="77">
        <f>SUM(T6:T9)</f>
        <v>9</v>
      </c>
      <c r="U10" s="42">
        <f>IFERROR(S10/Q10,"-")</f>
        <v>0.094339622641509</v>
      </c>
      <c r="V10" s="43">
        <f>IFERROR(K10/Q10,"-")</f>
        <v>2358.4905660377</v>
      </c>
      <c r="W10" s="44">
        <f>SUM(W6:W9)</f>
        <v>2</v>
      </c>
      <c r="X10" s="42">
        <f>IFERROR(W10/Q10,"-")</f>
        <v>0.037735849056604</v>
      </c>
      <c r="Y10" s="184">
        <f>SUM(Y6:Y9)</f>
        <v>609020</v>
      </c>
      <c r="Z10" s="184">
        <f>IFERROR(Y10/Q10,"-")</f>
        <v>11490.943396226</v>
      </c>
      <c r="AA10" s="184">
        <f>IFERROR(Y10/W10,"-")</f>
        <v>304510</v>
      </c>
      <c r="AB10" s="184">
        <f>Y10-K10</f>
        <v>484020</v>
      </c>
      <c r="AC10" s="46">
        <f>Y10/K10</f>
        <v>4.87216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310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311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312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313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314</v>
      </c>
      <c r="C6" s="189" t="s">
        <v>315</v>
      </c>
      <c r="D6" s="189"/>
      <c r="E6" s="189" t="s">
        <v>89</v>
      </c>
      <c r="F6" s="89" t="s">
        <v>316</v>
      </c>
      <c r="G6" s="89" t="s">
        <v>317</v>
      </c>
      <c r="H6" s="181">
        <v>0</v>
      </c>
      <c r="I6" s="84">
        <v>1500</v>
      </c>
      <c r="J6" s="80">
        <v>0</v>
      </c>
      <c r="K6" s="80">
        <v>0</v>
      </c>
      <c r="L6" s="80">
        <v>11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318</v>
      </c>
      <c r="C7" s="189" t="s">
        <v>315</v>
      </c>
      <c r="D7" s="189"/>
      <c r="E7" s="189" t="s">
        <v>89</v>
      </c>
      <c r="F7" s="89" t="s">
        <v>319</v>
      </c>
      <c r="G7" s="89" t="s">
        <v>317</v>
      </c>
      <c r="H7" s="181">
        <v>0</v>
      </c>
      <c r="I7" s="84">
        <v>1500</v>
      </c>
      <c r="J7" s="80">
        <v>0</v>
      </c>
      <c r="K7" s="80">
        <v>0</v>
      </c>
      <c r="L7" s="80">
        <v>8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320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19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321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311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322</v>
      </c>
      <c r="C6" s="189" t="s">
        <v>323</v>
      </c>
      <c r="D6" s="189" t="s">
        <v>324</v>
      </c>
      <c r="E6" s="189" t="s">
        <v>325</v>
      </c>
      <c r="F6" s="89" t="s">
        <v>326</v>
      </c>
      <c r="G6" s="89" t="s">
        <v>317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3.0923514081513</v>
      </c>
      <c r="B7" s="189" t="s">
        <v>327</v>
      </c>
      <c r="C7" s="189" t="s">
        <v>323</v>
      </c>
      <c r="D7" s="189" t="s">
        <v>324</v>
      </c>
      <c r="E7" s="189" t="s">
        <v>325</v>
      </c>
      <c r="F7" s="89" t="s">
        <v>328</v>
      </c>
      <c r="G7" s="89" t="s">
        <v>317</v>
      </c>
      <c r="H7" s="181">
        <v>5034260</v>
      </c>
      <c r="I7" s="80">
        <v>4087</v>
      </c>
      <c r="J7" s="80">
        <v>0</v>
      </c>
      <c r="K7" s="80">
        <v>244331</v>
      </c>
      <c r="L7" s="93">
        <v>1533</v>
      </c>
      <c r="M7" s="81">
        <f>IFERROR(L7/K7,"-")</f>
        <v>0.0062742754705707</v>
      </c>
      <c r="N7" s="80">
        <v>127</v>
      </c>
      <c r="O7" s="80">
        <v>512</v>
      </c>
      <c r="P7" s="81">
        <f>IFERROR(N7/(L7),"-")</f>
        <v>0.082844096542727</v>
      </c>
      <c r="Q7" s="82">
        <f>IFERROR(H7/SUM(L7:L7),"-")</f>
        <v>3283.9269406393</v>
      </c>
      <c r="R7" s="83">
        <v>229</v>
      </c>
      <c r="S7" s="81">
        <f>IF(L7=0,"-",R7/L7)</f>
        <v>0.14938030006523</v>
      </c>
      <c r="T7" s="186">
        <v>15567701</v>
      </c>
      <c r="U7" s="187">
        <f>IFERROR(T7/L7,"-")</f>
        <v>10155.056099152</v>
      </c>
      <c r="V7" s="187">
        <f>IFERROR(T7/R7,"-")</f>
        <v>67981.227074236</v>
      </c>
      <c r="W7" s="181">
        <f>SUM(T7:T7)-SUM(H7:H7)</f>
        <v>10533441</v>
      </c>
      <c r="X7" s="85">
        <f>SUM(T7:T7)/SUM(H7:H7)</f>
        <v>3.0923514081513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5</v>
      </c>
      <c r="AJ7" s="101">
        <f>IF(L7=0,"",IF(AI7=0,"",(AI7/L7)))</f>
        <v>0.0032615786040444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8</v>
      </c>
      <c r="AS7" s="107">
        <f>IF(L7=0,"",IF(AR7=0,"",(AR7/L7)))</f>
        <v>0.005218525766471</v>
      </c>
      <c r="AT7" s="106">
        <v>1</v>
      </c>
      <c r="AU7" s="108">
        <f>IFERROR(AT7/AR7,"-")</f>
        <v>0.125</v>
      </c>
      <c r="AV7" s="109">
        <v>3000</v>
      </c>
      <c r="AW7" s="110">
        <f>IFERROR(AV7/AR7,"-")</f>
        <v>375</v>
      </c>
      <c r="AX7" s="111">
        <v>1</v>
      </c>
      <c r="AY7" s="111"/>
      <c r="AZ7" s="111"/>
      <c r="BA7" s="112">
        <v>67</v>
      </c>
      <c r="BB7" s="113">
        <f>IF(L7=0,"",IF(BA7=0,"",(BA7/L7)))</f>
        <v>0.043705153294194</v>
      </c>
      <c r="BC7" s="112">
        <v>8</v>
      </c>
      <c r="BD7" s="114">
        <f>IFERROR(BC7/BA7,"-")</f>
        <v>0.11940298507463</v>
      </c>
      <c r="BE7" s="115">
        <v>37970</v>
      </c>
      <c r="BF7" s="116">
        <f>IFERROR(BE7/BA7,"-")</f>
        <v>566.71641791045</v>
      </c>
      <c r="BG7" s="117">
        <v>7</v>
      </c>
      <c r="BH7" s="117"/>
      <c r="BI7" s="117">
        <v>1</v>
      </c>
      <c r="BJ7" s="119">
        <v>895</v>
      </c>
      <c r="BK7" s="120">
        <f>IF(L7=0,"",IF(BJ7=0,"",(BJ7/L7)))</f>
        <v>0.58382257012394</v>
      </c>
      <c r="BL7" s="121">
        <v>124</v>
      </c>
      <c r="BM7" s="122">
        <f>IFERROR(BL7/BJ7,"-")</f>
        <v>0.13854748603352</v>
      </c>
      <c r="BN7" s="123">
        <v>2502115</v>
      </c>
      <c r="BO7" s="124">
        <f>IFERROR(BN7/BJ7,"-")</f>
        <v>2795.6592178771</v>
      </c>
      <c r="BP7" s="125">
        <v>50</v>
      </c>
      <c r="BQ7" s="125">
        <v>27</v>
      </c>
      <c r="BR7" s="125">
        <v>47</v>
      </c>
      <c r="BS7" s="126">
        <v>435</v>
      </c>
      <c r="BT7" s="127">
        <f>IF(L7=0,"",IF(BS7=0,"",(BS7/L7)))</f>
        <v>0.28375733855186</v>
      </c>
      <c r="BU7" s="128">
        <v>72</v>
      </c>
      <c r="BV7" s="129">
        <f>IFERROR(BU7/BS7,"-")</f>
        <v>0.16551724137931</v>
      </c>
      <c r="BW7" s="130">
        <v>10385316</v>
      </c>
      <c r="BX7" s="131">
        <f>IFERROR(BW7/BS7,"-")</f>
        <v>23874.289655172</v>
      </c>
      <c r="BY7" s="132">
        <v>20</v>
      </c>
      <c r="BZ7" s="132">
        <v>10</v>
      </c>
      <c r="CA7" s="132">
        <v>42</v>
      </c>
      <c r="CB7" s="133">
        <v>123</v>
      </c>
      <c r="CC7" s="134">
        <f>IF(L7=0,"",IF(CB7=0,"",(CB7/L7)))</f>
        <v>0.080234833659491</v>
      </c>
      <c r="CD7" s="135">
        <v>24</v>
      </c>
      <c r="CE7" s="136">
        <f>IFERROR(CD7/CB7,"-")</f>
        <v>0.19512195121951</v>
      </c>
      <c r="CF7" s="137">
        <v>2639300</v>
      </c>
      <c r="CG7" s="138">
        <f>IFERROR(CF7/CB7,"-")</f>
        <v>21457.723577236</v>
      </c>
      <c r="CH7" s="139">
        <v>10</v>
      </c>
      <c r="CI7" s="139">
        <v>3</v>
      </c>
      <c r="CJ7" s="139">
        <v>11</v>
      </c>
      <c r="CK7" s="140">
        <v>229</v>
      </c>
      <c r="CL7" s="141">
        <v>15567701</v>
      </c>
      <c r="CM7" s="141">
        <v>2499000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1.9054800379929</v>
      </c>
      <c r="B8" s="189" t="s">
        <v>329</v>
      </c>
      <c r="C8" s="189" t="s">
        <v>323</v>
      </c>
      <c r="D8" s="189" t="s">
        <v>324</v>
      </c>
      <c r="E8" s="189" t="s">
        <v>325</v>
      </c>
      <c r="F8" s="89" t="s">
        <v>330</v>
      </c>
      <c r="G8" s="89" t="s">
        <v>317</v>
      </c>
      <c r="H8" s="181">
        <v>1907724</v>
      </c>
      <c r="I8" s="80">
        <v>1677</v>
      </c>
      <c r="J8" s="80">
        <v>0</v>
      </c>
      <c r="K8" s="80">
        <v>37356</v>
      </c>
      <c r="L8" s="93">
        <v>773</v>
      </c>
      <c r="M8" s="81">
        <f>IFERROR(L8/K8,"-")</f>
        <v>0.020692793660992</v>
      </c>
      <c r="N8" s="80">
        <v>37</v>
      </c>
      <c r="O8" s="80">
        <v>294</v>
      </c>
      <c r="P8" s="81">
        <f>IFERROR(N8/(L8),"-")</f>
        <v>0.047865459249677</v>
      </c>
      <c r="Q8" s="82">
        <f>IFERROR(H8/SUM(L8:L8),"-")</f>
        <v>2467.9482535576</v>
      </c>
      <c r="R8" s="83">
        <v>103</v>
      </c>
      <c r="S8" s="81">
        <f>IF(L8=0,"-",R8/L8)</f>
        <v>0.13324708926261</v>
      </c>
      <c r="T8" s="186">
        <v>3635130</v>
      </c>
      <c r="U8" s="187">
        <f>IFERROR(T8/L8,"-")</f>
        <v>4702.6261319534</v>
      </c>
      <c r="V8" s="187">
        <f>IFERROR(T8/R8,"-")</f>
        <v>35292.524271845</v>
      </c>
      <c r="W8" s="181">
        <f>SUM(T8:T8)-SUM(H8:H8)</f>
        <v>1727406</v>
      </c>
      <c r="X8" s="85">
        <f>SUM(T8:T8)/SUM(H8:H8)</f>
        <v>1.9054800379929</v>
      </c>
      <c r="Y8" s="78"/>
      <c r="Z8" s="94">
        <v>35</v>
      </c>
      <c r="AA8" s="95">
        <f>IF(L8=0,"",IF(Z8=0,"",(Z8/L8)))</f>
        <v>0.045278137128072</v>
      </c>
      <c r="AB8" s="94">
        <v>1</v>
      </c>
      <c r="AC8" s="96">
        <f>IFERROR(AB8/Z8,"-")</f>
        <v>0.028571428571429</v>
      </c>
      <c r="AD8" s="97">
        <v>18000</v>
      </c>
      <c r="AE8" s="98">
        <f>IFERROR(AD8/Z8,"-")</f>
        <v>514.28571428571</v>
      </c>
      <c r="AF8" s="99"/>
      <c r="AG8" s="99"/>
      <c r="AH8" s="99">
        <v>1</v>
      </c>
      <c r="AI8" s="100">
        <v>127</v>
      </c>
      <c r="AJ8" s="101">
        <f>IF(L8=0,"",IF(AI8=0,"",(AI8/L8)))</f>
        <v>0.16429495472186</v>
      </c>
      <c r="AK8" s="100">
        <v>10</v>
      </c>
      <c r="AL8" s="102">
        <f>IFERROR(AK8/AI8,"-")</f>
        <v>0.078740157480315</v>
      </c>
      <c r="AM8" s="103">
        <v>70930</v>
      </c>
      <c r="AN8" s="104">
        <f>IFERROR(AM8/AI8,"-")</f>
        <v>558.50393700787</v>
      </c>
      <c r="AO8" s="105">
        <v>6</v>
      </c>
      <c r="AP8" s="105">
        <v>1</v>
      </c>
      <c r="AQ8" s="105">
        <v>3</v>
      </c>
      <c r="AR8" s="106">
        <v>107</v>
      </c>
      <c r="AS8" s="107">
        <f>IF(L8=0,"",IF(AR8=0,"",(AR8/L8)))</f>
        <v>0.13842173350582</v>
      </c>
      <c r="AT8" s="106">
        <v>7</v>
      </c>
      <c r="AU8" s="108">
        <f>IFERROR(AT8/AR8,"-")</f>
        <v>0.065420560747664</v>
      </c>
      <c r="AV8" s="109">
        <v>26300</v>
      </c>
      <c r="AW8" s="110">
        <f>IFERROR(AV8/AR8,"-")</f>
        <v>245.79439252336</v>
      </c>
      <c r="AX8" s="111">
        <v>5</v>
      </c>
      <c r="AY8" s="111">
        <v>1</v>
      </c>
      <c r="AZ8" s="111">
        <v>1</v>
      </c>
      <c r="BA8" s="112">
        <v>183</v>
      </c>
      <c r="BB8" s="113">
        <f>IF(L8=0,"",IF(BA8=0,"",(BA8/L8)))</f>
        <v>0.23673997412678</v>
      </c>
      <c r="BC8" s="112">
        <v>21</v>
      </c>
      <c r="BD8" s="114">
        <f>IFERROR(BC8/BA8,"-")</f>
        <v>0.11475409836066</v>
      </c>
      <c r="BE8" s="115">
        <v>356300</v>
      </c>
      <c r="BF8" s="116">
        <f>IFERROR(BE8/BA8,"-")</f>
        <v>1946.9945355191</v>
      </c>
      <c r="BG8" s="117">
        <v>10</v>
      </c>
      <c r="BH8" s="117">
        <v>4</v>
      </c>
      <c r="BI8" s="117">
        <v>7</v>
      </c>
      <c r="BJ8" s="119">
        <v>214</v>
      </c>
      <c r="BK8" s="120">
        <f>IF(L8=0,"",IF(BJ8=0,"",(BJ8/L8)))</f>
        <v>0.27684346701164</v>
      </c>
      <c r="BL8" s="121">
        <v>32</v>
      </c>
      <c r="BM8" s="122">
        <f>IFERROR(BL8/BJ8,"-")</f>
        <v>0.14953271028037</v>
      </c>
      <c r="BN8" s="123">
        <v>575600</v>
      </c>
      <c r="BO8" s="124">
        <f>IFERROR(BN8/BJ8,"-")</f>
        <v>2689.7196261682</v>
      </c>
      <c r="BP8" s="125">
        <v>11</v>
      </c>
      <c r="BQ8" s="125">
        <v>8</v>
      </c>
      <c r="BR8" s="125">
        <v>13</v>
      </c>
      <c r="BS8" s="126">
        <v>84</v>
      </c>
      <c r="BT8" s="127">
        <f>IF(L8=0,"",IF(BS8=0,"",(BS8/L8)))</f>
        <v>0.10866752910737</v>
      </c>
      <c r="BU8" s="128">
        <v>27</v>
      </c>
      <c r="BV8" s="129">
        <f>IFERROR(BU8/BS8,"-")</f>
        <v>0.32142857142857</v>
      </c>
      <c r="BW8" s="130">
        <v>1574000</v>
      </c>
      <c r="BX8" s="131">
        <f>IFERROR(BW8/BS8,"-")</f>
        <v>18738.095238095</v>
      </c>
      <c r="BY8" s="132">
        <v>5</v>
      </c>
      <c r="BZ8" s="132">
        <v>9</v>
      </c>
      <c r="CA8" s="132">
        <v>13</v>
      </c>
      <c r="CB8" s="133">
        <v>23</v>
      </c>
      <c r="CC8" s="134">
        <f>IF(L8=0,"",IF(CB8=0,"",(CB8/L8)))</f>
        <v>0.029754204398448</v>
      </c>
      <c r="CD8" s="135">
        <v>5</v>
      </c>
      <c r="CE8" s="136">
        <f>IFERROR(CD8/CB8,"-")</f>
        <v>0.21739130434783</v>
      </c>
      <c r="CF8" s="137">
        <v>1014000</v>
      </c>
      <c r="CG8" s="138">
        <f>IFERROR(CF8/CB8,"-")</f>
        <v>44086.956521739</v>
      </c>
      <c r="CH8" s="139"/>
      <c r="CI8" s="139"/>
      <c r="CJ8" s="139">
        <v>5</v>
      </c>
      <c r="CK8" s="140">
        <v>103</v>
      </c>
      <c r="CL8" s="141">
        <v>3635130</v>
      </c>
      <c r="CM8" s="141">
        <v>1047000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331</v>
      </c>
      <c r="C9" s="189" t="s">
        <v>323</v>
      </c>
      <c r="D9" s="189" t="s">
        <v>324</v>
      </c>
      <c r="E9" s="189" t="s">
        <v>325</v>
      </c>
      <c r="F9" s="89" t="s">
        <v>332</v>
      </c>
      <c r="G9" s="89" t="s">
        <v>317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>
        <f>X10</f>
        <v>5.7262095848331</v>
      </c>
      <c r="B10" s="189" t="s">
        <v>333</v>
      </c>
      <c r="C10" s="189" t="s">
        <v>323</v>
      </c>
      <c r="D10" s="189" t="s">
        <v>324</v>
      </c>
      <c r="E10" s="189" t="s">
        <v>325</v>
      </c>
      <c r="F10" s="89" t="s">
        <v>334</v>
      </c>
      <c r="G10" s="89" t="s">
        <v>317</v>
      </c>
      <c r="H10" s="181">
        <v>1842223</v>
      </c>
      <c r="I10" s="80">
        <v>1881</v>
      </c>
      <c r="J10" s="80">
        <v>0</v>
      </c>
      <c r="K10" s="80">
        <v>183243</v>
      </c>
      <c r="L10" s="93">
        <v>663</v>
      </c>
      <c r="M10" s="81">
        <f>IFERROR(L10/K10,"-")</f>
        <v>0.0036181463957696</v>
      </c>
      <c r="N10" s="80">
        <v>57</v>
      </c>
      <c r="O10" s="80">
        <v>128</v>
      </c>
      <c r="P10" s="81">
        <f>IFERROR(N10/(L10),"-")</f>
        <v>0.085972850678733</v>
      </c>
      <c r="Q10" s="82">
        <f>IFERROR(H10/SUM(L10:L10),"-")</f>
        <v>2778.616892911</v>
      </c>
      <c r="R10" s="83">
        <v>86</v>
      </c>
      <c r="S10" s="81">
        <f>IF(L10=0,"-",R10/L10)</f>
        <v>0.12971342383107</v>
      </c>
      <c r="T10" s="186">
        <v>10548955</v>
      </c>
      <c r="U10" s="187">
        <f>IFERROR(T10/L10,"-")</f>
        <v>15910.942684766</v>
      </c>
      <c r="V10" s="187">
        <f>IFERROR(T10/R10,"-")</f>
        <v>122662.26744186</v>
      </c>
      <c r="W10" s="181">
        <f>SUM(T10:T10)-SUM(H10:H10)</f>
        <v>8706732</v>
      </c>
      <c r="X10" s="85">
        <f>SUM(T10:T10)/SUM(H10:H10)</f>
        <v>5.7262095848331</v>
      </c>
      <c r="Y10" s="78"/>
      <c r="Z10" s="94"/>
      <c r="AA10" s="95">
        <f>IF(L10=0,"",IF(Z10=0,"",(Z10/L10)))</f>
        <v>0</v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/>
      <c r="AJ10" s="101">
        <f>IF(L10=0,"",IF(AI10=0,"",(AI10/L10)))</f>
        <v>0</v>
      </c>
      <c r="AK10" s="100"/>
      <c r="AL10" s="102" t="str">
        <f>IFERROR(AK10/AI10,"-")</f>
        <v>-</v>
      </c>
      <c r="AM10" s="103"/>
      <c r="AN10" s="104" t="str">
        <f>IFERROR(AM10/AI10,"-")</f>
        <v>-</v>
      </c>
      <c r="AO10" s="105"/>
      <c r="AP10" s="105"/>
      <c r="AQ10" s="105"/>
      <c r="AR10" s="106">
        <v>2</v>
      </c>
      <c r="AS10" s="107">
        <f>IF(L10=0,"",IF(AR10=0,"",(AR10/L10)))</f>
        <v>0.0030165912518854</v>
      </c>
      <c r="AT10" s="106"/>
      <c r="AU10" s="108">
        <f>IFERROR(AT10/AR10,"-")</f>
        <v>0</v>
      </c>
      <c r="AV10" s="109"/>
      <c r="AW10" s="110">
        <f>IFERROR(AV10/AR10,"-")</f>
        <v>0</v>
      </c>
      <c r="AX10" s="111"/>
      <c r="AY10" s="111"/>
      <c r="AZ10" s="111"/>
      <c r="BA10" s="112">
        <v>71</v>
      </c>
      <c r="BB10" s="113">
        <f>IF(L10=0,"",IF(BA10=0,"",(BA10/L10)))</f>
        <v>0.10708898944193</v>
      </c>
      <c r="BC10" s="112">
        <v>12</v>
      </c>
      <c r="BD10" s="114">
        <f>IFERROR(BC10/BA10,"-")</f>
        <v>0.16901408450704</v>
      </c>
      <c r="BE10" s="115">
        <v>202250</v>
      </c>
      <c r="BF10" s="116">
        <f>IFERROR(BE10/BA10,"-")</f>
        <v>2848.5915492958</v>
      </c>
      <c r="BG10" s="117">
        <v>6</v>
      </c>
      <c r="BH10" s="117"/>
      <c r="BI10" s="117">
        <v>6</v>
      </c>
      <c r="BJ10" s="119">
        <v>215</v>
      </c>
      <c r="BK10" s="120">
        <f>IF(L10=0,"",IF(BJ10=0,"",(BJ10/L10)))</f>
        <v>0.32428355957768</v>
      </c>
      <c r="BL10" s="121">
        <v>25</v>
      </c>
      <c r="BM10" s="122">
        <f>IFERROR(BL10/BJ10,"-")</f>
        <v>0.11627906976744</v>
      </c>
      <c r="BN10" s="123">
        <v>822000</v>
      </c>
      <c r="BO10" s="124">
        <f>IFERROR(BN10/BJ10,"-")</f>
        <v>3823.2558139535</v>
      </c>
      <c r="BP10" s="125">
        <v>8</v>
      </c>
      <c r="BQ10" s="125">
        <v>2</v>
      </c>
      <c r="BR10" s="125">
        <v>15</v>
      </c>
      <c r="BS10" s="126">
        <v>239</v>
      </c>
      <c r="BT10" s="127">
        <f>IF(L10=0,"",IF(BS10=0,"",(BS10/L10)))</f>
        <v>0.3604826546003</v>
      </c>
      <c r="BU10" s="128">
        <v>26</v>
      </c>
      <c r="BV10" s="129">
        <f>IFERROR(BU10/BS10,"-")</f>
        <v>0.10878661087866</v>
      </c>
      <c r="BW10" s="130">
        <v>2770900</v>
      </c>
      <c r="BX10" s="131">
        <f>IFERROR(BW10/BS10,"-")</f>
        <v>11593.723849372</v>
      </c>
      <c r="BY10" s="132">
        <v>9</v>
      </c>
      <c r="BZ10" s="132">
        <v>2</v>
      </c>
      <c r="CA10" s="132">
        <v>15</v>
      </c>
      <c r="CB10" s="133">
        <v>136</v>
      </c>
      <c r="CC10" s="134">
        <f>IF(L10=0,"",IF(CB10=0,"",(CB10/L10)))</f>
        <v>0.20512820512821</v>
      </c>
      <c r="CD10" s="135">
        <v>23</v>
      </c>
      <c r="CE10" s="136">
        <f>IFERROR(CD10/CB10,"-")</f>
        <v>0.16911764705882</v>
      </c>
      <c r="CF10" s="137">
        <v>6753805</v>
      </c>
      <c r="CG10" s="138">
        <f>IFERROR(CF10/CB10,"-")</f>
        <v>49660.330882353</v>
      </c>
      <c r="CH10" s="139">
        <v>7</v>
      </c>
      <c r="CI10" s="139">
        <v>3</v>
      </c>
      <c r="CJ10" s="139">
        <v>13</v>
      </c>
      <c r="CK10" s="140">
        <v>86</v>
      </c>
      <c r="CL10" s="141">
        <v>10548955</v>
      </c>
      <c r="CM10" s="141">
        <v>2893000</v>
      </c>
      <c r="CN10" s="141"/>
      <c r="CO10" s="142" t="str">
        <f>IF(AND(CM10=0,CN10=0),"",IF(AND(CM10&lt;=100000,CN10&lt;=100000),"",IF(CM10/CL10&gt;0.7,"男高",IF(CN10/CL10&gt;0.7,"女高",""))))</f>
        <v/>
      </c>
    </row>
    <row r="11" spans="1:95">
      <c r="A11" s="30"/>
      <c r="B11" s="86"/>
      <c r="C11" s="86"/>
      <c r="D11" s="87"/>
      <c r="E11" s="88"/>
      <c r="F11" s="89"/>
      <c r="G11" s="89"/>
      <c r="H11" s="182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58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1"/>
      <c r="L12" s="31"/>
      <c r="M12" s="33"/>
      <c r="N12" s="33"/>
      <c r="O12" s="31"/>
      <c r="P12" s="33"/>
      <c r="Q12" s="25"/>
      <c r="R12" s="25"/>
      <c r="S12" s="25"/>
      <c r="T12" s="188"/>
      <c r="U12" s="188"/>
      <c r="V12" s="188"/>
      <c r="W12" s="188"/>
      <c r="X12" s="33"/>
      <c r="Y12" s="60"/>
      <c r="Z12" s="62"/>
      <c r="AA12" s="63"/>
      <c r="AB12" s="62"/>
      <c r="AC12" s="66"/>
      <c r="AD12" s="67"/>
      <c r="AE12" s="68"/>
      <c r="AF12" s="69"/>
      <c r="AG12" s="69"/>
      <c r="AH12" s="69"/>
      <c r="AI12" s="62"/>
      <c r="AJ12" s="63"/>
      <c r="AK12" s="62"/>
      <c r="AL12" s="66"/>
      <c r="AM12" s="67"/>
      <c r="AN12" s="68"/>
      <c r="AO12" s="69"/>
      <c r="AP12" s="69"/>
      <c r="AQ12" s="69"/>
      <c r="AR12" s="62"/>
      <c r="AS12" s="63"/>
      <c r="AT12" s="62"/>
      <c r="AU12" s="66"/>
      <c r="AV12" s="67"/>
      <c r="AW12" s="68"/>
      <c r="AX12" s="69"/>
      <c r="AY12" s="69"/>
      <c r="AZ12" s="69"/>
      <c r="BA12" s="62"/>
      <c r="BB12" s="63"/>
      <c r="BC12" s="62"/>
      <c r="BD12" s="66"/>
      <c r="BE12" s="67"/>
      <c r="BF12" s="68"/>
      <c r="BG12" s="69"/>
      <c r="BH12" s="69"/>
      <c r="BI12" s="69"/>
      <c r="BJ12" s="64"/>
      <c r="BK12" s="65"/>
      <c r="BL12" s="62"/>
      <c r="BM12" s="66"/>
      <c r="BN12" s="67"/>
      <c r="BO12" s="68"/>
      <c r="BP12" s="69"/>
      <c r="BQ12" s="69"/>
      <c r="BR12" s="69"/>
      <c r="BS12" s="64"/>
      <c r="BT12" s="65"/>
      <c r="BU12" s="62"/>
      <c r="BV12" s="66"/>
      <c r="BW12" s="67"/>
      <c r="BX12" s="68"/>
      <c r="BY12" s="69"/>
      <c r="BZ12" s="69"/>
      <c r="CA12" s="69"/>
      <c r="CB12" s="64"/>
      <c r="CC12" s="65"/>
      <c r="CD12" s="62"/>
      <c r="CE12" s="66"/>
      <c r="CF12" s="67"/>
      <c r="CG12" s="68"/>
      <c r="CH12" s="69"/>
      <c r="CI12" s="69"/>
      <c r="CJ12" s="69"/>
      <c r="CK12" s="70"/>
      <c r="CL12" s="67"/>
      <c r="CM12" s="67"/>
      <c r="CN12" s="67"/>
      <c r="CO12" s="71"/>
    </row>
    <row r="13" spans="1:95">
      <c r="A13" s="19">
        <f>Z13</f>
        <v/>
      </c>
      <c r="B13" s="41"/>
      <c r="C13" s="41"/>
      <c r="D13" s="41"/>
      <c r="E13" s="41"/>
      <c r="F13" s="40" t="s">
        <v>335</v>
      </c>
      <c r="G13" s="40"/>
      <c r="H13" s="184"/>
      <c r="I13" s="41">
        <f>SUM(I6:I12)</f>
        <v>7645</v>
      </c>
      <c r="J13" s="41">
        <f>SUM(J6:J12)</f>
        <v>0</v>
      </c>
      <c r="K13" s="41">
        <f>SUM(K6:K12)</f>
        <v>464930</v>
      </c>
      <c r="L13" s="41">
        <f>SUM(L6:L12)</f>
        <v>2969</v>
      </c>
      <c r="M13" s="42">
        <f>IFERROR(L13/K13,"-")</f>
        <v>0.0063859075559762</v>
      </c>
      <c r="N13" s="77">
        <f>SUM(N6:N12)</f>
        <v>221</v>
      </c>
      <c r="O13" s="77">
        <f>SUM(O6:O12)</f>
        <v>934</v>
      </c>
      <c r="P13" s="42">
        <f>IFERROR(N13/L13,"-")</f>
        <v>0.074435836982149</v>
      </c>
      <c r="Q13" s="43">
        <f>IFERROR(H13/L13,"-")</f>
        <v>0</v>
      </c>
      <c r="R13" s="44">
        <f>SUM(R6:R12)</f>
        <v>418</v>
      </c>
      <c r="S13" s="42">
        <f>IFERROR(R13/L13,"-")</f>
        <v>0.14078814415628</v>
      </c>
      <c r="T13" s="184">
        <f>SUM(T6:T12)</f>
        <v>29751786</v>
      </c>
      <c r="U13" s="184">
        <f>IFERROR(T13/L13,"-")</f>
        <v>10020.810373863</v>
      </c>
      <c r="V13" s="184">
        <f>IFERROR(T13/R13,"-")</f>
        <v>71176.5215311</v>
      </c>
      <c r="W13" s="184">
        <f>T13-H13</f>
        <v>29751786</v>
      </c>
      <c r="X13" s="46" t="str">
        <f>T13/H13</f>
        <v>0</v>
      </c>
      <c r="Y13" s="59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