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<sst xmlns="http://schemas.openxmlformats.org/spreadsheetml/2006/main" uniqueCount="304">
  <si>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</si>
  <si>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</si>
  <si>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</si>
  <si>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</si>
  <si>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</si>
  <si>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</si>
  <si>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</si>
  <si>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</si>
  <si>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</si>
  <si>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</si>
  <si>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</si>
  <si>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</si>
  <si>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</si>
  <si>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</si>
  <si>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</si>
  <si>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</si>
  <si>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</si>
  <si>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</si>
  <si>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</si>
  <si>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</si>
  <si>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</si>
  <si>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</si>
  <si>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</si>
  <si>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</si>
  <si>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</si>
  <si>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</si>
  <si>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</si>
  <si>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</si>
  <si>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</si>
  <si>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</si>
  <si>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</si>
  <si>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</si>
  <si>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</si>
  <si>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</si>
  <si>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</si>
  <si>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</si>
  <si>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</si>
  <si>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</si>
  <si>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</si>
  <si>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</si>
  <si>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</si>
  <si>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</si>
  <si>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</si>
  <si>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</si>
  <si>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</si>
  <si>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</si>
  <si>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</si>
  <si>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</si>
  <si>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</si>
  <si>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</si>
  <si>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</si>
  <si>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</si>
  <si>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</si>
  <si>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</si>
  <si>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</si>
  <si>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</si>
  <si>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</si>
  <si>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ln_ink808</t>
  </si>
  <si>
    <t>インターカラー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</si>
  <si>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</si>
  <si>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</si>
  <si>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</si>
  <si>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</si>
  <si>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</si>
  <si>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</si>
  <si>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ic3785</t>
  </si>
  <si>
    <t>空電</t>
  </si>
  <si>
    <t>ln_ink809</t>
  </si>
  <si>
    <t>半5段つかみ15段</t>
  </si>
  <si>
    <t>ic3786</t>
  </si>
  <si>
    <t>ic3787</t>
  </si>
  <si>
    <t>DVDパッケージ＿ストーリー版（晶エリー）</t>
  </si>
  <si>
    <t>え美熟女が</t>
  </si>
  <si>
    <t>lp01</t>
  </si>
  <si>
    <t>16～31日</t>
  </si>
  <si>
    <t>ic3788</t>
  </si>
  <si>
    <t>ic3789</t>
  </si>
  <si>
    <t>ic3790</t>
  </si>
  <si>
    <t>ln_ink810</t>
  </si>
  <si>
    <t>サンスポ関西</t>
  </si>
  <si>
    <t>ic3791</t>
  </si>
  <si>
    <t>ln_ink811</t>
  </si>
  <si>
    <t>ic3792</t>
  </si>
  <si>
    <t>ln_ink812</t>
  </si>
  <si>
    <t>DVDパッケージ＿ストーリー版(LINEver)（晶エリー）</t>
  </si>
  <si>
    <t>ic3793</t>
  </si>
  <si>
    <t>ln_ink813</t>
  </si>
  <si>
    <t>ic3794</t>
  </si>
  <si>
    <t>ln_ink814</t>
  </si>
  <si>
    <t>ダラメナシ会話版(LINEver)（藤井レイラ）</t>
  </si>
  <si>
    <t>匿名だから女性が積極的</t>
  </si>
  <si>
    <t>デイリースポーツ関西</t>
  </si>
  <si>
    <t>全5段・半5段つかみスライド</t>
  </si>
  <si>
    <t>4/1～</t>
  </si>
  <si>
    <t>ln_ink815</t>
  </si>
  <si>
    <t>電話orライン２(LINEver)（高宮菜々子）</t>
  </si>
  <si>
    <t>出会いの力を</t>
  </si>
  <si>
    <t>ln_ink816</t>
  </si>
  <si>
    <t>デリヘル版3(LINEver)（晶エリー）</t>
  </si>
  <si>
    <t>LINEで出会いリクルート70歳まで応募可</t>
  </si>
  <si>
    <t>ic3795</t>
  </si>
  <si>
    <t>雑誌版SPA（藤井レイラ）</t>
  </si>
  <si>
    <t>マカより効果的エロい熟女が誘ってくる魅力的なサイト</t>
  </si>
  <si>
    <t>ln_ink817</t>
  </si>
  <si>
    <t>右女9版(ヘスティア)(LINEver)（晶エリー）</t>
  </si>
  <si>
    <t>白髪まじりの男性に出会いたい女性がLINEを待ってる</t>
  </si>
  <si>
    <t>ic3796</t>
  </si>
  <si>
    <t>(空電共通)</t>
  </si>
  <si>
    <t>ln_ink818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</si>
  <si>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</si>
  <si>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</si>
  <si>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</si>
  <si>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</si>
  <si>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</si>
  <si>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ln_ink819</t>
  </si>
  <si>
    <t>低評価レビュー版(LINEver)（複数）</t>
  </si>
  <si>
    <t>いただいた低評価のご意見にお答えします。</t>
  </si>
  <si>
    <t>ln_ink820</t>
  </si>
  <si>
    <t>雑誌版SPA(LINEver)（晶エリー）</t>
  </si>
  <si>
    <t>え?LINEでこんなに出会えんのダメ元で始めたはずが</t>
  </si>
  <si>
    <t>ic3797</t>
  </si>
  <si>
    <t>興奮版（高宮菜々子）</t>
  </si>
  <si>
    <t>学生いませんギャルもいません熟女熟女熟女熟女</t>
  </si>
  <si>
    <t>ic3798</t>
  </si>
  <si>
    <t>ln_ink821</t>
  </si>
  <si>
    <t>アンケート版(LINEver)（高宮菜々子）</t>
  </si>
  <si>
    <t>マッチングアプリを利用しない理由</t>
  </si>
  <si>
    <t>スポニチ関西</t>
  </si>
  <si>
    <t>ln_ink822</t>
  </si>
  <si>
    <t>ln_ink823</t>
  </si>
  <si>
    <t>女優大版１(LINEver)（藤井レイラ）</t>
  </si>
  <si>
    <t>出会い探しは</t>
  </si>
  <si>
    <t>ic3799</t>
  </si>
  <si>
    <t>デリヘル版3（高宮菜々子）</t>
  </si>
  <si>
    <t>70歳までの出会いお手伝い</t>
  </si>
  <si>
    <t>ic3800</t>
  </si>
  <si>
    <t>ln_ink824</t>
  </si>
  <si>
    <t>素人パッケージ版(LINEver)（藤井レイラ）</t>
  </si>
  <si>
    <t>LINEで誘ってきた</t>
  </si>
  <si>
    <t>スポニチ西部</t>
  </si>
  <si>
    <t>ln_ink825</t>
  </si>
  <si>
    <t>タイプ問いかけ版(LINEver)（複数）</t>
  </si>
  <si>
    <t>出会い求める50代以上</t>
  </si>
  <si>
    <t>ln_ink826</t>
  </si>
  <si>
    <t>DVDパッケージ＿ストーリー版(LINEver)（藤井レイラ）</t>
  </si>
  <si>
    <t>え美熟女が(LINEver)</t>
  </si>
  <si>
    <t>ln_ink827</t>
  </si>
  <si>
    <t>ic3801</t>
  </si>
  <si>
    <t>ln_ink828</t>
  </si>
  <si>
    <t>再婚&amp;理解者版(LINEver)（晶エリー）</t>
  </si>
  <si>
    <t>再婚&amp;理解者(LINEver)</t>
  </si>
  <si>
    <t>半2段つかみ10段保証</t>
  </si>
  <si>
    <t>1～10日</t>
  </si>
  <si>
    <t>ln_ink829</t>
  </si>
  <si>
    <t>いろいろな疑問版(LINEver)（藤井レイラ）</t>
  </si>
  <si>
    <t>登録すればわかります</t>
  </si>
  <si>
    <t>11～20日</t>
  </si>
  <si>
    <t>ln_ink830</t>
  </si>
  <si>
    <t>21～31日</t>
  </si>
  <si>
    <t>ic3802</t>
  </si>
  <si>
    <t>ln_ink831</t>
  </si>
  <si>
    <t>ln_ink832</t>
  </si>
  <si>
    <t>ln_ink833</t>
  </si>
  <si>
    <t>ic3803</t>
  </si>
  <si>
    <t>ln_ink834</t>
  </si>
  <si>
    <t>右女9版(ヘスティア)(LINEver)（藤井レイラ）</t>
  </si>
  <si>
    <t>学生いませんギャルもいません熟女熟女熟女熟女(LINEver)</t>
  </si>
  <si>
    <t>スポーツ報知関東</t>
  </si>
  <si>
    <t>10段保証</t>
  </si>
  <si>
    <t>ln_ink835</t>
  </si>
  <si>
    <t>ln_ink836</t>
  </si>
  <si>
    <t>ic3804</t>
  </si>
  <si>
    <t>求人風（高宮菜々子）</t>
  </si>
  <si>
    <t>「出会い不足解消に〇〇」</t>
  </si>
  <si>
    <t>ic3805</t>
  </si>
  <si>
    <t>ln_ink837</t>
  </si>
  <si>
    <t>雑誌版SPA(LINEver)（藤井レイラ）</t>
  </si>
  <si>
    <t>スポーツ報知関西</t>
  </si>
  <si>
    <t>ln_ink838</t>
  </si>
  <si>
    <t>ln_ink839</t>
  </si>
  <si>
    <t>ic3806</t>
  </si>
  <si>
    <t>旧デイリー風（高宮菜々子）</t>
  </si>
  <si>
    <t>中年の男女が出会える昭和世代専門の出会い場</t>
  </si>
  <si>
    <t>ic3807</t>
  </si>
  <si>
    <t>ln_ink840</t>
  </si>
  <si>
    <t>ニッカン関西</t>
  </si>
  <si>
    <t>ln_ink841</t>
  </si>
  <si>
    <t>コンシェルジュ版(LINEver)（藤井レイラ）</t>
  </si>
  <si>
    <t>心配ご無用！</t>
  </si>
  <si>
    <t>ln_ink842</t>
  </si>
  <si>
    <t>ic3808</t>
  </si>
  <si>
    <t>ln_ink843</t>
  </si>
  <si>
    <t>東スポ</t>
  </si>
  <si>
    <t>半2段つかみ10回</t>
  </si>
  <si>
    <t>1週目・3週目</t>
  </si>
  <si>
    <t>ln_ink844</t>
  </si>
  <si>
    <t>2週目・4週目</t>
  </si>
  <si>
    <t>ic3809</t>
  </si>
  <si>
    <t>ln_ink845</t>
  </si>
  <si>
    <t>中京スポーツ</t>
  </si>
  <si>
    <t>ln_ink846</t>
  </si>
  <si>
    <t>ic3810</t>
  </si>
  <si>
    <t>ln_ink847</t>
  </si>
  <si>
    <t>大スポ</t>
  </si>
  <si>
    <t>ln_ink848</t>
  </si>
  <si>
    <t>ic3811</t>
  </si>
  <si>
    <t>ln_ink849</t>
  </si>
  <si>
    <t>九スポ</t>
  </si>
  <si>
    <t>ln_ink850</t>
  </si>
  <si>
    <t>ic3812</t>
  </si>
  <si>
    <t>ln_ink851</t>
  </si>
  <si>
    <t>熟女がエロくて版１(LINEver)（複数）</t>
  </si>
  <si>
    <t>LINE友だち登録で簡単</t>
  </si>
  <si>
    <t>アダルト面4C大雑4～5回</t>
  </si>
  <si>
    <t>4月05日(金)</t>
  </si>
  <si>
    <t>ln_ink860</t>
  </si>
  <si>
    <t>4月12日(金)</t>
  </si>
  <si>
    <t>ln_ink852</t>
  </si>
  <si>
    <t>女性すげ～版(LINEver)（複数）</t>
  </si>
  <si>
    <t>濃密な出会いをしてもいい</t>
  </si>
  <si>
    <t>4月26日(金)</t>
  </si>
  <si>
    <t>ic3813</t>
  </si>
  <si>
    <t>ln_ink853</t>
  </si>
  <si>
    <t>他は見ちゃダメ(LINEver)（晶エリー）</t>
  </si>
  <si>
    <t>エロい熟女が男を誘ってくる</t>
  </si>
  <si>
    <t>アダルト面4C全3段</t>
  </si>
  <si>
    <t>4月22日(月)</t>
  </si>
  <si>
    <t>ic3814</t>
  </si>
  <si>
    <t>ln_ink854</t>
  </si>
  <si>
    <t>熟女がエロくて版2(LINEver)（複数）</t>
  </si>
  <si>
    <t>欲におぼれた女が続々登録</t>
  </si>
  <si>
    <t>ln_ink861</t>
  </si>
  <si>
    <t>ln_ink855</t>
  </si>
  <si>
    <t>ic3815</t>
  </si>
  <si>
    <t>ln_ink856</t>
  </si>
  <si>
    <t>ln_ink862</t>
  </si>
  <si>
    <t>ln_ink857</t>
  </si>
  <si>
    <t>ic3816</t>
  </si>
  <si>
    <t>ln_ink858</t>
  </si>
  <si>
    <t>デリヘル版3(LINEver)（高宮菜々子）</t>
  </si>
  <si>
    <t>LINEで出会いお手伝い70歳代男性</t>
  </si>
  <si>
    <t>全5段</t>
  </si>
  <si>
    <t>4月20日(土)</t>
  </si>
  <si>
    <t>ic3817</t>
  </si>
  <si>
    <t>ln_ink859</t>
  </si>
  <si>
    <t>4月21日(日)</t>
  </si>
  <si>
    <t>ic3818</t>
  </si>
  <si>
    <t>新聞 TOTAL</t>
  </si>
  <si>
    <t>●雑誌 広告</t>
  </si>
  <si>
    <t>ln_adn043</t>
  </si>
  <si>
    <t>アドライヴ</t>
  </si>
  <si>
    <t>徳間書店</t>
  </si>
  <si>
    <t>DVD漫画きよし_袋裏用セリフアレンジ_LINE版</t>
  </si>
  <si>
    <t>アサヒ芸能.1W火</t>
  </si>
  <si>
    <t>DVD袋裏4C</t>
  </si>
  <si>
    <t>4月02日(火)</t>
  </si>
  <si>
    <t>ad853</t>
  </si>
  <si>
    <t>ln_adn044</t>
  </si>
  <si>
    <t>大洋図書</t>
  </si>
  <si>
    <t>2P_対談風原稿_ヘスティア_LINE版</t>
  </si>
  <si>
    <t>実話ナックルズGOLD ドキュメント</t>
  </si>
  <si>
    <t>1C2P</t>
  </si>
  <si>
    <t>4月06日(土)</t>
  </si>
  <si>
    <t>ad854</t>
  </si>
  <si>
    <t>ln_adn045</t>
  </si>
  <si>
    <t>5P風俗ヘスティア(高宮菜々子さん)_LINE版</t>
  </si>
  <si>
    <t>臨時増刊ラヴァーズ</t>
  </si>
  <si>
    <t>1C5P</t>
  </si>
  <si>
    <t>ad855</t>
  </si>
  <si>
    <t>雑誌 TOTAL</t>
  </si>
  <si>
    <t>●DVD 広告</t>
  </si>
  <si>
    <t>pa629</t>
  </si>
  <si>
    <t>文友舎</t>
  </si>
  <si>
    <t>DVD漫画きよし</t>
  </si>
  <si>
    <t>毎月売</t>
  </si>
  <si>
    <t>lp07</t>
  </si>
  <si>
    <t>EXCITING MAX!SPECIAL</t>
  </si>
  <si>
    <t>DVD袋裏1C+コンテンツ枠</t>
  </si>
  <si>
    <t>4月11日(木)</t>
  </si>
  <si>
    <t>pa630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</si>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</sst>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  <numFmt numFmtId="170" formatCode="yyyy-mm-dd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10</v>
      </c>
      <c r="P6" s="92">
        <v>0</v>
      </c>
      <c r="Q6" s="93">
        <f>O6+P6</f>
        <v>10</v>
      </c>
      <c r="R6" s="81" t="str">
        <f>IFERROR(Q6/N6,"-")</f>
        <v>-</v>
      </c>
      <c r="S6" s="80">
        <v>1</v>
      </c>
      <c r="T6" s="80">
        <v>3</v>
      </c>
      <c r="U6" s="81">
        <f>IFERROR(T6/(Q6),"-")</f>
        <v>0.3</v>
      </c>
      <c r="V6" s="82">
        <f>IFERROR(K6/SUM(Q6:Q21),"-")</f>
        <v>9189.1891891892</v>
      </c>
      <c r="W6" s="83">
        <v>2</v>
      </c>
      <c r="X6" s="81">
        <f>IF(Q6=0,"-",W6/Q6)</f>
        <v>0.2</v>
      </c>
      <c r="Y6" s="186">
        <v>99000</v>
      </c>
      <c r="Z6" s="187">
        <f>IFERROR(Y6/Q6,"-")</f>
        <v>9900</v>
      </c>
      <c r="AA6" s="187">
        <f>IFERROR(Y6/W6,"-")</f>
        <v>49500</v>
      </c>
      <c r="AB6" s="181">
        <f>SUM(Y6:Y21)-SUM(K6:K21)</f>
        <v>-187000</v>
      </c>
      <c r="AC6" s="85">
        <f>SUM(Y6:Y21)/SUM(K6:K21)</f>
        <v>0.45</v>
      </c>
      <c r="AD6" s="78"/>
      <c r="AE6" s="94">
        <v>1</v>
      </c>
      <c r="AF6" s="95">
        <f>IF(Q6=0,"",IF(AE6=0,"",(AE6/Q6)))</f>
        <v>0.1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0.3</v>
      </c>
      <c r="CI6" s="135">
        <v>2</v>
      </c>
      <c r="CJ6" s="136">
        <f>IFERROR(CI6/CG6,"-")</f>
        <v>0.66666666666667</v>
      </c>
      <c r="CK6" s="137">
        <v>99000</v>
      </c>
      <c r="CL6" s="138">
        <f>IFERROR(CK6/CG6,"-")</f>
        <v>33000</v>
      </c>
      <c r="CM6" s="139"/>
      <c r="CN6" s="139">
        <v>1</v>
      </c>
      <c r="CO6" s="139">
        <v>1</v>
      </c>
      <c r="CP6" s="140">
        <v>2</v>
      </c>
      <c r="CQ6" s="141">
        <v>99000</v>
      </c>
      <c r="CR6" s="141">
        <v>88000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34</v>
      </c>
      <c r="M7" s="80">
        <v>21</v>
      </c>
      <c r="N7" s="80">
        <v>11</v>
      </c>
      <c r="O7" s="91">
        <v>4</v>
      </c>
      <c r="P7" s="92">
        <v>0</v>
      </c>
      <c r="Q7" s="93">
        <f>O7+P7</f>
        <v>4</v>
      </c>
      <c r="R7" s="81">
        <f>IFERROR(Q7/N7,"-")</f>
        <v>0.36363636363636</v>
      </c>
      <c r="S7" s="80">
        <v>0</v>
      </c>
      <c r="T7" s="80">
        <v>1</v>
      </c>
      <c r="U7" s="81">
        <f>IFERROR(T7/(Q7),"-")</f>
        <v>0.25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3</v>
      </c>
      <c r="M10" s="80">
        <v>0</v>
      </c>
      <c r="N10" s="80">
        <v>10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14</v>
      </c>
      <c r="M11" s="80">
        <v>8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1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8</v>
      </c>
      <c r="P14" s="92">
        <v>0</v>
      </c>
      <c r="Q14" s="93">
        <f>O14+P14</f>
        <v>8</v>
      </c>
      <c r="R14" s="81" t="str">
        <f>IFERROR(Q14/N14,"-")</f>
        <v>-</v>
      </c>
      <c r="S14" s="80">
        <v>0</v>
      </c>
      <c r="T14" s="80">
        <v>1</v>
      </c>
      <c r="U14" s="81">
        <f>IFERROR(T14/(Q14),"-")</f>
        <v>0.125</v>
      </c>
      <c r="V14" s="82"/>
      <c r="W14" s="83">
        <v>1</v>
      </c>
      <c r="X14" s="81">
        <f>IF(Q14=0,"-",W14/Q14)</f>
        <v>0.125</v>
      </c>
      <c r="Y14" s="186">
        <v>8000</v>
      </c>
      <c r="Z14" s="187">
        <f>IFERROR(Y14/Q14,"-")</f>
        <v>1000</v>
      </c>
      <c r="AA14" s="187">
        <f>IFERROR(Y14/W14,"-")</f>
        <v>8000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0.25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0.25</v>
      </c>
      <c r="BZ14" s="128">
        <v>1</v>
      </c>
      <c r="CA14" s="129">
        <f>IFERROR(BZ14/BX14,"-")</f>
        <v>0.5</v>
      </c>
      <c r="CB14" s="130">
        <v>8000</v>
      </c>
      <c r="CC14" s="131">
        <f>IFERROR(CB14/BX14,"-")</f>
        <v>4000</v>
      </c>
      <c r="CD14" s="132"/>
      <c r="CE14" s="132">
        <v>1</v>
      </c>
      <c r="CF14" s="132"/>
      <c r="CG14" s="133">
        <v>1</v>
      </c>
      <c r="CH14" s="134">
        <f>IF(Q14=0,"",IF(CG14=0,"",(CG14/Q14)))</f>
        <v>0.125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8000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29</v>
      </c>
      <c r="M15" s="80">
        <v>19</v>
      </c>
      <c r="N15" s="80">
        <v>5</v>
      </c>
      <c r="O15" s="91">
        <v>2</v>
      </c>
      <c r="P15" s="92">
        <v>0</v>
      </c>
      <c r="Q15" s="93">
        <f>O15+P15</f>
        <v>2</v>
      </c>
      <c r="R15" s="81">
        <f>IFERROR(Q15/N15,"-")</f>
        <v>0.4</v>
      </c>
      <c r="S15" s="80">
        <v>1</v>
      </c>
      <c r="T15" s="80">
        <v>1</v>
      </c>
      <c r="U15" s="81">
        <f>IFERROR(T15/(Q15),"-")</f>
        <v>0.5</v>
      </c>
      <c r="V15" s="82"/>
      <c r="W15" s="83">
        <v>0</v>
      </c>
      <c r="X15" s="81">
        <f>IF(Q15=0,"-",W15/Q15)</f>
        <v>0</v>
      </c>
      <c r="Y15" s="186">
        <v>26000</v>
      </c>
      <c r="Z15" s="187">
        <f>IFERROR(Y15/Q15,"-")</f>
        <v>13000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26000</v>
      </c>
      <c r="CC15" s="131">
        <f>IFERROR(CB15/BX15,"-")</f>
        <v>26000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26000</v>
      </c>
      <c r="CR15" s="141">
        <v>26000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84</v>
      </c>
      <c r="F18" s="189" t="s">
        <v>72</v>
      </c>
      <c r="G18" s="189" t="s">
        <v>61</v>
      </c>
      <c r="H18" s="89" t="s">
        <v>79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</v>
      </c>
      <c r="P18" s="92">
        <v>0</v>
      </c>
      <c r="Q18" s="93">
        <f>O18+P18</f>
        <v>1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85</v>
      </c>
      <c r="C19" s="189" t="s">
        <v>58</v>
      </c>
      <c r="D19" s="189"/>
      <c r="E19" s="189" t="s">
        <v>84</v>
      </c>
      <c r="F19" s="189" t="s">
        <v>72</v>
      </c>
      <c r="G19" s="189" t="s">
        <v>66</v>
      </c>
      <c r="H19" s="89"/>
      <c r="I19" s="89"/>
      <c r="J19" s="89"/>
      <c r="K19" s="181"/>
      <c r="L19" s="80">
        <v>7</v>
      </c>
      <c r="M19" s="80">
        <v>6</v>
      </c>
      <c r="N19" s="80">
        <v>10</v>
      </c>
      <c r="O19" s="91">
        <v>2</v>
      </c>
      <c r="P19" s="92">
        <v>0</v>
      </c>
      <c r="Q19" s="93">
        <f>O19+P19</f>
        <v>2</v>
      </c>
      <c r="R19" s="81">
        <f>IFERROR(Q19/N19,"-")</f>
        <v>0.2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1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86</v>
      </c>
      <c r="C20" s="189" t="s">
        <v>58</v>
      </c>
      <c r="D20" s="189"/>
      <c r="E20" s="189" t="s">
        <v>84</v>
      </c>
      <c r="F20" s="189" t="s">
        <v>72</v>
      </c>
      <c r="G20" s="189" t="s">
        <v>61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8</v>
      </c>
      <c r="P20" s="92">
        <v>0</v>
      </c>
      <c r="Q20" s="93">
        <f>O20+P20</f>
        <v>8</v>
      </c>
      <c r="R20" s="81" t="str">
        <f>IFERROR(Q20/N20,"-")</f>
        <v>-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0.125</v>
      </c>
      <c r="Y20" s="186">
        <v>20000</v>
      </c>
      <c r="Z20" s="187">
        <f>IFERROR(Y20/Q20,"-")</f>
        <v>2500</v>
      </c>
      <c r="AA20" s="187">
        <f>IFERROR(Y20/W20,"-")</f>
        <v>20000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0.125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0.125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0.125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4</v>
      </c>
      <c r="BY20" s="127">
        <f>IF(Q20=0,"",IF(BX20=0,"",(BX20/Q20)))</f>
        <v>0.5</v>
      </c>
      <c r="BZ20" s="128">
        <v>1</v>
      </c>
      <c r="CA20" s="129">
        <f>IFERROR(BZ20/BX20,"-")</f>
        <v>0.25</v>
      </c>
      <c r="CB20" s="130">
        <v>20000</v>
      </c>
      <c r="CC20" s="131">
        <f>IFERROR(CB20/BX20,"-")</f>
        <v>5000</v>
      </c>
      <c r="CD20" s="132"/>
      <c r="CE20" s="132"/>
      <c r="CF20" s="132">
        <v>1</v>
      </c>
      <c r="CG20" s="133">
        <v>1</v>
      </c>
      <c r="CH20" s="134">
        <f>IF(Q20=0,"",IF(CG20=0,"",(CG20/Q20)))</f>
        <v>0.125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20000</v>
      </c>
      <c r="CR20" s="141">
        <v>20000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87</v>
      </c>
      <c r="C21" s="189" t="s">
        <v>58</v>
      </c>
      <c r="D21" s="189"/>
      <c r="E21" s="189" t="s">
        <v>84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14</v>
      </c>
      <c r="M21" s="80">
        <v>13</v>
      </c>
      <c r="N21" s="80">
        <v>2</v>
      </c>
      <c r="O21" s="91">
        <v>2</v>
      </c>
      <c r="P21" s="92">
        <v>0</v>
      </c>
      <c r="Q21" s="93">
        <f>O21+P21</f>
        <v>2</v>
      </c>
      <c r="R21" s="81">
        <f>IFERROR(Q21/N21,"-")</f>
        <v>1</v>
      </c>
      <c r="S21" s="80">
        <v>1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88</v>
      </c>
      <c r="C22" s="189" t="s">
        <v>58</v>
      </c>
      <c r="D22" s="189"/>
      <c r="E22" s="189" t="s">
        <v>89</v>
      </c>
      <c r="F22" s="189" t="s">
        <v>90</v>
      </c>
      <c r="G22" s="189" t="s">
        <v>61</v>
      </c>
      <c r="H22" s="89" t="s">
        <v>91</v>
      </c>
      <c r="I22" s="89" t="s">
        <v>92</v>
      </c>
      <c r="J22" s="89" t="s">
        <v>93</v>
      </c>
      <c r="K22" s="181">
        <v>330000</v>
      </c>
      <c r="L22" s="80">
        <v>0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20625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-330000</v>
      </c>
      <c r="AC22" s="85">
        <f>SUM(Y22:Y27)/SUM(K22:K27)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2</v>
      </c>
      <c r="BY22" s="127">
        <f>IF(Q22=0,"",IF(BX22=0,"",(BX22/Q22)))</f>
        <v>1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94</v>
      </c>
      <c r="C23" s="189" t="s">
        <v>58</v>
      </c>
      <c r="D23" s="189"/>
      <c r="E23" s="189" t="s">
        <v>95</v>
      </c>
      <c r="F23" s="189" t="s">
        <v>96</v>
      </c>
      <c r="G23" s="189" t="s">
        <v>61</v>
      </c>
      <c r="H23" s="89"/>
      <c r="I23" s="89" t="s">
        <v>92</v>
      </c>
      <c r="J23" s="89"/>
      <c r="K23" s="181"/>
      <c r="L23" s="80">
        <v>0</v>
      </c>
      <c r="M23" s="80">
        <v>0</v>
      </c>
      <c r="N23" s="80">
        <v>0</v>
      </c>
      <c r="O23" s="91">
        <v>1</v>
      </c>
      <c r="P23" s="92">
        <v>0</v>
      </c>
      <c r="Q23" s="93">
        <f>O23+P23</f>
        <v>1</v>
      </c>
      <c r="R23" s="81" t="str">
        <f>IFERROR(Q23/N23,"-")</f>
        <v>-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1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97</v>
      </c>
      <c r="C24" s="189" t="s">
        <v>58</v>
      </c>
      <c r="D24" s="189"/>
      <c r="E24" s="189" t="s">
        <v>98</v>
      </c>
      <c r="F24" s="189" t="s">
        <v>99</v>
      </c>
      <c r="G24" s="189" t="s">
        <v>61</v>
      </c>
      <c r="H24" s="89"/>
      <c r="I24" s="89" t="s">
        <v>92</v>
      </c>
      <c r="J24" s="89"/>
      <c r="K24" s="181"/>
      <c r="L24" s="80">
        <v>0</v>
      </c>
      <c r="M24" s="80">
        <v>0</v>
      </c>
      <c r="N24" s="80">
        <v>0</v>
      </c>
      <c r="O24" s="91">
        <v>5</v>
      </c>
      <c r="P24" s="92">
        <v>0</v>
      </c>
      <c r="Q24" s="93">
        <f>O24+P24</f>
        <v>5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0.2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0.2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0.4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100</v>
      </c>
      <c r="C25" s="189" t="s">
        <v>58</v>
      </c>
      <c r="D25" s="189"/>
      <c r="E25" s="189" t="s">
        <v>101</v>
      </c>
      <c r="F25" s="189" t="s">
        <v>102</v>
      </c>
      <c r="G25" s="189" t="s">
        <v>73</v>
      </c>
      <c r="H25" s="89"/>
      <c r="I25" s="89" t="s">
        <v>92</v>
      </c>
      <c r="J25" s="89"/>
      <c r="K25" s="181"/>
      <c r="L25" s="80">
        <v>3</v>
      </c>
      <c r="M25" s="80">
        <v>0</v>
      </c>
      <c r="N25" s="80">
        <v>24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103</v>
      </c>
      <c r="C26" s="189" t="s">
        <v>58</v>
      </c>
      <c r="D26" s="189"/>
      <c r="E26" s="189" t="s">
        <v>104</v>
      </c>
      <c r="F26" s="189" t="s">
        <v>105</v>
      </c>
      <c r="G26" s="189" t="s">
        <v>61</v>
      </c>
      <c r="H26" s="89"/>
      <c r="I26" s="89" t="s">
        <v>92</v>
      </c>
      <c r="J26" s="89"/>
      <c r="K26" s="181"/>
      <c r="L26" s="80">
        <v>0</v>
      </c>
      <c r="M26" s="80">
        <v>0</v>
      </c>
      <c r="N26" s="80">
        <v>0</v>
      </c>
      <c r="O26" s="91">
        <v>5</v>
      </c>
      <c r="P26" s="92">
        <v>0</v>
      </c>
      <c r="Q26" s="93">
        <f>O26+P26</f>
        <v>5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>
        <v>1</v>
      </c>
      <c r="AF26" s="95">
        <f>IF(Q26=0,"",IF(AE26=0,"",(AE26/Q26)))</f>
        <v>0.2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0.2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0.4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106</v>
      </c>
      <c r="C27" s="189" t="s">
        <v>58</v>
      </c>
      <c r="D27" s="189"/>
      <c r="E27" s="189" t="s">
        <v>107</v>
      </c>
      <c r="F27" s="189" t="s">
        <v>107</v>
      </c>
      <c r="G27" s="189" t="s">
        <v>66</v>
      </c>
      <c r="H27" s="89"/>
      <c r="I27" s="89"/>
      <c r="J27" s="89"/>
      <c r="K27" s="181"/>
      <c r="L27" s="80">
        <v>49</v>
      </c>
      <c r="M27" s="80">
        <v>36</v>
      </c>
      <c r="N27" s="80">
        <v>8</v>
      </c>
      <c r="O27" s="91">
        <v>3</v>
      </c>
      <c r="P27" s="92">
        <v>0</v>
      </c>
      <c r="Q27" s="93">
        <f>O27+P27</f>
        <v>3</v>
      </c>
      <c r="R27" s="81">
        <f>IFERROR(Q27/N27,"-")</f>
        <v>0.375</v>
      </c>
      <c r="S27" s="80">
        <v>1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0.33333333333333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1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0.3175</v>
      </c>
      <c r="B28" s="189" t="s">
        <v>108</v>
      </c>
      <c r="C28" s="189" t="s">
        <v>58</v>
      </c>
      <c r="D28" s="189"/>
      <c r="E28" s="189" t="s">
        <v>109</v>
      </c>
      <c r="F28" s="189" t="s">
        <v>110</v>
      </c>
      <c r="G28" s="189" t="s">
        <v>61</v>
      </c>
      <c r="H28" s="89" t="s">
        <v>111</v>
      </c>
      <c r="I28" s="89" t="s">
        <v>112</v>
      </c>
      <c r="J28" s="89" t="s">
        <v>113</v>
      </c>
      <c r="K28" s="181">
        <v>400000</v>
      </c>
      <c r="L28" s="80">
        <v>0</v>
      </c>
      <c r="M28" s="80">
        <v>0</v>
      </c>
      <c r="N28" s="80">
        <v>0</v>
      </c>
      <c r="O28" s="91">
        <v>5</v>
      </c>
      <c r="P28" s="92">
        <v>0</v>
      </c>
      <c r="Q28" s="93">
        <f>O28+P28</f>
        <v>5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12121.212121212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-273000</v>
      </c>
      <c r="AC28" s="85">
        <f>SUM(Y28:Y32)/SUM(K28:K32)</f>
        <v>0.3175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0.2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3</v>
      </c>
      <c r="BP28" s="120">
        <f>IF(Q28=0,"",IF(BO28=0,"",(BO28/Q28)))</f>
        <v>0.6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114</v>
      </c>
      <c r="C29" s="189" t="s">
        <v>58</v>
      </c>
      <c r="D29" s="189"/>
      <c r="E29" s="189" t="s">
        <v>115</v>
      </c>
      <c r="F29" s="189" t="s">
        <v>116</v>
      </c>
      <c r="G29" s="189" t="s">
        <v>61</v>
      </c>
      <c r="H29" s="89"/>
      <c r="I29" s="89" t="s">
        <v>112</v>
      </c>
      <c r="J29" s="89"/>
      <c r="K29" s="181"/>
      <c r="L29" s="80">
        <v>0</v>
      </c>
      <c r="M29" s="80">
        <v>0</v>
      </c>
      <c r="N29" s="80">
        <v>0</v>
      </c>
      <c r="O29" s="91">
        <v>4</v>
      </c>
      <c r="P29" s="92">
        <v>0</v>
      </c>
      <c r="Q29" s="93">
        <f>O29+P29</f>
        <v>4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0.25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117</v>
      </c>
      <c r="C30" s="189" t="s">
        <v>58</v>
      </c>
      <c r="D30" s="189"/>
      <c r="E30" s="189" t="s">
        <v>118</v>
      </c>
      <c r="F30" s="189" t="s">
        <v>119</v>
      </c>
      <c r="G30" s="189" t="s">
        <v>61</v>
      </c>
      <c r="H30" s="89"/>
      <c r="I30" s="89" t="s">
        <v>112</v>
      </c>
      <c r="J30" s="89"/>
      <c r="K30" s="181"/>
      <c r="L30" s="80">
        <v>0</v>
      </c>
      <c r="M30" s="80">
        <v>0</v>
      </c>
      <c r="N30" s="80">
        <v>0</v>
      </c>
      <c r="O30" s="91">
        <v>10</v>
      </c>
      <c r="P30" s="92">
        <v>0</v>
      </c>
      <c r="Q30" s="93">
        <f>O30+P30</f>
        <v>10</v>
      </c>
      <c r="R30" s="81" t="str">
        <f>IFERROR(Q30/N30,"-")</f>
        <v>-</v>
      </c>
      <c r="S30" s="80">
        <v>0</v>
      </c>
      <c r="T30" s="80">
        <v>4</v>
      </c>
      <c r="U30" s="81">
        <f>IFERROR(T30/(Q30),"-")</f>
        <v>0.4</v>
      </c>
      <c r="V30" s="82"/>
      <c r="W30" s="83">
        <v>1</v>
      </c>
      <c r="X30" s="81">
        <f>IF(Q30=0,"-",W30/Q30)</f>
        <v>0.1</v>
      </c>
      <c r="Y30" s="186">
        <v>34000</v>
      </c>
      <c r="Z30" s="187">
        <f>IFERROR(Y30/Q30,"-")</f>
        <v>3400</v>
      </c>
      <c r="AA30" s="187">
        <f>IFERROR(Y30/W30,"-")</f>
        <v>34000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5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</v>
      </c>
      <c r="CI30" s="135">
        <v>1</v>
      </c>
      <c r="CJ30" s="136">
        <f>IFERROR(CI30/CG30,"-")</f>
        <v>1</v>
      </c>
      <c r="CK30" s="137">
        <v>34000</v>
      </c>
      <c r="CL30" s="138">
        <f>IFERROR(CK30/CG30,"-")</f>
        <v>34000</v>
      </c>
      <c r="CM30" s="139"/>
      <c r="CN30" s="139"/>
      <c r="CO30" s="139">
        <v>1</v>
      </c>
      <c r="CP30" s="140">
        <v>1</v>
      </c>
      <c r="CQ30" s="141">
        <v>34000</v>
      </c>
      <c r="CR30" s="141">
        <v>34000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120</v>
      </c>
      <c r="C31" s="189" t="s">
        <v>58</v>
      </c>
      <c r="D31" s="189"/>
      <c r="E31" s="189" t="s">
        <v>121</v>
      </c>
      <c r="F31" s="189" t="s">
        <v>122</v>
      </c>
      <c r="G31" s="189" t="s">
        <v>73</v>
      </c>
      <c r="H31" s="89"/>
      <c r="I31" s="89" t="s">
        <v>112</v>
      </c>
      <c r="J31" s="89"/>
      <c r="K31" s="181"/>
      <c r="L31" s="80">
        <v>17</v>
      </c>
      <c r="M31" s="80">
        <v>0</v>
      </c>
      <c r="N31" s="80">
        <v>91</v>
      </c>
      <c r="O31" s="91">
        <v>6</v>
      </c>
      <c r="P31" s="92">
        <v>0</v>
      </c>
      <c r="Q31" s="93">
        <f>O31+P31</f>
        <v>6</v>
      </c>
      <c r="R31" s="81">
        <f>IFERROR(Q31/N31,"-")</f>
        <v>0.065934065934066</v>
      </c>
      <c r="S31" s="80">
        <v>0</v>
      </c>
      <c r="T31" s="80">
        <v>1</v>
      </c>
      <c r="U31" s="81">
        <f>IFERROR(T31/(Q31),"-")</f>
        <v>0.16666666666667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4</v>
      </c>
      <c r="BP31" s="120">
        <f>IF(Q31=0,"",IF(BO31=0,"",(BO31/Q31)))</f>
        <v>0.66666666666667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123</v>
      </c>
      <c r="C32" s="189" t="s">
        <v>58</v>
      </c>
      <c r="D32" s="189"/>
      <c r="E32" s="189" t="s">
        <v>107</v>
      </c>
      <c r="F32" s="189" t="s">
        <v>107</v>
      </c>
      <c r="G32" s="189" t="s">
        <v>66</v>
      </c>
      <c r="H32" s="89"/>
      <c r="I32" s="89"/>
      <c r="J32" s="89"/>
      <c r="K32" s="181"/>
      <c r="L32" s="80">
        <v>74</v>
      </c>
      <c r="M32" s="80">
        <v>41</v>
      </c>
      <c r="N32" s="80">
        <v>26</v>
      </c>
      <c r="O32" s="91">
        <v>8</v>
      </c>
      <c r="P32" s="92">
        <v>0</v>
      </c>
      <c r="Q32" s="93">
        <f>O32+P32</f>
        <v>8</v>
      </c>
      <c r="R32" s="81">
        <f>IFERROR(Q32/N32,"-")</f>
        <v>0.30769230769231</v>
      </c>
      <c r="S32" s="80">
        <v>2</v>
      </c>
      <c r="T32" s="80">
        <v>1</v>
      </c>
      <c r="U32" s="81">
        <f>IFERROR(T32/(Q32),"-")</f>
        <v>0.125</v>
      </c>
      <c r="V32" s="82"/>
      <c r="W32" s="83">
        <v>2</v>
      </c>
      <c r="X32" s="81">
        <f>IF(Q32=0,"-",W32/Q32)</f>
        <v>0.25</v>
      </c>
      <c r="Y32" s="186">
        <v>93000</v>
      </c>
      <c r="Z32" s="187">
        <f>IFERROR(Y32/Q32,"-")</f>
        <v>11625</v>
      </c>
      <c r="AA32" s="187">
        <f>IFERROR(Y32/W32,"-")</f>
        <v>46500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3</v>
      </c>
      <c r="BP32" s="120">
        <f>IF(Q32=0,"",IF(BO32=0,"",(BO32/Q32)))</f>
        <v>0.375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4</v>
      </c>
      <c r="BY32" s="127">
        <f>IF(Q32=0,"",IF(BX32=0,"",(BX32/Q32)))</f>
        <v>0.5</v>
      </c>
      <c r="BZ32" s="128">
        <v>1</v>
      </c>
      <c r="CA32" s="129">
        <f>IFERROR(BZ32/BX32,"-")</f>
        <v>0.25</v>
      </c>
      <c r="CB32" s="130">
        <v>90000</v>
      </c>
      <c r="CC32" s="131">
        <f>IFERROR(CB32/BX32,"-")</f>
        <v>22500</v>
      </c>
      <c r="CD32" s="132"/>
      <c r="CE32" s="132"/>
      <c r="CF32" s="132">
        <v>1</v>
      </c>
      <c r="CG32" s="133">
        <v>1</v>
      </c>
      <c r="CH32" s="134">
        <f>IF(Q32=0,"",IF(CG32=0,"",(CG32/Q32)))</f>
        <v>0.125</v>
      </c>
      <c r="CI32" s="135">
        <v>1</v>
      </c>
      <c r="CJ32" s="136">
        <f>IFERROR(CI32/CG32,"-")</f>
        <v>1</v>
      </c>
      <c r="CK32" s="137">
        <v>3000</v>
      </c>
      <c r="CL32" s="138">
        <f>IFERROR(CK32/CG32,"-")</f>
        <v>3000</v>
      </c>
      <c r="CM32" s="139">
        <v>1</v>
      </c>
      <c r="CN32" s="139"/>
      <c r="CO32" s="139"/>
      <c r="CP32" s="140">
        <v>2</v>
      </c>
      <c r="CQ32" s="141">
        <v>93000</v>
      </c>
      <c r="CR32" s="141">
        <v>90000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124</v>
      </c>
      <c r="C33" s="189" t="s">
        <v>58</v>
      </c>
      <c r="D33" s="189"/>
      <c r="E33" s="189" t="s">
        <v>125</v>
      </c>
      <c r="F33" s="189" t="s">
        <v>126</v>
      </c>
      <c r="G33" s="189" t="s">
        <v>61</v>
      </c>
      <c r="H33" s="89" t="s">
        <v>127</v>
      </c>
      <c r="I33" s="89" t="s">
        <v>112</v>
      </c>
      <c r="J33" s="89" t="s">
        <v>113</v>
      </c>
      <c r="K33" s="181">
        <v>400000</v>
      </c>
      <c r="L33" s="80">
        <v>0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>
        <f>IFERROR(K33/SUM(Q33:Q37),"-")</f>
        <v>19047.619047619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-400000</v>
      </c>
      <c r="AC33" s="85">
        <f>SUM(Y33:Y37)/SUM(K33:K37)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128</v>
      </c>
      <c r="C34" s="189" t="s">
        <v>58</v>
      </c>
      <c r="D34" s="189"/>
      <c r="E34" s="189" t="s">
        <v>95</v>
      </c>
      <c r="F34" s="189" t="s">
        <v>96</v>
      </c>
      <c r="G34" s="189" t="s">
        <v>61</v>
      </c>
      <c r="H34" s="89"/>
      <c r="I34" s="89" t="s">
        <v>112</v>
      </c>
      <c r="J34" s="89"/>
      <c r="K34" s="181"/>
      <c r="L34" s="80">
        <v>0</v>
      </c>
      <c r="M34" s="80">
        <v>0</v>
      </c>
      <c r="N34" s="80">
        <v>0</v>
      </c>
      <c r="O34" s="91">
        <v>4</v>
      </c>
      <c r="P34" s="92">
        <v>0</v>
      </c>
      <c r="Q34" s="93">
        <f>O34+P34</f>
        <v>4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2</v>
      </c>
      <c r="BY34" s="127">
        <f>IF(Q34=0,"",IF(BX34=0,"",(BX34/Q34)))</f>
        <v>0.5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2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130</v>
      </c>
      <c r="F35" s="189" t="s">
        <v>131</v>
      </c>
      <c r="G35" s="189" t="s">
        <v>61</v>
      </c>
      <c r="H35" s="89"/>
      <c r="I35" s="89" t="s">
        <v>112</v>
      </c>
      <c r="J35" s="89"/>
      <c r="K35" s="181"/>
      <c r="L35" s="80">
        <v>0</v>
      </c>
      <c r="M35" s="80">
        <v>0</v>
      </c>
      <c r="N35" s="80">
        <v>0</v>
      </c>
      <c r="O35" s="91">
        <v>5</v>
      </c>
      <c r="P35" s="92">
        <v>0</v>
      </c>
      <c r="Q35" s="93">
        <f>O35+P35</f>
        <v>5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0.2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0.6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133</v>
      </c>
      <c r="F36" s="189" t="s">
        <v>134</v>
      </c>
      <c r="G36" s="189" t="s">
        <v>73</v>
      </c>
      <c r="H36" s="89"/>
      <c r="I36" s="89" t="s">
        <v>112</v>
      </c>
      <c r="J36" s="89"/>
      <c r="K36" s="181"/>
      <c r="L36" s="80">
        <v>28</v>
      </c>
      <c r="M36" s="80">
        <v>0</v>
      </c>
      <c r="N36" s="80">
        <v>115</v>
      </c>
      <c r="O36" s="91">
        <v>6</v>
      </c>
      <c r="P36" s="92">
        <v>0</v>
      </c>
      <c r="Q36" s="93">
        <f>O36+P36</f>
        <v>6</v>
      </c>
      <c r="R36" s="81">
        <f>IFERROR(Q36/N36,"-")</f>
        <v>0.052173913043478</v>
      </c>
      <c r="S36" s="80">
        <v>0</v>
      </c>
      <c r="T36" s="80">
        <v>1</v>
      </c>
      <c r="U36" s="81">
        <f>IFERROR(T36/(Q36),"-")</f>
        <v>0.16666666666667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4</v>
      </c>
      <c r="BY36" s="127">
        <f>IF(Q36=0,"",IF(BX36=0,"",(BX36/Q36)))</f>
        <v>0.66666666666667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107</v>
      </c>
      <c r="F37" s="189" t="s">
        <v>107</v>
      </c>
      <c r="G37" s="189" t="s">
        <v>66</v>
      </c>
      <c r="H37" s="89"/>
      <c r="I37" s="89"/>
      <c r="J37" s="89"/>
      <c r="K37" s="181"/>
      <c r="L37" s="80">
        <v>61</v>
      </c>
      <c r="M37" s="80">
        <v>44</v>
      </c>
      <c r="N37" s="80">
        <v>12</v>
      </c>
      <c r="O37" s="91">
        <v>4</v>
      </c>
      <c r="P37" s="92">
        <v>1</v>
      </c>
      <c r="Q37" s="93">
        <f>O37+P37</f>
        <v>5</v>
      </c>
      <c r="R37" s="81">
        <f>IFERROR(Q37/N37,"-")</f>
        <v>0.41666666666667</v>
      </c>
      <c r="S37" s="80">
        <v>0</v>
      </c>
      <c r="T37" s="80">
        <v>1</v>
      </c>
      <c r="U37" s="81">
        <f>IFERROR(T37/(Q37),"-")</f>
        <v>0.2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2</v>
      </c>
      <c r="BP37" s="120">
        <f>IF(Q37=0,"",IF(BO37=0,"",(BO37/Q37)))</f>
        <v>0.4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3</v>
      </c>
      <c r="BY37" s="127">
        <f>IF(Q37=0,"",IF(BX37=0,"",(BX37/Q37)))</f>
        <v>0.6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0.091666666666667</v>
      </c>
      <c r="B38" s="189" t="s">
        <v>136</v>
      </c>
      <c r="C38" s="189" t="s">
        <v>58</v>
      </c>
      <c r="D38" s="189"/>
      <c r="E38" s="189" t="s">
        <v>137</v>
      </c>
      <c r="F38" s="189" t="s">
        <v>138</v>
      </c>
      <c r="G38" s="189" t="s">
        <v>61</v>
      </c>
      <c r="H38" s="89" t="s">
        <v>139</v>
      </c>
      <c r="I38" s="89" t="s">
        <v>112</v>
      </c>
      <c r="J38" s="89" t="s">
        <v>113</v>
      </c>
      <c r="K38" s="181">
        <v>300000</v>
      </c>
      <c r="L38" s="80">
        <v>0</v>
      </c>
      <c r="M38" s="80">
        <v>0</v>
      </c>
      <c r="N38" s="80">
        <v>0</v>
      </c>
      <c r="O38" s="91">
        <v>0</v>
      </c>
      <c r="P38" s="92">
        <v>0</v>
      </c>
      <c r="Q38" s="93">
        <f>O38+P38</f>
        <v>0</v>
      </c>
      <c r="R38" s="81" t="str">
        <f>IFERROR(Q38/N38,"-")</f>
        <v>-</v>
      </c>
      <c r="S38" s="80">
        <v>0</v>
      </c>
      <c r="T38" s="80">
        <v>0</v>
      </c>
      <c r="U38" s="81" t="str">
        <f>IFERROR(T38/(Q38),"-")</f>
        <v>-</v>
      </c>
      <c r="V38" s="82">
        <f>IFERROR(K38/SUM(Q38:Q42),"-")</f>
        <v>25000</v>
      </c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>
        <f>SUM(Y38:Y42)-SUM(K38:K42)</f>
        <v>-272500</v>
      </c>
      <c r="AC38" s="85">
        <f>SUM(Y38:Y42)/SUM(K38:K42)</f>
        <v>0.091666666666667</v>
      </c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141</v>
      </c>
      <c r="F39" s="189" t="s">
        <v>142</v>
      </c>
      <c r="G39" s="189" t="s">
        <v>61</v>
      </c>
      <c r="H39" s="89"/>
      <c r="I39" s="89" t="s">
        <v>112</v>
      </c>
      <c r="J39" s="89"/>
      <c r="K39" s="181"/>
      <c r="L39" s="80">
        <v>0</v>
      </c>
      <c r="M39" s="80">
        <v>0</v>
      </c>
      <c r="N39" s="80">
        <v>0</v>
      </c>
      <c r="O39" s="91">
        <v>2</v>
      </c>
      <c r="P39" s="92">
        <v>0</v>
      </c>
      <c r="Q39" s="93">
        <f>O39+P39</f>
        <v>2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144</v>
      </c>
      <c r="F40" s="189" t="s">
        <v>145</v>
      </c>
      <c r="G40" s="189" t="s">
        <v>61</v>
      </c>
      <c r="H40" s="89"/>
      <c r="I40" s="89" t="s">
        <v>112</v>
      </c>
      <c r="J40" s="89"/>
      <c r="K40" s="181"/>
      <c r="L40" s="80">
        <v>0</v>
      </c>
      <c r="M40" s="80">
        <v>0</v>
      </c>
      <c r="N40" s="80">
        <v>0</v>
      </c>
      <c r="O40" s="91">
        <v>4</v>
      </c>
      <c r="P40" s="92">
        <v>0</v>
      </c>
      <c r="Q40" s="93">
        <f>O40+P40</f>
        <v>4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146</v>
      </c>
      <c r="C41" s="189" t="s">
        <v>58</v>
      </c>
      <c r="D41" s="189"/>
      <c r="E41" s="189" t="s">
        <v>95</v>
      </c>
      <c r="F41" s="189" t="s">
        <v>96</v>
      </c>
      <c r="G41" s="189" t="s">
        <v>61</v>
      </c>
      <c r="H41" s="89"/>
      <c r="I41" s="89" t="s">
        <v>112</v>
      </c>
      <c r="J41" s="89"/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147</v>
      </c>
      <c r="C42" s="189" t="s">
        <v>58</v>
      </c>
      <c r="D42" s="189"/>
      <c r="E42" s="189" t="s">
        <v>107</v>
      </c>
      <c r="F42" s="189" t="s">
        <v>107</v>
      </c>
      <c r="G42" s="189" t="s">
        <v>66</v>
      </c>
      <c r="H42" s="89"/>
      <c r="I42" s="89"/>
      <c r="J42" s="89"/>
      <c r="K42" s="181"/>
      <c r="L42" s="80">
        <v>36</v>
      </c>
      <c r="M42" s="80">
        <v>23</v>
      </c>
      <c r="N42" s="80">
        <v>9</v>
      </c>
      <c r="O42" s="91">
        <v>4</v>
      </c>
      <c r="P42" s="92">
        <v>0</v>
      </c>
      <c r="Q42" s="93">
        <f>O42+P42</f>
        <v>4</v>
      </c>
      <c r="R42" s="81">
        <f>IFERROR(Q42/N42,"-")</f>
        <v>0.44444444444444</v>
      </c>
      <c r="S42" s="80">
        <v>0</v>
      </c>
      <c r="T42" s="80">
        <v>2</v>
      </c>
      <c r="U42" s="81">
        <f>IFERROR(T42/(Q42),"-")</f>
        <v>0.5</v>
      </c>
      <c r="V42" s="82"/>
      <c r="W42" s="83">
        <v>2</v>
      </c>
      <c r="X42" s="81">
        <f>IF(Q42=0,"-",W42/Q42)</f>
        <v>0.5</v>
      </c>
      <c r="Y42" s="186">
        <v>27500</v>
      </c>
      <c r="Z42" s="187">
        <f>IFERROR(Y42/Q42,"-")</f>
        <v>6875</v>
      </c>
      <c r="AA42" s="187">
        <f>IFERROR(Y42/W42,"-")</f>
        <v>13750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0.25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0.25</v>
      </c>
      <c r="BQ42" s="121">
        <v>1</v>
      </c>
      <c r="BR42" s="122">
        <f>IFERROR(BQ42/BO42,"-")</f>
        <v>1</v>
      </c>
      <c r="BS42" s="123">
        <v>15000</v>
      </c>
      <c r="BT42" s="124">
        <f>IFERROR(BS42/BO42,"-")</f>
        <v>15000</v>
      </c>
      <c r="BU42" s="125">
        <v>1</v>
      </c>
      <c r="BV42" s="125"/>
      <c r="BW42" s="125"/>
      <c r="BX42" s="126">
        <v>1</v>
      </c>
      <c r="BY42" s="127">
        <f>IF(Q42=0,"",IF(BX42=0,"",(BX42/Q42)))</f>
        <v>0.25</v>
      </c>
      <c r="BZ42" s="128">
        <v>1</v>
      </c>
      <c r="CA42" s="129">
        <f>IFERROR(BZ42/BX42,"-")</f>
        <v>1</v>
      </c>
      <c r="CB42" s="130">
        <v>12500</v>
      </c>
      <c r="CC42" s="131">
        <f>IFERROR(CB42/BX42,"-")</f>
        <v>12500</v>
      </c>
      <c r="CD42" s="132">
        <v>1</v>
      </c>
      <c r="CE42" s="132"/>
      <c r="CF42" s="132"/>
      <c r="CG42" s="133">
        <v>1</v>
      </c>
      <c r="CH42" s="134">
        <f>IF(Q42=0,"",IF(CG42=0,"",(CG42/Q42)))</f>
        <v>0.25</v>
      </c>
      <c r="CI42" s="135">
        <v>1</v>
      </c>
      <c r="CJ42" s="136">
        <f>IFERROR(CI42/CG42,"-")</f>
        <v>1</v>
      </c>
      <c r="CK42" s="137">
        <v>12000</v>
      </c>
      <c r="CL42" s="138">
        <f>IFERROR(CK42/CG42,"-")</f>
        <v>12000</v>
      </c>
      <c r="CM42" s="139"/>
      <c r="CN42" s="139"/>
      <c r="CO42" s="139">
        <v>1</v>
      </c>
      <c r="CP42" s="140">
        <v>2</v>
      </c>
      <c r="CQ42" s="141">
        <v>27500</v>
      </c>
      <c r="CR42" s="141">
        <v>15000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0.3</v>
      </c>
      <c r="B43" s="189" t="s">
        <v>148</v>
      </c>
      <c r="C43" s="189" t="s">
        <v>58</v>
      </c>
      <c r="D43" s="189"/>
      <c r="E43" s="189" t="s">
        <v>149</v>
      </c>
      <c r="F43" s="189" t="s">
        <v>150</v>
      </c>
      <c r="G43" s="189" t="s">
        <v>61</v>
      </c>
      <c r="H43" s="89" t="s">
        <v>62</v>
      </c>
      <c r="I43" s="89" t="s">
        <v>151</v>
      </c>
      <c r="J43" s="89" t="s">
        <v>152</v>
      </c>
      <c r="K43" s="181">
        <v>300000</v>
      </c>
      <c r="L43" s="80">
        <v>0</v>
      </c>
      <c r="M43" s="80">
        <v>0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>
        <f>IFERROR(K43/SUM(Q43:Q50),"-")</f>
        <v>25000</v>
      </c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>
        <f>SUM(Y43:Y50)-SUM(K43:K50)</f>
        <v>-210000</v>
      </c>
      <c r="AC43" s="85">
        <f>SUM(Y43:Y50)/SUM(K43:K50)</f>
        <v>0.3</v>
      </c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153</v>
      </c>
      <c r="C44" s="189" t="s">
        <v>58</v>
      </c>
      <c r="D44" s="189"/>
      <c r="E44" s="189" t="s">
        <v>154</v>
      </c>
      <c r="F44" s="189" t="s">
        <v>155</v>
      </c>
      <c r="G44" s="189" t="s">
        <v>61</v>
      </c>
      <c r="H44" s="89"/>
      <c r="I44" s="89" t="s">
        <v>151</v>
      </c>
      <c r="J44" s="89" t="s">
        <v>156</v>
      </c>
      <c r="K44" s="181"/>
      <c r="L44" s="80">
        <v>0</v>
      </c>
      <c r="M44" s="80">
        <v>0</v>
      </c>
      <c r="N44" s="80">
        <v>0</v>
      </c>
      <c r="O44" s="91">
        <v>2</v>
      </c>
      <c r="P44" s="92">
        <v>0</v>
      </c>
      <c r="Q44" s="93">
        <f>O44+P44</f>
        <v>2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157</v>
      </c>
      <c r="C45" s="189" t="s">
        <v>58</v>
      </c>
      <c r="D45" s="189"/>
      <c r="E45" s="189" t="s">
        <v>109</v>
      </c>
      <c r="F45" s="189" t="s">
        <v>110</v>
      </c>
      <c r="G45" s="189" t="s">
        <v>61</v>
      </c>
      <c r="H45" s="89"/>
      <c r="I45" s="89" t="s">
        <v>151</v>
      </c>
      <c r="J45" s="89" t="s">
        <v>158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0.5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1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159</v>
      </c>
      <c r="C46" s="189" t="s">
        <v>58</v>
      </c>
      <c r="D46" s="189"/>
      <c r="E46" s="189" t="s">
        <v>107</v>
      </c>
      <c r="F46" s="189" t="s">
        <v>107</v>
      </c>
      <c r="G46" s="189" t="s">
        <v>66</v>
      </c>
      <c r="H46" s="89"/>
      <c r="I46" s="89"/>
      <c r="J46" s="89"/>
      <c r="K46" s="181"/>
      <c r="L46" s="80">
        <v>21</v>
      </c>
      <c r="M46" s="80">
        <v>16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0</v>
      </c>
      <c r="T46" s="80">
        <v>1</v>
      </c>
      <c r="U46" s="81">
        <f>IFERROR(T46/(Q46),"-")</f>
        <v>1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1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160</v>
      </c>
      <c r="C47" s="189" t="s">
        <v>58</v>
      </c>
      <c r="D47" s="189"/>
      <c r="E47" s="189" t="s">
        <v>149</v>
      </c>
      <c r="F47" s="189" t="s">
        <v>150</v>
      </c>
      <c r="G47" s="189" t="s">
        <v>61</v>
      </c>
      <c r="H47" s="89" t="s">
        <v>79</v>
      </c>
      <c r="I47" s="89" t="s">
        <v>151</v>
      </c>
      <c r="J47" s="89" t="s">
        <v>152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20000</v>
      </c>
      <c r="Z47" s="187">
        <f>IFERROR(Y47/Q47,"-")</f>
        <v>20000</v>
      </c>
      <c r="AA47" s="187">
        <f>IFERROR(Y47/W47,"-")</f>
        <v>20000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20000</v>
      </c>
      <c r="CC47" s="131">
        <f>IFERROR(CB47/BX47,"-")</f>
        <v>20000</v>
      </c>
      <c r="CD47" s="132"/>
      <c r="CE47" s="132">
        <v>1</v>
      </c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20000</v>
      </c>
      <c r="CR47" s="141">
        <v>20000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161</v>
      </c>
      <c r="C48" s="189" t="s">
        <v>58</v>
      </c>
      <c r="D48" s="189"/>
      <c r="E48" s="189" t="s">
        <v>154</v>
      </c>
      <c r="F48" s="189" t="s">
        <v>155</v>
      </c>
      <c r="G48" s="189" t="s">
        <v>61</v>
      </c>
      <c r="H48" s="89"/>
      <c r="I48" s="89" t="s">
        <v>151</v>
      </c>
      <c r="J48" s="89" t="s">
        <v>156</v>
      </c>
      <c r="K48" s="181"/>
      <c r="L48" s="80">
        <v>0</v>
      </c>
      <c r="M48" s="80">
        <v>0</v>
      </c>
      <c r="N48" s="80">
        <v>0</v>
      </c>
      <c r="O48" s="91">
        <v>1</v>
      </c>
      <c r="P48" s="92">
        <v>0</v>
      </c>
      <c r="Q48" s="93">
        <f>O48+P48</f>
        <v>1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>
        <v>1</v>
      </c>
      <c r="CH48" s="134">
        <f>IF(Q48=0,"",IF(CG48=0,"",(CG48/Q48)))</f>
        <v>1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109</v>
      </c>
      <c r="F49" s="189" t="s">
        <v>110</v>
      </c>
      <c r="G49" s="189" t="s">
        <v>61</v>
      </c>
      <c r="H49" s="89"/>
      <c r="I49" s="89" t="s">
        <v>151</v>
      </c>
      <c r="J49" s="89" t="s">
        <v>158</v>
      </c>
      <c r="K49" s="181"/>
      <c r="L49" s="80">
        <v>0</v>
      </c>
      <c r="M49" s="80">
        <v>0</v>
      </c>
      <c r="N49" s="80">
        <v>0</v>
      </c>
      <c r="O49" s="91">
        <v>3</v>
      </c>
      <c r="P49" s="92">
        <v>0</v>
      </c>
      <c r="Q49" s="93">
        <f>O49+P49</f>
        <v>3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0.33333333333333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0.33333333333333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2</v>
      </c>
      <c r="BY49" s="127">
        <f>IF(Q49=0,"",IF(BX49=0,"",(BX49/Q49)))</f>
        <v>0.66666666666667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163</v>
      </c>
      <c r="C50" s="189" t="s">
        <v>58</v>
      </c>
      <c r="D50" s="189"/>
      <c r="E50" s="189" t="s">
        <v>107</v>
      </c>
      <c r="F50" s="189" t="s">
        <v>107</v>
      </c>
      <c r="G50" s="189" t="s">
        <v>66</v>
      </c>
      <c r="H50" s="89"/>
      <c r="I50" s="89"/>
      <c r="J50" s="89"/>
      <c r="K50" s="181"/>
      <c r="L50" s="80">
        <v>22</v>
      </c>
      <c r="M50" s="80">
        <v>13</v>
      </c>
      <c r="N50" s="80">
        <v>9</v>
      </c>
      <c r="O50" s="91">
        <v>2</v>
      </c>
      <c r="P50" s="92">
        <v>0</v>
      </c>
      <c r="Q50" s="93">
        <f>O50+P50</f>
        <v>2</v>
      </c>
      <c r="R50" s="81">
        <f>IFERROR(Q50/N50,"-")</f>
        <v>0.22222222222222</v>
      </c>
      <c r="S50" s="80">
        <v>1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0.5</v>
      </c>
      <c r="Y50" s="186">
        <v>70000</v>
      </c>
      <c r="Z50" s="187">
        <f>IFERROR(Y50/Q50,"-")</f>
        <v>35000</v>
      </c>
      <c r="AA50" s="187">
        <f>IFERROR(Y50/W50,"-")</f>
        <v>70000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0.5</v>
      </c>
      <c r="CI50" s="135">
        <v>1</v>
      </c>
      <c r="CJ50" s="136">
        <f>IFERROR(CI50/CG50,"-")</f>
        <v>1</v>
      </c>
      <c r="CK50" s="137">
        <v>70000</v>
      </c>
      <c r="CL50" s="138">
        <f>IFERROR(CK50/CG50,"-")</f>
        <v>70000</v>
      </c>
      <c r="CM50" s="139"/>
      <c r="CN50" s="139"/>
      <c r="CO50" s="139">
        <v>1</v>
      </c>
      <c r="CP50" s="140">
        <v>1</v>
      </c>
      <c r="CQ50" s="141">
        <v>70000</v>
      </c>
      <c r="CR50" s="141">
        <v>70000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1.2076923076923</v>
      </c>
      <c r="B51" s="189" t="s">
        <v>164</v>
      </c>
      <c r="C51" s="189" t="s">
        <v>58</v>
      </c>
      <c r="D51" s="189"/>
      <c r="E51" s="189" t="s">
        <v>165</v>
      </c>
      <c r="F51" s="189" t="s">
        <v>166</v>
      </c>
      <c r="G51" s="189" t="s">
        <v>61</v>
      </c>
      <c r="H51" s="89" t="s">
        <v>167</v>
      </c>
      <c r="I51" s="89" t="s">
        <v>151</v>
      </c>
      <c r="J51" s="89" t="s">
        <v>168</v>
      </c>
      <c r="K51" s="181">
        <v>260000</v>
      </c>
      <c r="L51" s="80">
        <v>0</v>
      </c>
      <c r="M51" s="80">
        <v>0</v>
      </c>
      <c r="N51" s="80">
        <v>0</v>
      </c>
      <c r="O51" s="91">
        <v>4</v>
      </c>
      <c r="P51" s="92">
        <v>0</v>
      </c>
      <c r="Q51" s="93">
        <f>O51+P51</f>
        <v>4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0.25</v>
      </c>
      <c r="V51" s="82">
        <f>IFERROR(K51/SUM(Q51:Q55),"-")</f>
        <v>18571.428571429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SUM(Y51:Y55)-SUM(K51:K55)</f>
        <v>54000</v>
      </c>
      <c r="AC51" s="85">
        <f>SUM(Y51:Y55)/SUM(K51:K55)</f>
        <v>1.2076923076923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0.25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0.25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1</v>
      </c>
      <c r="BY51" s="127">
        <f>IF(Q51=0,"",IF(BX51=0,"",(BX51/Q51)))</f>
        <v>0.25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1</v>
      </c>
      <c r="CH51" s="134">
        <f>IF(Q51=0,"",IF(CG51=0,"",(CG51/Q51)))</f>
        <v>0.25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169</v>
      </c>
      <c r="C52" s="189" t="s">
        <v>58</v>
      </c>
      <c r="D52" s="189"/>
      <c r="E52" s="189" t="s">
        <v>115</v>
      </c>
      <c r="F52" s="189" t="s">
        <v>116</v>
      </c>
      <c r="G52" s="189" t="s">
        <v>61</v>
      </c>
      <c r="H52" s="89"/>
      <c r="I52" s="89" t="s">
        <v>151</v>
      </c>
      <c r="J52" s="89"/>
      <c r="K52" s="181"/>
      <c r="L52" s="80">
        <v>0</v>
      </c>
      <c r="M52" s="80">
        <v>0</v>
      </c>
      <c r="N52" s="80">
        <v>0</v>
      </c>
      <c r="O52" s="91">
        <v>4</v>
      </c>
      <c r="P52" s="92">
        <v>0</v>
      </c>
      <c r="Q52" s="93">
        <f>O52+P52</f>
        <v>4</v>
      </c>
      <c r="R52" s="81" t="str">
        <f>IFERROR(Q52/N52,"-")</f>
        <v>-</v>
      </c>
      <c r="S52" s="80">
        <v>0</v>
      </c>
      <c r="T52" s="80">
        <v>2</v>
      </c>
      <c r="U52" s="81">
        <f>IFERROR(T52/(Q52),"-")</f>
        <v>0.5</v>
      </c>
      <c r="V52" s="82"/>
      <c r="W52" s="83">
        <v>1</v>
      </c>
      <c r="X52" s="81">
        <f>IF(Q52=0,"-",W52/Q52)</f>
        <v>0.25</v>
      </c>
      <c r="Y52" s="186">
        <v>3000</v>
      </c>
      <c r="Z52" s="187">
        <f>IFERROR(Y52/Q52,"-")</f>
        <v>750</v>
      </c>
      <c r="AA52" s="187">
        <f>IFERROR(Y52/W52,"-")</f>
        <v>3000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0.25</v>
      </c>
      <c r="AP52" s="100">
        <v>1</v>
      </c>
      <c r="AQ52" s="102">
        <f>IFERROR(AP52/AN52,"-")</f>
        <v>1</v>
      </c>
      <c r="AR52" s="103">
        <v>3000</v>
      </c>
      <c r="AS52" s="104">
        <f>IFERROR(AR52/AN52,"-")</f>
        <v>3000</v>
      </c>
      <c r="AT52" s="105">
        <v>1</v>
      </c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2</v>
      </c>
      <c r="BG52" s="113">
        <f>IF(Q52=0,"",IF(BF52=0,"",(BF52/Q52)))</f>
        <v>0.5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0.25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3000</v>
      </c>
      <c r="CR52" s="141">
        <v>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170</v>
      </c>
      <c r="C53" s="189" t="s">
        <v>58</v>
      </c>
      <c r="D53" s="189"/>
      <c r="E53" s="189" t="s">
        <v>137</v>
      </c>
      <c r="F53" s="189" t="s">
        <v>138</v>
      </c>
      <c r="G53" s="189" t="s">
        <v>61</v>
      </c>
      <c r="H53" s="89"/>
      <c r="I53" s="89" t="s">
        <v>151</v>
      </c>
      <c r="J53" s="89"/>
      <c r="K53" s="181"/>
      <c r="L53" s="80">
        <v>0</v>
      </c>
      <c r="M53" s="80">
        <v>0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171</v>
      </c>
      <c r="C54" s="189" t="s">
        <v>58</v>
      </c>
      <c r="D54" s="189"/>
      <c r="E54" s="189" t="s">
        <v>172</v>
      </c>
      <c r="F54" s="189" t="s">
        <v>173</v>
      </c>
      <c r="G54" s="189" t="s">
        <v>73</v>
      </c>
      <c r="H54" s="89"/>
      <c r="I54" s="89" t="s">
        <v>151</v>
      </c>
      <c r="J54" s="89"/>
      <c r="K54" s="181"/>
      <c r="L54" s="80">
        <v>2</v>
      </c>
      <c r="M54" s="80">
        <v>0</v>
      </c>
      <c r="N54" s="80">
        <v>9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174</v>
      </c>
      <c r="C55" s="189" t="s">
        <v>58</v>
      </c>
      <c r="D55" s="189"/>
      <c r="E55" s="189" t="s">
        <v>107</v>
      </c>
      <c r="F55" s="189" t="s">
        <v>107</v>
      </c>
      <c r="G55" s="189" t="s">
        <v>66</v>
      </c>
      <c r="H55" s="89"/>
      <c r="I55" s="89"/>
      <c r="J55" s="89"/>
      <c r="K55" s="181"/>
      <c r="L55" s="80">
        <v>59</v>
      </c>
      <c r="M55" s="80">
        <v>28</v>
      </c>
      <c r="N55" s="80">
        <v>6</v>
      </c>
      <c r="O55" s="91">
        <v>6</v>
      </c>
      <c r="P55" s="92">
        <v>0</v>
      </c>
      <c r="Q55" s="93">
        <f>O55+P55</f>
        <v>6</v>
      </c>
      <c r="R55" s="81">
        <f>IFERROR(Q55/N55,"-")</f>
        <v>1</v>
      </c>
      <c r="S55" s="80">
        <v>2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0.16666666666667</v>
      </c>
      <c r="Y55" s="186">
        <v>311000</v>
      </c>
      <c r="Z55" s="187">
        <f>IFERROR(Y55/Q55,"-")</f>
        <v>51833.333333333</v>
      </c>
      <c r="AA55" s="187">
        <f>IFERROR(Y55/W55,"-")</f>
        <v>311000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0.16666666666667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3</v>
      </c>
      <c r="BY55" s="127">
        <f>IF(Q55=0,"",IF(BX55=0,"",(BX55/Q55)))</f>
        <v>0.5</v>
      </c>
      <c r="BZ55" s="128">
        <v>1</v>
      </c>
      <c r="CA55" s="129">
        <f>IFERROR(BZ55/BX55,"-")</f>
        <v>0.33333333333333</v>
      </c>
      <c r="CB55" s="130">
        <v>83000</v>
      </c>
      <c r="CC55" s="131">
        <f>IFERROR(CB55/BX55,"-")</f>
        <v>27666.666666667</v>
      </c>
      <c r="CD55" s="132"/>
      <c r="CE55" s="132"/>
      <c r="CF55" s="132">
        <v>1</v>
      </c>
      <c r="CG55" s="133">
        <v>2</v>
      </c>
      <c r="CH55" s="134">
        <f>IF(Q55=0,"",IF(CG55=0,"",(CG55/Q55)))</f>
        <v>0.33333333333333</v>
      </c>
      <c r="CI55" s="135">
        <v>1</v>
      </c>
      <c r="CJ55" s="136">
        <f>IFERROR(CI55/CG55,"-")</f>
        <v>0.5</v>
      </c>
      <c r="CK55" s="137">
        <v>377000</v>
      </c>
      <c r="CL55" s="138">
        <f>IFERROR(CK55/CG55,"-")</f>
        <v>188500</v>
      </c>
      <c r="CM55" s="139"/>
      <c r="CN55" s="139"/>
      <c r="CO55" s="139">
        <v>1</v>
      </c>
      <c r="CP55" s="140">
        <v>1</v>
      </c>
      <c r="CQ55" s="141">
        <v>311000</v>
      </c>
      <c r="CR55" s="141">
        <v>377000</v>
      </c>
      <c r="CS55" s="141"/>
      <c r="CT55" s="142" t="str">
        <f>IF(AND(CR55=0,CS55=0),"",IF(AND(CR55&lt;=100000,CS55&lt;=100000),"",IF(CR55/CQ55&gt;0.7,"男高",IF(CS55/CQ55&gt;0.7,"女高",""))))</f>
        <v>男高</v>
      </c>
    </row>
    <row r="56" spans="1:99">
      <c r="A56" s="79">
        <f>AC56</f>
        <v>0</v>
      </c>
      <c r="B56" s="189" t="s">
        <v>175</v>
      </c>
      <c r="C56" s="189" t="s">
        <v>58</v>
      </c>
      <c r="D56" s="189"/>
      <c r="E56" s="189" t="s">
        <v>176</v>
      </c>
      <c r="F56" s="189" t="s">
        <v>102</v>
      </c>
      <c r="G56" s="189" t="s">
        <v>61</v>
      </c>
      <c r="H56" s="89" t="s">
        <v>177</v>
      </c>
      <c r="I56" s="89" t="s">
        <v>151</v>
      </c>
      <c r="J56" s="89" t="s">
        <v>168</v>
      </c>
      <c r="K56" s="181">
        <v>210000</v>
      </c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>
        <f>IFERROR(K56/SUM(Q56:Q60),"-")</f>
        <v>23333.333333333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SUM(Y56:Y60)-SUM(K56:K60)</f>
        <v>-210000</v>
      </c>
      <c r="AC56" s="85">
        <f>SUM(Y56:Y60)/SUM(K56:K60)</f>
        <v>0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>
        <v>2</v>
      </c>
      <c r="CH56" s="134">
        <f>IF(Q56=0,"",IF(CG56=0,"",(CG56/Q56)))</f>
        <v>0.5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178</v>
      </c>
      <c r="C57" s="189" t="s">
        <v>58</v>
      </c>
      <c r="D57" s="189"/>
      <c r="E57" s="189" t="s">
        <v>118</v>
      </c>
      <c r="F57" s="189" t="s">
        <v>119</v>
      </c>
      <c r="G57" s="189" t="s">
        <v>61</v>
      </c>
      <c r="H57" s="89"/>
      <c r="I57" s="89" t="s">
        <v>151</v>
      </c>
      <c r="J57" s="89"/>
      <c r="K57" s="181"/>
      <c r="L57" s="80">
        <v>0</v>
      </c>
      <c r="M57" s="80">
        <v>0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1</v>
      </c>
      <c r="U57" s="81">
        <f>IFERROR(T57/(Q57),"-")</f>
        <v>0.5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179</v>
      </c>
      <c r="C58" s="189" t="s">
        <v>58</v>
      </c>
      <c r="D58" s="189"/>
      <c r="E58" s="189" t="s">
        <v>115</v>
      </c>
      <c r="F58" s="189" t="s">
        <v>116</v>
      </c>
      <c r="G58" s="189" t="s">
        <v>61</v>
      </c>
      <c r="H58" s="89"/>
      <c r="I58" s="89" t="s">
        <v>151</v>
      </c>
      <c r="J58" s="89"/>
      <c r="K58" s="181"/>
      <c r="L58" s="80">
        <v>0</v>
      </c>
      <c r="M58" s="80">
        <v>0</v>
      </c>
      <c r="N58" s="80">
        <v>0</v>
      </c>
      <c r="O58" s="91">
        <v>2</v>
      </c>
      <c r="P58" s="92">
        <v>0</v>
      </c>
      <c r="Q58" s="93">
        <f>O58+P58</f>
        <v>2</v>
      </c>
      <c r="R58" s="81" t="str">
        <f>IFERROR(Q58/N58,"-")</f>
        <v>-</v>
      </c>
      <c r="S58" s="80">
        <v>0</v>
      </c>
      <c r="T58" s="80">
        <v>1</v>
      </c>
      <c r="U58" s="81">
        <f>IFERROR(T58/(Q58),"-")</f>
        <v>0.5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1</v>
      </c>
      <c r="BP58" s="120">
        <f>IF(Q58=0,"",IF(BO58=0,"",(BO58/Q58)))</f>
        <v>0.5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180</v>
      </c>
      <c r="C59" s="189" t="s">
        <v>58</v>
      </c>
      <c r="D59" s="189"/>
      <c r="E59" s="189" t="s">
        <v>181</v>
      </c>
      <c r="F59" s="189" t="s">
        <v>182</v>
      </c>
      <c r="G59" s="189" t="s">
        <v>73</v>
      </c>
      <c r="H59" s="89"/>
      <c r="I59" s="89" t="s">
        <v>151</v>
      </c>
      <c r="J59" s="89"/>
      <c r="K59" s="181"/>
      <c r="L59" s="80">
        <v>4</v>
      </c>
      <c r="M59" s="80">
        <v>0</v>
      </c>
      <c r="N59" s="80">
        <v>11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183</v>
      </c>
      <c r="C60" s="189" t="s">
        <v>58</v>
      </c>
      <c r="D60" s="189"/>
      <c r="E60" s="189" t="s">
        <v>107</v>
      </c>
      <c r="F60" s="189" t="s">
        <v>107</v>
      </c>
      <c r="G60" s="189" t="s">
        <v>66</v>
      </c>
      <c r="H60" s="89"/>
      <c r="I60" s="89"/>
      <c r="J60" s="89"/>
      <c r="K60" s="181"/>
      <c r="L60" s="80">
        <v>28</v>
      </c>
      <c r="M60" s="80">
        <v>18</v>
      </c>
      <c r="N60" s="80">
        <v>5</v>
      </c>
      <c r="O60" s="91">
        <v>1</v>
      </c>
      <c r="P60" s="92">
        <v>0</v>
      </c>
      <c r="Q60" s="93">
        <f>O60+P60</f>
        <v>1</v>
      </c>
      <c r="R60" s="81">
        <f>IFERROR(Q60/N60,"-")</f>
        <v>0.2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>
        <v>1</v>
      </c>
      <c r="CH60" s="134">
        <f>IF(Q60=0,"",IF(CG60=0,"",(CG60/Q60)))</f>
        <v>1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0.030769230769231</v>
      </c>
      <c r="B61" s="189" t="s">
        <v>184</v>
      </c>
      <c r="C61" s="189" t="s">
        <v>58</v>
      </c>
      <c r="D61" s="189"/>
      <c r="E61" s="189" t="s">
        <v>95</v>
      </c>
      <c r="F61" s="189" t="s">
        <v>96</v>
      </c>
      <c r="G61" s="189" t="s">
        <v>61</v>
      </c>
      <c r="H61" s="89" t="s">
        <v>185</v>
      </c>
      <c r="I61" s="89" t="s">
        <v>151</v>
      </c>
      <c r="J61" s="89" t="s">
        <v>152</v>
      </c>
      <c r="K61" s="181">
        <v>260000</v>
      </c>
      <c r="L61" s="80">
        <v>0</v>
      </c>
      <c r="M61" s="80">
        <v>0</v>
      </c>
      <c r="N61" s="80">
        <v>0</v>
      </c>
      <c r="O61" s="91">
        <v>4</v>
      </c>
      <c r="P61" s="92">
        <v>0</v>
      </c>
      <c r="Q61" s="93">
        <f>O61+P61</f>
        <v>4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>
        <f>IFERROR(K61/SUM(Q61:Q64),"-")</f>
        <v>8965.5172413793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SUM(Y61:Y64)-SUM(K61:K64)</f>
        <v>-252000</v>
      </c>
      <c r="AC61" s="85">
        <f>SUM(Y61:Y64)/SUM(K61:K64)</f>
        <v>0.030769230769231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0.25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0.25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2</v>
      </c>
      <c r="BY61" s="127">
        <f>IF(Q61=0,"",IF(BX61=0,"",(BX61/Q61)))</f>
        <v>0.5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186</v>
      </c>
      <c r="C62" s="189" t="s">
        <v>58</v>
      </c>
      <c r="D62" s="189"/>
      <c r="E62" s="189" t="s">
        <v>187</v>
      </c>
      <c r="F62" s="189" t="s">
        <v>188</v>
      </c>
      <c r="G62" s="189" t="s">
        <v>61</v>
      </c>
      <c r="H62" s="89"/>
      <c r="I62" s="89" t="s">
        <v>151</v>
      </c>
      <c r="J62" s="89" t="s">
        <v>156</v>
      </c>
      <c r="K62" s="181"/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1</v>
      </c>
      <c r="U62" s="81">
        <f>IFERROR(T62/(Q62),"-")</f>
        <v>0.33333333333333</v>
      </c>
      <c r="V62" s="82"/>
      <c r="W62" s="83">
        <v>1</v>
      </c>
      <c r="X62" s="81">
        <f>IF(Q62=0,"-",W62/Q62)</f>
        <v>0.33333333333333</v>
      </c>
      <c r="Y62" s="186">
        <v>5000</v>
      </c>
      <c r="Z62" s="187">
        <f>IFERROR(Y62/Q62,"-")</f>
        <v>1666.6666666667</v>
      </c>
      <c r="AA62" s="187">
        <f>IFERROR(Y62/W62,"-")</f>
        <v>5000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2</v>
      </c>
      <c r="AO62" s="101">
        <f>IF(Q62=0,"",IF(AN62=0,"",(AN62/Q62)))</f>
        <v>0.66666666666667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0.33333333333333</v>
      </c>
      <c r="BQ62" s="121">
        <v>1</v>
      </c>
      <c r="BR62" s="122">
        <f>IFERROR(BQ62/BO62,"-")</f>
        <v>1</v>
      </c>
      <c r="BS62" s="123">
        <v>5000</v>
      </c>
      <c r="BT62" s="124">
        <f>IFERROR(BS62/BO62,"-")</f>
        <v>5000</v>
      </c>
      <c r="BU62" s="125">
        <v>1</v>
      </c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5000</v>
      </c>
      <c r="CR62" s="141">
        <v>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189</v>
      </c>
      <c r="C63" s="189" t="s">
        <v>58</v>
      </c>
      <c r="D63" s="189"/>
      <c r="E63" s="189" t="s">
        <v>165</v>
      </c>
      <c r="F63" s="189" t="s">
        <v>166</v>
      </c>
      <c r="G63" s="189" t="s">
        <v>61</v>
      </c>
      <c r="H63" s="89"/>
      <c r="I63" s="89" t="s">
        <v>151</v>
      </c>
      <c r="J63" s="89" t="s">
        <v>158</v>
      </c>
      <c r="K63" s="181"/>
      <c r="L63" s="80">
        <v>0</v>
      </c>
      <c r="M63" s="80">
        <v>0</v>
      </c>
      <c r="N63" s="80">
        <v>0</v>
      </c>
      <c r="O63" s="91">
        <v>18</v>
      </c>
      <c r="P63" s="92">
        <v>0</v>
      </c>
      <c r="Q63" s="93">
        <f>O63+P63</f>
        <v>18</v>
      </c>
      <c r="R63" s="81" t="str">
        <f>IFERROR(Q63/N63,"-")</f>
        <v>-</v>
      </c>
      <c r="S63" s="80">
        <v>0</v>
      </c>
      <c r="T63" s="80">
        <v>2</v>
      </c>
      <c r="U63" s="81">
        <f>IFERROR(T63/(Q63),"-")</f>
        <v>0.11111111111111</v>
      </c>
      <c r="V63" s="82"/>
      <c r="W63" s="83">
        <v>1</v>
      </c>
      <c r="X63" s="81">
        <f>IF(Q63=0,"-",W63/Q63)</f>
        <v>0.055555555555556</v>
      </c>
      <c r="Y63" s="186">
        <v>3000</v>
      </c>
      <c r="Z63" s="187">
        <f>IFERROR(Y63/Q63,"-")</f>
        <v>166.66666666667</v>
      </c>
      <c r="AA63" s="187">
        <f>IFERROR(Y63/W63,"-")</f>
        <v>3000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1</v>
      </c>
      <c r="AO63" s="101">
        <f>IF(Q63=0,"",IF(AN63=0,"",(AN63/Q63)))</f>
        <v>0.055555555555556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>
        <v>1</v>
      </c>
      <c r="AX63" s="107">
        <f>IF(Q63=0,"",IF(AW63=0,"",(AW63/Q63)))</f>
        <v>0.055555555555556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3</v>
      </c>
      <c r="BG63" s="113">
        <f>IF(Q63=0,"",IF(BF63=0,"",(BF63/Q63)))</f>
        <v>0.16666666666667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9</v>
      </c>
      <c r="BP63" s="120">
        <f>IF(Q63=0,"",IF(BO63=0,"",(BO63/Q63)))</f>
        <v>0.5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4</v>
      </c>
      <c r="BY63" s="127">
        <f>IF(Q63=0,"",IF(BX63=0,"",(BX63/Q63)))</f>
        <v>0.22222222222222</v>
      </c>
      <c r="BZ63" s="128">
        <v>1</v>
      </c>
      <c r="CA63" s="129">
        <f>IFERROR(BZ63/BX63,"-")</f>
        <v>0.25</v>
      </c>
      <c r="CB63" s="130">
        <v>3000</v>
      </c>
      <c r="CC63" s="131">
        <f>IFERROR(CB63/BX63,"-")</f>
        <v>750</v>
      </c>
      <c r="CD63" s="132">
        <v>1</v>
      </c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3000</v>
      </c>
      <c r="CR63" s="141">
        <v>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190</v>
      </c>
      <c r="C64" s="189" t="s">
        <v>58</v>
      </c>
      <c r="D64" s="189"/>
      <c r="E64" s="189" t="s">
        <v>107</v>
      </c>
      <c r="F64" s="189" t="s">
        <v>107</v>
      </c>
      <c r="G64" s="189" t="s">
        <v>66</v>
      </c>
      <c r="H64" s="89"/>
      <c r="I64" s="89"/>
      <c r="J64" s="89"/>
      <c r="K64" s="181"/>
      <c r="L64" s="80">
        <v>25</v>
      </c>
      <c r="M64" s="80">
        <v>18</v>
      </c>
      <c r="N64" s="80">
        <v>8</v>
      </c>
      <c r="O64" s="91">
        <v>4</v>
      </c>
      <c r="P64" s="92">
        <v>0</v>
      </c>
      <c r="Q64" s="93">
        <f>O64+P64</f>
        <v>4</v>
      </c>
      <c r="R64" s="81">
        <f>IFERROR(Q64/N64,"-")</f>
        <v>0.5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0.25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2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1</v>
      </c>
      <c r="CH64" s="134">
        <f>IF(Q64=0,"",IF(CG64=0,"",(CG64/Q64)))</f>
        <v>0.25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0.38003333333333</v>
      </c>
      <c r="B65" s="189" t="s">
        <v>191</v>
      </c>
      <c r="C65" s="189" t="s">
        <v>58</v>
      </c>
      <c r="D65" s="189"/>
      <c r="E65" s="189" t="s">
        <v>176</v>
      </c>
      <c r="F65" s="189" t="s">
        <v>102</v>
      </c>
      <c r="G65" s="189" t="s">
        <v>61</v>
      </c>
      <c r="H65" s="89" t="s">
        <v>192</v>
      </c>
      <c r="I65" s="89" t="s">
        <v>193</v>
      </c>
      <c r="J65" s="89" t="s">
        <v>194</v>
      </c>
      <c r="K65" s="181">
        <v>300000</v>
      </c>
      <c r="L65" s="80">
        <v>0</v>
      </c>
      <c r="M65" s="80">
        <v>0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>
        <f>IFERROR(K65/SUM(Q65:Q76),"-")</f>
        <v>17647.058823529</v>
      </c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>
        <f>SUM(Y65:Y76)-SUM(K65:K76)</f>
        <v>-185990</v>
      </c>
      <c r="AC65" s="85">
        <f>SUM(Y65:Y76)/SUM(K65:K76)</f>
        <v>0.38003333333333</v>
      </c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195</v>
      </c>
      <c r="C66" s="189" t="s">
        <v>58</v>
      </c>
      <c r="D66" s="189"/>
      <c r="E66" s="189" t="s">
        <v>115</v>
      </c>
      <c r="F66" s="189" t="s">
        <v>116</v>
      </c>
      <c r="G66" s="189" t="s">
        <v>61</v>
      </c>
      <c r="H66" s="89"/>
      <c r="I66" s="89" t="s">
        <v>193</v>
      </c>
      <c r="J66" s="89" t="s">
        <v>196</v>
      </c>
      <c r="K66" s="181"/>
      <c r="L66" s="80">
        <v>0</v>
      </c>
      <c r="M66" s="80">
        <v>0</v>
      </c>
      <c r="N66" s="80">
        <v>0</v>
      </c>
      <c r="O66" s="91">
        <v>6</v>
      </c>
      <c r="P66" s="92">
        <v>0</v>
      </c>
      <c r="Q66" s="93">
        <f>O66+P66</f>
        <v>6</v>
      </c>
      <c r="R66" s="81" t="str">
        <f>IFERROR(Q66/N66,"-")</f>
        <v>-</v>
      </c>
      <c r="S66" s="80">
        <v>0</v>
      </c>
      <c r="T66" s="80">
        <v>3</v>
      </c>
      <c r="U66" s="81">
        <f>IFERROR(T66/(Q66),"-")</f>
        <v>0.5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0.16666666666667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4</v>
      </c>
      <c r="BP66" s="120">
        <f>IF(Q66=0,"",IF(BO66=0,"",(BO66/Q66)))</f>
        <v>0.66666666666667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1</v>
      </c>
      <c r="BY66" s="127">
        <f>IF(Q66=0,"",IF(BX66=0,"",(BX66/Q66)))</f>
        <v>0.16666666666667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197</v>
      </c>
      <c r="C67" s="189" t="s">
        <v>58</v>
      </c>
      <c r="D67" s="189"/>
      <c r="E67" s="189" t="s">
        <v>107</v>
      </c>
      <c r="F67" s="189" t="s">
        <v>107</v>
      </c>
      <c r="G67" s="189" t="s">
        <v>66</v>
      </c>
      <c r="H67" s="89"/>
      <c r="I67" s="89"/>
      <c r="J67" s="89"/>
      <c r="K67" s="181"/>
      <c r="L67" s="80">
        <v>7</v>
      </c>
      <c r="M67" s="80">
        <v>6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198</v>
      </c>
      <c r="C68" s="189" t="s">
        <v>58</v>
      </c>
      <c r="D68" s="189"/>
      <c r="E68" s="189" t="s">
        <v>95</v>
      </c>
      <c r="F68" s="189" t="s">
        <v>96</v>
      </c>
      <c r="G68" s="189" t="s">
        <v>61</v>
      </c>
      <c r="H68" s="89" t="s">
        <v>199</v>
      </c>
      <c r="I68" s="89" t="s">
        <v>193</v>
      </c>
      <c r="J68" s="89" t="s">
        <v>194</v>
      </c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1</v>
      </c>
      <c r="T68" s="80">
        <v>0</v>
      </c>
      <c r="U68" s="81">
        <f>IFERROR(T68/(Q68),"-")</f>
        <v>0</v>
      </c>
      <c r="V68" s="82"/>
      <c r="W68" s="83">
        <v>1</v>
      </c>
      <c r="X68" s="81">
        <f>IF(Q68=0,"-",W68/Q68)</f>
        <v>0.5</v>
      </c>
      <c r="Y68" s="186">
        <v>44000</v>
      </c>
      <c r="Z68" s="187">
        <f>IFERROR(Y68/Q68,"-")</f>
        <v>22000</v>
      </c>
      <c r="AA68" s="187">
        <f>IFERROR(Y68/W68,"-")</f>
        <v>44000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2</v>
      </c>
      <c r="BY68" s="127">
        <f>IF(Q68=0,"",IF(BX68=0,"",(BX68/Q68)))</f>
        <v>1</v>
      </c>
      <c r="BZ68" s="128">
        <v>1</v>
      </c>
      <c r="CA68" s="129">
        <f>IFERROR(BZ68/BX68,"-")</f>
        <v>0.5</v>
      </c>
      <c r="CB68" s="130">
        <v>44000</v>
      </c>
      <c r="CC68" s="131">
        <f>IFERROR(CB68/BX68,"-")</f>
        <v>22000</v>
      </c>
      <c r="CD68" s="132"/>
      <c r="CE68" s="132"/>
      <c r="CF68" s="132">
        <v>1</v>
      </c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44000</v>
      </c>
      <c r="CR68" s="141">
        <v>44000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200</v>
      </c>
      <c r="C69" s="189" t="s">
        <v>58</v>
      </c>
      <c r="D69" s="189"/>
      <c r="E69" s="189" t="s">
        <v>141</v>
      </c>
      <c r="F69" s="189" t="s">
        <v>142</v>
      </c>
      <c r="G69" s="189" t="s">
        <v>61</v>
      </c>
      <c r="H69" s="89"/>
      <c r="I69" s="89" t="s">
        <v>193</v>
      </c>
      <c r="J69" s="89" t="s">
        <v>196</v>
      </c>
      <c r="K69" s="181"/>
      <c r="L69" s="80">
        <v>0</v>
      </c>
      <c r="M69" s="80">
        <v>0</v>
      </c>
      <c r="N69" s="80">
        <v>0</v>
      </c>
      <c r="O69" s="91">
        <v>3</v>
      </c>
      <c r="P69" s="92">
        <v>0</v>
      </c>
      <c r="Q69" s="93">
        <f>O69+P69</f>
        <v>3</v>
      </c>
      <c r="R69" s="81" t="str">
        <f>IFERROR(Q69/N69,"-")</f>
        <v>-</v>
      </c>
      <c r="S69" s="80">
        <v>1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0.33333333333333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2</v>
      </c>
      <c r="BY69" s="127">
        <f>IF(Q69=0,"",IF(BX69=0,"",(BX69/Q69)))</f>
        <v>0.66666666666667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201</v>
      </c>
      <c r="C70" s="189" t="s">
        <v>58</v>
      </c>
      <c r="D70" s="189"/>
      <c r="E70" s="189" t="s">
        <v>107</v>
      </c>
      <c r="F70" s="189" t="s">
        <v>107</v>
      </c>
      <c r="G70" s="189" t="s">
        <v>66</v>
      </c>
      <c r="H70" s="89"/>
      <c r="I70" s="89"/>
      <c r="J70" s="89"/>
      <c r="K70" s="181"/>
      <c r="L70" s="80">
        <v>11</v>
      </c>
      <c r="M70" s="80">
        <v>10</v>
      </c>
      <c r="N70" s="80">
        <v>3</v>
      </c>
      <c r="O70" s="91">
        <v>1</v>
      </c>
      <c r="P70" s="92">
        <v>0</v>
      </c>
      <c r="Q70" s="93">
        <f>O70+P70</f>
        <v>1</v>
      </c>
      <c r="R70" s="81">
        <f>IFERROR(Q70/N70,"-")</f>
        <v>0.33333333333333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1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202</v>
      </c>
      <c r="C71" s="189" t="s">
        <v>58</v>
      </c>
      <c r="D71" s="189"/>
      <c r="E71" s="189" t="s">
        <v>137</v>
      </c>
      <c r="F71" s="189" t="s">
        <v>138</v>
      </c>
      <c r="G71" s="189" t="s">
        <v>61</v>
      </c>
      <c r="H71" s="89" t="s">
        <v>203</v>
      </c>
      <c r="I71" s="89" t="s">
        <v>193</v>
      </c>
      <c r="J71" s="89" t="s">
        <v>194</v>
      </c>
      <c r="K71" s="181"/>
      <c r="L71" s="80">
        <v>0</v>
      </c>
      <c r="M71" s="80">
        <v>0</v>
      </c>
      <c r="N71" s="80">
        <v>0</v>
      </c>
      <c r="O71" s="91">
        <v>0</v>
      </c>
      <c r="P71" s="92">
        <v>0</v>
      </c>
      <c r="Q71" s="93">
        <f>O71+P71</f>
        <v>0</v>
      </c>
      <c r="R71" s="81" t="str">
        <f>IFERROR(Q71/N71,"-")</f>
        <v>-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204</v>
      </c>
      <c r="C72" s="189" t="s">
        <v>58</v>
      </c>
      <c r="D72" s="189"/>
      <c r="E72" s="189" t="s">
        <v>109</v>
      </c>
      <c r="F72" s="189" t="s">
        <v>110</v>
      </c>
      <c r="G72" s="189" t="s">
        <v>61</v>
      </c>
      <c r="H72" s="89"/>
      <c r="I72" s="89" t="s">
        <v>193</v>
      </c>
      <c r="J72" s="89" t="s">
        <v>196</v>
      </c>
      <c r="K72" s="181"/>
      <c r="L72" s="80">
        <v>0</v>
      </c>
      <c r="M72" s="80">
        <v>0</v>
      </c>
      <c r="N72" s="80">
        <v>0</v>
      </c>
      <c r="O72" s="91">
        <v>1</v>
      </c>
      <c r="P72" s="92">
        <v>0</v>
      </c>
      <c r="Q72" s="93">
        <f>O72+P72</f>
        <v>1</v>
      </c>
      <c r="R72" s="81" t="str">
        <f>IFERROR(Q72/N72,"-")</f>
        <v>-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1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205</v>
      </c>
      <c r="C73" s="189" t="s">
        <v>58</v>
      </c>
      <c r="D73" s="189"/>
      <c r="E73" s="189" t="s">
        <v>107</v>
      </c>
      <c r="F73" s="189" t="s">
        <v>107</v>
      </c>
      <c r="G73" s="189" t="s">
        <v>66</v>
      </c>
      <c r="H73" s="89"/>
      <c r="I73" s="89"/>
      <c r="J73" s="89"/>
      <c r="K73" s="181"/>
      <c r="L73" s="80">
        <v>3</v>
      </c>
      <c r="M73" s="80">
        <v>2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206</v>
      </c>
      <c r="C74" s="189" t="s">
        <v>58</v>
      </c>
      <c r="D74" s="189"/>
      <c r="E74" s="189" t="s">
        <v>141</v>
      </c>
      <c r="F74" s="189" t="s">
        <v>142</v>
      </c>
      <c r="G74" s="189" t="s">
        <v>61</v>
      </c>
      <c r="H74" s="89" t="s">
        <v>207</v>
      </c>
      <c r="I74" s="89" t="s">
        <v>193</v>
      </c>
      <c r="J74" s="89" t="s">
        <v>194</v>
      </c>
      <c r="K74" s="181"/>
      <c r="L74" s="80">
        <v>0</v>
      </c>
      <c r="M74" s="80">
        <v>0</v>
      </c>
      <c r="N74" s="80">
        <v>0</v>
      </c>
      <c r="O74" s="91">
        <v>1</v>
      </c>
      <c r="P74" s="92">
        <v>0</v>
      </c>
      <c r="Q74" s="93">
        <f>O74+P74</f>
        <v>1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1</v>
      </c>
      <c r="Y74" s="186">
        <v>70010</v>
      </c>
      <c r="Z74" s="187">
        <f>IFERROR(Y74/Q74,"-")</f>
        <v>70010</v>
      </c>
      <c r="AA74" s="187">
        <f>IFERROR(Y74/W74,"-")</f>
        <v>70010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1</v>
      </c>
      <c r="BQ74" s="121">
        <v>1</v>
      </c>
      <c r="BR74" s="122">
        <f>IFERROR(BQ74/BO74,"-")</f>
        <v>1</v>
      </c>
      <c r="BS74" s="123">
        <v>70010</v>
      </c>
      <c r="BT74" s="124">
        <f>IFERROR(BS74/BO74,"-")</f>
        <v>70010</v>
      </c>
      <c r="BU74" s="125"/>
      <c r="BV74" s="125"/>
      <c r="BW74" s="125">
        <v>1</v>
      </c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70010</v>
      </c>
      <c r="CR74" s="141">
        <v>70010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208</v>
      </c>
      <c r="C75" s="189" t="s">
        <v>58</v>
      </c>
      <c r="D75" s="189"/>
      <c r="E75" s="189" t="s">
        <v>176</v>
      </c>
      <c r="F75" s="189" t="s">
        <v>102</v>
      </c>
      <c r="G75" s="189" t="s">
        <v>61</v>
      </c>
      <c r="H75" s="89"/>
      <c r="I75" s="89" t="s">
        <v>193</v>
      </c>
      <c r="J75" s="89" t="s">
        <v>196</v>
      </c>
      <c r="K75" s="181"/>
      <c r="L75" s="80">
        <v>0</v>
      </c>
      <c r="M75" s="80">
        <v>0</v>
      </c>
      <c r="N75" s="80">
        <v>0</v>
      </c>
      <c r="O75" s="91">
        <v>3</v>
      </c>
      <c r="P75" s="92">
        <v>0</v>
      </c>
      <c r="Q75" s="93">
        <f>O75+P75</f>
        <v>3</v>
      </c>
      <c r="R75" s="81" t="str">
        <f>IFERROR(Q75/N75,"-")</f>
        <v>-</v>
      </c>
      <c r="S75" s="80">
        <v>0</v>
      </c>
      <c r="T75" s="80">
        <v>1</v>
      </c>
      <c r="U75" s="81">
        <f>IFERROR(T75/(Q75),"-")</f>
        <v>0.33333333333333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0.33333333333333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1</v>
      </c>
      <c r="BY75" s="127">
        <f>IF(Q75=0,"",IF(BX75=0,"",(BX75/Q75)))</f>
        <v>0.33333333333333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>
        <v>1</v>
      </c>
      <c r="CH75" s="134">
        <f>IF(Q75=0,"",IF(CG75=0,"",(CG75/Q75)))</f>
        <v>0.33333333333333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209</v>
      </c>
      <c r="C76" s="189" t="s">
        <v>58</v>
      </c>
      <c r="D76" s="189"/>
      <c r="E76" s="189" t="s">
        <v>107</v>
      </c>
      <c r="F76" s="189" t="s">
        <v>107</v>
      </c>
      <c r="G76" s="189" t="s">
        <v>66</v>
      </c>
      <c r="H76" s="89"/>
      <c r="I76" s="89"/>
      <c r="J76" s="89"/>
      <c r="K76" s="181"/>
      <c r="L76" s="80">
        <v>10</v>
      </c>
      <c r="M76" s="80">
        <v>8</v>
      </c>
      <c r="N76" s="80">
        <v>3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0.57538461538462</v>
      </c>
      <c r="B77" s="189" t="s">
        <v>210</v>
      </c>
      <c r="C77" s="189" t="s">
        <v>58</v>
      </c>
      <c r="D77" s="189"/>
      <c r="E77" s="189" t="s">
        <v>211</v>
      </c>
      <c r="F77" s="189" t="s">
        <v>212</v>
      </c>
      <c r="G77" s="189" t="s">
        <v>61</v>
      </c>
      <c r="H77" s="89" t="s">
        <v>192</v>
      </c>
      <c r="I77" s="89" t="s">
        <v>213</v>
      </c>
      <c r="J77" s="89" t="s">
        <v>214</v>
      </c>
      <c r="K77" s="181">
        <v>130000</v>
      </c>
      <c r="L77" s="80">
        <v>0</v>
      </c>
      <c r="M77" s="80">
        <v>0</v>
      </c>
      <c r="N77" s="80">
        <v>0</v>
      </c>
      <c r="O77" s="91">
        <v>7</v>
      </c>
      <c r="P77" s="92">
        <v>0</v>
      </c>
      <c r="Q77" s="93">
        <f>O77+P77</f>
        <v>7</v>
      </c>
      <c r="R77" s="81" t="str">
        <f>IFERROR(Q77/N77,"-")</f>
        <v>-</v>
      </c>
      <c r="S77" s="80">
        <v>0</v>
      </c>
      <c r="T77" s="80">
        <v>2</v>
      </c>
      <c r="U77" s="81">
        <f>IFERROR(T77/(Q77),"-")</f>
        <v>0.28571428571429</v>
      </c>
      <c r="V77" s="82">
        <f>IFERROR(K77/SUM(Q77:Q90),"-")</f>
        <v>3023.2558139535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SUM(Y77:Y90)-SUM(K77:K90)</f>
        <v>-55200</v>
      </c>
      <c r="AC77" s="85">
        <f>SUM(Y77:Y90)/SUM(K77:K90)</f>
        <v>0.57538461538462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3</v>
      </c>
      <c r="AX77" s="107">
        <f>IF(Q77=0,"",IF(AW77=0,"",(AW77/Q77)))</f>
        <v>0.42857142857143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1</v>
      </c>
      <c r="BG77" s="113">
        <f>IF(Q77=0,"",IF(BF77=0,"",(BF77/Q77)))</f>
        <v>0.14285714285714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1</v>
      </c>
      <c r="BP77" s="120">
        <f>IF(Q77=0,"",IF(BO77=0,"",(BO77/Q77)))</f>
        <v>0.14285714285714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2</v>
      </c>
      <c r="BY77" s="127">
        <f>IF(Q77=0,"",IF(BX77=0,"",(BX77/Q77)))</f>
        <v>0.28571428571429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215</v>
      </c>
      <c r="C78" s="189" t="s">
        <v>58</v>
      </c>
      <c r="D78" s="189"/>
      <c r="E78" s="189" t="s">
        <v>211</v>
      </c>
      <c r="F78" s="189" t="s">
        <v>212</v>
      </c>
      <c r="G78" s="189" t="s">
        <v>61</v>
      </c>
      <c r="H78" s="89"/>
      <c r="I78" s="89" t="s">
        <v>213</v>
      </c>
      <c r="J78" s="89" t="s">
        <v>216</v>
      </c>
      <c r="K78" s="181"/>
      <c r="L78" s="80">
        <v>0</v>
      </c>
      <c r="M78" s="80">
        <v>0</v>
      </c>
      <c r="N78" s="80">
        <v>0</v>
      </c>
      <c r="O78" s="91">
        <v>6</v>
      </c>
      <c r="P78" s="92">
        <v>0</v>
      </c>
      <c r="Q78" s="93">
        <f>O78+P78</f>
        <v>6</v>
      </c>
      <c r="R78" s="81" t="str">
        <f>IFERROR(Q78/N78,"-")</f>
        <v>-</v>
      </c>
      <c r="S78" s="80">
        <v>0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>
        <v>1</v>
      </c>
      <c r="AO78" s="101">
        <f>IF(Q78=0,"",IF(AN78=0,"",(AN78/Q78)))</f>
        <v>0.16666666666667</v>
      </c>
      <c r="AP78" s="100"/>
      <c r="AQ78" s="102">
        <f>IFERROR(AP78/AN78,"-")</f>
        <v>0</v>
      </c>
      <c r="AR78" s="103"/>
      <c r="AS78" s="104">
        <f>IFERROR(AR78/AN78,"-")</f>
        <v>0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2</v>
      </c>
      <c r="BP78" s="120">
        <f>IF(Q78=0,"",IF(BO78=0,"",(BO78/Q78)))</f>
        <v>0.33333333333333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>
        <v>2</v>
      </c>
      <c r="BY78" s="127">
        <f>IF(Q78=0,"",IF(BX78=0,"",(BX78/Q78)))</f>
        <v>0.33333333333333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>
        <v>1</v>
      </c>
      <c r="CH78" s="134">
        <f>IF(Q78=0,"",IF(CG78=0,"",(CG78/Q78)))</f>
        <v>0.16666666666667</v>
      </c>
      <c r="CI78" s="135"/>
      <c r="CJ78" s="136">
        <f>IFERROR(CI78/CG78,"-")</f>
        <v>0</v>
      </c>
      <c r="CK78" s="137"/>
      <c r="CL78" s="138">
        <f>IFERROR(CK78/CG78,"-")</f>
        <v>0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217</v>
      </c>
      <c r="C79" s="189" t="s">
        <v>58</v>
      </c>
      <c r="D79" s="189"/>
      <c r="E79" s="189" t="s">
        <v>218</v>
      </c>
      <c r="F79" s="189" t="s">
        <v>219</v>
      </c>
      <c r="G79" s="189" t="s">
        <v>61</v>
      </c>
      <c r="H79" s="89"/>
      <c r="I79" s="89" t="s">
        <v>213</v>
      </c>
      <c r="J79" s="89" t="s">
        <v>220</v>
      </c>
      <c r="K79" s="181"/>
      <c r="L79" s="80">
        <v>0</v>
      </c>
      <c r="M79" s="80">
        <v>0</v>
      </c>
      <c r="N79" s="80">
        <v>0</v>
      </c>
      <c r="O79" s="91">
        <v>0</v>
      </c>
      <c r="P79" s="92">
        <v>0</v>
      </c>
      <c r="Q79" s="93">
        <f>O79+P79</f>
        <v>0</v>
      </c>
      <c r="R79" s="81" t="str">
        <f>IFERROR(Q79/N79,"-")</f>
        <v>-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221</v>
      </c>
      <c r="C80" s="189" t="s">
        <v>58</v>
      </c>
      <c r="D80" s="189"/>
      <c r="E80" s="189" t="s">
        <v>107</v>
      </c>
      <c r="F80" s="189" t="s">
        <v>107</v>
      </c>
      <c r="G80" s="189" t="s">
        <v>66</v>
      </c>
      <c r="H80" s="89"/>
      <c r="I80" s="89"/>
      <c r="J80" s="89"/>
      <c r="K80" s="181"/>
      <c r="L80" s="80">
        <v>5</v>
      </c>
      <c r="M80" s="80">
        <v>4</v>
      </c>
      <c r="N80" s="80">
        <v>4</v>
      </c>
      <c r="O80" s="91">
        <v>1</v>
      </c>
      <c r="P80" s="92">
        <v>0</v>
      </c>
      <c r="Q80" s="93">
        <f>O80+P80</f>
        <v>1</v>
      </c>
      <c r="R80" s="81">
        <f>IFERROR(Q80/N80,"-")</f>
        <v>0.25</v>
      </c>
      <c r="S80" s="80">
        <v>0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>
        <v>1</v>
      </c>
      <c r="BY80" s="127">
        <f>IF(Q80=0,"",IF(BX80=0,"",(BX80/Q80)))</f>
        <v>1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222</v>
      </c>
      <c r="C81" s="189" t="s">
        <v>58</v>
      </c>
      <c r="D81" s="189"/>
      <c r="E81" s="189" t="s">
        <v>223</v>
      </c>
      <c r="F81" s="189" t="s">
        <v>224</v>
      </c>
      <c r="G81" s="189" t="s">
        <v>61</v>
      </c>
      <c r="H81" s="89" t="s">
        <v>192</v>
      </c>
      <c r="I81" s="89" t="s">
        <v>225</v>
      </c>
      <c r="J81" s="89" t="s">
        <v>226</v>
      </c>
      <c r="K81" s="181"/>
      <c r="L81" s="80">
        <v>0</v>
      </c>
      <c r="M81" s="80">
        <v>0</v>
      </c>
      <c r="N81" s="80">
        <v>0</v>
      </c>
      <c r="O81" s="91">
        <v>1</v>
      </c>
      <c r="P81" s="92">
        <v>0</v>
      </c>
      <c r="Q81" s="93">
        <f>O81+P81</f>
        <v>1</v>
      </c>
      <c r="R81" s="81" t="str">
        <f>IFERROR(Q81/N81,"-")</f>
        <v>-</v>
      </c>
      <c r="S81" s="80">
        <v>0</v>
      </c>
      <c r="T81" s="80">
        <v>1</v>
      </c>
      <c r="U81" s="81">
        <f>IFERROR(T81/(Q81),"-")</f>
        <v>1</v>
      </c>
      <c r="V81" s="82"/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/>
      <c r="AC81" s="85"/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1</v>
      </c>
      <c r="BP81" s="120">
        <f>IF(Q81=0,"",IF(BO81=0,"",(BO81/Q81)))</f>
        <v>1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227</v>
      </c>
      <c r="C82" s="189" t="s">
        <v>58</v>
      </c>
      <c r="D82" s="189"/>
      <c r="E82" s="189" t="s">
        <v>223</v>
      </c>
      <c r="F82" s="189" t="s">
        <v>224</v>
      </c>
      <c r="G82" s="189" t="s">
        <v>66</v>
      </c>
      <c r="H82" s="89"/>
      <c r="I82" s="89"/>
      <c r="J82" s="89"/>
      <c r="K82" s="181"/>
      <c r="L82" s="80">
        <v>4</v>
      </c>
      <c r="M82" s="80">
        <v>4</v>
      </c>
      <c r="N82" s="80">
        <v>2</v>
      </c>
      <c r="O82" s="91">
        <v>2</v>
      </c>
      <c r="P82" s="92">
        <v>0</v>
      </c>
      <c r="Q82" s="93">
        <f>O82+P82</f>
        <v>2</v>
      </c>
      <c r="R82" s="81">
        <f>IFERROR(Q82/N82,"-")</f>
        <v>1</v>
      </c>
      <c r="S82" s="80">
        <v>1</v>
      </c>
      <c r="T82" s="80">
        <v>1</v>
      </c>
      <c r="U82" s="81">
        <f>IFERROR(T82/(Q82),"-")</f>
        <v>0.5</v>
      </c>
      <c r="V82" s="82"/>
      <c r="W82" s="83">
        <v>1</v>
      </c>
      <c r="X82" s="81">
        <f>IF(Q82=0,"-",W82/Q82)</f>
        <v>0.5</v>
      </c>
      <c r="Y82" s="186">
        <v>54800</v>
      </c>
      <c r="Z82" s="187">
        <f>IFERROR(Y82/Q82,"-")</f>
        <v>27400</v>
      </c>
      <c r="AA82" s="187">
        <f>IFERROR(Y82/W82,"-")</f>
        <v>54800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>
        <v>1</v>
      </c>
      <c r="BG82" s="113">
        <f>IF(Q82=0,"",IF(BF82=0,"",(BF82/Q82)))</f>
        <v>0.5</v>
      </c>
      <c r="BH82" s="112">
        <v>1</v>
      </c>
      <c r="BI82" s="114">
        <f>IFERROR(BH82/BF82,"-")</f>
        <v>1</v>
      </c>
      <c r="BJ82" s="115">
        <v>54800</v>
      </c>
      <c r="BK82" s="116">
        <f>IFERROR(BJ82/BF82,"-")</f>
        <v>54800</v>
      </c>
      <c r="BL82" s="117"/>
      <c r="BM82" s="117"/>
      <c r="BN82" s="117">
        <v>1</v>
      </c>
      <c r="BO82" s="119"/>
      <c r="BP82" s="120">
        <f>IF(Q82=0,"",IF(BO82=0,"",(BO82/Q82)))</f>
        <v>0</v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>
        <v>1</v>
      </c>
      <c r="BY82" s="127">
        <f>IF(Q82=0,"",IF(BX82=0,"",(BX82/Q82)))</f>
        <v>0.5</v>
      </c>
      <c r="BZ82" s="128"/>
      <c r="CA82" s="129">
        <f>IFERROR(BZ82/BX82,"-")</f>
        <v>0</v>
      </c>
      <c r="CB82" s="130"/>
      <c r="CC82" s="131">
        <f>IFERROR(CB82/BX82,"-")</f>
        <v>0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1</v>
      </c>
      <c r="CQ82" s="141">
        <v>54800</v>
      </c>
      <c r="CR82" s="141">
        <v>54800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228</v>
      </c>
      <c r="C83" s="189" t="s">
        <v>58</v>
      </c>
      <c r="D83" s="189"/>
      <c r="E83" s="189" t="s">
        <v>229</v>
      </c>
      <c r="F83" s="189" t="s">
        <v>230</v>
      </c>
      <c r="G83" s="189" t="s">
        <v>61</v>
      </c>
      <c r="H83" s="89" t="s">
        <v>199</v>
      </c>
      <c r="I83" s="89" t="s">
        <v>213</v>
      </c>
      <c r="J83" s="89" t="s">
        <v>214</v>
      </c>
      <c r="K83" s="181"/>
      <c r="L83" s="80">
        <v>0</v>
      </c>
      <c r="M83" s="80">
        <v>0</v>
      </c>
      <c r="N83" s="80">
        <v>0</v>
      </c>
      <c r="O83" s="91">
        <v>4</v>
      </c>
      <c r="P83" s="92">
        <v>0</v>
      </c>
      <c r="Q83" s="93">
        <f>O83+P83</f>
        <v>4</v>
      </c>
      <c r="R83" s="81" t="str">
        <f>IFERROR(Q83/N83,"-")</f>
        <v>-</v>
      </c>
      <c r="S83" s="80">
        <v>0</v>
      </c>
      <c r="T83" s="80">
        <v>1</v>
      </c>
      <c r="U83" s="81">
        <f>IFERROR(T83/(Q83),"-")</f>
        <v>0.25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>
        <v>2</v>
      </c>
      <c r="BG83" s="113">
        <f>IF(Q83=0,"",IF(BF83=0,"",(BF83/Q83)))</f>
        <v>0.5</v>
      </c>
      <c r="BH83" s="112"/>
      <c r="BI83" s="114">
        <f>IFERROR(BH83/BF83,"-")</f>
        <v>0</v>
      </c>
      <c r="BJ83" s="115"/>
      <c r="BK83" s="116">
        <f>IFERROR(BJ83/BF83,"-")</f>
        <v>0</v>
      </c>
      <c r="BL83" s="117"/>
      <c r="BM83" s="117"/>
      <c r="BN83" s="117"/>
      <c r="BO83" s="119">
        <v>2</v>
      </c>
      <c r="BP83" s="120">
        <f>IF(Q83=0,"",IF(BO83=0,"",(BO83/Q83)))</f>
        <v>0.5</v>
      </c>
      <c r="BQ83" s="121"/>
      <c r="BR83" s="122">
        <f>IFERROR(BQ83/BO83,"-")</f>
        <v>0</v>
      </c>
      <c r="BS83" s="123"/>
      <c r="BT83" s="124">
        <f>IFERROR(BS83/BO83,"-")</f>
        <v>0</v>
      </c>
      <c r="BU83" s="125"/>
      <c r="BV83" s="125"/>
      <c r="BW83" s="125"/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231</v>
      </c>
      <c r="C84" s="189" t="s">
        <v>58</v>
      </c>
      <c r="D84" s="189"/>
      <c r="E84" s="189" t="s">
        <v>229</v>
      </c>
      <c r="F84" s="189" t="s">
        <v>230</v>
      </c>
      <c r="G84" s="189" t="s">
        <v>61</v>
      </c>
      <c r="H84" s="89"/>
      <c r="I84" s="89" t="s">
        <v>213</v>
      </c>
      <c r="J84" s="89" t="s">
        <v>216</v>
      </c>
      <c r="K84" s="181"/>
      <c r="L84" s="80">
        <v>0</v>
      </c>
      <c r="M84" s="80">
        <v>0</v>
      </c>
      <c r="N84" s="80">
        <v>0</v>
      </c>
      <c r="O84" s="91">
        <v>0</v>
      </c>
      <c r="P84" s="92">
        <v>0</v>
      </c>
      <c r="Q84" s="93">
        <f>O84+P84</f>
        <v>0</v>
      </c>
      <c r="R84" s="81" t="str">
        <f>IFERROR(Q84/N84,"-")</f>
        <v>-</v>
      </c>
      <c r="S84" s="80">
        <v>0</v>
      </c>
      <c r="T84" s="80">
        <v>0</v>
      </c>
      <c r="U84" s="81" t="str">
        <f>IFERROR(T84/(Q84),"-")</f>
        <v>-</v>
      </c>
      <c r="V84" s="82"/>
      <c r="W84" s="83">
        <v>0</v>
      </c>
      <c r="X84" s="81" t="str">
        <f>IF(Q84=0,"-",W84/Q84)</f>
        <v>-</v>
      </c>
      <c r="Y84" s="186">
        <v>0</v>
      </c>
      <c r="Z84" s="187" t="str">
        <f>IFERROR(Y84/Q84,"-")</f>
        <v>-</v>
      </c>
      <c r="AA84" s="187" t="str">
        <f>IFERROR(Y84/W84,"-")</f>
        <v>-</v>
      </c>
      <c r="AB84" s="181"/>
      <c r="AC84" s="85"/>
      <c r="AD84" s="78"/>
      <c r="AE84" s="94"/>
      <c r="AF84" s="95" t="str">
        <f>IF(Q84=0,"",IF(AE84=0,"",(AE84/Q84)))</f>
        <v/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 t="str">
        <f>IF(Q84=0,"",IF(AN84=0,"",(AN84/Q84)))</f>
        <v/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 t="str">
        <f>IF(Q84=0,"",IF(AW84=0,"",(AW84/Q84)))</f>
        <v/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 t="str">
        <f>IF(Q84=0,"",IF(BF84=0,"",(BF84/Q84)))</f>
        <v/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 t="str">
        <f>IF(Q84=0,"",IF(BO84=0,"",(BO84/Q84)))</f>
        <v/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 t="str">
        <f>IF(Q84=0,"",IF(BX84=0,"",(BX84/Q84)))</f>
        <v/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 t="str">
        <f>IF(Q84=0,"",IF(CG84=0,"",(CG84/Q84)))</f>
        <v/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232</v>
      </c>
      <c r="C85" s="189" t="s">
        <v>58</v>
      </c>
      <c r="D85" s="189"/>
      <c r="E85" s="189" t="s">
        <v>211</v>
      </c>
      <c r="F85" s="189" t="s">
        <v>212</v>
      </c>
      <c r="G85" s="189" t="s">
        <v>61</v>
      </c>
      <c r="H85" s="89"/>
      <c r="I85" s="89" t="s">
        <v>213</v>
      </c>
      <c r="J85" s="190">
        <v>43947</v>
      </c>
      <c r="K85" s="181"/>
      <c r="L85" s="80">
        <v>0</v>
      </c>
      <c r="M85" s="80">
        <v>0</v>
      </c>
      <c r="N85" s="80">
        <v>0</v>
      </c>
      <c r="O85" s="91">
        <v>12</v>
      </c>
      <c r="P85" s="92">
        <v>0</v>
      </c>
      <c r="Q85" s="93">
        <f>O85+P85</f>
        <v>12</v>
      </c>
      <c r="R85" s="81" t="str">
        <f>IFERROR(Q85/N85,"-")</f>
        <v>-</v>
      </c>
      <c r="S85" s="80">
        <v>0</v>
      </c>
      <c r="T85" s="80">
        <v>1</v>
      </c>
      <c r="U85" s="81">
        <f>IFERROR(T85/(Q85),"-")</f>
        <v>0.083333333333333</v>
      </c>
      <c r="V85" s="82"/>
      <c r="W85" s="83">
        <v>1</v>
      </c>
      <c r="X85" s="81">
        <f>IF(Q85=0,"-",W85/Q85)</f>
        <v>0.083333333333333</v>
      </c>
      <c r="Y85" s="186">
        <v>10000</v>
      </c>
      <c r="Z85" s="187">
        <f>IFERROR(Y85/Q85,"-")</f>
        <v>833.33333333333</v>
      </c>
      <c r="AA85" s="187">
        <f>IFERROR(Y85/W85,"-")</f>
        <v>10000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>
        <v>1</v>
      </c>
      <c r="AX85" s="107">
        <f>IF(Q85=0,"",IF(AW85=0,"",(AW85/Q85)))</f>
        <v>0.083333333333333</v>
      </c>
      <c r="AY85" s="106"/>
      <c r="AZ85" s="108">
        <f>IFERROR(AY85/AW85,"-")</f>
        <v>0</v>
      </c>
      <c r="BA85" s="109"/>
      <c r="BB85" s="110">
        <f>IFERROR(BA85/AW85,"-")</f>
        <v>0</v>
      </c>
      <c r="BC85" s="111"/>
      <c r="BD85" s="111"/>
      <c r="BE85" s="111"/>
      <c r="BF85" s="112">
        <v>3</v>
      </c>
      <c r="BG85" s="113">
        <f>IF(Q85=0,"",IF(BF85=0,"",(BF85/Q85)))</f>
        <v>0.25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>
        <v>5</v>
      </c>
      <c r="BP85" s="120">
        <f>IF(Q85=0,"",IF(BO85=0,"",(BO85/Q85)))</f>
        <v>0.41666666666667</v>
      </c>
      <c r="BQ85" s="121">
        <v>1</v>
      </c>
      <c r="BR85" s="122">
        <f>IFERROR(BQ85/BO85,"-")</f>
        <v>0.2</v>
      </c>
      <c r="BS85" s="123">
        <v>10000</v>
      </c>
      <c r="BT85" s="124">
        <f>IFERROR(BS85/BO85,"-")</f>
        <v>2000</v>
      </c>
      <c r="BU85" s="125"/>
      <c r="BV85" s="125"/>
      <c r="BW85" s="125">
        <v>1</v>
      </c>
      <c r="BX85" s="126">
        <v>3</v>
      </c>
      <c r="BY85" s="127">
        <f>IF(Q85=0,"",IF(BX85=0,"",(BX85/Q85)))</f>
        <v>0.25</v>
      </c>
      <c r="BZ85" s="128"/>
      <c r="CA85" s="129">
        <f>IFERROR(BZ85/BX85,"-")</f>
        <v>0</v>
      </c>
      <c r="CB85" s="130"/>
      <c r="CC85" s="131">
        <f>IFERROR(CB85/BX85,"-")</f>
        <v>0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1</v>
      </c>
      <c r="CQ85" s="141">
        <v>10000</v>
      </c>
      <c r="CR85" s="141">
        <v>10000</v>
      </c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233</v>
      </c>
      <c r="C86" s="189" t="s">
        <v>58</v>
      </c>
      <c r="D86" s="189"/>
      <c r="E86" s="189" t="s">
        <v>107</v>
      </c>
      <c r="F86" s="189" t="s">
        <v>107</v>
      </c>
      <c r="G86" s="189" t="s">
        <v>66</v>
      </c>
      <c r="H86" s="89"/>
      <c r="I86" s="89"/>
      <c r="J86" s="89"/>
      <c r="K86" s="181"/>
      <c r="L86" s="80">
        <v>3</v>
      </c>
      <c r="M86" s="80">
        <v>3</v>
      </c>
      <c r="N86" s="80">
        <v>2</v>
      </c>
      <c r="O86" s="91">
        <v>0</v>
      </c>
      <c r="P86" s="92">
        <v>0</v>
      </c>
      <c r="Q86" s="93">
        <f>O86+P86</f>
        <v>0</v>
      </c>
      <c r="R86" s="81">
        <f>IFERROR(Q86/N86,"-")</f>
        <v>0</v>
      </c>
      <c r="S86" s="80">
        <v>0</v>
      </c>
      <c r="T86" s="80">
        <v>0</v>
      </c>
      <c r="U86" s="81" t="str">
        <f>IFERROR(T86/(Q86),"-")</f>
        <v>-</v>
      </c>
      <c r="V86" s="82"/>
      <c r="W86" s="83">
        <v>0</v>
      </c>
      <c r="X86" s="81" t="str">
        <f>IF(Q86=0,"-",W86/Q86)</f>
        <v>-</v>
      </c>
      <c r="Y86" s="186">
        <v>0</v>
      </c>
      <c r="Z86" s="187" t="str">
        <f>IFERROR(Y86/Q86,"-")</f>
        <v>-</v>
      </c>
      <c r="AA86" s="187" t="str">
        <f>IFERROR(Y86/W86,"-")</f>
        <v>-</v>
      </c>
      <c r="AB86" s="181"/>
      <c r="AC86" s="85"/>
      <c r="AD86" s="78"/>
      <c r="AE86" s="94"/>
      <c r="AF86" s="95" t="str">
        <f>IF(Q86=0,"",IF(AE86=0,"",(AE86/Q86)))</f>
        <v/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 t="str">
        <f>IF(Q86=0,"",IF(AN86=0,"",(AN86/Q86)))</f>
        <v/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 t="str">
        <f>IF(Q86=0,"",IF(AW86=0,"",(AW86/Q86)))</f>
        <v/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 t="str">
        <f>IF(Q86=0,"",IF(BF86=0,"",(BF86/Q86)))</f>
        <v/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/>
      <c r="BP86" s="120" t="str">
        <f>IF(Q86=0,"",IF(BO86=0,"",(BO86/Q86)))</f>
        <v/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 t="str">
        <f>IF(Q86=0,"",IF(BX86=0,"",(BX86/Q86)))</f>
        <v/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 t="str">
        <f>IF(Q86=0,"",IF(CG86=0,"",(CG86/Q86)))</f>
        <v/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234</v>
      </c>
      <c r="C87" s="189" t="s">
        <v>58</v>
      </c>
      <c r="D87" s="189"/>
      <c r="E87" s="189" t="s">
        <v>218</v>
      </c>
      <c r="F87" s="189" t="s">
        <v>219</v>
      </c>
      <c r="G87" s="189" t="s">
        <v>61</v>
      </c>
      <c r="H87" s="89" t="s">
        <v>203</v>
      </c>
      <c r="I87" s="89" t="s">
        <v>213</v>
      </c>
      <c r="J87" s="89" t="s">
        <v>214</v>
      </c>
      <c r="K87" s="181"/>
      <c r="L87" s="80">
        <v>0</v>
      </c>
      <c r="M87" s="80">
        <v>0</v>
      </c>
      <c r="N87" s="80">
        <v>0</v>
      </c>
      <c r="O87" s="91">
        <v>2</v>
      </c>
      <c r="P87" s="92">
        <v>0</v>
      </c>
      <c r="Q87" s="93">
        <f>O87+P87</f>
        <v>2</v>
      </c>
      <c r="R87" s="81" t="str">
        <f>IFERROR(Q87/N87,"-")</f>
        <v>-</v>
      </c>
      <c r="S87" s="80">
        <v>0</v>
      </c>
      <c r="T87" s="80">
        <v>0</v>
      </c>
      <c r="U87" s="81">
        <f>IFERROR(T87/(Q87),"-")</f>
        <v>0</v>
      </c>
      <c r="V87" s="82"/>
      <c r="W87" s="83">
        <v>0</v>
      </c>
      <c r="X87" s="81">
        <f>IF(Q87=0,"-",W87/Q87)</f>
        <v>0</v>
      </c>
      <c r="Y87" s="186">
        <v>0</v>
      </c>
      <c r="Z87" s="187">
        <f>IFERROR(Y87/Q87,"-")</f>
        <v>0</v>
      </c>
      <c r="AA87" s="187" t="str">
        <f>IFERROR(Y87/W87,"-")</f>
        <v>-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>
        <v>1</v>
      </c>
      <c r="BP87" s="120">
        <f>IF(Q87=0,"",IF(BO87=0,"",(BO87/Q87)))</f>
        <v>0.5</v>
      </c>
      <c r="BQ87" s="121"/>
      <c r="BR87" s="122">
        <f>IFERROR(BQ87/BO87,"-")</f>
        <v>0</v>
      </c>
      <c r="BS87" s="123"/>
      <c r="BT87" s="124">
        <f>IFERROR(BS87/BO87,"-")</f>
        <v>0</v>
      </c>
      <c r="BU87" s="125"/>
      <c r="BV87" s="125"/>
      <c r="BW87" s="125"/>
      <c r="BX87" s="126">
        <v>1</v>
      </c>
      <c r="BY87" s="127">
        <f>IF(Q87=0,"",IF(BX87=0,"",(BX87/Q87)))</f>
        <v>0.5</v>
      </c>
      <c r="BZ87" s="128"/>
      <c r="CA87" s="129">
        <f>IFERROR(BZ87/BX87,"-")</f>
        <v>0</v>
      </c>
      <c r="CB87" s="130"/>
      <c r="CC87" s="131">
        <f>IFERROR(CB87/BX87,"-")</f>
        <v>0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235</v>
      </c>
      <c r="C88" s="189" t="s">
        <v>58</v>
      </c>
      <c r="D88" s="189"/>
      <c r="E88" s="189" t="s">
        <v>218</v>
      </c>
      <c r="F88" s="189" t="s">
        <v>219</v>
      </c>
      <c r="G88" s="189" t="s">
        <v>61</v>
      </c>
      <c r="H88" s="89"/>
      <c r="I88" s="89" t="s">
        <v>213</v>
      </c>
      <c r="J88" s="89" t="s">
        <v>216</v>
      </c>
      <c r="K88" s="181"/>
      <c r="L88" s="80">
        <v>0</v>
      </c>
      <c r="M88" s="80">
        <v>0</v>
      </c>
      <c r="N88" s="80">
        <v>0</v>
      </c>
      <c r="O88" s="91">
        <v>3</v>
      </c>
      <c r="P88" s="92">
        <v>0</v>
      </c>
      <c r="Q88" s="93">
        <f>O88+P88</f>
        <v>3</v>
      </c>
      <c r="R88" s="81" t="str">
        <f>IFERROR(Q88/N88,"-")</f>
        <v>-</v>
      </c>
      <c r="S88" s="80">
        <v>0</v>
      </c>
      <c r="T88" s="80">
        <v>0</v>
      </c>
      <c r="U88" s="81">
        <f>IFERROR(T88/(Q88),"-")</f>
        <v>0</v>
      </c>
      <c r="V88" s="82"/>
      <c r="W88" s="83">
        <v>0</v>
      </c>
      <c r="X88" s="81">
        <f>IF(Q88=0,"-",W88/Q88)</f>
        <v>0</v>
      </c>
      <c r="Y88" s="186">
        <v>0</v>
      </c>
      <c r="Z88" s="187">
        <f>IFERROR(Y88/Q88,"-")</f>
        <v>0</v>
      </c>
      <c r="AA88" s="187" t="str">
        <f>IFERROR(Y88/W88,"-")</f>
        <v>-</v>
      </c>
      <c r="AB88" s="181"/>
      <c r="AC88" s="85"/>
      <c r="AD88" s="78"/>
      <c r="AE88" s="94"/>
      <c r="AF88" s="95">
        <f>IF(Q88=0,"",IF(AE88=0,"",(AE88/Q88)))</f>
        <v>0</v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>
        <f>IF(Q88=0,"",IF(AN88=0,"",(AN88/Q88)))</f>
        <v>0</v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>
        <f>IF(Q88=0,"",IF(AW88=0,"",(AW88/Q88)))</f>
        <v>0</v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>
        <v>2</v>
      </c>
      <c r="BG88" s="113">
        <f>IF(Q88=0,"",IF(BF88=0,"",(BF88/Q88)))</f>
        <v>0.66666666666667</v>
      </c>
      <c r="BH88" s="112"/>
      <c r="BI88" s="114">
        <f>IFERROR(BH88/BF88,"-")</f>
        <v>0</v>
      </c>
      <c r="BJ88" s="115"/>
      <c r="BK88" s="116">
        <f>IFERROR(BJ88/BF88,"-")</f>
        <v>0</v>
      </c>
      <c r="BL88" s="117"/>
      <c r="BM88" s="117"/>
      <c r="BN88" s="117"/>
      <c r="BO88" s="119">
        <v>1</v>
      </c>
      <c r="BP88" s="120">
        <f>IF(Q88=0,"",IF(BO88=0,"",(BO88/Q88)))</f>
        <v>0.33333333333333</v>
      </c>
      <c r="BQ88" s="121"/>
      <c r="BR88" s="122">
        <f>IFERROR(BQ88/BO88,"-")</f>
        <v>0</v>
      </c>
      <c r="BS88" s="123"/>
      <c r="BT88" s="124">
        <f>IFERROR(BS88/BO88,"-")</f>
        <v>0</v>
      </c>
      <c r="BU88" s="125"/>
      <c r="BV88" s="125"/>
      <c r="BW88" s="125"/>
      <c r="BX88" s="126"/>
      <c r="BY88" s="127">
        <f>IF(Q88=0,"",IF(BX88=0,"",(BX88/Q88)))</f>
        <v>0</v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>
        <f>IF(Q88=0,"",IF(CG88=0,"",(CG88/Q88)))</f>
        <v>0</v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236</v>
      </c>
      <c r="C89" s="189" t="s">
        <v>58</v>
      </c>
      <c r="D89" s="189"/>
      <c r="E89" s="189" t="s">
        <v>229</v>
      </c>
      <c r="F89" s="189" t="s">
        <v>230</v>
      </c>
      <c r="G89" s="189" t="s">
        <v>61</v>
      </c>
      <c r="H89" s="89"/>
      <c r="I89" s="89" t="s">
        <v>213</v>
      </c>
      <c r="J89" s="190">
        <v>43947</v>
      </c>
      <c r="K89" s="181"/>
      <c r="L89" s="80">
        <v>0</v>
      </c>
      <c r="M89" s="80">
        <v>0</v>
      </c>
      <c r="N89" s="80">
        <v>0</v>
      </c>
      <c r="O89" s="91">
        <v>3</v>
      </c>
      <c r="P89" s="92">
        <v>0</v>
      </c>
      <c r="Q89" s="93">
        <f>O89+P89</f>
        <v>3</v>
      </c>
      <c r="R89" s="81" t="str">
        <f>IFERROR(Q89/N89,"-")</f>
        <v>-</v>
      </c>
      <c r="S89" s="80">
        <v>0</v>
      </c>
      <c r="T89" s="80">
        <v>0</v>
      </c>
      <c r="U89" s="81">
        <f>IFERROR(T89/(Q89),"-")</f>
        <v>0</v>
      </c>
      <c r="V89" s="82"/>
      <c r="W89" s="83">
        <v>1</v>
      </c>
      <c r="X89" s="81">
        <f>IF(Q89=0,"-",W89/Q89)</f>
        <v>0.33333333333333</v>
      </c>
      <c r="Y89" s="186">
        <v>10000</v>
      </c>
      <c r="Z89" s="187">
        <f>IFERROR(Y89/Q89,"-")</f>
        <v>3333.3333333333</v>
      </c>
      <c r="AA89" s="187">
        <f>IFERROR(Y89/W89,"-")</f>
        <v>10000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>
        <f>IF(Q89=0,"",IF(AN89=0,"",(AN89/Q89)))</f>
        <v>0</v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>
        <v>1</v>
      </c>
      <c r="AX89" s="107">
        <f>IF(Q89=0,"",IF(AW89=0,"",(AW89/Q89)))</f>
        <v>0.33333333333333</v>
      </c>
      <c r="AY89" s="106"/>
      <c r="AZ89" s="108">
        <f>IFERROR(AY89/AW89,"-")</f>
        <v>0</v>
      </c>
      <c r="BA89" s="109"/>
      <c r="BB89" s="110">
        <f>IFERROR(BA89/AW89,"-")</f>
        <v>0</v>
      </c>
      <c r="BC89" s="111"/>
      <c r="BD89" s="111"/>
      <c r="BE89" s="111"/>
      <c r="BF89" s="112"/>
      <c r="BG89" s="113">
        <f>IF(Q89=0,"",IF(BF89=0,"",(BF89/Q89)))</f>
        <v>0</v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>
        <v>1</v>
      </c>
      <c r="BP89" s="120">
        <f>IF(Q89=0,"",IF(BO89=0,"",(BO89/Q89)))</f>
        <v>0.33333333333333</v>
      </c>
      <c r="BQ89" s="121"/>
      <c r="BR89" s="122">
        <f>IFERROR(BQ89/BO89,"-")</f>
        <v>0</v>
      </c>
      <c r="BS89" s="123"/>
      <c r="BT89" s="124">
        <f>IFERROR(BS89/BO89,"-")</f>
        <v>0</v>
      </c>
      <c r="BU89" s="125"/>
      <c r="BV89" s="125"/>
      <c r="BW89" s="125"/>
      <c r="BX89" s="126">
        <v>1</v>
      </c>
      <c r="BY89" s="127">
        <f>IF(Q89=0,"",IF(BX89=0,"",(BX89/Q89)))</f>
        <v>0.33333333333333</v>
      </c>
      <c r="BZ89" s="128">
        <v>1</v>
      </c>
      <c r="CA89" s="129">
        <f>IFERROR(BZ89/BX89,"-")</f>
        <v>1</v>
      </c>
      <c r="CB89" s="130">
        <v>10000</v>
      </c>
      <c r="CC89" s="131">
        <f>IFERROR(CB89/BX89,"-")</f>
        <v>10000</v>
      </c>
      <c r="CD89" s="132">
        <v>1</v>
      </c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1</v>
      </c>
      <c r="CQ89" s="141">
        <v>10000</v>
      </c>
      <c r="CR89" s="141">
        <v>10000</v>
      </c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237</v>
      </c>
      <c r="C90" s="189" t="s">
        <v>58</v>
      </c>
      <c r="D90" s="189"/>
      <c r="E90" s="189" t="s">
        <v>107</v>
      </c>
      <c r="F90" s="189" t="s">
        <v>107</v>
      </c>
      <c r="G90" s="189" t="s">
        <v>66</v>
      </c>
      <c r="H90" s="89"/>
      <c r="I90" s="89"/>
      <c r="J90" s="89"/>
      <c r="K90" s="181"/>
      <c r="L90" s="80">
        <v>21</v>
      </c>
      <c r="M90" s="80">
        <v>12</v>
      </c>
      <c r="N90" s="80">
        <v>15</v>
      </c>
      <c r="O90" s="91">
        <v>2</v>
      </c>
      <c r="P90" s="92">
        <v>0</v>
      </c>
      <c r="Q90" s="93">
        <f>O90+P90</f>
        <v>2</v>
      </c>
      <c r="R90" s="81">
        <f>IFERROR(Q90/N90,"-")</f>
        <v>0.13333333333333</v>
      </c>
      <c r="S90" s="80">
        <v>0</v>
      </c>
      <c r="T90" s="80">
        <v>0</v>
      </c>
      <c r="U90" s="81">
        <f>IFERROR(T90/(Q90),"-")</f>
        <v>0</v>
      </c>
      <c r="V90" s="82"/>
      <c r="W90" s="83">
        <v>0</v>
      </c>
      <c r="X90" s="81">
        <f>IF(Q90=0,"-",W90/Q90)</f>
        <v>0</v>
      </c>
      <c r="Y90" s="186">
        <v>0</v>
      </c>
      <c r="Z90" s="187">
        <f>IFERROR(Y90/Q90,"-")</f>
        <v>0</v>
      </c>
      <c r="AA90" s="187" t="str">
        <f>IFERROR(Y90/W90,"-")</f>
        <v>-</v>
      </c>
      <c r="AB90" s="181"/>
      <c r="AC90" s="85"/>
      <c r="AD90" s="78"/>
      <c r="AE90" s="94"/>
      <c r="AF90" s="95">
        <f>IF(Q90=0,"",IF(AE90=0,"",(AE90/Q90)))</f>
        <v>0</v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>
        <f>IF(Q90=0,"",IF(AN90=0,"",(AN90/Q90)))</f>
        <v>0</v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>
        <v>1</v>
      </c>
      <c r="AX90" s="107">
        <f>IF(Q90=0,"",IF(AW90=0,"",(AW90/Q90)))</f>
        <v>0.5</v>
      </c>
      <c r="AY90" s="106"/>
      <c r="AZ90" s="108">
        <f>IFERROR(AY90/AW90,"-")</f>
        <v>0</v>
      </c>
      <c r="BA90" s="109"/>
      <c r="BB90" s="110">
        <f>IFERROR(BA90/AW90,"-")</f>
        <v>0</v>
      </c>
      <c r="BC90" s="111"/>
      <c r="BD90" s="111"/>
      <c r="BE90" s="111"/>
      <c r="BF90" s="112"/>
      <c r="BG90" s="113">
        <f>IF(Q90=0,"",IF(BF90=0,"",(BF90/Q90)))</f>
        <v>0</v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>
        <f>IF(Q90=0,"",IF(BO90=0,"",(BO90/Q90)))</f>
        <v>0</v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>
        <v>1</v>
      </c>
      <c r="BY90" s="127">
        <f>IF(Q90=0,"",IF(BX90=0,"",(BX90/Q90)))</f>
        <v>0.5</v>
      </c>
      <c r="BZ90" s="128"/>
      <c r="CA90" s="129">
        <f>IFERROR(BZ90/BX90,"-")</f>
        <v>0</v>
      </c>
      <c r="CB90" s="130"/>
      <c r="CC90" s="131">
        <f>IFERROR(CB90/BX90,"-")</f>
        <v>0</v>
      </c>
      <c r="CD90" s="132"/>
      <c r="CE90" s="132"/>
      <c r="CF90" s="132"/>
      <c r="CG90" s="133"/>
      <c r="CH90" s="134">
        <f>IF(Q90=0,"",IF(CG90=0,"",(CG90/Q90)))</f>
        <v>0</v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>
        <f>AC91</f>
        <v>0</v>
      </c>
      <c r="B91" s="189" t="s">
        <v>238</v>
      </c>
      <c r="C91" s="189" t="s">
        <v>58</v>
      </c>
      <c r="D91" s="189"/>
      <c r="E91" s="189" t="s">
        <v>239</v>
      </c>
      <c r="F91" s="189" t="s">
        <v>240</v>
      </c>
      <c r="G91" s="189" t="s">
        <v>61</v>
      </c>
      <c r="H91" s="89" t="s">
        <v>111</v>
      </c>
      <c r="I91" s="89" t="s">
        <v>241</v>
      </c>
      <c r="J91" s="191" t="s">
        <v>242</v>
      </c>
      <c r="K91" s="181">
        <v>120000</v>
      </c>
      <c r="L91" s="80">
        <v>0</v>
      </c>
      <c r="M91" s="80">
        <v>0</v>
      </c>
      <c r="N91" s="80">
        <v>0</v>
      </c>
      <c r="O91" s="91">
        <v>3</v>
      </c>
      <c r="P91" s="92">
        <v>0</v>
      </c>
      <c r="Q91" s="93">
        <f>O91+P91</f>
        <v>3</v>
      </c>
      <c r="R91" s="81" t="str">
        <f>IFERROR(Q91/N91,"-")</f>
        <v>-</v>
      </c>
      <c r="S91" s="80">
        <v>1</v>
      </c>
      <c r="T91" s="80">
        <v>0</v>
      </c>
      <c r="U91" s="81">
        <f>IFERROR(T91/(Q91),"-")</f>
        <v>0</v>
      </c>
      <c r="V91" s="82">
        <f>IFERROR(K91/SUM(Q91:Q92),"-")</f>
        <v>40000</v>
      </c>
      <c r="W91" s="83">
        <v>0</v>
      </c>
      <c r="X91" s="81">
        <f>IF(Q91=0,"-",W91/Q91)</f>
        <v>0</v>
      </c>
      <c r="Y91" s="186">
        <v>0</v>
      </c>
      <c r="Z91" s="187">
        <f>IFERROR(Y91/Q91,"-")</f>
        <v>0</v>
      </c>
      <c r="AA91" s="187" t="str">
        <f>IFERROR(Y91/W91,"-")</f>
        <v>-</v>
      </c>
      <c r="AB91" s="181">
        <f>SUM(Y91:Y92)-SUM(K91:K92)</f>
        <v>-120000</v>
      </c>
      <c r="AC91" s="85">
        <f>SUM(Y91:Y92)/SUM(K91:K92)</f>
        <v>0</v>
      </c>
      <c r="AD91" s="78"/>
      <c r="AE91" s="94"/>
      <c r="AF91" s="95">
        <f>IF(Q91=0,"",IF(AE91=0,"",(AE91/Q91)))</f>
        <v>0</v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>
        <f>IF(Q91=0,"",IF(AN91=0,"",(AN91/Q91)))</f>
        <v>0</v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>
        <f>IF(Q91=0,"",IF(AW91=0,"",(AW91/Q91)))</f>
        <v>0</v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>
        <f>IF(Q91=0,"",IF(BF91=0,"",(BF91/Q91)))</f>
        <v>0</v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>
        <f>IF(Q91=0,"",IF(BO91=0,"",(BO91/Q91)))</f>
        <v>0</v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>
        <v>3</v>
      </c>
      <c r="BY91" s="127">
        <f>IF(Q91=0,"",IF(BX91=0,"",(BX91/Q91)))</f>
        <v>1</v>
      </c>
      <c r="BZ91" s="128"/>
      <c r="CA91" s="129">
        <f>IFERROR(BZ91/BX91,"-")</f>
        <v>0</v>
      </c>
      <c r="CB91" s="130"/>
      <c r="CC91" s="131">
        <f>IFERROR(CB91/BX91,"-")</f>
        <v>0</v>
      </c>
      <c r="CD91" s="132"/>
      <c r="CE91" s="132"/>
      <c r="CF91" s="132"/>
      <c r="CG91" s="133"/>
      <c r="CH91" s="134">
        <f>IF(Q91=0,"",IF(CG91=0,"",(CG91/Q91)))</f>
        <v>0</v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0</v>
      </c>
      <c r="CQ91" s="141">
        <v>0</v>
      </c>
      <c r="CR91" s="141"/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243</v>
      </c>
      <c r="C92" s="189" t="s">
        <v>58</v>
      </c>
      <c r="D92" s="189"/>
      <c r="E92" s="189" t="s">
        <v>239</v>
      </c>
      <c r="F92" s="189" t="s">
        <v>240</v>
      </c>
      <c r="G92" s="189" t="s">
        <v>66</v>
      </c>
      <c r="H92" s="89"/>
      <c r="I92" s="89"/>
      <c r="J92" s="89"/>
      <c r="K92" s="181"/>
      <c r="L92" s="80">
        <v>13</v>
      </c>
      <c r="M92" s="80">
        <v>10</v>
      </c>
      <c r="N92" s="80">
        <v>6</v>
      </c>
      <c r="O92" s="91">
        <v>0</v>
      </c>
      <c r="P92" s="92">
        <v>0</v>
      </c>
      <c r="Q92" s="93">
        <f>O92+P92</f>
        <v>0</v>
      </c>
      <c r="R92" s="81">
        <f>IFERROR(Q92/N92,"-")</f>
        <v>0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>
        <f>AC93</f>
        <v>0.12966666666667</v>
      </c>
      <c r="B93" s="189" t="s">
        <v>244</v>
      </c>
      <c r="C93" s="189" t="s">
        <v>58</v>
      </c>
      <c r="D93" s="189"/>
      <c r="E93" s="189" t="s">
        <v>104</v>
      </c>
      <c r="F93" s="189" t="s">
        <v>105</v>
      </c>
      <c r="G93" s="189" t="s">
        <v>61</v>
      </c>
      <c r="H93" s="89" t="s">
        <v>127</v>
      </c>
      <c r="I93" s="89" t="s">
        <v>241</v>
      </c>
      <c r="J93" s="192" t="s">
        <v>245</v>
      </c>
      <c r="K93" s="181">
        <v>150000</v>
      </c>
      <c r="L93" s="80">
        <v>0</v>
      </c>
      <c r="M93" s="80">
        <v>0</v>
      </c>
      <c r="N93" s="80">
        <v>0</v>
      </c>
      <c r="O93" s="91">
        <v>17</v>
      </c>
      <c r="P93" s="92">
        <v>0</v>
      </c>
      <c r="Q93" s="93">
        <f>O93+P93</f>
        <v>17</v>
      </c>
      <c r="R93" s="81" t="str">
        <f>IFERROR(Q93/N93,"-")</f>
        <v>-</v>
      </c>
      <c r="S93" s="80">
        <v>1</v>
      </c>
      <c r="T93" s="80">
        <v>3</v>
      </c>
      <c r="U93" s="81">
        <f>IFERROR(T93/(Q93),"-")</f>
        <v>0.17647058823529</v>
      </c>
      <c r="V93" s="82">
        <f>IFERROR(K93/SUM(Q93:Q94),"-")</f>
        <v>8333.3333333333</v>
      </c>
      <c r="W93" s="83">
        <v>4</v>
      </c>
      <c r="X93" s="81">
        <f>IF(Q93=0,"-",W93/Q93)</f>
        <v>0.23529411764706</v>
      </c>
      <c r="Y93" s="186">
        <v>19450</v>
      </c>
      <c r="Z93" s="187">
        <f>IFERROR(Y93/Q93,"-")</f>
        <v>1144.1176470588</v>
      </c>
      <c r="AA93" s="187">
        <f>IFERROR(Y93/W93,"-")</f>
        <v>4862.5</v>
      </c>
      <c r="AB93" s="181">
        <f>SUM(Y93:Y94)-SUM(K93:K94)</f>
        <v>-130550</v>
      </c>
      <c r="AC93" s="85">
        <f>SUM(Y93:Y94)/SUM(K93:K94)</f>
        <v>0.12966666666667</v>
      </c>
      <c r="AD93" s="78"/>
      <c r="AE93" s="94"/>
      <c r="AF93" s="95">
        <f>IF(Q93=0,"",IF(AE93=0,"",(AE93/Q93)))</f>
        <v>0</v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>
        <v>1</v>
      </c>
      <c r="AO93" s="101">
        <f>IF(Q93=0,"",IF(AN93=0,"",(AN93/Q93)))</f>
        <v>0.058823529411765</v>
      </c>
      <c r="AP93" s="100"/>
      <c r="AQ93" s="102">
        <f>IFERROR(AP93/AN93,"-")</f>
        <v>0</v>
      </c>
      <c r="AR93" s="103"/>
      <c r="AS93" s="104">
        <f>IFERROR(AR93/AN93,"-")</f>
        <v>0</v>
      </c>
      <c r="AT93" s="105"/>
      <c r="AU93" s="105"/>
      <c r="AV93" s="105"/>
      <c r="AW93" s="106"/>
      <c r="AX93" s="107">
        <f>IF(Q93=0,"",IF(AW93=0,"",(AW93/Q93)))</f>
        <v>0</v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>
        <v>1</v>
      </c>
      <c r="BG93" s="113">
        <f>IF(Q93=0,"",IF(BF93=0,"",(BF93/Q93)))</f>
        <v>0.058823529411765</v>
      </c>
      <c r="BH93" s="112">
        <v>1</v>
      </c>
      <c r="BI93" s="114">
        <f>IFERROR(BH93/BF93,"-")</f>
        <v>1</v>
      </c>
      <c r="BJ93" s="115">
        <v>1450</v>
      </c>
      <c r="BK93" s="116">
        <f>IFERROR(BJ93/BF93,"-")</f>
        <v>1450</v>
      </c>
      <c r="BL93" s="117"/>
      <c r="BM93" s="117"/>
      <c r="BN93" s="117">
        <v>1</v>
      </c>
      <c r="BO93" s="119">
        <v>7</v>
      </c>
      <c r="BP93" s="120">
        <f>IF(Q93=0,"",IF(BO93=0,"",(BO93/Q93)))</f>
        <v>0.41176470588235</v>
      </c>
      <c r="BQ93" s="121"/>
      <c r="BR93" s="122">
        <f>IFERROR(BQ93/BO93,"-")</f>
        <v>0</v>
      </c>
      <c r="BS93" s="123"/>
      <c r="BT93" s="124">
        <f>IFERROR(BS93/BO93,"-")</f>
        <v>0</v>
      </c>
      <c r="BU93" s="125"/>
      <c r="BV93" s="125"/>
      <c r="BW93" s="125"/>
      <c r="BX93" s="126">
        <v>5</v>
      </c>
      <c r="BY93" s="127">
        <f>IF(Q93=0,"",IF(BX93=0,"",(BX93/Q93)))</f>
        <v>0.29411764705882</v>
      </c>
      <c r="BZ93" s="128">
        <v>2</v>
      </c>
      <c r="CA93" s="129">
        <f>IFERROR(BZ93/BX93,"-")</f>
        <v>0.4</v>
      </c>
      <c r="CB93" s="130">
        <v>13000</v>
      </c>
      <c r="CC93" s="131">
        <f>IFERROR(CB93/BX93,"-")</f>
        <v>2600</v>
      </c>
      <c r="CD93" s="132">
        <v>2</v>
      </c>
      <c r="CE93" s="132"/>
      <c r="CF93" s="132"/>
      <c r="CG93" s="133">
        <v>3</v>
      </c>
      <c r="CH93" s="134">
        <f>IF(Q93=0,"",IF(CG93=0,"",(CG93/Q93)))</f>
        <v>0.17647058823529</v>
      </c>
      <c r="CI93" s="135">
        <v>1</v>
      </c>
      <c r="CJ93" s="136">
        <f>IFERROR(CI93/CG93,"-")</f>
        <v>0.33333333333333</v>
      </c>
      <c r="CK93" s="137">
        <v>5000</v>
      </c>
      <c r="CL93" s="138">
        <f>IFERROR(CK93/CG93,"-")</f>
        <v>1666.6666666667</v>
      </c>
      <c r="CM93" s="139">
        <v>1</v>
      </c>
      <c r="CN93" s="139"/>
      <c r="CO93" s="139"/>
      <c r="CP93" s="140">
        <v>4</v>
      </c>
      <c r="CQ93" s="141">
        <v>19450</v>
      </c>
      <c r="CR93" s="141">
        <v>10000</v>
      </c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246</v>
      </c>
      <c r="C94" s="189" t="s">
        <v>58</v>
      </c>
      <c r="D94" s="189"/>
      <c r="E94" s="189" t="s">
        <v>104</v>
      </c>
      <c r="F94" s="189" t="s">
        <v>105</v>
      </c>
      <c r="G94" s="189" t="s">
        <v>66</v>
      </c>
      <c r="H94" s="89"/>
      <c r="I94" s="89"/>
      <c r="J94" s="89"/>
      <c r="K94" s="181"/>
      <c r="L94" s="80">
        <v>10</v>
      </c>
      <c r="M94" s="80">
        <v>9</v>
      </c>
      <c r="N94" s="80">
        <v>4</v>
      </c>
      <c r="O94" s="91">
        <v>1</v>
      </c>
      <c r="P94" s="92">
        <v>0</v>
      </c>
      <c r="Q94" s="93">
        <f>O94+P94</f>
        <v>1</v>
      </c>
      <c r="R94" s="81">
        <f>IFERROR(Q94/N94,"-")</f>
        <v>0.25</v>
      </c>
      <c r="S94" s="80">
        <v>1</v>
      </c>
      <c r="T94" s="80">
        <v>0</v>
      </c>
      <c r="U94" s="81">
        <f>IFERROR(T94/(Q94),"-")</f>
        <v>0</v>
      </c>
      <c r="V94" s="82"/>
      <c r="W94" s="83">
        <v>0</v>
      </c>
      <c r="X94" s="81">
        <f>IF(Q94=0,"-",W94/Q94)</f>
        <v>0</v>
      </c>
      <c r="Y94" s="186">
        <v>0</v>
      </c>
      <c r="Z94" s="187">
        <f>IFERROR(Y94/Q94,"-")</f>
        <v>0</v>
      </c>
      <c r="AA94" s="187" t="str">
        <f>IFERROR(Y94/W94,"-")</f>
        <v>-</v>
      </c>
      <c r="AB94" s="181"/>
      <c r="AC94" s="85"/>
      <c r="AD94" s="78"/>
      <c r="AE94" s="94"/>
      <c r="AF94" s="95">
        <f>IF(Q94=0,"",IF(AE94=0,"",(AE94/Q94)))</f>
        <v>0</v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>
        <f>IF(Q94=0,"",IF(AN94=0,"",(AN94/Q94)))</f>
        <v>0</v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>
        <f>IF(Q94=0,"",IF(AW94=0,"",(AW94/Q94)))</f>
        <v>0</v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>
        <f>IF(Q94=0,"",IF(BF94=0,"",(BF94/Q94)))</f>
        <v>0</v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/>
      <c r="BP94" s="120">
        <f>IF(Q94=0,"",IF(BO94=0,"",(BO94/Q94)))</f>
        <v>0</v>
      </c>
      <c r="BQ94" s="121"/>
      <c r="BR94" s="122" t="str">
        <f>IFERROR(BQ94/BO94,"-")</f>
        <v>-</v>
      </c>
      <c r="BS94" s="123"/>
      <c r="BT94" s="124" t="str">
        <f>IFERROR(BS94/BO94,"-")</f>
        <v>-</v>
      </c>
      <c r="BU94" s="125"/>
      <c r="BV94" s="125"/>
      <c r="BW94" s="125"/>
      <c r="BX94" s="126">
        <v>1</v>
      </c>
      <c r="BY94" s="127">
        <f>IF(Q94=0,"",IF(BX94=0,"",(BX94/Q94)))</f>
        <v>1</v>
      </c>
      <c r="BZ94" s="128"/>
      <c r="CA94" s="129">
        <f>IFERROR(BZ94/BX94,"-")</f>
        <v>0</v>
      </c>
      <c r="CB94" s="130"/>
      <c r="CC94" s="131">
        <f>IFERROR(CB94/BX94,"-")</f>
        <v>0</v>
      </c>
      <c r="CD94" s="132"/>
      <c r="CE94" s="132"/>
      <c r="CF94" s="132"/>
      <c r="CG94" s="133"/>
      <c r="CH94" s="134">
        <f>IF(Q94=0,"",IF(CG94=0,"",(CG94/Q94)))</f>
        <v>0</v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0</v>
      </c>
      <c r="CQ94" s="141">
        <v>0</v>
      </c>
      <c r="CR94" s="141"/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30"/>
      <c r="B95" s="86"/>
      <c r="C95" s="86"/>
      <c r="D95" s="87"/>
      <c r="E95" s="87"/>
      <c r="F95" s="87"/>
      <c r="G95" s="88"/>
      <c r="H95" s="89"/>
      <c r="I95" s="89"/>
      <c r="J95" s="89"/>
      <c r="K95" s="182"/>
      <c r="L95" s="34"/>
      <c r="M95" s="34"/>
      <c r="N95" s="31"/>
      <c r="O95" s="23"/>
      <c r="P95" s="23"/>
      <c r="Q95" s="23"/>
      <c r="R95" s="32"/>
      <c r="S95" s="32"/>
      <c r="T95" s="23"/>
      <c r="U95" s="32"/>
      <c r="V95" s="25"/>
      <c r="W95" s="25"/>
      <c r="X95" s="25"/>
      <c r="Y95" s="188"/>
      <c r="Z95" s="188"/>
      <c r="AA95" s="188"/>
      <c r="AB95" s="188"/>
      <c r="AC95" s="33"/>
      <c r="AD95" s="58"/>
      <c r="AE95" s="62"/>
      <c r="AF95" s="63"/>
      <c r="AG95" s="62"/>
      <c r="AH95" s="66"/>
      <c r="AI95" s="67"/>
      <c r="AJ95" s="68"/>
      <c r="AK95" s="69"/>
      <c r="AL95" s="69"/>
      <c r="AM95" s="69"/>
      <c r="AN95" s="62"/>
      <c r="AO95" s="63"/>
      <c r="AP95" s="62"/>
      <c r="AQ95" s="66"/>
      <c r="AR95" s="67"/>
      <c r="AS95" s="68"/>
      <c r="AT95" s="69"/>
      <c r="AU95" s="69"/>
      <c r="AV95" s="69"/>
      <c r="AW95" s="62"/>
      <c r="AX95" s="63"/>
      <c r="AY95" s="62"/>
      <c r="AZ95" s="66"/>
      <c r="BA95" s="67"/>
      <c r="BB95" s="68"/>
      <c r="BC95" s="69"/>
      <c r="BD95" s="69"/>
      <c r="BE95" s="69"/>
      <c r="BF95" s="62"/>
      <c r="BG95" s="63"/>
      <c r="BH95" s="62"/>
      <c r="BI95" s="66"/>
      <c r="BJ95" s="67"/>
      <c r="BK95" s="68"/>
      <c r="BL95" s="69"/>
      <c r="BM95" s="69"/>
      <c r="BN95" s="69"/>
      <c r="BO95" s="64"/>
      <c r="BP95" s="65"/>
      <c r="BQ95" s="62"/>
      <c r="BR95" s="66"/>
      <c r="BS95" s="67"/>
      <c r="BT95" s="68"/>
      <c r="BU95" s="69"/>
      <c r="BV95" s="69"/>
      <c r="BW95" s="69"/>
      <c r="BX95" s="64"/>
      <c r="BY95" s="65"/>
      <c r="BZ95" s="62"/>
      <c r="CA95" s="66"/>
      <c r="CB95" s="67"/>
      <c r="CC95" s="68"/>
      <c r="CD95" s="69"/>
      <c r="CE95" s="69"/>
      <c r="CF95" s="69"/>
      <c r="CG95" s="64"/>
      <c r="CH95" s="65"/>
      <c r="CI95" s="62"/>
      <c r="CJ95" s="66"/>
      <c r="CK95" s="67"/>
      <c r="CL95" s="68"/>
      <c r="CM95" s="69"/>
      <c r="CN95" s="69"/>
      <c r="CO95" s="69"/>
      <c r="CP95" s="70"/>
      <c r="CQ95" s="67"/>
      <c r="CR95" s="67"/>
      <c r="CS95" s="67"/>
      <c r="CT95" s="71"/>
    </row>
    <row r="96" spans="1:99">
      <c r="A96" s="30"/>
      <c r="B96" s="37"/>
      <c r="C96" s="37"/>
      <c r="D96" s="21"/>
      <c r="E96" s="21"/>
      <c r="F96" s="21"/>
      <c r="G96" s="22"/>
      <c r="H96" s="36"/>
      <c r="I96" s="36"/>
      <c r="J96" s="74"/>
      <c r="K96" s="183"/>
      <c r="L96" s="34"/>
      <c r="M96" s="34"/>
      <c r="N96" s="31"/>
      <c r="O96" s="23"/>
      <c r="P96" s="23"/>
      <c r="Q96" s="23"/>
      <c r="R96" s="32"/>
      <c r="S96" s="32"/>
      <c r="T96" s="23"/>
      <c r="U96" s="32"/>
      <c r="V96" s="25"/>
      <c r="W96" s="25"/>
      <c r="X96" s="25"/>
      <c r="Y96" s="188"/>
      <c r="Z96" s="188"/>
      <c r="AA96" s="188"/>
      <c r="AB96" s="188"/>
      <c r="AC96" s="33"/>
      <c r="AD96" s="60"/>
      <c r="AE96" s="62"/>
      <c r="AF96" s="63"/>
      <c r="AG96" s="62"/>
      <c r="AH96" s="66"/>
      <c r="AI96" s="67"/>
      <c r="AJ96" s="68"/>
      <c r="AK96" s="69"/>
      <c r="AL96" s="69"/>
      <c r="AM96" s="69"/>
      <c r="AN96" s="62"/>
      <c r="AO96" s="63"/>
      <c r="AP96" s="62"/>
      <c r="AQ96" s="66"/>
      <c r="AR96" s="67"/>
      <c r="AS96" s="68"/>
      <c r="AT96" s="69"/>
      <c r="AU96" s="69"/>
      <c r="AV96" s="69"/>
      <c r="AW96" s="62"/>
      <c r="AX96" s="63"/>
      <c r="AY96" s="62"/>
      <c r="AZ96" s="66"/>
      <c r="BA96" s="67"/>
      <c r="BB96" s="68"/>
      <c r="BC96" s="69"/>
      <c r="BD96" s="69"/>
      <c r="BE96" s="69"/>
      <c r="BF96" s="62"/>
      <c r="BG96" s="63"/>
      <c r="BH96" s="62"/>
      <c r="BI96" s="66"/>
      <c r="BJ96" s="67"/>
      <c r="BK96" s="68"/>
      <c r="BL96" s="69"/>
      <c r="BM96" s="69"/>
      <c r="BN96" s="69"/>
      <c r="BO96" s="64"/>
      <c r="BP96" s="65"/>
      <c r="BQ96" s="62"/>
      <c r="BR96" s="66"/>
      <c r="BS96" s="67"/>
      <c r="BT96" s="68"/>
      <c r="BU96" s="69"/>
      <c r="BV96" s="69"/>
      <c r="BW96" s="69"/>
      <c r="BX96" s="64"/>
      <c r="BY96" s="65"/>
      <c r="BZ96" s="62"/>
      <c r="CA96" s="66"/>
      <c r="CB96" s="67"/>
      <c r="CC96" s="68"/>
      <c r="CD96" s="69"/>
      <c r="CE96" s="69"/>
      <c r="CF96" s="69"/>
      <c r="CG96" s="64"/>
      <c r="CH96" s="65"/>
      <c r="CI96" s="62"/>
      <c r="CJ96" s="66"/>
      <c r="CK96" s="67"/>
      <c r="CL96" s="68"/>
      <c r="CM96" s="69"/>
      <c r="CN96" s="69"/>
      <c r="CO96" s="69"/>
      <c r="CP96" s="70"/>
      <c r="CQ96" s="67"/>
      <c r="CR96" s="67"/>
      <c r="CS96" s="67"/>
      <c r="CT96" s="71"/>
    </row>
    <row r="97" spans="1:99">
      <c r="A97" s="19">
        <f>AC97</f>
        <v>0.26507428571429</v>
      </c>
      <c r="B97" s="39"/>
      <c r="C97" s="39"/>
      <c r="D97" s="39"/>
      <c r="E97" s="39"/>
      <c r="F97" s="39"/>
      <c r="G97" s="39"/>
      <c r="H97" s="40" t="s">
        <v>247</v>
      </c>
      <c r="I97" s="40"/>
      <c r="J97" s="40"/>
      <c r="K97" s="184">
        <f>SUM(K6:K96)</f>
        <v>3500000</v>
      </c>
      <c r="L97" s="41">
        <f>SUM(L6:L96)</f>
        <v>619</v>
      </c>
      <c r="M97" s="41">
        <f>SUM(M6:M96)</f>
        <v>374</v>
      </c>
      <c r="N97" s="41">
        <f>SUM(N6:N96)</f>
        <v>412</v>
      </c>
      <c r="O97" s="41">
        <f>SUM(O6:O96)</f>
        <v>263</v>
      </c>
      <c r="P97" s="41">
        <f>SUM(P6:P96)</f>
        <v>1</v>
      </c>
      <c r="Q97" s="41">
        <f>SUM(Q6:Q96)</f>
        <v>264</v>
      </c>
      <c r="R97" s="42">
        <f>IFERROR(Q97/N97,"-")</f>
        <v>0.64077669902913</v>
      </c>
      <c r="S97" s="77">
        <f>SUM(S6:S96)</f>
        <v>18</v>
      </c>
      <c r="T97" s="77">
        <f>SUM(T6:T96)</f>
        <v>39</v>
      </c>
      <c r="U97" s="42">
        <f>IFERROR(S97/Q97,"-")</f>
        <v>0.068181818181818</v>
      </c>
      <c r="V97" s="43">
        <f>IFERROR(K97/Q97,"-")</f>
        <v>13257.575757576</v>
      </c>
      <c r="W97" s="44">
        <f>SUM(W6:W96)</f>
        <v>24</v>
      </c>
      <c r="X97" s="42">
        <f>IFERROR(W97/Q97,"-")</f>
        <v>0.090909090909091</v>
      </c>
      <c r="Y97" s="184">
        <f>SUM(Y6:Y96)</f>
        <v>927760</v>
      </c>
      <c r="Z97" s="184">
        <f>IFERROR(Y97/Q97,"-")</f>
        <v>3514.2424242424</v>
      </c>
      <c r="AA97" s="184">
        <f>IFERROR(Y97/W97,"-")</f>
        <v>38656.666666667</v>
      </c>
      <c r="AB97" s="184">
        <f>Y97-K97</f>
        <v>-2572240</v>
      </c>
      <c r="AC97" s="46">
        <f>Y97/K97</f>
        <v>0.26507428571429</v>
      </c>
      <c r="AD97" s="59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2"/>
    <mergeCell ref="K38:K42"/>
    <mergeCell ref="V38:V42"/>
    <mergeCell ref="AB38:AB42"/>
    <mergeCell ref="AC38:AC42"/>
    <mergeCell ref="A43:A50"/>
    <mergeCell ref="K43:K50"/>
    <mergeCell ref="V43:V50"/>
    <mergeCell ref="AB43:AB50"/>
    <mergeCell ref="AC43:AC50"/>
    <mergeCell ref="A51:A55"/>
    <mergeCell ref="K51:K55"/>
    <mergeCell ref="V51:V55"/>
    <mergeCell ref="AB51:AB55"/>
    <mergeCell ref="AC51:AC55"/>
    <mergeCell ref="A56:A60"/>
    <mergeCell ref="K56:K60"/>
    <mergeCell ref="V56:V60"/>
    <mergeCell ref="AB56:AB60"/>
    <mergeCell ref="AC56:AC60"/>
    <mergeCell ref="A61:A64"/>
    <mergeCell ref="K61:K64"/>
    <mergeCell ref="V61:V64"/>
    <mergeCell ref="AB61:AB64"/>
    <mergeCell ref="AC61:AC64"/>
    <mergeCell ref="A65:A76"/>
    <mergeCell ref="K65:K76"/>
    <mergeCell ref="V65:V76"/>
    <mergeCell ref="AB65:AB76"/>
    <mergeCell ref="AC65:AC76"/>
    <mergeCell ref="A77:A90"/>
    <mergeCell ref="K77:K90"/>
    <mergeCell ref="V77:V90"/>
    <mergeCell ref="AB77:AB90"/>
    <mergeCell ref="AC77:AC90"/>
    <mergeCell ref="A91:A92"/>
    <mergeCell ref="K91:K92"/>
    <mergeCell ref="V91:V92"/>
    <mergeCell ref="AB91:AB92"/>
    <mergeCell ref="AC91:AC92"/>
    <mergeCell ref="A93:A94"/>
    <mergeCell ref="K93:K94"/>
    <mergeCell ref="V93:V94"/>
    <mergeCell ref="AB93:AB94"/>
    <mergeCell ref="AC93:AC9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0.384</v>
      </c>
      <c r="B6" s="189" t="s">
        <v>249</v>
      </c>
      <c r="C6" s="189" t="s">
        <v>250</v>
      </c>
      <c r="D6" s="189" t="s">
        <v>251</v>
      </c>
      <c r="E6" s="189" t="s">
        <v>252</v>
      </c>
      <c r="F6" s="189"/>
      <c r="G6" s="189" t="s">
        <v>61</v>
      </c>
      <c r="H6" s="89" t="s">
        <v>253</v>
      </c>
      <c r="I6" s="89" t="s">
        <v>254</v>
      </c>
      <c r="J6" s="89" t="s">
        <v>255</v>
      </c>
      <c r="K6" s="181">
        <v>75000</v>
      </c>
      <c r="L6" s="80">
        <v>0</v>
      </c>
      <c r="M6" s="80">
        <v>0</v>
      </c>
      <c r="N6" s="80">
        <v>0</v>
      </c>
      <c r="O6" s="91">
        <v>30</v>
      </c>
      <c r="P6" s="92">
        <v>0</v>
      </c>
      <c r="Q6" s="93">
        <f>O6+P6</f>
        <v>30</v>
      </c>
      <c r="R6" s="81" t="str">
        <f>IFERROR(Q6/N6,"-")</f>
        <v>-</v>
      </c>
      <c r="S6" s="80">
        <v>2</v>
      </c>
      <c r="T6" s="80">
        <v>5</v>
      </c>
      <c r="U6" s="81">
        <f>IFERROR(T6/(Q6),"-")</f>
        <v>0.16666666666667</v>
      </c>
      <c r="V6" s="82">
        <f>IFERROR(K6/SUM(Q6:Q7),"-")</f>
        <v>2419.3548387097</v>
      </c>
      <c r="W6" s="83">
        <v>2</v>
      </c>
      <c r="X6" s="81">
        <f>IF(Q6=0,"-",W6/Q6)</f>
        <v>0.066666666666667</v>
      </c>
      <c r="Y6" s="186">
        <v>28800</v>
      </c>
      <c r="Z6" s="187">
        <f>IFERROR(Y6/Q6,"-")</f>
        <v>960</v>
      </c>
      <c r="AA6" s="187">
        <f>IFERROR(Y6/W6,"-")</f>
        <v>14400</v>
      </c>
      <c r="AB6" s="181">
        <f>SUM(Y6:Y7)-SUM(K6:K7)</f>
        <v>-46200</v>
      </c>
      <c r="AC6" s="85">
        <f>SUM(Y6:Y7)/SUM(K6:K7)</f>
        <v>0.384</v>
      </c>
      <c r="AD6" s="78"/>
      <c r="AE6" s="94">
        <v>2</v>
      </c>
      <c r="AF6" s="95">
        <f>IF(Q6=0,"",IF(AE6=0,"",(AE6/Q6)))</f>
        <v>0.066666666666667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14</v>
      </c>
      <c r="AO6" s="101">
        <f>IF(Q6=0,"",IF(AN6=0,"",(AN6/Q6)))</f>
        <v>0.46666666666667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0.033333333333333</v>
      </c>
      <c r="BH6" s="112">
        <v>1</v>
      </c>
      <c r="BI6" s="114">
        <f>IFERROR(BH6/BF6,"-")</f>
        <v>1</v>
      </c>
      <c r="BJ6" s="115">
        <v>5800</v>
      </c>
      <c r="BK6" s="116">
        <f>IFERROR(BJ6/BF6,"-")</f>
        <v>5800</v>
      </c>
      <c r="BL6" s="117"/>
      <c r="BM6" s="117"/>
      <c r="BN6" s="117">
        <v>1</v>
      </c>
      <c r="BO6" s="119">
        <v>5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</v>
      </c>
      <c r="BZ6" s="128">
        <v>1</v>
      </c>
      <c r="CA6" s="129">
        <f>IFERROR(BZ6/BX6,"-")</f>
        <v>0.33333333333333</v>
      </c>
      <c r="CB6" s="130">
        <v>29000</v>
      </c>
      <c r="CC6" s="131">
        <f>IFERROR(CB6/BX6,"-")</f>
        <v>9666.6666666667</v>
      </c>
      <c r="CD6" s="132"/>
      <c r="CE6" s="132"/>
      <c r="CF6" s="132">
        <v>1</v>
      </c>
      <c r="CG6" s="133">
        <v>1</v>
      </c>
      <c r="CH6" s="134">
        <f>IF(Q6=0,"",IF(CG6=0,"",(CG6/Q6)))</f>
        <v>0.033333333333333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28800</v>
      </c>
      <c r="CR6" s="141">
        <v>29000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256</v>
      </c>
      <c r="C7" s="189" t="s">
        <v>250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34</v>
      </c>
      <c r="M7" s="80">
        <v>11</v>
      </c>
      <c r="N7" s="80">
        <v>48</v>
      </c>
      <c r="O7" s="91">
        <v>1</v>
      </c>
      <c r="P7" s="92">
        <v>0</v>
      </c>
      <c r="Q7" s="93">
        <f>O7+P7</f>
        <v>1</v>
      </c>
      <c r="R7" s="81">
        <f>IFERROR(Q7/N7,"-")</f>
        <v>0.020833333333333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1.2857142857143</v>
      </c>
      <c r="B8" s="189" t="s">
        <v>257</v>
      </c>
      <c r="C8" s="189" t="s">
        <v>250</v>
      </c>
      <c r="D8" s="189" t="s">
        <v>258</v>
      </c>
      <c r="E8" s="189" t="s">
        <v>259</v>
      </c>
      <c r="F8" s="189"/>
      <c r="G8" s="189" t="s">
        <v>61</v>
      </c>
      <c r="H8" s="89" t="s">
        <v>260</v>
      </c>
      <c r="I8" s="89" t="s">
        <v>261</v>
      </c>
      <c r="J8" s="191" t="s">
        <v>262</v>
      </c>
      <c r="K8" s="181">
        <v>105000</v>
      </c>
      <c r="L8" s="80">
        <v>0</v>
      </c>
      <c r="M8" s="80">
        <v>0</v>
      </c>
      <c r="N8" s="80">
        <v>0</v>
      </c>
      <c r="O8" s="91">
        <v>5</v>
      </c>
      <c r="P8" s="92">
        <v>0</v>
      </c>
      <c r="Q8" s="93">
        <f>O8+P8</f>
        <v>5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0.2</v>
      </c>
      <c r="V8" s="82">
        <f>IFERROR(K8/SUM(Q8:Q9),"-")</f>
        <v>13125</v>
      </c>
      <c r="W8" s="83">
        <v>1</v>
      </c>
      <c r="X8" s="81">
        <f>IF(Q8=0,"-",W8/Q8)</f>
        <v>0.2</v>
      </c>
      <c r="Y8" s="186">
        <v>75000</v>
      </c>
      <c r="Z8" s="187">
        <f>IFERROR(Y8/Q8,"-")</f>
        <v>15000</v>
      </c>
      <c r="AA8" s="187">
        <f>IFERROR(Y8/W8,"-")</f>
        <v>75000</v>
      </c>
      <c r="AB8" s="181">
        <f>SUM(Y8:Y9)-SUM(K8:K9)</f>
        <v>30000</v>
      </c>
      <c r="AC8" s="85">
        <f>SUM(Y8:Y9)/SUM(K8:K9)</f>
        <v>1.2857142857143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</v>
      </c>
      <c r="BH8" s="112">
        <v>1</v>
      </c>
      <c r="BI8" s="114">
        <f>IFERROR(BH8/BF8,"-")</f>
        <v>1</v>
      </c>
      <c r="BJ8" s="115">
        <v>75000</v>
      </c>
      <c r="BK8" s="116">
        <f>IFERROR(BJ8/BF8,"-")</f>
        <v>75000</v>
      </c>
      <c r="BL8" s="117"/>
      <c r="BM8" s="117"/>
      <c r="BN8" s="117">
        <v>1</v>
      </c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0.2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75000</v>
      </c>
      <c r="CR8" s="141">
        <v>75000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263</v>
      </c>
      <c r="C9" s="189" t="s">
        <v>250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13</v>
      </c>
      <c r="M9" s="80">
        <v>10</v>
      </c>
      <c r="N9" s="80">
        <v>4</v>
      </c>
      <c r="O9" s="91">
        <v>3</v>
      </c>
      <c r="P9" s="92">
        <v>0</v>
      </c>
      <c r="Q9" s="93">
        <f>O9+P9</f>
        <v>3</v>
      </c>
      <c r="R9" s="81">
        <f>IFERROR(Q9/N9,"-")</f>
        <v>0.75</v>
      </c>
      <c r="S9" s="80">
        <v>0</v>
      </c>
      <c r="T9" s="80">
        <v>3</v>
      </c>
      <c r="U9" s="81">
        <f>IFERROR(T9/(Q9),"-")</f>
        <v>1</v>
      </c>
      <c r="V9" s="82"/>
      <c r="W9" s="83">
        <v>1</v>
      </c>
      <c r="X9" s="81">
        <f>IF(Q9=0,"-",W9/Q9)</f>
        <v>0.33333333333333</v>
      </c>
      <c r="Y9" s="186">
        <v>60000</v>
      </c>
      <c r="Z9" s="187">
        <f>IFERROR(Y9/Q9,"-")</f>
        <v>20000</v>
      </c>
      <c r="AA9" s="187">
        <f>IFERROR(Y9/W9,"-")</f>
        <v>60000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2</v>
      </c>
      <c r="BY9" s="127">
        <f>IF(Q9=0,"",IF(BX9=0,"",(BX9/Q9)))</f>
        <v>0.66666666666667</v>
      </c>
      <c r="BZ9" s="128">
        <v>1</v>
      </c>
      <c r="CA9" s="129">
        <f>IFERROR(BZ9/BX9,"-")</f>
        <v>0.5</v>
      </c>
      <c r="CB9" s="130">
        <v>60000</v>
      </c>
      <c r="CC9" s="131">
        <f>IFERROR(CB9/BX9,"-")</f>
        <v>30000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60000</v>
      </c>
      <c r="CR9" s="141">
        <v>60000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7.4952380952381</v>
      </c>
      <c r="B10" s="189" t="s">
        <v>264</v>
      </c>
      <c r="C10" s="189" t="s">
        <v>250</v>
      </c>
      <c r="D10" s="189" t="s">
        <v>258</v>
      </c>
      <c r="E10" s="189" t="s">
        <v>265</v>
      </c>
      <c r="F10" s="189"/>
      <c r="G10" s="189" t="s">
        <v>61</v>
      </c>
      <c r="H10" s="89" t="s">
        <v>266</v>
      </c>
      <c r="I10" s="89" t="s">
        <v>267</v>
      </c>
      <c r="J10" s="89" t="s">
        <v>226</v>
      </c>
      <c r="K10" s="181">
        <v>105000</v>
      </c>
      <c r="L10" s="80">
        <v>0</v>
      </c>
      <c r="M10" s="80">
        <v>0</v>
      </c>
      <c r="N10" s="80">
        <v>0</v>
      </c>
      <c r="O10" s="91">
        <v>15</v>
      </c>
      <c r="P10" s="92">
        <v>0</v>
      </c>
      <c r="Q10" s="93">
        <f>O10+P10</f>
        <v>15</v>
      </c>
      <c r="R10" s="81" t="str">
        <f>IFERROR(Q10/N10,"-")</f>
        <v>-</v>
      </c>
      <c r="S10" s="80">
        <v>3</v>
      </c>
      <c r="T10" s="80">
        <v>0</v>
      </c>
      <c r="U10" s="81">
        <f>IFERROR(T10/(Q10),"-")</f>
        <v>0</v>
      </c>
      <c r="V10" s="82">
        <f>IFERROR(K10/SUM(Q10:Q11),"-")</f>
        <v>5526.3157894737</v>
      </c>
      <c r="W10" s="83">
        <v>2</v>
      </c>
      <c r="X10" s="81">
        <f>IF(Q10=0,"-",W10/Q10)</f>
        <v>0.13333333333333</v>
      </c>
      <c r="Y10" s="186">
        <v>5000</v>
      </c>
      <c r="Z10" s="187">
        <f>IFERROR(Y10/Q10,"-")</f>
        <v>333.33333333333</v>
      </c>
      <c r="AA10" s="187">
        <f>IFERROR(Y10/W10,"-")</f>
        <v>2500</v>
      </c>
      <c r="AB10" s="181">
        <f>SUM(Y10:Y11)-SUM(K10:K11)</f>
        <v>682000</v>
      </c>
      <c r="AC10" s="85">
        <f>SUM(Y10:Y11)/SUM(K10:K11)</f>
        <v>7.4952380952381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0.066666666666667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</v>
      </c>
      <c r="BH10" s="112">
        <v>1</v>
      </c>
      <c r="BI10" s="114">
        <f>IFERROR(BH10/BF10,"-")</f>
        <v>0.33333333333333</v>
      </c>
      <c r="BJ10" s="115">
        <v>5000</v>
      </c>
      <c r="BK10" s="116">
        <f>IFERROR(BJ10/BF10,"-")</f>
        <v>1666.6666666667</v>
      </c>
      <c r="BL10" s="117">
        <v>1</v>
      </c>
      <c r="BM10" s="117"/>
      <c r="BN10" s="117"/>
      <c r="BO10" s="119">
        <v>6</v>
      </c>
      <c r="BP10" s="120">
        <f>IF(Q10=0,"",IF(BO10=0,"",(BO10/Q10)))</f>
        <v>0.4</v>
      </c>
      <c r="BQ10" s="121">
        <v>1</v>
      </c>
      <c r="BR10" s="122">
        <f>IFERROR(BQ10/BO10,"-")</f>
        <v>0.16666666666667</v>
      </c>
      <c r="BS10" s="123">
        <v>10000</v>
      </c>
      <c r="BT10" s="124">
        <f>IFERROR(BS10/BO10,"-")</f>
        <v>1666.6666666667</v>
      </c>
      <c r="BU10" s="125">
        <v>1</v>
      </c>
      <c r="BV10" s="125"/>
      <c r="BW10" s="125"/>
      <c r="BX10" s="126">
        <v>3</v>
      </c>
      <c r="BY10" s="127">
        <f>IF(Q10=0,"",IF(BX10=0,"",(BX10/Q10)))</f>
        <v>0.2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0.13333333333333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5000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268</v>
      </c>
      <c r="C11" s="189" t="s">
        <v>250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56</v>
      </c>
      <c r="M11" s="80">
        <v>35</v>
      </c>
      <c r="N11" s="80">
        <v>12</v>
      </c>
      <c r="O11" s="91">
        <v>4</v>
      </c>
      <c r="P11" s="92">
        <v>0</v>
      </c>
      <c r="Q11" s="93">
        <f>O11+P11</f>
        <v>4</v>
      </c>
      <c r="R11" s="81">
        <f>IFERROR(Q11/N11,"-")</f>
        <v>0.33333333333333</v>
      </c>
      <c r="S11" s="80">
        <v>4</v>
      </c>
      <c r="T11" s="80">
        <v>1</v>
      </c>
      <c r="U11" s="81">
        <f>IFERROR(T11/(Q11),"-")</f>
        <v>0.25</v>
      </c>
      <c r="V11" s="82"/>
      <c r="W11" s="83">
        <v>2</v>
      </c>
      <c r="X11" s="81">
        <f>IF(Q11=0,"-",W11/Q11)</f>
        <v>0.5</v>
      </c>
      <c r="Y11" s="186">
        <v>782000</v>
      </c>
      <c r="Z11" s="187">
        <f>IFERROR(Y11/Q11,"-")</f>
        <v>195500</v>
      </c>
      <c r="AA11" s="187">
        <f>IFERROR(Y11/W11,"-")</f>
        <v>391000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>
        <v>1</v>
      </c>
      <c r="BR11" s="122">
        <f>IFERROR(BQ11/BO11,"-")</f>
        <v>1</v>
      </c>
      <c r="BS11" s="123">
        <v>63000</v>
      </c>
      <c r="BT11" s="124">
        <f>IFERROR(BS11/BO11,"-")</f>
        <v>63000</v>
      </c>
      <c r="BU11" s="125"/>
      <c r="BV11" s="125"/>
      <c r="BW11" s="125">
        <v>1</v>
      </c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>
        <v>2</v>
      </c>
      <c r="CH11" s="134">
        <f>IF(Q11=0,"",IF(CG11=0,"",(CG11/Q11)))</f>
        <v>0.5</v>
      </c>
      <c r="CI11" s="135">
        <v>1</v>
      </c>
      <c r="CJ11" s="136">
        <f>IFERROR(CI11/CG11,"-")</f>
        <v>0.5</v>
      </c>
      <c r="CK11" s="137">
        <v>729000</v>
      </c>
      <c r="CL11" s="138">
        <f>IFERROR(CK11/CG11,"-")</f>
        <v>364500</v>
      </c>
      <c r="CM11" s="139"/>
      <c r="CN11" s="139"/>
      <c r="CO11" s="139">
        <v>1</v>
      </c>
      <c r="CP11" s="140">
        <v>2</v>
      </c>
      <c r="CQ11" s="141">
        <v>782000</v>
      </c>
      <c r="CR11" s="141">
        <v>729000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3.3361403508772</v>
      </c>
      <c r="B14" s="39"/>
      <c r="C14" s="39"/>
      <c r="D14" s="39"/>
      <c r="E14" s="39"/>
      <c r="F14" s="39"/>
      <c r="G14" s="39"/>
      <c r="H14" s="40" t="s">
        <v>269</v>
      </c>
      <c r="I14" s="40"/>
      <c r="J14" s="40"/>
      <c r="K14" s="184">
        <f>SUM(K6:K13)</f>
        <v>285000</v>
      </c>
      <c r="L14" s="41">
        <f>SUM(L6:L13)</f>
        <v>103</v>
      </c>
      <c r="M14" s="41">
        <f>SUM(M6:M13)</f>
        <v>56</v>
      </c>
      <c r="N14" s="41">
        <f>SUM(N6:N13)</f>
        <v>64</v>
      </c>
      <c r="O14" s="41">
        <f>SUM(O6:O13)</f>
        <v>58</v>
      </c>
      <c r="P14" s="41">
        <f>SUM(P6:P13)</f>
        <v>0</v>
      </c>
      <c r="Q14" s="41">
        <f>SUM(Q6:Q13)</f>
        <v>58</v>
      </c>
      <c r="R14" s="42">
        <f>IFERROR(Q14/N14,"-")</f>
        <v>0.90625</v>
      </c>
      <c r="S14" s="77">
        <f>SUM(S6:S13)</f>
        <v>9</v>
      </c>
      <c r="T14" s="77">
        <f>SUM(T6:T13)</f>
        <v>10</v>
      </c>
      <c r="U14" s="42">
        <f>IFERROR(S14/Q14,"-")</f>
        <v>0.1551724137931</v>
      </c>
      <c r="V14" s="43">
        <f>IFERROR(K14/Q14,"-")</f>
        <v>4913.7931034483</v>
      </c>
      <c r="W14" s="44">
        <f>SUM(W6:W13)</f>
        <v>8</v>
      </c>
      <c r="X14" s="42">
        <f>IFERROR(W14/Q14,"-")</f>
        <v>0.13793103448276</v>
      </c>
      <c r="Y14" s="184">
        <f>SUM(Y6:Y13)</f>
        <v>950800</v>
      </c>
      <c r="Z14" s="184">
        <f>IFERROR(Y14/Q14,"-")</f>
        <v>16393.103448276</v>
      </c>
      <c r="AA14" s="184">
        <f>IFERROR(Y14/W14,"-")</f>
        <v>118850</v>
      </c>
      <c r="AB14" s="184">
        <f>Y14-K14</f>
        <v>665800</v>
      </c>
      <c r="AC14" s="46">
        <f>Y14/K14</f>
        <v>3.3361403508772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0.216</v>
      </c>
      <c r="B6" s="189" t="s">
        <v>271</v>
      </c>
      <c r="C6" s="189" t="s">
        <v>250</v>
      </c>
      <c r="D6" s="189" t="s">
        <v>272</v>
      </c>
      <c r="E6" s="189" t="s">
        <v>273</v>
      </c>
      <c r="F6" s="189" t="s">
        <v>274</v>
      </c>
      <c r="G6" s="189" t="s">
        <v>275</v>
      </c>
      <c r="H6" s="89" t="s">
        <v>276</v>
      </c>
      <c r="I6" s="89" t="s">
        <v>277</v>
      </c>
      <c r="J6" s="89" t="s">
        <v>278</v>
      </c>
      <c r="K6" s="181">
        <v>125000</v>
      </c>
      <c r="L6" s="80">
        <v>15</v>
      </c>
      <c r="M6" s="80">
        <v>0</v>
      </c>
      <c r="N6" s="80">
        <v>101</v>
      </c>
      <c r="O6" s="91">
        <v>9</v>
      </c>
      <c r="P6" s="92">
        <v>0</v>
      </c>
      <c r="Q6" s="93">
        <f>O6+P6</f>
        <v>9</v>
      </c>
      <c r="R6" s="81">
        <f>IFERROR(Q6/N6,"-")</f>
        <v>0.089108910891089</v>
      </c>
      <c r="S6" s="80">
        <v>1</v>
      </c>
      <c r="T6" s="80">
        <v>1</v>
      </c>
      <c r="U6" s="81">
        <f>IFERROR(T6/(Q6),"-")</f>
        <v>0.11111111111111</v>
      </c>
      <c r="V6" s="82">
        <f>IFERROR(K6/SUM(Q6:Q7),"-")</f>
        <v>2500</v>
      </c>
      <c r="W6" s="83">
        <v>1</v>
      </c>
      <c r="X6" s="81">
        <f>IF(Q6=0,"-",W6/Q6)</f>
        <v>0.11111111111111</v>
      </c>
      <c r="Y6" s="186">
        <v>6000</v>
      </c>
      <c r="Z6" s="187">
        <f>IFERROR(Y6/Q6,"-")</f>
        <v>666.66666666667</v>
      </c>
      <c r="AA6" s="187">
        <f>IFERROR(Y6/W6,"-")</f>
        <v>6000</v>
      </c>
      <c r="AB6" s="181">
        <f>SUM(Y6:Y7)-SUM(K6:K7)</f>
        <v>-98000</v>
      </c>
      <c r="AC6" s="85">
        <f>SUM(Y6:Y7)/SUM(K6:K7)</f>
        <v>0.216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0.22222222222222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3</v>
      </c>
      <c r="BP6" s="120">
        <f>IF(Q6=0,"",IF(BO6=0,"",(BO6/Q6)))</f>
        <v>0.33333333333333</v>
      </c>
      <c r="BQ6" s="121">
        <v>1</v>
      </c>
      <c r="BR6" s="122">
        <f>IFERROR(BQ6/BO6,"-")</f>
        <v>0.33333333333333</v>
      </c>
      <c r="BS6" s="123">
        <v>6000</v>
      </c>
      <c r="BT6" s="124">
        <f>IFERROR(BS6/BO6,"-")</f>
        <v>2000</v>
      </c>
      <c r="BU6" s="125"/>
      <c r="BV6" s="125">
        <v>1</v>
      </c>
      <c r="BW6" s="125"/>
      <c r="BX6" s="126">
        <v>1</v>
      </c>
      <c r="BY6" s="127">
        <f>IF(Q6=0,"",IF(BX6=0,"",(BX6/Q6)))</f>
        <v>0.11111111111111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6000</v>
      </c>
      <c r="CR6" s="141">
        <v>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279</v>
      </c>
      <c r="C7" s="189" t="s">
        <v>250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198</v>
      </c>
      <c r="M7" s="80">
        <v>124</v>
      </c>
      <c r="N7" s="80">
        <v>97</v>
      </c>
      <c r="O7" s="91">
        <v>39</v>
      </c>
      <c r="P7" s="92">
        <v>2</v>
      </c>
      <c r="Q7" s="93">
        <f>O7+P7</f>
        <v>41</v>
      </c>
      <c r="R7" s="81">
        <f>IFERROR(Q7/N7,"-")</f>
        <v>0.42268041237113</v>
      </c>
      <c r="S7" s="80">
        <v>5</v>
      </c>
      <c r="T7" s="80">
        <v>5</v>
      </c>
      <c r="U7" s="81">
        <f>IFERROR(T7/(Q7),"-")</f>
        <v>0.1219512195122</v>
      </c>
      <c r="V7" s="82"/>
      <c r="W7" s="83">
        <v>0</v>
      </c>
      <c r="X7" s="81">
        <f>IF(Q7=0,"-",W7/Q7)</f>
        <v>0</v>
      </c>
      <c r="Y7" s="186">
        <v>21000</v>
      </c>
      <c r="Z7" s="187">
        <f>IFERROR(Y7/Q7,"-")</f>
        <v>512.19512195122</v>
      </c>
      <c r="AA7" s="187" t="str">
        <f>IFERROR(Y7/W7,"-")</f>
        <v>-</v>
      </c>
      <c r="AB7" s="181"/>
      <c r="AC7" s="85"/>
      <c r="AD7" s="78"/>
      <c r="AE7" s="94">
        <v>1</v>
      </c>
      <c r="AF7" s="95">
        <f>IF(Q7=0,"",IF(AE7=0,"",(AE7/Q7)))</f>
        <v>0.024390243902439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11</v>
      </c>
      <c r="AO7" s="101">
        <f>IF(Q7=0,"",IF(AN7=0,"",(AN7/Q7)))</f>
        <v>0.26829268292683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0.1219512195122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0.19512195121951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0.17073170731707</v>
      </c>
      <c r="BQ7" s="121">
        <v>1</v>
      </c>
      <c r="BR7" s="122">
        <f>IFERROR(BQ7/BO7,"-")</f>
        <v>0.14285714285714</v>
      </c>
      <c r="BS7" s="123">
        <v>21000</v>
      </c>
      <c r="BT7" s="124">
        <f>IFERROR(BS7/BO7,"-")</f>
        <v>3000</v>
      </c>
      <c r="BU7" s="125"/>
      <c r="BV7" s="125"/>
      <c r="BW7" s="125">
        <v>1</v>
      </c>
      <c r="BX7" s="126">
        <v>9</v>
      </c>
      <c r="BY7" s="127">
        <f>IF(Q7=0,"",IF(BX7=0,"",(BX7/Q7)))</f>
        <v>0.21951219512195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21000</v>
      </c>
      <c r="CR7" s="141">
        <v>21000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0.216</v>
      </c>
      <c r="B10" s="39"/>
      <c r="C10" s="39"/>
      <c r="D10" s="39"/>
      <c r="E10" s="39"/>
      <c r="F10" s="39"/>
      <c r="G10" s="39"/>
      <c r="H10" s="40" t="s">
        <v>280</v>
      </c>
      <c r="I10" s="40"/>
      <c r="J10" s="40"/>
      <c r="K10" s="184">
        <f>SUM(K6:K9)</f>
        <v>125000</v>
      </c>
      <c r="L10" s="41">
        <f>SUM(L6:L9)</f>
        <v>213</v>
      </c>
      <c r="M10" s="41">
        <f>SUM(M6:M9)</f>
        <v>124</v>
      </c>
      <c r="N10" s="41">
        <f>SUM(N6:N9)</f>
        <v>198</v>
      </c>
      <c r="O10" s="41">
        <f>SUM(O6:O9)</f>
        <v>48</v>
      </c>
      <c r="P10" s="41">
        <f>SUM(P6:P9)</f>
        <v>2</v>
      </c>
      <c r="Q10" s="41">
        <f>SUM(Q6:Q9)</f>
        <v>50</v>
      </c>
      <c r="R10" s="42">
        <f>IFERROR(Q10/N10,"-")</f>
        <v>0.25252525252525</v>
      </c>
      <c r="S10" s="77">
        <f>SUM(S6:S9)</f>
        <v>6</v>
      </c>
      <c r="T10" s="77">
        <f>SUM(T6:T9)</f>
        <v>6</v>
      </c>
      <c r="U10" s="42">
        <f>IFERROR(S10/Q10,"-")</f>
        <v>0.12</v>
      </c>
      <c r="V10" s="43">
        <f>IFERROR(K10/Q10,"-")</f>
        <v>2500</v>
      </c>
      <c r="W10" s="44">
        <f>SUM(W6:W9)</f>
        <v>1</v>
      </c>
      <c r="X10" s="42">
        <f>IFERROR(W10/Q10,"-")</f>
        <v>0.02</v>
      </c>
      <c r="Y10" s="184">
        <f>SUM(Y6:Y9)</f>
        <v>27000</v>
      </c>
      <c r="Z10" s="184">
        <f>IFERROR(Y10/Q10,"-")</f>
        <v>540</v>
      </c>
      <c r="AA10" s="184">
        <f>IFERROR(Y10/W10,"-")</f>
        <v>27000</v>
      </c>
      <c r="AB10" s="184">
        <f>Y10-K10</f>
        <v>-98000</v>
      </c>
      <c r="AC10" s="46">
        <f>Y10/K10</f>
        <v>0.216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281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282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283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284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285</v>
      </c>
      <c r="C6" s="189" t="s">
        <v>286</v>
      </c>
      <c r="D6" s="189"/>
      <c r="E6" s="189" t="s">
        <v>275</v>
      </c>
      <c r="F6" s="89" t="s">
        <v>287</v>
      </c>
      <c r="G6" s="89" t="s">
        <v>288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289</v>
      </c>
      <c r="C7" s="189" t="s">
        <v>286</v>
      </c>
      <c r="D7" s="189"/>
      <c r="E7" s="189" t="s">
        <v>275</v>
      </c>
      <c r="F7" s="89" t="s">
        <v>290</v>
      </c>
      <c r="G7" s="89" t="s">
        <v>288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291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3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292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282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293</v>
      </c>
      <c r="C6" s="189" t="s">
        <v>294</v>
      </c>
      <c r="D6" s="189" t="s">
        <v>295</v>
      </c>
      <c r="E6" s="189" t="s">
        <v>73</v>
      </c>
      <c r="F6" s="89" t="s">
        <v>296</v>
      </c>
      <c r="G6" s="89" t="s">
        <v>288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2.1006263359464</v>
      </c>
      <c r="B7" s="189" t="s">
        <v>297</v>
      </c>
      <c r="C7" s="189" t="s">
        <v>294</v>
      </c>
      <c r="D7" s="189" t="s">
        <v>295</v>
      </c>
      <c r="E7" s="189" t="s">
        <v>73</v>
      </c>
      <c r="F7" s="89" t="s">
        <v>298</v>
      </c>
      <c r="G7" s="89" t="s">
        <v>288</v>
      </c>
      <c r="H7" s="181">
        <v>4290030</v>
      </c>
      <c r="I7" s="80">
        <v>3618</v>
      </c>
      <c r="J7" s="80">
        <v>0</v>
      </c>
      <c r="K7" s="80">
        <v>200713</v>
      </c>
      <c r="L7" s="93">
        <v>1109</v>
      </c>
      <c r="M7" s="81">
        <f>IFERROR(L7/K7,"-")</f>
        <v>0.0055253022973101</v>
      </c>
      <c r="N7" s="80">
        <v>117</v>
      </c>
      <c r="O7" s="80">
        <v>295</v>
      </c>
      <c r="P7" s="81">
        <f>IFERROR(N7/(L7),"-")</f>
        <v>0.10550045085663</v>
      </c>
      <c r="Q7" s="82">
        <f>IFERROR(H7/SUM(L7:L7),"-")</f>
        <v>3868.3769161407</v>
      </c>
      <c r="R7" s="83">
        <v>132</v>
      </c>
      <c r="S7" s="81">
        <f>IF(L7=0,"-",R7/L7)</f>
        <v>0.1190261496844</v>
      </c>
      <c r="T7" s="186">
        <v>9011750</v>
      </c>
      <c r="U7" s="187">
        <f>IFERROR(T7/L7,"-")</f>
        <v>8126.0144274121</v>
      </c>
      <c r="V7" s="187">
        <f>IFERROR(T7/R7,"-")</f>
        <v>68270.833333333</v>
      </c>
      <c r="W7" s="181">
        <f>SUM(T7:T7)-SUM(H7:H7)</f>
        <v>4721720</v>
      </c>
      <c r="X7" s="85">
        <f>SUM(T7:T7)/SUM(H7:H7)</f>
        <v>2.1006263359464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3</v>
      </c>
      <c r="AJ7" s="101">
        <f>IF(L7=0,"",IF(AI7=0,"",(AI7/L7)))</f>
        <v>0.0027051397655546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6</v>
      </c>
      <c r="AS7" s="107">
        <f>IF(L7=0,"",IF(AR7=0,"",(AR7/L7)))</f>
        <v>0.0054102795311091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36</v>
      </c>
      <c r="BB7" s="113">
        <f>IF(L7=0,"",IF(BA7=0,"",(BA7/L7)))</f>
        <v>0.032461677186655</v>
      </c>
      <c r="BC7" s="112">
        <v>5</v>
      </c>
      <c r="BD7" s="114">
        <f>IFERROR(BC7/BA7,"-")</f>
        <v>0.13888888888889</v>
      </c>
      <c r="BE7" s="115">
        <v>29000</v>
      </c>
      <c r="BF7" s="116">
        <f>IFERROR(BE7/BA7,"-")</f>
        <v>805.55555555556</v>
      </c>
      <c r="BG7" s="117">
        <v>3</v>
      </c>
      <c r="BH7" s="117">
        <v>2</v>
      </c>
      <c r="BI7" s="117"/>
      <c r="BJ7" s="119">
        <v>580</v>
      </c>
      <c r="BK7" s="120">
        <f>IF(L7=0,"",IF(BJ7=0,"",(BJ7/L7)))</f>
        <v>0.52299368800721</v>
      </c>
      <c r="BL7" s="121">
        <v>56</v>
      </c>
      <c r="BM7" s="122">
        <f>IFERROR(BL7/BJ7,"-")</f>
        <v>0.096551724137931</v>
      </c>
      <c r="BN7" s="123">
        <v>1307000</v>
      </c>
      <c r="BO7" s="124">
        <f>IFERROR(BN7/BJ7,"-")</f>
        <v>2253.4482758621</v>
      </c>
      <c r="BP7" s="125">
        <v>26</v>
      </c>
      <c r="BQ7" s="125">
        <v>11</v>
      </c>
      <c r="BR7" s="125">
        <v>19</v>
      </c>
      <c r="BS7" s="126">
        <v>393</v>
      </c>
      <c r="BT7" s="127">
        <f>IF(L7=0,"",IF(BS7=0,"",(BS7/L7)))</f>
        <v>0.35437330928765</v>
      </c>
      <c r="BU7" s="128">
        <v>54</v>
      </c>
      <c r="BV7" s="129">
        <f>IFERROR(BU7/BS7,"-")</f>
        <v>0.13740458015267</v>
      </c>
      <c r="BW7" s="130">
        <v>5338550</v>
      </c>
      <c r="BX7" s="131">
        <f>IFERROR(BW7/BS7,"-")</f>
        <v>13584.096692112</v>
      </c>
      <c r="BY7" s="132">
        <v>23</v>
      </c>
      <c r="BZ7" s="132">
        <v>5</v>
      </c>
      <c r="CA7" s="132">
        <v>26</v>
      </c>
      <c r="CB7" s="133">
        <v>91</v>
      </c>
      <c r="CC7" s="134">
        <f>IF(L7=0,"",IF(CB7=0,"",(CB7/L7)))</f>
        <v>0.082055906221821</v>
      </c>
      <c r="CD7" s="135">
        <v>17</v>
      </c>
      <c r="CE7" s="136">
        <f>IFERROR(CD7/CB7,"-")</f>
        <v>0.18681318681319</v>
      </c>
      <c r="CF7" s="137">
        <v>2337200</v>
      </c>
      <c r="CG7" s="138">
        <f>IFERROR(CF7/CB7,"-")</f>
        <v>25683.516483516</v>
      </c>
      <c r="CH7" s="139">
        <v>4</v>
      </c>
      <c r="CI7" s="139">
        <v>1</v>
      </c>
      <c r="CJ7" s="139">
        <v>12</v>
      </c>
      <c r="CK7" s="140">
        <v>132</v>
      </c>
      <c r="CL7" s="141">
        <v>9011750</v>
      </c>
      <c r="CM7" s="141">
        <v>1582000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1.1212162954373</v>
      </c>
      <c r="B8" s="189" t="s">
        <v>299</v>
      </c>
      <c r="C8" s="189" t="s">
        <v>294</v>
      </c>
      <c r="D8" s="189" t="s">
        <v>295</v>
      </c>
      <c r="E8" s="189" t="s">
        <v>73</v>
      </c>
      <c r="F8" s="89" t="s">
        <v>300</v>
      </c>
      <c r="G8" s="89" t="s">
        <v>288</v>
      </c>
      <c r="H8" s="181">
        <v>1872966</v>
      </c>
      <c r="I8" s="80">
        <v>1420</v>
      </c>
      <c r="J8" s="80">
        <v>0</v>
      </c>
      <c r="K8" s="80">
        <v>38814</v>
      </c>
      <c r="L8" s="93">
        <v>703</v>
      </c>
      <c r="M8" s="81">
        <f>IFERROR(L8/K8,"-")</f>
        <v>0.018112021435564</v>
      </c>
      <c r="N8" s="80">
        <v>36</v>
      </c>
      <c r="O8" s="80">
        <v>258</v>
      </c>
      <c r="P8" s="81">
        <f>IFERROR(N8/(L8),"-")</f>
        <v>0.051209103840683</v>
      </c>
      <c r="Q8" s="82">
        <f>IFERROR(H8/SUM(L8:L8),"-")</f>
        <v>2664.2475106686</v>
      </c>
      <c r="R8" s="83">
        <v>69</v>
      </c>
      <c r="S8" s="81">
        <f>IF(L8=0,"-",R8/L8)</f>
        <v>0.098150782361309</v>
      </c>
      <c r="T8" s="186">
        <v>2100000</v>
      </c>
      <c r="U8" s="187">
        <f>IFERROR(T8/L8,"-")</f>
        <v>2987.1977240398</v>
      </c>
      <c r="V8" s="187">
        <f>IFERROR(T8/R8,"-")</f>
        <v>30434.782608696</v>
      </c>
      <c r="W8" s="181">
        <f>SUM(T8:T8)-SUM(H8:H8)</f>
        <v>227034</v>
      </c>
      <c r="X8" s="85">
        <f>SUM(T8:T8)/SUM(H8:H8)</f>
        <v>1.1212162954373</v>
      </c>
      <c r="Y8" s="78"/>
      <c r="Z8" s="94">
        <v>42</v>
      </c>
      <c r="AA8" s="95">
        <f>IF(L8=0,"",IF(Z8=0,"",(Z8/L8)))</f>
        <v>0.059743954480797</v>
      </c>
      <c r="AB8" s="94">
        <v>1</v>
      </c>
      <c r="AC8" s="96">
        <f>IFERROR(AB8/Z8,"-")</f>
        <v>0.023809523809524</v>
      </c>
      <c r="AD8" s="97">
        <v>4800</v>
      </c>
      <c r="AE8" s="98">
        <f>IFERROR(AD8/Z8,"-")</f>
        <v>114.28571428571</v>
      </c>
      <c r="AF8" s="99"/>
      <c r="AG8" s="99">
        <v>1</v>
      </c>
      <c r="AH8" s="99"/>
      <c r="AI8" s="100">
        <v>127</v>
      </c>
      <c r="AJ8" s="101">
        <f>IF(L8=0,"",IF(AI8=0,"",(AI8/L8)))</f>
        <v>0.18065433854908</v>
      </c>
      <c r="AK8" s="100">
        <v>6</v>
      </c>
      <c r="AL8" s="102">
        <f>IFERROR(AK8/AI8,"-")</f>
        <v>0.047244094488189</v>
      </c>
      <c r="AM8" s="103">
        <v>41850</v>
      </c>
      <c r="AN8" s="104">
        <f>IFERROR(AM8/AI8,"-")</f>
        <v>329.52755905512</v>
      </c>
      <c r="AO8" s="105">
        <v>3</v>
      </c>
      <c r="AP8" s="105">
        <v>2</v>
      </c>
      <c r="AQ8" s="105">
        <v>1</v>
      </c>
      <c r="AR8" s="106">
        <v>98</v>
      </c>
      <c r="AS8" s="107">
        <f>IF(L8=0,"",IF(AR8=0,"",(AR8/L8)))</f>
        <v>0.13940256045519</v>
      </c>
      <c r="AT8" s="106">
        <v>7</v>
      </c>
      <c r="AU8" s="108">
        <f>IFERROR(AT8/AR8,"-")</f>
        <v>0.071428571428571</v>
      </c>
      <c r="AV8" s="109">
        <v>44900</v>
      </c>
      <c r="AW8" s="110">
        <f>IFERROR(AV8/AR8,"-")</f>
        <v>458.16326530612</v>
      </c>
      <c r="AX8" s="111">
        <v>3</v>
      </c>
      <c r="AY8" s="111">
        <v>3</v>
      </c>
      <c r="AZ8" s="111">
        <v>1</v>
      </c>
      <c r="BA8" s="112">
        <v>176</v>
      </c>
      <c r="BB8" s="113">
        <f>IF(L8=0,"",IF(BA8=0,"",(BA8/L8)))</f>
        <v>0.25035561877667</v>
      </c>
      <c r="BC8" s="112">
        <v>13</v>
      </c>
      <c r="BD8" s="114">
        <f>IFERROR(BC8/BA8,"-")</f>
        <v>0.073863636363636</v>
      </c>
      <c r="BE8" s="115">
        <v>92500</v>
      </c>
      <c r="BF8" s="116">
        <f>IFERROR(BE8/BA8,"-")</f>
        <v>525.56818181818</v>
      </c>
      <c r="BG8" s="117">
        <v>8</v>
      </c>
      <c r="BH8" s="117">
        <v>3</v>
      </c>
      <c r="BI8" s="117">
        <v>2</v>
      </c>
      <c r="BJ8" s="119">
        <v>177</v>
      </c>
      <c r="BK8" s="120">
        <f>IF(L8=0,"",IF(BJ8=0,"",(BJ8/L8)))</f>
        <v>0.25177809388336</v>
      </c>
      <c r="BL8" s="121">
        <v>22</v>
      </c>
      <c r="BM8" s="122">
        <f>IFERROR(BL8/BJ8,"-")</f>
        <v>0.12429378531073</v>
      </c>
      <c r="BN8" s="123">
        <v>1057650</v>
      </c>
      <c r="BO8" s="124">
        <f>IFERROR(BN8/BJ8,"-")</f>
        <v>5975.4237288136</v>
      </c>
      <c r="BP8" s="125">
        <v>10</v>
      </c>
      <c r="BQ8" s="125">
        <v>3</v>
      </c>
      <c r="BR8" s="125">
        <v>9</v>
      </c>
      <c r="BS8" s="126">
        <v>72</v>
      </c>
      <c r="BT8" s="127">
        <f>IF(L8=0,"",IF(BS8=0,"",(BS8/L8)))</f>
        <v>0.10241820768137</v>
      </c>
      <c r="BU8" s="128">
        <v>18</v>
      </c>
      <c r="BV8" s="129">
        <f>IFERROR(BU8/BS8,"-")</f>
        <v>0.25</v>
      </c>
      <c r="BW8" s="130">
        <v>847300</v>
      </c>
      <c r="BX8" s="131">
        <f>IFERROR(BW8/BS8,"-")</f>
        <v>11768.055555556</v>
      </c>
      <c r="BY8" s="132">
        <v>7</v>
      </c>
      <c r="BZ8" s="132">
        <v>3</v>
      </c>
      <c r="CA8" s="132">
        <v>8</v>
      </c>
      <c r="CB8" s="133">
        <v>11</v>
      </c>
      <c r="CC8" s="134">
        <f>IF(L8=0,"",IF(CB8=0,"",(CB8/L8)))</f>
        <v>0.015647226173542</v>
      </c>
      <c r="CD8" s="135">
        <v>2</v>
      </c>
      <c r="CE8" s="136">
        <f>IFERROR(CD8/CB8,"-")</f>
        <v>0.18181818181818</v>
      </c>
      <c r="CF8" s="137">
        <v>11000</v>
      </c>
      <c r="CG8" s="138">
        <f>IFERROR(CF8/CB8,"-")</f>
        <v>1000</v>
      </c>
      <c r="CH8" s="139">
        <v>2</v>
      </c>
      <c r="CI8" s="139"/>
      <c r="CJ8" s="139"/>
      <c r="CK8" s="140">
        <v>69</v>
      </c>
      <c r="CL8" s="141">
        <v>2100000</v>
      </c>
      <c r="CM8" s="141">
        <v>617000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301</v>
      </c>
      <c r="C9" s="189" t="s">
        <v>294</v>
      </c>
      <c r="D9" s="189" t="s">
        <v>295</v>
      </c>
      <c r="E9" s="189" t="s">
        <v>73</v>
      </c>
      <c r="F9" s="89" t="s">
        <v>302</v>
      </c>
      <c r="G9" s="89" t="s">
        <v>288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303</v>
      </c>
      <c r="G12" s="40"/>
      <c r="H12" s="184"/>
      <c r="I12" s="41">
        <f>SUM(I6:I11)</f>
        <v>5038</v>
      </c>
      <c r="J12" s="41">
        <f>SUM(J6:J11)</f>
        <v>0</v>
      </c>
      <c r="K12" s="41">
        <f>SUM(K6:K11)</f>
        <v>239527</v>
      </c>
      <c r="L12" s="41">
        <f>SUM(L6:L11)</f>
        <v>1812</v>
      </c>
      <c r="M12" s="42">
        <f>IFERROR(L12/K12,"-")</f>
        <v>0.0075649091751661</v>
      </c>
      <c r="N12" s="77">
        <f>SUM(N6:N11)</f>
        <v>153</v>
      </c>
      <c r="O12" s="77">
        <f>SUM(O6:O11)</f>
        <v>553</v>
      </c>
      <c r="P12" s="42">
        <f>IFERROR(N12/L12,"-")</f>
        <v>0.084437086092715</v>
      </c>
      <c r="Q12" s="43">
        <f>IFERROR(H12/L12,"-")</f>
        <v>0</v>
      </c>
      <c r="R12" s="44">
        <f>SUM(R6:R11)</f>
        <v>201</v>
      </c>
      <c r="S12" s="42">
        <f>IFERROR(R12/L12,"-")</f>
        <v>0.11092715231788</v>
      </c>
      <c r="T12" s="184">
        <f>SUM(T6:T11)</f>
        <v>11111750</v>
      </c>
      <c r="U12" s="184">
        <f>IFERROR(T12/L12,"-")</f>
        <v>6132.3123620309</v>
      </c>
      <c r="V12" s="184">
        <f>IFERROR(T12/R12,"-")</f>
        <v>55282.338308458</v>
      </c>
      <c r="W12" s="184">
        <f>T12-H12</f>
        <v>11111750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