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<sst xmlns="http://schemas.openxmlformats.org/spreadsheetml/2006/main" uniqueCount="285">
  <si>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</si>
  <si>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</si>
  <si>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</si>
  <si>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</si>
  <si>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</si>
  <si>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</si>
  <si>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</si>
  <si>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</si>
  <si>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</si>
  <si>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</si>
  <si>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</si>
  <si>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</si>
  <si>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</si>
  <si>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</si>
  <si>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</si>
  <si>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</si>
  <si>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</si>
  <si>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</si>
  <si>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</si>
  <si>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</si>
  <si>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</si>
  <si>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</si>
  <si>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</si>
  <si>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</si>
  <si>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</si>
  <si>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</si>
  <si>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</si>
  <si>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</si>
  <si>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</si>
  <si>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</si>
  <si>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</si>
  <si>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</si>
  <si>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</si>
  <si>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</si>
  <si>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</si>
  <si>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</si>
  <si>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</si>
  <si>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</si>
  <si>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</si>
  <si>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</si>
  <si>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</si>
  <si>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</si>
  <si>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</si>
  <si>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</si>
  <si>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</si>
  <si>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</si>
  <si>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</si>
  <si>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</si>
  <si>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</si>
  <si>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</si>
  <si>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</si>
  <si>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</si>
  <si>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</si>
  <si>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</si>
  <si>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</si>
  <si>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</si>
  <si>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</si>
  <si>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ln_ink559</t>
  </si>
  <si>
    <t>インターカラー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</si>
  <si>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</si>
  <si>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</si>
  <si>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</si>
  <si>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</si>
  <si>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</si>
  <si>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</si>
  <si>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ic3633</t>
  </si>
  <si>
    <t>空電</t>
  </si>
  <si>
    <t>ln_ink560</t>
  </si>
  <si>
    <t>半5段つかみ15段</t>
  </si>
  <si>
    <t>ic3634</t>
  </si>
  <si>
    <t>ln_ink561</t>
  </si>
  <si>
    <t>老人ホーム版(LINEver)（晶エリー）</t>
  </si>
  <si>
    <t>LINEで出会いリクルート80歳まで応募可</t>
  </si>
  <si>
    <t>16～31日</t>
  </si>
  <si>
    <t>ic3635</t>
  </si>
  <si>
    <t>ln_ink562</t>
  </si>
  <si>
    <t>ic3636</t>
  </si>
  <si>
    <t>ln_ink563</t>
  </si>
  <si>
    <t>右女9版(ヘスティア)(LINEver)（晶エリー）</t>
  </si>
  <si>
    <t>白髪まじりの男性に出会いたい女性がLINEを待ってる</t>
  </si>
  <si>
    <t>サンスポ関西</t>
  </si>
  <si>
    <t>ic3637</t>
  </si>
  <si>
    <t>ln_ink564</t>
  </si>
  <si>
    <t>ic3638</t>
  </si>
  <si>
    <t>ln_ink565</t>
  </si>
  <si>
    <t>女優大版１(LINEver)（藤井レイラ）</t>
  </si>
  <si>
    <t>出会い探しは</t>
  </si>
  <si>
    <t>ic3639</t>
  </si>
  <si>
    <t>ln_ink566</t>
  </si>
  <si>
    <t>ic3640</t>
  </si>
  <si>
    <t>ln_ink567</t>
  </si>
  <si>
    <t>デリヘル版3(LINEver)（高宮菜々子）</t>
  </si>
  <si>
    <t>LINEで出会いお手伝い70歳代男性</t>
  </si>
  <si>
    <t>デイリースポーツ関西</t>
  </si>
  <si>
    <t>全5段・半5段つかみスライド</t>
  </si>
  <si>
    <t>10/1～</t>
  </si>
  <si>
    <t>ln_ink568</t>
  </si>
  <si>
    <t>お相手待ちの女性が出ました(LINEver)</t>
  </si>
  <si>
    <t>ln_ink569</t>
  </si>
  <si>
    <t>直接LINE交換版（高宮菜々子）</t>
  </si>
  <si>
    <t>熟女とLＩＮＥで出会いができる</t>
  </si>
  <si>
    <t>ln_ink570</t>
  </si>
  <si>
    <t>雑誌版SPA(LINEver)（藤井レイラ）</t>
  </si>
  <si>
    <t>マカより効果的エロい熟女が誘ってくる魅力的なサイト</t>
  </si>
  <si>
    <t>ln_ink571</t>
  </si>
  <si>
    <t>催促メッセージ版(LINEver)（藤井レイラ）</t>
  </si>
  <si>
    <t>男性争奪戦勃発</t>
  </si>
  <si>
    <t>ic3641</t>
  </si>
  <si>
    <t>(空電共通)</t>
  </si>
  <si>
    <t>ln_ink572</t>
  </si>
  <si>
    <t>右女9版(ヘスティア)(LINEver)（藤井レイラ）</t>
  </si>
  <si>
    <t>スポーツ報知関西</t>
  </si>
  <si>
    <t>全5段つかみ4回</t>
  </si>
  <si>
    <t>ln_ink573</t>
  </si>
  <si>
    <t>ln_ink574</t>
  </si>
  <si>
    <t>枯れ専女子版（LINEver)（藤井レイラ）</t>
  </si>
  <si>
    <t>日本の出会い系番付第1位に推薦します</t>
  </si>
  <si>
    <t>ln_ink575</t>
  </si>
  <si>
    <t>ic3642</t>
  </si>
  <si>
    <t>ln_ink576</t>
  </si>
  <si>
    <t>携帯版(LINEver)（高宮菜々子）</t>
  </si>
  <si>
    <t>手間いらずのオヤジ向け出会い場！(LINEver)</t>
  </si>
  <si>
    <t>スポニチ西部</t>
  </si>
  <si>
    <t>全5段つかみ20段保証</t>
  </si>
  <si>
    <t>20段保証</t>
  </si>
  <si>
    <t>ln_ink577</t>
  </si>
  <si>
    <t>ln_ink578</t>
  </si>
  <si>
    <t>ln_ink579</t>
  </si>
  <si>
    <t>ic3643</t>
  </si>
  <si>
    <t>ln_ink580</t>
  </si>
  <si>
    <t>東スポ (4C終面全5段)</t>
  </si>
  <si>
    <t>4C終面全5段</t>
  </si>
  <si>
    <t>10月05日(木)</t>
  </si>
  <si>
    <t>ln_ink581</t>
  </si>
  <si>
    <t>中京スポーツ (4C終面全5段)</t>
  </si>
  <si>
    <t>ln_ink582</t>
  </si>
  <si>
    <t>大スポ (4C終面全5段)</t>
  </si>
  <si>
    <t>ln_ink583</t>
  </si>
  <si>
    <t>九スポ (4C終面全5段)</t>
  </si>
  <si>
    <t>10月12日(木)</t>
  </si>
  <si>
    <t>ic3644</t>
  </si>
  <si>
    <t>空電 (共通)</t>
  </si>
  <si>
    <t>ln_ink584</t>
  </si>
  <si>
    <t>再婚&amp;理解者版(LINEver)（晶エリー）</t>
  </si>
  <si>
    <t>再婚&amp;理解者(LINEver)</t>
  </si>
  <si>
    <t>10月19日(木)</t>
  </si>
  <si>
    <t>ln_ink585</t>
  </si>
  <si>
    <t>老人ホーム版(LINEver)（高宮菜々子）</t>
  </si>
  <si>
    <t>ln_ink586</t>
  </si>
  <si>
    <t>ランキング版(LINEver)（複数）</t>
  </si>
  <si>
    <t>月間逆指名ランキング</t>
  </si>
  <si>
    <t>ln_ink587</t>
  </si>
  <si>
    <t>10月27日(金)</t>
  </si>
  <si>
    <t>ic3645</t>
  </si>
  <si>
    <t>ln_ink588</t>
  </si>
  <si>
    <t>スポニチ関西</t>
  </si>
  <si>
    <t>半2段つかみ20段保証</t>
  </si>
  <si>
    <t>ln_ink589</t>
  </si>
  <si>
    <t>雑誌版SPA(LINEver)（晶エリー）</t>
  </si>
  <si>
    <t>え?LINEでこんなに出会えんのダメ元で始めたはずが</t>
  </si>
  <si>
    <t>ln_ink590</t>
  </si>
  <si>
    <t>再婚&amp;理解者版(LINEver)（藤井レイラ）</t>
  </si>
  <si>
    <t>ln_ink591</t>
  </si>
  <si>
    <t>ic3646</t>
  </si>
  <si>
    <t>ln_ink592</t>
  </si>
  <si>
    <t>日刊ゲンダイ</t>
  </si>
  <si>
    <t>全3段つかみ</t>
  </si>
  <si>
    <t>ln_ink593</t>
  </si>
  <si>
    <t>全2段つかみ</t>
  </si>
  <si>
    <t>ic3647</t>
  </si>
  <si>
    <t>ln_ink594</t>
  </si>
  <si>
    <t>50～70代男性限定熟女好きな男性募集中</t>
  </si>
  <si>
    <t>スポニチ関東</t>
  </si>
  <si>
    <t>全5段</t>
  </si>
  <si>
    <t>10月07日(土)</t>
  </si>
  <si>
    <t>ic3648</t>
  </si>
  <si>
    <t>ln_ink595</t>
  </si>
  <si>
    <t>ic3649</t>
  </si>
  <si>
    <t>ln_ink596</t>
  </si>
  <si>
    <t>1C終面全5段</t>
  </si>
  <si>
    <t>10月09日(月)</t>
  </si>
  <si>
    <t>ic3650</t>
  </si>
  <si>
    <t>ln_ink597</t>
  </si>
  <si>
    <t>10月22日(日)</t>
  </si>
  <si>
    <t>ic3651</t>
  </si>
  <si>
    <t>ln_ink598</t>
  </si>
  <si>
    <t>直接LINE交換版(LINEver)（晶エリー）</t>
  </si>
  <si>
    <t>10月01日(日)</t>
  </si>
  <si>
    <t>ic3652</t>
  </si>
  <si>
    <t>ln_ink599</t>
  </si>
  <si>
    <t>10月14日(土)</t>
  </si>
  <si>
    <t>ic3653</t>
  </si>
  <si>
    <t>ln_ink600</t>
  </si>
  <si>
    <t>記事(ノーマル)(LINEver)（）</t>
  </si>
  <si>
    <t>ディリー41熟女が待ち合わせ場所を銀行前に指定したら「ヤれる」合図！</t>
  </si>
  <si>
    <t>4C記事枠</t>
  </si>
  <si>
    <t>ln_ink601</t>
  </si>
  <si>
    <t>記事(黄)(LINEver)（）</t>
  </si>
  <si>
    <t>ディリー42コスプレ好きな美熟女とホテルで撮影会。その後はもちろん・・・</t>
  </si>
  <si>
    <t>10月08日(日)</t>
  </si>
  <si>
    <t>ln_ink602</t>
  </si>
  <si>
    <t>記事(赤)(LINEver)（）</t>
  </si>
  <si>
    <t>ディリー43「あの夜の体験は一生忘れない。」中年の出会い性交体験記</t>
  </si>
  <si>
    <t>10月15日(日)</t>
  </si>
  <si>
    <t>ln_ink603</t>
  </si>
  <si>
    <t>記事(青)(LINEver)（）</t>
  </si>
  <si>
    <t>ディリー44竿も玉も舐め尽くされたい！中年男性が憧れる出会い開園</t>
  </si>
  <si>
    <t>ln_ink604</t>
  </si>
  <si>
    <t>記事(緑)(LINEver)（）</t>
  </si>
  <si>
    <t>ディリー45性欲旺盛なオジサンと好奇心旺盛な熟女が集まる神サイト</t>
  </si>
  <si>
    <t>10月29日(日)</t>
  </si>
  <si>
    <t>ic3654</t>
  </si>
  <si>
    <t>共通</t>
  </si>
  <si>
    <t>新聞 TOTAL</t>
  </si>
  <si>
    <t>●雑誌 広告</t>
  </si>
  <si>
    <t>ln_ink558</t>
  </si>
  <si>
    <t>日本ジャーナル出版</t>
  </si>
  <si>
    <t>QRお股版(LINEver)（高宮菜々子）</t>
  </si>
  <si>
    <t>女性会員急増!!</t>
  </si>
  <si>
    <t>週刊実話</t>
  </si>
  <si>
    <t>4C1P</t>
  </si>
  <si>
    <t>10月26日(木)</t>
  </si>
  <si>
    <t>za248</t>
  </si>
  <si>
    <t>ln_adn030</t>
  </si>
  <si>
    <t>アドライヴ</t>
  </si>
  <si>
    <t>大洋図書</t>
  </si>
  <si>
    <t>1P記事_求む！LINE版_ヘスティア</t>
  </si>
  <si>
    <t>臨時増刊ラヴァーズ</t>
  </si>
  <si>
    <t>表4</t>
  </si>
  <si>
    <t>10月23日(月)</t>
  </si>
  <si>
    <t>ad839</t>
  </si>
  <si>
    <t>ln_adn032</t>
  </si>
  <si>
    <t>徳間書店</t>
  </si>
  <si>
    <t>DVD漫画きよし_袋裏用セリフアレンジ_LINE版</t>
  </si>
  <si>
    <t>アサヒ芸能.2W火</t>
  </si>
  <si>
    <t>DVD袋裏4C</t>
  </si>
  <si>
    <t>10月24日(火)</t>
  </si>
  <si>
    <t>ad841</t>
  </si>
  <si>
    <t>ln_adn031</t>
  </si>
  <si>
    <t>週刊実話増刊「実話ザ・タブー」</t>
  </si>
  <si>
    <t>10月25日(水)</t>
  </si>
  <si>
    <t>ad840</t>
  </si>
  <si>
    <t>ln_rpn007</t>
  </si>
  <si>
    <t>おまとめパック</t>
  </si>
  <si>
    <t>ln_rpn008</t>
  </si>
  <si>
    <t>ln_rpn009</t>
  </si>
  <si>
    <t>rp007</t>
  </si>
  <si>
    <t>rp008</t>
  </si>
  <si>
    <t>rp009</t>
  </si>
  <si>
    <t>雑誌 TOTAL</t>
  </si>
  <si>
    <t>●DVD 広告</t>
  </si>
  <si>
    <t>ln_adn029</t>
  </si>
  <si>
    <t>文友舎</t>
  </si>
  <si>
    <t>DVD漫画きよし(LINE版)</t>
  </si>
  <si>
    <t>毎月売</t>
  </si>
  <si>
    <t>EXCITING MAX!SPECIAL</t>
  </si>
  <si>
    <t>DVD袋裏1C+コンテンツ枠</t>
  </si>
  <si>
    <t>10月11日(水)</t>
  </si>
  <si>
    <t>ad838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</si>
  <si>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</si>
  <si>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</si>
  <si>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</si>
  <si>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</si>
  <si>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</si>
  <si>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</si>
  <si>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</si>
  <si>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lp07</t>
  </si>
  <si>
    <t>おまたせ出会いNavi</t>
  </si>
  <si>
    <t>10/1～10/31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</si>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</sst>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0.47352941176471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5</v>
      </c>
      <c r="P6" s="92">
        <v>0</v>
      </c>
      <c r="Q6" s="93">
        <f>O6+P6</f>
        <v>5</v>
      </c>
      <c r="R6" s="81" t="str">
        <f>IFERROR(Q6/N6,"-")</f>
        <v>-</v>
      </c>
      <c r="S6" s="80">
        <v>0</v>
      </c>
      <c r="T6" s="80">
        <v>1</v>
      </c>
      <c r="U6" s="81">
        <f>IFERROR(T6/(Q6),"-")</f>
        <v>0.2</v>
      </c>
      <c r="V6" s="82">
        <f>IFERROR(K6/SUM(Q6:Q21),"-")</f>
        <v>8500</v>
      </c>
      <c r="W6" s="83">
        <v>1</v>
      </c>
      <c r="X6" s="81">
        <f>IF(Q6=0,"-",W6/Q6)</f>
        <v>0.2</v>
      </c>
      <c r="Y6" s="186">
        <v>3000</v>
      </c>
      <c r="Z6" s="187">
        <f>IFERROR(Y6/Q6,"-")</f>
        <v>600</v>
      </c>
      <c r="AA6" s="187">
        <f>IFERROR(Y6/W6,"-")</f>
        <v>3000</v>
      </c>
      <c r="AB6" s="181">
        <f>SUM(Y6:Y21)-SUM(K6:K21)</f>
        <v>-179000</v>
      </c>
      <c r="AC6" s="85">
        <f>SUM(Y6:Y21)/SUM(K6:K21)</f>
        <v>0.47352941176471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0.2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2</v>
      </c>
      <c r="BP6" s="120">
        <f>IF(Q6=0,"",IF(BO6=0,"",(BO6/Q6)))</f>
        <v>0.4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0.2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0.2</v>
      </c>
      <c r="CI6" s="135">
        <v>1</v>
      </c>
      <c r="CJ6" s="136">
        <f>IFERROR(CI6/CG6,"-")</f>
        <v>1</v>
      </c>
      <c r="CK6" s="137">
        <v>3000</v>
      </c>
      <c r="CL6" s="138">
        <f>IFERROR(CK6/CG6,"-")</f>
        <v>3000</v>
      </c>
      <c r="CM6" s="139">
        <v>1</v>
      </c>
      <c r="CN6" s="139"/>
      <c r="CO6" s="139"/>
      <c r="CP6" s="140">
        <v>1</v>
      </c>
      <c r="CQ6" s="141">
        <v>3000</v>
      </c>
      <c r="CR6" s="141">
        <v>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14</v>
      </c>
      <c r="M7" s="80">
        <v>7</v>
      </c>
      <c r="N7" s="80">
        <v>2</v>
      </c>
      <c r="O7" s="91">
        <v>2</v>
      </c>
      <c r="P7" s="92">
        <v>0</v>
      </c>
      <c r="Q7" s="93">
        <f>O7+P7</f>
        <v>2</v>
      </c>
      <c r="R7" s="81">
        <f>IFERROR(Q7/N7,"-")</f>
        <v>1</v>
      </c>
      <c r="S7" s="80">
        <v>0</v>
      </c>
      <c r="T7" s="80">
        <v>1</v>
      </c>
      <c r="U7" s="81">
        <f>IFERROR(T7/(Q7),"-")</f>
        <v>0.5</v>
      </c>
      <c r="V7" s="82"/>
      <c r="W7" s="83">
        <v>1</v>
      </c>
      <c r="X7" s="81">
        <f>IF(Q7=0,"-",W7/Q7)</f>
        <v>0.5</v>
      </c>
      <c r="Y7" s="186">
        <v>10000</v>
      </c>
      <c r="Z7" s="187">
        <f>IFERROR(Y7/Q7,"-")</f>
        <v>5000</v>
      </c>
      <c r="AA7" s="187">
        <f>IFERROR(Y7/W7,"-")</f>
        <v>10000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0.5</v>
      </c>
      <c r="BZ7" s="128">
        <v>1</v>
      </c>
      <c r="CA7" s="129">
        <f>IFERROR(BZ7/BX7,"-")</f>
        <v>1</v>
      </c>
      <c r="CB7" s="130">
        <v>9000</v>
      </c>
      <c r="CC7" s="131">
        <f>IFERROR(CB7/BX7,"-")</f>
        <v>9000</v>
      </c>
      <c r="CD7" s="132"/>
      <c r="CE7" s="132"/>
      <c r="CF7" s="132">
        <v>1</v>
      </c>
      <c r="CG7" s="133">
        <v>1</v>
      </c>
      <c r="CH7" s="134">
        <f>IF(Q7=0,"",IF(CG7=0,"",(CG7/Q7)))</f>
        <v>0.5</v>
      </c>
      <c r="CI7" s="135">
        <v>1</v>
      </c>
      <c r="CJ7" s="136">
        <f>IFERROR(CI7/CG7,"-")</f>
        <v>1</v>
      </c>
      <c r="CK7" s="137">
        <v>10000</v>
      </c>
      <c r="CL7" s="138">
        <f>IFERROR(CK7/CG7,"-")</f>
        <v>10000</v>
      </c>
      <c r="CM7" s="139">
        <v>1</v>
      </c>
      <c r="CN7" s="139"/>
      <c r="CO7" s="139"/>
      <c r="CP7" s="140">
        <v>1</v>
      </c>
      <c r="CQ7" s="141">
        <v>10000</v>
      </c>
      <c r="CR7" s="141">
        <v>10000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0</v>
      </c>
      <c r="P10" s="92">
        <v>0</v>
      </c>
      <c r="Q10" s="93">
        <f>O10+P10</f>
        <v>0</v>
      </c>
      <c r="R10" s="81" t="str">
        <f>IFERROR(Q10/N10,"-")</f>
        <v>-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9</v>
      </c>
      <c r="M11" s="80">
        <v>6</v>
      </c>
      <c r="N11" s="80">
        <v>0</v>
      </c>
      <c r="O11" s="91">
        <v>0</v>
      </c>
      <c r="P11" s="92">
        <v>0</v>
      </c>
      <c r="Q11" s="93">
        <f>O11+P11</f>
        <v>0</v>
      </c>
      <c r="R11" s="81" t="str">
        <f>IFERROR(Q11/N11,"-")</f>
        <v>-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1</v>
      </c>
      <c r="P12" s="92">
        <v>0</v>
      </c>
      <c r="Q12" s="93">
        <f>O12+P12</f>
        <v>1</v>
      </c>
      <c r="R12" s="81" t="str">
        <f>IFERROR(Q12/N12,"-")</f>
        <v>-</v>
      </c>
      <c r="S12" s="80">
        <v>0</v>
      </c>
      <c r="T12" s="80">
        <v>0</v>
      </c>
      <c r="U12" s="81">
        <f>IFERROR(T12/(Q12),"-")</f>
        <v>0</v>
      </c>
      <c r="V12" s="82"/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1</v>
      </c>
      <c r="BP12" s="120">
        <f>IF(Q12=0,"",IF(BO12=0,"",(BO12/Q12)))</f>
        <v>1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20</v>
      </c>
      <c r="M13" s="80">
        <v>9</v>
      </c>
      <c r="N13" s="80">
        <v>1</v>
      </c>
      <c r="O13" s="91">
        <v>1</v>
      </c>
      <c r="P13" s="92">
        <v>0</v>
      </c>
      <c r="Q13" s="93">
        <f>O13+P13</f>
        <v>1</v>
      </c>
      <c r="R13" s="81">
        <f>IFERROR(Q13/N13,"-")</f>
        <v>1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1</v>
      </c>
      <c r="CH13" s="134">
        <f>IF(Q13=0,"",IF(CG13=0,"",(CG13/Q13)))</f>
        <v>1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78</v>
      </c>
      <c r="F14" s="189" t="s">
        <v>79</v>
      </c>
      <c r="G14" s="189" t="s">
        <v>61</v>
      </c>
      <c r="H14" s="89" t="s">
        <v>80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6</v>
      </c>
      <c r="P14" s="92">
        <v>0</v>
      </c>
      <c r="Q14" s="93">
        <f>O14+P14</f>
        <v>6</v>
      </c>
      <c r="R14" s="81" t="str">
        <f>IFERROR(Q14/N14,"-")</f>
        <v>-</v>
      </c>
      <c r="S14" s="80">
        <v>1</v>
      </c>
      <c r="T14" s="80">
        <v>1</v>
      </c>
      <c r="U14" s="81">
        <f>IFERROR(T14/(Q14),"-")</f>
        <v>0.16666666666667</v>
      </c>
      <c r="V14" s="82"/>
      <c r="W14" s="83">
        <v>1</v>
      </c>
      <c r="X14" s="81">
        <f>IF(Q14=0,"-",W14/Q14)</f>
        <v>0.16666666666667</v>
      </c>
      <c r="Y14" s="186">
        <v>5000</v>
      </c>
      <c r="Z14" s="187">
        <f>IFERROR(Y14/Q14,"-")</f>
        <v>833.33333333333</v>
      </c>
      <c r="AA14" s="187">
        <f>IFERROR(Y14/W14,"-")</f>
        <v>5000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0.16666666666667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4</v>
      </c>
      <c r="BP14" s="120">
        <f>IF(Q14=0,"",IF(BO14=0,"",(BO14/Q14)))</f>
        <v>0.66666666666667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1</v>
      </c>
      <c r="BY14" s="127">
        <f>IF(Q14=0,"",IF(BX14=0,"",(BX14/Q14)))</f>
        <v>0.16666666666667</v>
      </c>
      <c r="BZ14" s="128">
        <v>1</v>
      </c>
      <c r="CA14" s="129">
        <f>IFERROR(BZ14/BX14,"-")</f>
        <v>1</v>
      </c>
      <c r="CB14" s="130">
        <v>5000</v>
      </c>
      <c r="CC14" s="131">
        <f>IFERROR(CB14/BX14,"-")</f>
        <v>5000</v>
      </c>
      <c r="CD14" s="132">
        <v>1</v>
      </c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5000</v>
      </c>
      <c r="CR14" s="141">
        <v>5000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81</v>
      </c>
      <c r="C15" s="189" t="s">
        <v>58</v>
      </c>
      <c r="D15" s="189"/>
      <c r="E15" s="189" t="s">
        <v>78</v>
      </c>
      <c r="F15" s="189" t="s">
        <v>79</v>
      </c>
      <c r="G15" s="189" t="s">
        <v>66</v>
      </c>
      <c r="H15" s="89"/>
      <c r="I15" s="89"/>
      <c r="J15" s="89"/>
      <c r="K15" s="181"/>
      <c r="L15" s="80">
        <v>14</v>
      </c>
      <c r="M15" s="80">
        <v>10</v>
      </c>
      <c r="N15" s="80">
        <v>4</v>
      </c>
      <c r="O15" s="91">
        <v>3</v>
      </c>
      <c r="P15" s="92">
        <v>0</v>
      </c>
      <c r="Q15" s="93">
        <f>O15+P15</f>
        <v>3</v>
      </c>
      <c r="R15" s="81">
        <f>IFERROR(Q15/N15,"-")</f>
        <v>0.75</v>
      </c>
      <c r="S15" s="80">
        <v>0</v>
      </c>
      <c r="T15" s="80">
        <v>1</v>
      </c>
      <c r="U15" s="81">
        <f>IFERROR(T15/(Q15),"-")</f>
        <v>0.33333333333333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0.33333333333333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0.33333333333333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1</v>
      </c>
      <c r="BY15" s="127">
        <f>IF(Q15=0,"",IF(BX15=0,"",(BX15/Q15)))</f>
        <v>0.33333333333333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82</v>
      </c>
      <c r="C16" s="189" t="s">
        <v>58</v>
      </c>
      <c r="D16" s="189"/>
      <c r="E16" s="189" t="s">
        <v>78</v>
      </c>
      <c r="F16" s="189" t="s">
        <v>79</v>
      </c>
      <c r="G16" s="189" t="s">
        <v>61</v>
      </c>
      <c r="H16" s="89" t="s">
        <v>80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2</v>
      </c>
      <c r="P16" s="92">
        <v>0</v>
      </c>
      <c r="Q16" s="93">
        <f>O16+P16</f>
        <v>2</v>
      </c>
      <c r="R16" s="81" t="str">
        <f>IFERROR(Q16/N16,"-")</f>
        <v>-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1</v>
      </c>
      <c r="AX16" s="107">
        <f>IF(Q16=0,"",IF(AW16=0,"",(AW16/Q16)))</f>
        <v>0.5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1</v>
      </c>
      <c r="BY16" s="127">
        <f>IF(Q16=0,"",IF(BX16=0,"",(BX16/Q16)))</f>
        <v>0.5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83</v>
      </c>
      <c r="C17" s="189" t="s">
        <v>58</v>
      </c>
      <c r="D17" s="189"/>
      <c r="E17" s="189" t="s">
        <v>78</v>
      </c>
      <c r="F17" s="189" t="s">
        <v>79</v>
      </c>
      <c r="G17" s="189" t="s">
        <v>66</v>
      </c>
      <c r="H17" s="89"/>
      <c r="I17" s="89"/>
      <c r="J17" s="89"/>
      <c r="K17" s="181"/>
      <c r="L17" s="80">
        <v>4</v>
      </c>
      <c r="M17" s="80">
        <v>4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84</v>
      </c>
      <c r="C18" s="189" t="s">
        <v>58</v>
      </c>
      <c r="D18" s="189"/>
      <c r="E18" s="189" t="s">
        <v>85</v>
      </c>
      <c r="F18" s="189" t="s">
        <v>86</v>
      </c>
      <c r="G18" s="189" t="s">
        <v>61</v>
      </c>
      <c r="H18" s="89" t="s">
        <v>80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5</v>
      </c>
      <c r="P18" s="92">
        <v>0</v>
      </c>
      <c r="Q18" s="93">
        <f>O18+P18</f>
        <v>5</v>
      </c>
      <c r="R18" s="81" t="str">
        <f>IFERROR(Q18/N18,"-")</f>
        <v>-</v>
      </c>
      <c r="S18" s="80">
        <v>0</v>
      </c>
      <c r="T18" s="80">
        <v>2</v>
      </c>
      <c r="U18" s="81">
        <f>IFERROR(T18/(Q18),"-")</f>
        <v>0.4</v>
      </c>
      <c r="V18" s="82"/>
      <c r="W18" s="83">
        <v>1</v>
      </c>
      <c r="X18" s="81">
        <f>IF(Q18=0,"-",W18/Q18)</f>
        <v>0.2</v>
      </c>
      <c r="Y18" s="186">
        <v>3000</v>
      </c>
      <c r="Z18" s="187">
        <f>IFERROR(Y18/Q18,"-")</f>
        <v>600</v>
      </c>
      <c r="AA18" s="187">
        <f>IFERROR(Y18/W18,"-")</f>
        <v>3000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0.2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3</v>
      </c>
      <c r="BP18" s="120">
        <f>IF(Q18=0,"",IF(BO18=0,"",(BO18/Q18)))</f>
        <v>0.6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1</v>
      </c>
      <c r="BY18" s="127">
        <f>IF(Q18=0,"",IF(BX18=0,"",(BX18/Q18)))</f>
        <v>0.2</v>
      </c>
      <c r="BZ18" s="128">
        <v>1</v>
      </c>
      <c r="CA18" s="129">
        <f>IFERROR(BZ18/BX18,"-")</f>
        <v>1</v>
      </c>
      <c r="CB18" s="130">
        <v>3000</v>
      </c>
      <c r="CC18" s="131">
        <f>IFERROR(CB18/BX18,"-")</f>
        <v>3000</v>
      </c>
      <c r="CD18" s="132">
        <v>1</v>
      </c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3000</v>
      </c>
      <c r="CR18" s="141">
        <v>3000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87</v>
      </c>
      <c r="C19" s="189" t="s">
        <v>58</v>
      </c>
      <c r="D19" s="189"/>
      <c r="E19" s="189" t="s">
        <v>85</v>
      </c>
      <c r="F19" s="189" t="s">
        <v>86</v>
      </c>
      <c r="G19" s="189" t="s">
        <v>66</v>
      </c>
      <c r="H19" s="89"/>
      <c r="I19" s="89"/>
      <c r="J19" s="89"/>
      <c r="K19" s="181"/>
      <c r="L19" s="80">
        <v>17</v>
      </c>
      <c r="M19" s="80">
        <v>14</v>
      </c>
      <c r="N19" s="80">
        <v>1</v>
      </c>
      <c r="O19" s="91">
        <v>1</v>
      </c>
      <c r="P19" s="92">
        <v>0</v>
      </c>
      <c r="Q19" s="93">
        <f>O19+P19</f>
        <v>1</v>
      </c>
      <c r="R19" s="81">
        <f>IFERROR(Q19/N19,"-")</f>
        <v>1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1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88</v>
      </c>
      <c r="C20" s="189" t="s">
        <v>58</v>
      </c>
      <c r="D20" s="189"/>
      <c r="E20" s="189" t="s">
        <v>85</v>
      </c>
      <c r="F20" s="189" t="s">
        <v>86</v>
      </c>
      <c r="G20" s="189" t="s">
        <v>61</v>
      </c>
      <c r="H20" s="89" t="s">
        <v>80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12</v>
      </c>
      <c r="P20" s="92">
        <v>0</v>
      </c>
      <c r="Q20" s="93">
        <f>O20+P20</f>
        <v>12</v>
      </c>
      <c r="R20" s="81" t="str">
        <f>IFERROR(Q20/N20,"-")</f>
        <v>-</v>
      </c>
      <c r="S20" s="80">
        <v>1</v>
      </c>
      <c r="T20" s="80">
        <v>1</v>
      </c>
      <c r="U20" s="81">
        <f>IFERROR(T20/(Q20),"-")</f>
        <v>0.083333333333333</v>
      </c>
      <c r="V20" s="82"/>
      <c r="W20" s="83">
        <v>2</v>
      </c>
      <c r="X20" s="81">
        <f>IF(Q20=0,"-",W20/Q20)</f>
        <v>0.16666666666667</v>
      </c>
      <c r="Y20" s="186">
        <v>140000</v>
      </c>
      <c r="Z20" s="187">
        <f>IFERROR(Y20/Q20,"-")</f>
        <v>11666.666666667</v>
      </c>
      <c r="AA20" s="187">
        <f>IFERROR(Y20/W20,"-")</f>
        <v>70000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1</v>
      </c>
      <c r="AO20" s="101">
        <f>IF(Q20=0,"",IF(AN20=0,"",(AN20/Q20)))</f>
        <v>0.083333333333333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>
        <v>1</v>
      </c>
      <c r="AX20" s="107">
        <f>IF(Q20=0,"",IF(AW20=0,"",(AW20/Q20)))</f>
        <v>0.083333333333333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2</v>
      </c>
      <c r="BG20" s="113">
        <f>IF(Q20=0,"",IF(BF20=0,"",(BF20/Q20)))</f>
        <v>0.16666666666667</v>
      </c>
      <c r="BH20" s="112">
        <v>1</v>
      </c>
      <c r="BI20" s="114">
        <f>IFERROR(BH20/BF20,"-")</f>
        <v>0.5</v>
      </c>
      <c r="BJ20" s="115">
        <v>3000</v>
      </c>
      <c r="BK20" s="116">
        <f>IFERROR(BJ20/BF20,"-")</f>
        <v>1500</v>
      </c>
      <c r="BL20" s="117">
        <v>1</v>
      </c>
      <c r="BM20" s="117"/>
      <c r="BN20" s="117"/>
      <c r="BO20" s="119">
        <v>5</v>
      </c>
      <c r="BP20" s="120">
        <f>IF(Q20=0,"",IF(BO20=0,"",(BO20/Q20)))</f>
        <v>0.41666666666667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1</v>
      </c>
      <c r="BY20" s="127">
        <f>IF(Q20=0,"",IF(BX20=0,"",(BX20/Q20)))</f>
        <v>0.083333333333333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2</v>
      </c>
      <c r="CH20" s="134">
        <f>IF(Q20=0,"",IF(CG20=0,"",(CG20/Q20)))</f>
        <v>0.16666666666667</v>
      </c>
      <c r="CI20" s="135">
        <v>1</v>
      </c>
      <c r="CJ20" s="136">
        <f>IFERROR(CI20/CG20,"-")</f>
        <v>0.5</v>
      </c>
      <c r="CK20" s="137">
        <v>137000</v>
      </c>
      <c r="CL20" s="138">
        <f>IFERROR(CK20/CG20,"-")</f>
        <v>68500</v>
      </c>
      <c r="CM20" s="139"/>
      <c r="CN20" s="139"/>
      <c r="CO20" s="139">
        <v>1</v>
      </c>
      <c r="CP20" s="140">
        <v>2</v>
      </c>
      <c r="CQ20" s="141">
        <v>140000</v>
      </c>
      <c r="CR20" s="141">
        <v>137000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/>
      <c r="B21" s="189" t="s">
        <v>89</v>
      </c>
      <c r="C21" s="189" t="s">
        <v>58</v>
      </c>
      <c r="D21" s="189"/>
      <c r="E21" s="189" t="s">
        <v>85</v>
      </c>
      <c r="F21" s="189" t="s">
        <v>86</v>
      </c>
      <c r="G21" s="189" t="s">
        <v>66</v>
      </c>
      <c r="H21" s="89"/>
      <c r="I21" s="89"/>
      <c r="J21" s="89"/>
      <c r="K21" s="181"/>
      <c r="L21" s="80">
        <v>21</v>
      </c>
      <c r="M21" s="80">
        <v>11</v>
      </c>
      <c r="N21" s="80">
        <v>3</v>
      </c>
      <c r="O21" s="91">
        <v>2</v>
      </c>
      <c r="P21" s="92">
        <v>0</v>
      </c>
      <c r="Q21" s="93">
        <f>O21+P21</f>
        <v>2</v>
      </c>
      <c r="R21" s="81">
        <f>IFERROR(Q21/N21,"-")</f>
        <v>0.66666666666667</v>
      </c>
      <c r="S21" s="80">
        <v>0</v>
      </c>
      <c r="T21" s="80">
        <v>1</v>
      </c>
      <c r="U21" s="81">
        <f>IFERROR(T21/(Q21),"-")</f>
        <v>0.5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1</v>
      </c>
      <c r="BP21" s="120">
        <f>IF(Q21=0,"",IF(BO21=0,"",(BO21/Q21)))</f>
        <v>0.5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1</v>
      </c>
      <c r="BY21" s="127">
        <f>IF(Q21=0,"",IF(BX21=0,"",(BX21/Q21)))</f>
        <v>0.5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0.60369444444444</v>
      </c>
      <c r="B22" s="189" t="s">
        <v>90</v>
      </c>
      <c r="C22" s="189" t="s">
        <v>58</v>
      </c>
      <c r="D22" s="189"/>
      <c r="E22" s="189" t="s">
        <v>91</v>
      </c>
      <c r="F22" s="189" t="s">
        <v>92</v>
      </c>
      <c r="G22" s="189" t="s">
        <v>61</v>
      </c>
      <c r="H22" s="89" t="s">
        <v>93</v>
      </c>
      <c r="I22" s="89" t="s">
        <v>94</v>
      </c>
      <c r="J22" s="89" t="s">
        <v>95</v>
      </c>
      <c r="K22" s="181">
        <v>360000</v>
      </c>
      <c r="L22" s="80">
        <v>0</v>
      </c>
      <c r="M22" s="80">
        <v>0</v>
      </c>
      <c r="N22" s="80">
        <v>0</v>
      </c>
      <c r="O22" s="91">
        <v>5</v>
      </c>
      <c r="P22" s="92">
        <v>0</v>
      </c>
      <c r="Q22" s="93">
        <f>O22+P22</f>
        <v>5</v>
      </c>
      <c r="R22" s="81" t="str">
        <f>IFERROR(Q22/N22,"-")</f>
        <v>-</v>
      </c>
      <c r="S22" s="80">
        <v>1</v>
      </c>
      <c r="T22" s="80">
        <v>0</v>
      </c>
      <c r="U22" s="81">
        <f>IFERROR(T22/(Q22),"-")</f>
        <v>0</v>
      </c>
      <c r="V22" s="82">
        <f>IFERROR(K22/SUM(Q22:Q27),"-")</f>
        <v>9729.7297297297</v>
      </c>
      <c r="W22" s="83">
        <v>2</v>
      </c>
      <c r="X22" s="81">
        <f>IF(Q22=0,"-",W22/Q22)</f>
        <v>0.4</v>
      </c>
      <c r="Y22" s="186">
        <v>7330</v>
      </c>
      <c r="Z22" s="187">
        <f>IFERROR(Y22/Q22,"-")</f>
        <v>1466</v>
      </c>
      <c r="AA22" s="187">
        <f>IFERROR(Y22/W22,"-")</f>
        <v>3665</v>
      </c>
      <c r="AB22" s="181">
        <f>SUM(Y22:Y27)-SUM(K22:K27)</f>
        <v>-142670</v>
      </c>
      <c r="AC22" s="85">
        <f>SUM(Y22:Y27)/SUM(K22:K27)</f>
        <v>0.60369444444444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>
        <v>1</v>
      </c>
      <c r="AX22" s="107">
        <f>IF(Q22=0,"",IF(AW22=0,"",(AW22/Q22)))</f>
        <v>0.2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2</v>
      </c>
      <c r="BP22" s="120">
        <f>IF(Q22=0,"",IF(BO22=0,"",(BO22/Q22)))</f>
        <v>0.4</v>
      </c>
      <c r="BQ22" s="121">
        <v>1</v>
      </c>
      <c r="BR22" s="122">
        <f>IFERROR(BQ22/BO22,"-")</f>
        <v>0.5</v>
      </c>
      <c r="BS22" s="123">
        <v>6000</v>
      </c>
      <c r="BT22" s="124">
        <f>IFERROR(BS22/BO22,"-")</f>
        <v>3000</v>
      </c>
      <c r="BU22" s="125"/>
      <c r="BV22" s="125">
        <v>1</v>
      </c>
      <c r="BW22" s="125"/>
      <c r="BX22" s="126">
        <v>2</v>
      </c>
      <c r="BY22" s="127">
        <f>IF(Q22=0,"",IF(BX22=0,"",(BX22/Q22)))</f>
        <v>0.4</v>
      </c>
      <c r="BZ22" s="128">
        <v>1</v>
      </c>
      <c r="CA22" s="129">
        <f>IFERROR(BZ22/BX22,"-")</f>
        <v>0.5</v>
      </c>
      <c r="CB22" s="130">
        <v>1330</v>
      </c>
      <c r="CC22" s="131">
        <f>IFERROR(CB22/BX22,"-")</f>
        <v>665</v>
      </c>
      <c r="CD22" s="132"/>
      <c r="CE22" s="132">
        <v>1</v>
      </c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2</v>
      </c>
      <c r="CQ22" s="141">
        <v>7330</v>
      </c>
      <c r="CR22" s="141">
        <v>6000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96</v>
      </c>
      <c r="C23" s="189" t="s">
        <v>58</v>
      </c>
      <c r="D23" s="189"/>
      <c r="E23" s="189" t="s">
        <v>71</v>
      </c>
      <c r="F23" s="189" t="s">
        <v>97</v>
      </c>
      <c r="G23" s="189" t="s">
        <v>61</v>
      </c>
      <c r="H23" s="89"/>
      <c r="I23" s="89" t="s">
        <v>94</v>
      </c>
      <c r="J23" s="89"/>
      <c r="K23" s="181"/>
      <c r="L23" s="80">
        <v>0</v>
      </c>
      <c r="M23" s="80">
        <v>0</v>
      </c>
      <c r="N23" s="80">
        <v>0</v>
      </c>
      <c r="O23" s="91">
        <v>2</v>
      </c>
      <c r="P23" s="92">
        <v>0</v>
      </c>
      <c r="Q23" s="93">
        <f>O23+P23</f>
        <v>2</v>
      </c>
      <c r="R23" s="81" t="str">
        <f>IFERROR(Q23/N23,"-")</f>
        <v>-</v>
      </c>
      <c r="S23" s="80">
        <v>0</v>
      </c>
      <c r="T23" s="80">
        <v>1</v>
      </c>
      <c r="U23" s="81">
        <f>IFERROR(T23/(Q23),"-")</f>
        <v>0.5</v>
      </c>
      <c r="V23" s="82"/>
      <c r="W23" s="83">
        <v>1</v>
      </c>
      <c r="X23" s="81">
        <f>IF(Q23=0,"-",W23/Q23)</f>
        <v>0.5</v>
      </c>
      <c r="Y23" s="186">
        <v>5000</v>
      </c>
      <c r="Z23" s="187">
        <f>IFERROR(Y23/Q23,"-")</f>
        <v>2500</v>
      </c>
      <c r="AA23" s="187">
        <f>IFERROR(Y23/W23,"-")</f>
        <v>5000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0.5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1</v>
      </c>
      <c r="BP23" s="120">
        <f>IF(Q23=0,"",IF(BO23=0,"",(BO23/Q23)))</f>
        <v>0.5</v>
      </c>
      <c r="BQ23" s="121">
        <v>1</v>
      </c>
      <c r="BR23" s="122">
        <f>IFERROR(BQ23/BO23,"-")</f>
        <v>1</v>
      </c>
      <c r="BS23" s="123">
        <v>5000</v>
      </c>
      <c r="BT23" s="124">
        <f>IFERROR(BS23/BO23,"-")</f>
        <v>5000</v>
      </c>
      <c r="BU23" s="125">
        <v>1</v>
      </c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5000</v>
      </c>
      <c r="CR23" s="141">
        <v>5000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98</v>
      </c>
      <c r="C24" s="189" t="s">
        <v>58</v>
      </c>
      <c r="D24" s="189"/>
      <c r="E24" s="189" t="s">
        <v>99</v>
      </c>
      <c r="F24" s="189" t="s">
        <v>100</v>
      </c>
      <c r="G24" s="189" t="s">
        <v>61</v>
      </c>
      <c r="H24" s="89"/>
      <c r="I24" s="89" t="s">
        <v>94</v>
      </c>
      <c r="J24" s="89"/>
      <c r="K24" s="181"/>
      <c r="L24" s="80">
        <v>0</v>
      </c>
      <c r="M24" s="80">
        <v>0</v>
      </c>
      <c r="N24" s="80">
        <v>0</v>
      </c>
      <c r="O24" s="91">
        <v>12</v>
      </c>
      <c r="P24" s="92">
        <v>0</v>
      </c>
      <c r="Q24" s="93">
        <f>O24+P24</f>
        <v>12</v>
      </c>
      <c r="R24" s="81" t="str">
        <f>IFERROR(Q24/N24,"-")</f>
        <v>-</v>
      </c>
      <c r="S24" s="80">
        <v>0</v>
      </c>
      <c r="T24" s="80">
        <v>4</v>
      </c>
      <c r="U24" s="81">
        <f>IFERROR(T24/(Q24),"-")</f>
        <v>0.33333333333333</v>
      </c>
      <c r="V24" s="82"/>
      <c r="W24" s="83">
        <v>1</v>
      </c>
      <c r="X24" s="81">
        <f>IF(Q24=0,"-",W24/Q24)</f>
        <v>0.083333333333333</v>
      </c>
      <c r="Y24" s="186">
        <v>26000</v>
      </c>
      <c r="Z24" s="187">
        <f>IFERROR(Y24/Q24,"-")</f>
        <v>2166.6666666667</v>
      </c>
      <c r="AA24" s="187">
        <f>IFERROR(Y24/W24,"-")</f>
        <v>26000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0.083333333333333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5</v>
      </c>
      <c r="BP24" s="120">
        <f>IF(Q24=0,"",IF(BO24=0,"",(BO24/Q24)))</f>
        <v>0.41666666666667</v>
      </c>
      <c r="BQ24" s="121">
        <v>1</v>
      </c>
      <c r="BR24" s="122">
        <f>IFERROR(BQ24/BO24,"-")</f>
        <v>0.2</v>
      </c>
      <c r="BS24" s="123">
        <v>26000</v>
      </c>
      <c r="BT24" s="124">
        <f>IFERROR(BS24/BO24,"-")</f>
        <v>5200</v>
      </c>
      <c r="BU24" s="125"/>
      <c r="BV24" s="125"/>
      <c r="BW24" s="125">
        <v>1</v>
      </c>
      <c r="BX24" s="126">
        <v>5</v>
      </c>
      <c r="BY24" s="127">
        <f>IF(Q24=0,"",IF(BX24=0,"",(BX24/Q24)))</f>
        <v>0.41666666666667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1</v>
      </c>
      <c r="CH24" s="134">
        <f>IF(Q24=0,"",IF(CG24=0,"",(CG24/Q24)))</f>
        <v>0.083333333333333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1</v>
      </c>
      <c r="CQ24" s="141">
        <v>26000</v>
      </c>
      <c r="CR24" s="141">
        <v>26000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101</v>
      </c>
      <c r="C25" s="189" t="s">
        <v>58</v>
      </c>
      <c r="D25" s="189"/>
      <c r="E25" s="189" t="s">
        <v>102</v>
      </c>
      <c r="F25" s="189" t="s">
        <v>103</v>
      </c>
      <c r="G25" s="189" t="s">
        <v>61</v>
      </c>
      <c r="H25" s="89"/>
      <c r="I25" s="89" t="s">
        <v>94</v>
      </c>
      <c r="J25" s="89"/>
      <c r="K25" s="181"/>
      <c r="L25" s="80">
        <v>0</v>
      </c>
      <c r="M25" s="80">
        <v>0</v>
      </c>
      <c r="N25" s="80">
        <v>0</v>
      </c>
      <c r="O25" s="91">
        <v>6</v>
      </c>
      <c r="P25" s="92">
        <v>0</v>
      </c>
      <c r="Q25" s="93">
        <f>O25+P25</f>
        <v>6</v>
      </c>
      <c r="R25" s="81" t="str">
        <f>IFERROR(Q25/N25,"-")</f>
        <v>-</v>
      </c>
      <c r="S25" s="80">
        <v>0</v>
      </c>
      <c r="T25" s="80">
        <v>2</v>
      </c>
      <c r="U25" s="81">
        <f>IFERROR(T25/(Q25),"-")</f>
        <v>0.33333333333333</v>
      </c>
      <c r="V25" s="82"/>
      <c r="W25" s="83">
        <v>1</v>
      </c>
      <c r="X25" s="81">
        <f>IF(Q25=0,"-",W25/Q25)</f>
        <v>0.16666666666667</v>
      </c>
      <c r="Y25" s="186">
        <v>15000</v>
      </c>
      <c r="Z25" s="187">
        <f>IFERROR(Y25/Q25,"-")</f>
        <v>2500</v>
      </c>
      <c r="AA25" s="187">
        <f>IFERROR(Y25/W25,"-")</f>
        <v>15000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>
        <v>2</v>
      </c>
      <c r="AX25" s="107">
        <f>IF(Q25=0,"",IF(AW25=0,"",(AW25/Q25)))</f>
        <v>0.33333333333333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>
        <f>IF(Q25=0,"",IF(BO25=0,"",(BO25/Q25)))</f>
        <v>0</v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>
        <v>3</v>
      </c>
      <c r="BY25" s="127">
        <f>IF(Q25=0,"",IF(BX25=0,"",(BX25/Q25)))</f>
        <v>0.5</v>
      </c>
      <c r="BZ25" s="128">
        <v>1</v>
      </c>
      <c r="CA25" s="129">
        <f>IFERROR(BZ25/BX25,"-")</f>
        <v>0.33333333333333</v>
      </c>
      <c r="CB25" s="130">
        <v>15000</v>
      </c>
      <c r="CC25" s="131">
        <f>IFERROR(CB25/BX25,"-")</f>
        <v>5000</v>
      </c>
      <c r="CD25" s="132"/>
      <c r="CE25" s="132"/>
      <c r="CF25" s="132">
        <v>1</v>
      </c>
      <c r="CG25" s="133">
        <v>1</v>
      </c>
      <c r="CH25" s="134">
        <f>IF(Q25=0,"",IF(CG25=0,"",(CG25/Q25)))</f>
        <v>0.16666666666667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1</v>
      </c>
      <c r="CQ25" s="141">
        <v>15000</v>
      </c>
      <c r="CR25" s="141">
        <v>15000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104</v>
      </c>
      <c r="C26" s="189" t="s">
        <v>58</v>
      </c>
      <c r="D26" s="189"/>
      <c r="E26" s="189" t="s">
        <v>105</v>
      </c>
      <c r="F26" s="189" t="s">
        <v>106</v>
      </c>
      <c r="G26" s="189" t="s">
        <v>61</v>
      </c>
      <c r="H26" s="89"/>
      <c r="I26" s="89" t="s">
        <v>94</v>
      </c>
      <c r="J26" s="89"/>
      <c r="K26" s="181"/>
      <c r="L26" s="80">
        <v>0</v>
      </c>
      <c r="M26" s="80">
        <v>0</v>
      </c>
      <c r="N26" s="80">
        <v>0</v>
      </c>
      <c r="O26" s="91">
        <v>7</v>
      </c>
      <c r="P26" s="92">
        <v>0</v>
      </c>
      <c r="Q26" s="93">
        <f>O26+P26</f>
        <v>7</v>
      </c>
      <c r="R26" s="81" t="str">
        <f>IFERROR(Q26/N26,"-")</f>
        <v>-</v>
      </c>
      <c r="S26" s="80">
        <v>1</v>
      </c>
      <c r="T26" s="80">
        <v>1</v>
      </c>
      <c r="U26" s="81">
        <f>IFERROR(T26/(Q26),"-")</f>
        <v>0.14285714285714</v>
      </c>
      <c r="V26" s="82"/>
      <c r="W26" s="83">
        <v>3</v>
      </c>
      <c r="X26" s="81">
        <f>IF(Q26=0,"-",W26/Q26)</f>
        <v>0.42857142857143</v>
      </c>
      <c r="Y26" s="186">
        <v>136000</v>
      </c>
      <c r="Z26" s="187">
        <f>IFERROR(Y26/Q26,"-")</f>
        <v>19428.571428571</v>
      </c>
      <c r="AA26" s="187">
        <f>IFERROR(Y26/W26,"-")</f>
        <v>45333.333333333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>
        <v>2</v>
      </c>
      <c r="AO26" s="101">
        <f>IF(Q26=0,"",IF(AN26=0,"",(AN26/Q26)))</f>
        <v>0.28571428571429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0.14285714285714</v>
      </c>
      <c r="BH26" s="112">
        <v>1</v>
      </c>
      <c r="BI26" s="114">
        <f>IFERROR(BH26/BF26,"-")</f>
        <v>1</v>
      </c>
      <c r="BJ26" s="115">
        <v>6000</v>
      </c>
      <c r="BK26" s="116">
        <f>IFERROR(BJ26/BF26,"-")</f>
        <v>6000</v>
      </c>
      <c r="BL26" s="117"/>
      <c r="BM26" s="117">
        <v>1</v>
      </c>
      <c r="BN26" s="117"/>
      <c r="BO26" s="119">
        <v>2</v>
      </c>
      <c r="BP26" s="120">
        <f>IF(Q26=0,"",IF(BO26=0,"",(BO26/Q26)))</f>
        <v>0.28571428571429</v>
      </c>
      <c r="BQ26" s="121">
        <v>1</v>
      </c>
      <c r="BR26" s="122">
        <f>IFERROR(BQ26/BO26,"-")</f>
        <v>0.5</v>
      </c>
      <c r="BS26" s="123">
        <v>30000</v>
      </c>
      <c r="BT26" s="124">
        <f>IFERROR(BS26/BO26,"-")</f>
        <v>15000</v>
      </c>
      <c r="BU26" s="125"/>
      <c r="BV26" s="125"/>
      <c r="BW26" s="125">
        <v>1</v>
      </c>
      <c r="BX26" s="126">
        <v>1</v>
      </c>
      <c r="BY26" s="127">
        <f>IF(Q26=0,"",IF(BX26=0,"",(BX26/Q26)))</f>
        <v>0.14285714285714</v>
      </c>
      <c r="BZ26" s="128">
        <v>1</v>
      </c>
      <c r="CA26" s="129">
        <f>IFERROR(BZ26/BX26,"-")</f>
        <v>1</v>
      </c>
      <c r="CB26" s="130">
        <v>100000</v>
      </c>
      <c r="CC26" s="131">
        <f>IFERROR(CB26/BX26,"-")</f>
        <v>100000</v>
      </c>
      <c r="CD26" s="132"/>
      <c r="CE26" s="132"/>
      <c r="CF26" s="132">
        <v>1</v>
      </c>
      <c r="CG26" s="133">
        <v>1</v>
      </c>
      <c r="CH26" s="134">
        <f>IF(Q26=0,"",IF(CG26=0,"",(CG26/Q26)))</f>
        <v>0.14285714285714</v>
      </c>
      <c r="CI26" s="135"/>
      <c r="CJ26" s="136">
        <f>IFERROR(CI26/CG26,"-")</f>
        <v>0</v>
      </c>
      <c r="CK26" s="137"/>
      <c r="CL26" s="138">
        <f>IFERROR(CK26/CG26,"-")</f>
        <v>0</v>
      </c>
      <c r="CM26" s="139"/>
      <c r="CN26" s="139"/>
      <c r="CO26" s="139"/>
      <c r="CP26" s="140">
        <v>3</v>
      </c>
      <c r="CQ26" s="141">
        <v>136000</v>
      </c>
      <c r="CR26" s="141">
        <v>100000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107</v>
      </c>
      <c r="C27" s="189" t="s">
        <v>58</v>
      </c>
      <c r="D27" s="189"/>
      <c r="E27" s="189" t="s">
        <v>108</v>
      </c>
      <c r="F27" s="189" t="s">
        <v>108</v>
      </c>
      <c r="G27" s="189" t="s">
        <v>66</v>
      </c>
      <c r="H27" s="89"/>
      <c r="I27" s="89"/>
      <c r="J27" s="89"/>
      <c r="K27" s="181"/>
      <c r="L27" s="80">
        <v>80</v>
      </c>
      <c r="M27" s="80">
        <v>43</v>
      </c>
      <c r="N27" s="80">
        <v>11</v>
      </c>
      <c r="O27" s="91">
        <v>5</v>
      </c>
      <c r="P27" s="92">
        <v>0</v>
      </c>
      <c r="Q27" s="93">
        <f>O27+P27</f>
        <v>5</v>
      </c>
      <c r="R27" s="81">
        <f>IFERROR(Q27/N27,"-")</f>
        <v>0.45454545454545</v>
      </c>
      <c r="S27" s="80">
        <v>1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28000</v>
      </c>
      <c r="Z27" s="187">
        <f>IFERROR(Y27/Q27,"-")</f>
        <v>5600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2</v>
      </c>
      <c r="BP27" s="120">
        <f>IF(Q27=0,"",IF(BO27=0,"",(BO27/Q27)))</f>
        <v>0.4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3</v>
      </c>
      <c r="BY27" s="127">
        <f>IF(Q27=0,"",IF(BX27=0,"",(BX27/Q27)))</f>
        <v>0.6</v>
      </c>
      <c r="BZ27" s="128">
        <v>1</v>
      </c>
      <c r="CA27" s="129">
        <f>IFERROR(BZ27/BX27,"-")</f>
        <v>0.33333333333333</v>
      </c>
      <c r="CB27" s="130">
        <v>28000</v>
      </c>
      <c r="CC27" s="131">
        <f>IFERROR(CB27/BX27,"-")</f>
        <v>9333.3333333333</v>
      </c>
      <c r="CD27" s="132"/>
      <c r="CE27" s="132"/>
      <c r="CF27" s="132">
        <v>1</v>
      </c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28000</v>
      </c>
      <c r="CR27" s="141">
        <v>28000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0.13928571428571</v>
      </c>
      <c r="B28" s="189" t="s">
        <v>109</v>
      </c>
      <c r="C28" s="189" t="s">
        <v>58</v>
      </c>
      <c r="D28" s="189"/>
      <c r="E28" s="189" t="s">
        <v>110</v>
      </c>
      <c r="F28" s="189" t="s">
        <v>60</v>
      </c>
      <c r="G28" s="189" t="s">
        <v>61</v>
      </c>
      <c r="H28" s="89" t="s">
        <v>111</v>
      </c>
      <c r="I28" s="89" t="s">
        <v>112</v>
      </c>
      <c r="J28" s="89"/>
      <c r="K28" s="181">
        <v>280000</v>
      </c>
      <c r="L28" s="80">
        <v>0</v>
      </c>
      <c r="M28" s="80">
        <v>0</v>
      </c>
      <c r="N28" s="80">
        <v>0</v>
      </c>
      <c r="O28" s="91">
        <v>8</v>
      </c>
      <c r="P28" s="92">
        <v>0</v>
      </c>
      <c r="Q28" s="93">
        <f>O28+P28</f>
        <v>8</v>
      </c>
      <c r="R28" s="81" t="str">
        <f>IFERROR(Q28/N28,"-")</f>
        <v>-</v>
      </c>
      <c r="S28" s="80">
        <v>0</v>
      </c>
      <c r="T28" s="80">
        <v>1</v>
      </c>
      <c r="U28" s="81">
        <f>IFERROR(T28/(Q28),"-")</f>
        <v>0.125</v>
      </c>
      <c r="V28" s="82">
        <f>IFERROR(K28/SUM(Q28:Q32),"-")</f>
        <v>13333.333333333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SUM(Y28:Y32)-SUM(K28:K32)</f>
        <v>-241000</v>
      </c>
      <c r="AC28" s="85">
        <f>SUM(Y28:Y32)/SUM(K28:K32)</f>
        <v>0.13928571428571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0.125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5</v>
      </c>
      <c r="BP28" s="120">
        <f>IF(Q28=0,"",IF(BO28=0,"",(BO28/Q28)))</f>
        <v>0.625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2</v>
      </c>
      <c r="BY28" s="127">
        <f>IF(Q28=0,"",IF(BX28=0,"",(BX28/Q28)))</f>
        <v>0.25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113</v>
      </c>
      <c r="C29" s="189" t="s">
        <v>58</v>
      </c>
      <c r="D29" s="189"/>
      <c r="E29" s="189" t="s">
        <v>91</v>
      </c>
      <c r="F29" s="189" t="s">
        <v>92</v>
      </c>
      <c r="G29" s="189" t="s">
        <v>61</v>
      </c>
      <c r="H29" s="89"/>
      <c r="I29" s="89" t="s">
        <v>112</v>
      </c>
      <c r="J29" s="89"/>
      <c r="K29" s="181"/>
      <c r="L29" s="80">
        <v>0</v>
      </c>
      <c r="M29" s="80">
        <v>0</v>
      </c>
      <c r="N29" s="80">
        <v>0</v>
      </c>
      <c r="O29" s="91">
        <v>2</v>
      </c>
      <c r="P29" s="92">
        <v>0</v>
      </c>
      <c r="Q29" s="93">
        <f>O29+P29</f>
        <v>2</v>
      </c>
      <c r="R29" s="81" t="str">
        <f>IFERROR(Q29/N29,"-")</f>
        <v>-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1</v>
      </c>
      <c r="BP29" s="120">
        <f>IF(Q29=0,"",IF(BO29=0,"",(BO29/Q29)))</f>
        <v>0.5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1</v>
      </c>
      <c r="BY29" s="127">
        <f>IF(Q29=0,"",IF(BX29=0,"",(BX29/Q29)))</f>
        <v>0.5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114</v>
      </c>
      <c r="C30" s="189" t="s">
        <v>58</v>
      </c>
      <c r="D30" s="189"/>
      <c r="E30" s="189" t="s">
        <v>115</v>
      </c>
      <c r="F30" s="189" t="s">
        <v>116</v>
      </c>
      <c r="G30" s="189" t="s">
        <v>61</v>
      </c>
      <c r="H30" s="89"/>
      <c r="I30" s="89" t="s">
        <v>112</v>
      </c>
      <c r="J30" s="89"/>
      <c r="K30" s="181"/>
      <c r="L30" s="80">
        <v>0</v>
      </c>
      <c r="M30" s="80">
        <v>0</v>
      </c>
      <c r="N30" s="80">
        <v>0</v>
      </c>
      <c r="O30" s="91">
        <v>4</v>
      </c>
      <c r="P30" s="92">
        <v>0</v>
      </c>
      <c r="Q30" s="93">
        <f>O30+P30</f>
        <v>4</v>
      </c>
      <c r="R30" s="81" t="str">
        <f>IFERROR(Q30/N30,"-")</f>
        <v>-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3</v>
      </c>
      <c r="BP30" s="120">
        <f>IF(Q30=0,"",IF(BO30=0,"",(BO30/Q30)))</f>
        <v>0.75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0.25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117</v>
      </c>
      <c r="C31" s="189" t="s">
        <v>58</v>
      </c>
      <c r="D31" s="189"/>
      <c r="E31" s="189" t="s">
        <v>78</v>
      </c>
      <c r="F31" s="189" t="s">
        <v>79</v>
      </c>
      <c r="G31" s="189" t="s">
        <v>61</v>
      </c>
      <c r="H31" s="89"/>
      <c r="I31" s="89" t="s">
        <v>112</v>
      </c>
      <c r="J31" s="89"/>
      <c r="K31" s="181"/>
      <c r="L31" s="80">
        <v>0</v>
      </c>
      <c r="M31" s="80">
        <v>0</v>
      </c>
      <c r="N31" s="80">
        <v>0</v>
      </c>
      <c r="O31" s="91">
        <v>4</v>
      </c>
      <c r="P31" s="92">
        <v>0</v>
      </c>
      <c r="Q31" s="93">
        <f>O31+P31</f>
        <v>4</v>
      </c>
      <c r="R31" s="81" t="str">
        <f>IFERROR(Q31/N31,"-")</f>
        <v>-</v>
      </c>
      <c r="S31" s="80">
        <v>1</v>
      </c>
      <c r="T31" s="80">
        <v>0</v>
      </c>
      <c r="U31" s="81">
        <f>IFERROR(T31/(Q31),"-")</f>
        <v>0</v>
      </c>
      <c r="V31" s="82"/>
      <c r="W31" s="83">
        <v>2</v>
      </c>
      <c r="X31" s="81">
        <f>IF(Q31=0,"-",W31/Q31)</f>
        <v>0.5</v>
      </c>
      <c r="Y31" s="186">
        <v>39000</v>
      </c>
      <c r="Z31" s="187">
        <f>IFERROR(Y31/Q31,"-")</f>
        <v>9750</v>
      </c>
      <c r="AA31" s="187">
        <f>IFERROR(Y31/W31,"-")</f>
        <v>19500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2</v>
      </c>
      <c r="BP31" s="120">
        <f>IF(Q31=0,"",IF(BO31=0,"",(BO31/Q31)))</f>
        <v>0.5</v>
      </c>
      <c r="BQ31" s="121">
        <v>1</v>
      </c>
      <c r="BR31" s="122">
        <f>IFERROR(BQ31/BO31,"-")</f>
        <v>0.5</v>
      </c>
      <c r="BS31" s="123">
        <v>30000</v>
      </c>
      <c r="BT31" s="124">
        <f>IFERROR(BS31/BO31,"-")</f>
        <v>15000</v>
      </c>
      <c r="BU31" s="125"/>
      <c r="BV31" s="125"/>
      <c r="BW31" s="125">
        <v>1</v>
      </c>
      <c r="BX31" s="126">
        <v>2</v>
      </c>
      <c r="BY31" s="127">
        <f>IF(Q31=0,"",IF(BX31=0,"",(BX31/Q31)))</f>
        <v>0.5</v>
      </c>
      <c r="BZ31" s="128">
        <v>1</v>
      </c>
      <c r="CA31" s="129">
        <f>IFERROR(BZ31/BX31,"-")</f>
        <v>0.5</v>
      </c>
      <c r="CB31" s="130">
        <v>9000</v>
      </c>
      <c r="CC31" s="131">
        <f>IFERROR(CB31/BX31,"-")</f>
        <v>4500</v>
      </c>
      <c r="CD31" s="132"/>
      <c r="CE31" s="132"/>
      <c r="CF31" s="132">
        <v>1</v>
      </c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2</v>
      </c>
      <c r="CQ31" s="141">
        <v>39000</v>
      </c>
      <c r="CR31" s="141">
        <v>30000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118</v>
      </c>
      <c r="C32" s="189" t="s">
        <v>58</v>
      </c>
      <c r="D32" s="189"/>
      <c r="E32" s="189" t="s">
        <v>108</v>
      </c>
      <c r="F32" s="189" t="s">
        <v>108</v>
      </c>
      <c r="G32" s="189" t="s">
        <v>66</v>
      </c>
      <c r="H32" s="89"/>
      <c r="I32" s="89"/>
      <c r="J32" s="89"/>
      <c r="K32" s="181"/>
      <c r="L32" s="80">
        <v>46</v>
      </c>
      <c r="M32" s="80">
        <v>22</v>
      </c>
      <c r="N32" s="80">
        <v>232</v>
      </c>
      <c r="O32" s="91">
        <v>3</v>
      </c>
      <c r="P32" s="92">
        <v>0</v>
      </c>
      <c r="Q32" s="93">
        <f>O32+P32</f>
        <v>3</v>
      </c>
      <c r="R32" s="81">
        <f>IFERROR(Q32/N32,"-")</f>
        <v>0.012931034482759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2</v>
      </c>
      <c r="BP32" s="120">
        <f>IF(Q32=0,"",IF(BO32=0,"",(BO32/Q32)))</f>
        <v>0.66666666666667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1</v>
      </c>
      <c r="BY32" s="127">
        <f>IF(Q32=0,"",IF(BX32=0,"",(BX32/Q32)))</f>
        <v>0.33333333333333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</v>
      </c>
      <c r="B33" s="189" t="s">
        <v>119</v>
      </c>
      <c r="C33" s="189" t="s">
        <v>58</v>
      </c>
      <c r="D33" s="189"/>
      <c r="E33" s="189" t="s">
        <v>120</v>
      </c>
      <c r="F33" s="189" t="s">
        <v>121</v>
      </c>
      <c r="G33" s="189" t="s">
        <v>61</v>
      </c>
      <c r="H33" s="89" t="s">
        <v>122</v>
      </c>
      <c r="I33" s="89" t="s">
        <v>123</v>
      </c>
      <c r="J33" s="89" t="s">
        <v>124</v>
      </c>
      <c r="K33" s="181">
        <v>300000</v>
      </c>
      <c r="L33" s="80">
        <v>0</v>
      </c>
      <c r="M33" s="80">
        <v>0</v>
      </c>
      <c r="N33" s="80">
        <v>0</v>
      </c>
      <c r="O33" s="91">
        <v>2</v>
      </c>
      <c r="P33" s="92">
        <v>0</v>
      </c>
      <c r="Q33" s="93">
        <f>O33+P33</f>
        <v>2</v>
      </c>
      <c r="R33" s="81" t="str">
        <f>IFERROR(Q33/N33,"-")</f>
        <v>-</v>
      </c>
      <c r="S33" s="80">
        <v>1</v>
      </c>
      <c r="T33" s="80">
        <v>0</v>
      </c>
      <c r="U33" s="81">
        <f>IFERROR(T33/(Q33),"-")</f>
        <v>0</v>
      </c>
      <c r="V33" s="82">
        <f>IFERROR(K33/SUM(Q33:Q37),"-")</f>
        <v>14285.714285714</v>
      </c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>
        <f>SUM(Y33:Y37)-SUM(K33:K37)</f>
        <v>-300000</v>
      </c>
      <c r="AC33" s="85">
        <f>SUM(Y33:Y37)/SUM(K33:K37)</f>
        <v>0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1</v>
      </c>
      <c r="BP33" s="120">
        <f>IF(Q33=0,"",IF(BO33=0,"",(BO33/Q33)))</f>
        <v>0.5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>
        <v>1</v>
      </c>
      <c r="CH33" s="134">
        <f>IF(Q33=0,"",IF(CG33=0,"",(CG33/Q33)))</f>
        <v>0.5</v>
      </c>
      <c r="CI33" s="135"/>
      <c r="CJ33" s="136">
        <f>IFERROR(CI33/CG33,"-")</f>
        <v>0</v>
      </c>
      <c r="CK33" s="137"/>
      <c r="CL33" s="138">
        <f>IFERROR(CK33/CG33,"-")</f>
        <v>0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125</v>
      </c>
      <c r="C34" s="189" t="s">
        <v>58</v>
      </c>
      <c r="D34" s="189"/>
      <c r="E34" s="189" t="s">
        <v>78</v>
      </c>
      <c r="F34" s="189" t="s">
        <v>79</v>
      </c>
      <c r="G34" s="189" t="s">
        <v>61</v>
      </c>
      <c r="H34" s="89"/>
      <c r="I34" s="89" t="s">
        <v>123</v>
      </c>
      <c r="J34" s="89"/>
      <c r="K34" s="181"/>
      <c r="L34" s="80">
        <v>0</v>
      </c>
      <c r="M34" s="80">
        <v>0</v>
      </c>
      <c r="N34" s="80">
        <v>0</v>
      </c>
      <c r="O34" s="91">
        <v>8</v>
      </c>
      <c r="P34" s="92">
        <v>0</v>
      </c>
      <c r="Q34" s="93">
        <f>O34+P34</f>
        <v>8</v>
      </c>
      <c r="R34" s="81" t="str">
        <f>IFERROR(Q34/N34,"-")</f>
        <v>-</v>
      </c>
      <c r="S34" s="80">
        <v>0</v>
      </c>
      <c r="T34" s="80">
        <v>1</v>
      </c>
      <c r="U34" s="81">
        <f>IFERROR(T34/(Q34),"-")</f>
        <v>0.125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4</v>
      </c>
      <c r="BP34" s="120">
        <f>IF(Q34=0,"",IF(BO34=0,"",(BO34/Q34)))</f>
        <v>0.5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3</v>
      </c>
      <c r="BY34" s="127">
        <f>IF(Q34=0,"",IF(BX34=0,"",(BX34/Q34)))</f>
        <v>0.375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>
        <v>1</v>
      </c>
      <c r="CH34" s="134">
        <f>IF(Q34=0,"",IF(CG34=0,"",(CG34/Q34)))</f>
        <v>0.125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126</v>
      </c>
      <c r="C35" s="189" t="s">
        <v>58</v>
      </c>
      <c r="D35" s="189"/>
      <c r="E35" s="189" t="s">
        <v>102</v>
      </c>
      <c r="F35" s="189" t="s">
        <v>103</v>
      </c>
      <c r="G35" s="189" t="s">
        <v>61</v>
      </c>
      <c r="H35" s="89"/>
      <c r="I35" s="89" t="s">
        <v>123</v>
      </c>
      <c r="J35" s="89"/>
      <c r="K35" s="181"/>
      <c r="L35" s="80">
        <v>0</v>
      </c>
      <c r="M35" s="80">
        <v>0</v>
      </c>
      <c r="N35" s="80">
        <v>0</v>
      </c>
      <c r="O35" s="91">
        <v>7</v>
      </c>
      <c r="P35" s="92">
        <v>0</v>
      </c>
      <c r="Q35" s="93">
        <f>O35+P35</f>
        <v>7</v>
      </c>
      <c r="R35" s="81" t="str">
        <f>IFERROR(Q35/N35,"-")</f>
        <v>-</v>
      </c>
      <c r="S35" s="80">
        <v>0</v>
      </c>
      <c r="T35" s="80">
        <v>1</v>
      </c>
      <c r="U35" s="81">
        <f>IFERROR(T35/(Q35),"-")</f>
        <v>0.14285714285714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1</v>
      </c>
      <c r="AX35" s="107">
        <f>IF(Q35=0,"",IF(AW35=0,"",(AW35/Q35)))</f>
        <v>0.14285714285714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2</v>
      </c>
      <c r="BP35" s="120">
        <f>IF(Q35=0,"",IF(BO35=0,"",(BO35/Q35)))</f>
        <v>0.28571428571429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3</v>
      </c>
      <c r="BY35" s="127">
        <f>IF(Q35=0,"",IF(BX35=0,"",(BX35/Q35)))</f>
        <v>0.42857142857143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0.14285714285714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127</v>
      </c>
      <c r="C36" s="189" t="s">
        <v>58</v>
      </c>
      <c r="D36" s="189"/>
      <c r="E36" s="189" t="s">
        <v>105</v>
      </c>
      <c r="F36" s="189" t="s">
        <v>106</v>
      </c>
      <c r="G36" s="189" t="s">
        <v>61</v>
      </c>
      <c r="H36" s="89"/>
      <c r="I36" s="89" t="s">
        <v>123</v>
      </c>
      <c r="J36" s="89"/>
      <c r="K36" s="181"/>
      <c r="L36" s="80">
        <v>0</v>
      </c>
      <c r="M36" s="80">
        <v>0</v>
      </c>
      <c r="N36" s="80">
        <v>0</v>
      </c>
      <c r="O36" s="91">
        <v>1</v>
      </c>
      <c r="P36" s="92">
        <v>0</v>
      </c>
      <c r="Q36" s="93">
        <f>O36+P36</f>
        <v>1</v>
      </c>
      <c r="R36" s="81" t="str">
        <f>IFERROR(Q36/N36,"-")</f>
        <v>-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1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128</v>
      </c>
      <c r="C37" s="189" t="s">
        <v>58</v>
      </c>
      <c r="D37" s="189"/>
      <c r="E37" s="189" t="s">
        <v>108</v>
      </c>
      <c r="F37" s="189" t="s">
        <v>108</v>
      </c>
      <c r="G37" s="189" t="s">
        <v>66</v>
      </c>
      <c r="H37" s="89"/>
      <c r="I37" s="89"/>
      <c r="J37" s="89"/>
      <c r="K37" s="181"/>
      <c r="L37" s="80">
        <v>44</v>
      </c>
      <c r="M37" s="80">
        <v>21</v>
      </c>
      <c r="N37" s="80">
        <v>6</v>
      </c>
      <c r="O37" s="91">
        <v>3</v>
      </c>
      <c r="P37" s="92">
        <v>0</v>
      </c>
      <c r="Q37" s="93">
        <f>O37+P37</f>
        <v>3</v>
      </c>
      <c r="R37" s="81">
        <f>IFERROR(Q37/N37,"-")</f>
        <v>0.5</v>
      </c>
      <c r="S37" s="80">
        <v>0</v>
      </c>
      <c r="T37" s="80">
        <v>0</v>
      </c>
      <c r="U37" s="81">
        <f>IFERROR(T37/(Q37),"-")</f>
        <v>0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1</v>
      </c>
      <c r="AO37" s="101">
        <f>IF(Q37=0,"",IF(AN37=0,"",(AN37/Q37)))</f>
        <v>0.33333333333333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1</v>
      </c>
      <c r="BP37" s="120">
        <f>IF(Q37=0,"",IF(BO37=0,"",(BO37/Q37)))</f>
        <v>0.33333333333333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>
        <v>1</v>
      </c>
      <c r="CH37" s="134">
        <f>IF(Q37=0,"",IF(CG37=0,"",(CG37/Q37)))</f>
        <v>0.33333333333333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5.2125</v>
      </c>
      <c r="B38" s="189" t="s">
        <v>129</v>
      </c>
      <c r="C38" s="189" t="s">
        <v>58</v>
      </c>
      <c r="D38" s="189"/>
      <c r="E38" s="189" t="s">
        <v>115</v>
      </c>
      <c r="F38" s="189" t="s">
        <v>116</v>
      </c>
      <c r="G38" s="189" t="s">
        <v>61</v>
      </c>
      <c r="H38" s="89" t="s">
        <v>130</v>
      </c>
      <c r="I38" s="89" t="s">
        <v>131</v>
      </c>
      <c r="J38" s="89" t="s">
        <v>132</v>
      </c>
      <c r="K38" s="181">
        <v>240000</v>
      </c>
      <c r="L38" s="80">
        <v>0</v>
      </c>
      <c r="M38" s="80">
        <v>0</v>
      </c>
      <c r="N38" s="80">
        <v>0</v>
      </c>
      <c r="O38" s="91">
        <v>2</v>
      </c>
      <c r="P38" s="92">
        <v>0</v>
      </c>
      <c r="Q38" s="93">
        <f>O38+P38</f>
        <v>2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>
        <f>IFERROR(K38/SUM(Q38:Q47),"-")</f>
        <v>6857.1428571429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SUM(Y38:Y47)-SUM(K38:K47)</f>
        <v>1011000</v>
      </c>
      <c r="AC38" s="85">
        <f>SUM(Y38:Y47)/SUM(K38:K47)</f>
        <v>5.2125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>
        <v>1</v>
      </c>
      <c r="BY38" s="127">
        <f>IF(Q38=0,"",IF(BX38=0,"",(BX38/Q38)))</f>
        <v>0.5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>
        <v>1</v>
      </c>
      <c r="CH38" s="134">
        <f>IF(Q38=0,"",IF(CG38=0,"",(CG38/Q38)))</f>
        <v>0.5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133</v>
      </c>
      <c r="C39" s="189" t="s">
        <v>58</v>
      </c>
      <c r="D39" s="189"/>
      <c r="E39" s="189" t="s">
        <v>78</v>
      </c>
      <c r="F39" s="189" t="s">
        <v>79</v>
      </c>
      <c r="G39" s="189" t="s">
        <v>61</v>
      </c>
      <c r="H39" s="89" t="s">
        <v>134</v>
      </c>
      <c r="I39" s="89" t="s">
        <v>131</v>
      </c>
      <c r="J39" s="89" t="s">
        <v>132</v>
      </c>
      <c r="K39" s="181"/>
      <c r="L39" s="80">
        <v>0</v>
      </c>
      <c r="M39" s="80">
        <v>0</v>
      </c>
      <c r="N39" s="80">
        <v>0</v>
      </c>
      <c r="O39" s="91">
        <v>2</v>
      </c>
      <c r="P39" s="92">
        <v>0</v>
      </c>
      <c r="Q39" s="93">
        <f>O39+P39</f>
        <v>2</v>
      </c>
      <c r="R39" s="81" t="str">
        <f>IFERROR(Q39/N39,"-")</f>
        <v>-</v>
      </c>
      <c r="S39" s="80">
        <v>0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0.5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>
        <v>1</v>
      </c>
      <c r="CH39" s="134">
        <f>IF(Q39=0,"",IF(CG39=0,"",(CG39/Q39)))</f>
        <v>0.5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135</v>
      </c>
      <c r="C40" s="189" t="s">
        <v>58</v>
      </c>
      <c r="D40" s="189"/>
      <c r="E40" s="189" t="s">
        <v>85</v>
      </c>
      <c r="F40" s="189" t="s">
        <v>86</v>
      </c>
      <c r="G40" s="189" t="s">
        <v>61</v>
      </c>
      <c r="H40" s="89" t="s">
        <v>136</v>
      </c>
      <c r="I40" s="89" t="s">
        <v>131</v>
      </c>
      <c r="J40" s="89" t="s">
        <v>132</v>
      </c>
      <c r="K40" s="181"/>
      <c r="L40" s="80">
        <v>0</v>
      </c>
      <c r="M40" s="80">
        <v>0</v>
      </c>
      <c r="N40" s="80">
        <v>0</v>
      </c>
      <c r="O40" s="91">
        <v>1</v>
      </c>
      <c r="P40" s="92">
        <v>0</v>
      </c>
      <c r="Q40" s="93">
        <f>O40+P40</f>
        <v>1</v>
      </c>
      <c r="R40" s="81" t="str">
        <f>IFERROR(Q40/N40,"-")</f>
        <v>-</v>
      </c>
      <c r="S40" s="80">
        <v>0</v>
      </c>
      <c r="T40" s="80">
        <v>0</v>
      </c>
      <c r="U40" s="81">
        <f>IFERROR(T40/(Q40),"-")</f>
        <v>0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>
        <v>1</v>
      </c>
      <c r="AX40" s="107">
        <f>IF(Q40=0,"",IF(AW40=0,"",(AW40/Q40)))</f>
        <v>1</v>
      </c>
      <c r="AY40" s="106"/>
      <c r="AZ40" s="108">
        <f>IFERROR(AY40/AW40,"-")</f>
        <v>0</v>
      </c>
      <c r="BA40" s="109"/>
      <c r="BB40" s="110">
        <f>IFERROR(BA40/AW40,"-")</f>
        <v>0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>
        <f>IF(Q40=0,"",IF(BO40=0,"",(BO40/Q40)))</f>
        <v>0</v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137</v>
      </c>
      <c r="C41" s="189" t="s">
        <v>58</v>
      </c>
      <c r="D41" s="189"/>
      <c r="E41" s="189" t="s">
        <v>91</v>
      </c>
      <c r="F41" s="189" t="s">
        <v>92</v>
      </c>
      <c r="G41" s="189" t="s">
        <v>61</v>
      </c>
      <c r="H41" s="89" t="s">
        <v>138</v>
      </c>
      <c r="I41" s="89" t="s">
        <v>131</v>
      </c>
      <c r="J41" s="89" t="s">
        <v>139</v>
      </c>
      <c r="K41" s="181"/>
      <c r="L41" s="80">
        <v>0</v>
      </c>
      <c r="M41" s="80">
        <v>0</v>
      </c>
      <c r="N41" s="80">
        <v>0</v>
      </c>
      <c r="O41" s="91">
        <v>6</v>
      </c>
      <c r="P41" s="92">
        <v>0</v>
      </c>
      <c r="Q41" s="93">
        <f>O41+P41</f>
        <v>6</v>
      </c>
      <c r="R41" s="81" t="str">
        <f>IFERROR(Q41/N41,"-")</f>
        <v>-</v>
      </c>
      <c r="S41" s="80">
        <v>0</v>
      </c>
      <c r="T41" s="80">
        <v>1</v>
      </c>
      <c r="U41" s="81">
        <f>IFERROR(T41/(Q41),"-")</f>
        <v>0.16666666666667</v>
      </c>
      <c r="V41" s="82"/>
      <c r="W41" s="83">
        <v>1</v>
      </c>
      <c r="X41" s="81">
        <f>IF(Q41=0,"-",W41/Q41)</f>
        <v>0.16666666666667</v>
      </c>
      <c r="Y41" s="186">
        <v>3000</v>
      </c>
      <c r="Z41" s="187">
        <f>IFERROR(Y41/Q41,"-")</f>
        <v>500</v>
      </c>
      <c r="AA41" s="187">
        <f>IFERROR(Y41/W41,"-")</f>
        <v>3000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0.16666666666667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4</v>
      </c>
      <c r="BY41" s="127">
        <f>IF(Q41=0,"",IF(BX41=0,"",(BX41/Q41)))</f>
        <v>0.66666666666667</v>
      </c>
      <c r="BZ41" s="128">
        <v>1</v>
      </c>
      <c r="CA41" s="129">
        <f>IFERROR(BZ41/BX41,"-")</f>
        <v>0.25</v>
      </c>
      <c r="CB41" s="130">
        <v>3000</v>
      </c>
      <c r="CC41" s="131">
        <f>IFERROR(CB41/BX41,"-")</f>
        <v>750</v>
      </c>
      <c r="CD41" s="132">
        <v>1</v>
      </c>
      <c r="CE41" s="132"/>
      <c r="CF41" s="132"/>
      <c r="CG41" s="133">
        <v>1</v>
      </c>
      <c r="CH41" s="134">
        <f>IF(Q41=0,"",IF(CG41=0,"",(CG41/Q41)))</f>
        <v>0.16666666666667</v>
      </c>
      <c r="CI41" s="135"/>
      <c r="CJ41" s="136">
        <f>IFERROR(CI41/CG41,"-")</f>
        <v>0</v>
      </c>
      <c r="CK41" s="137"/>
      <c r="CL41" s="138">
        <f>IFERROR(CK41/CG41,"-")</f>
        <v>0</v>
      </c>
      <c r="CM41" s="139"/>
      <c r="CN41" s="139"/>
      <c r="CO41" s="139"/>
      <c r="CP41" s="140">
        <v>1</v>
      </c>
      <c r="CQ41" s="141">
        <v>3000</v>
      </c>
      <c r="CR41" s="141">
        <v>3000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140</v>
      </c>
      <c r="C42" s="189" t="s">
        <v>58</v>
      </c>
      <c r="D42" s="189"/>
      <c r="E42" s="189" t="s">
        <v>108</v>
      </c>
      <c r="F42" s="189" t="s">
        <v>108</v>
      </c>
      <c r="G42" s="189" t="s">
        <v>66</v>
      </c>
      <c r="H42" s="89" t="s">
        <v>141</v>
      </c>
      <c r="I42" s="89"/>
      <c r="J42" s="89"/>
      <c r="K42" s="181"/>
      <c r="L42" s="80">
        <v>11</v>
      </c>
      <c r="M42" s="80">
        <v>8</v>
      </c>
      <c r="N42" s="80">
        <v>1</v>
      </c>
      <c r="O42" s="91">
        <v>2</v>
      </c>
      <c r="P42" s="92">
        <v>0</v>
      </c>
      <c r="Q42" s="93">
        <f>O42+P42</f>
        <v>2</v>
      </c>
      <c r="R42" s="81">
        <f>IFERROR(Q42/N42,"-")</f>
        <v>2</v>
      </c>
      <c r="S42" s="80">
        <v>0</v>
      </c>
      <c r="T42" s="80">
        <v>1</v>
      </c>
      <c r="U42" s="81">
        <f>IFERROR(T42/(Q42),"-")</f>
        <v>0.5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2</v>
      </c>
      <c r="BP42" s="120">
        <f>IF(Q42=0,"",IF(BO42=0,"",(BO42/Q42)))</f>
        <v>1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142</v>
      </c>
      <c r="C43" s="189" t="s">
        <v>58</v>
      </c>
      <c r="D43" s="189"/>
      <c r="E43" s="189" t="s">
        <v>143</v>
      </c>
      <c r="F43" s="189" t="s">
        <v>144</v>
      </c>
      <c r="G43" s="189" t="s">
        <v>61</v>
      </c>
      <c r="H43" s="89" t="s">
        <v>130</v>
      </c>
      <c r="I43" s="89" t="s">
        <v>131</v>
      </c>
      <c r="J43" s="89" t="s">
        <v>145</v>
      </c>
      <c r="K43" s="181"/>
      <c r="L43" s="80">
        <v>0</v>
      </c>
      <c r="M43" s="80">
        <v>0</v>
      </c>
      <c r="N43" s="80">
        <v>0</v>
      </c>
      <c r="O43" s="91">
        <v>4</v>
      </c>
      <c r="P43" s="92">
        <v>1</v>
      </c>
      <c r="Q43" s="93">
        <f>O43+P43</f>
        <v>5</v>
      </c>
      <c r="R43" s="81" t="str">
        <f>IFERROR(Q43/N43,"-")</f>
        <v>-</v>
      </c>
      <c r="S43" s="80">
        <v>1</v>
      </c>
      <c r="T43" s="80">
        <v>1</v>
      </c>
      <c r="U43" s="81">
        <f>IFERROR(T43/(Q43),"-")</f>
        <v>0.2</v>
      </c>
      <c r="V43" s="82"/>
      <c r="W43" s="83">
        <v>1</v>
      </c>
      <c r="X43" s="81">
        <f>IF(Q43=0,"-",W43/Q43)</f>
        <v>0.2</v>
      </c>
      <c r="Y43" s="186">
        <v>1145000</v>
      </c>
      <c r="Z43" s="187">
        <f>IFERROR(Y43/Q43,"-")</f>
        <v>229000</v>
      </c>
      <c r="AA43" s="187">
        <f>IFERROR(Y43/W43,"-")</f>
        <v>1145000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2</v>
      </c>
      <c r="BG43" s="113">
        <f>IF(Q43=0,"",IF(BF43=0,"",(BF43/Q43)))</f>
        <v>0.4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2</v>
      </c>
      <c r="BP43" s="120">
        <f>IF(Q43=0,"",IF(BO43=0,"",(BO43/Q43)))</f>
        <v>0.4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>
        <v>1</v>
      </c>
      <c r="BY43" s="127">
        <f>IF(Q43=0,"",IF(BX43=0,"",(BX43/Q43)))</f>
        <v>0.2</v>
      </c>
      <c r="BZ43" s="128">
        <v>1</v>
      </c>
      <c r="CA43" s="129">
        <f>IFERROR(BZ43/BX43,"-")</f>
        <v>1</v>
      </c>
      <c r="CB43" s="130">
        <v>1145000</v>
      </c>
      <c r="CC43" s="131">
        <f>IFERROR(CB43/BX43,"-")</f>
        <v>1145000</v>
      </c>
      <c r="CD43" s="132"/>
      <c r="CE43" s="132"/>
      <c r="CF43" s="132">
        <v>1</v>
      </c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1</v>
      </c>
      <c r="CQ43" s="141">
        <v>1145000</v>
      </c>
      <c r="CR43" s="141">
        <v>1145000</v>
      </c>
      <c r="CS43" s="141"/>
      <c r="CT43" s="142" t="str">
        <f>IF(AND(CR43=0,CS43=0),"",IF(AND(CR43&lt;=100000,CS43&lt;=100000),"",IF(CR43/CQ43&gt;0.7,"男高",IF(CS43/CQ43&gt;0.7,"女高",""))))</f>
        <v>男高</v>
      </c>
    </row>
    <row r="44" spans="1:99">
      <c r="A44" s="79"/>
      <c r="B44" s="189" t="s">
        <v>146</v>
      </c>
      <c r="C44" s="189" t="s">
        <v>58</v>
      </c>
      <c r="D44" s="189"/>
      <c r="E44" s="189" t="s">
        <v>147</v>
      </c>
      <c r="F44" s="189" t="s">
        <v>72</v>
      </c>
      <c r="G44" s="189" t="s">
        <v>61</v>
      </c>
      <c r="H44" s="89" t="s">
        <v>134</v>
      </c>
      <c r="I44" s="89" t="s">
        <v>131</v>
      </c>
      <c r="J44" s="89" t="s">
        <v>145</v>
      </c>
      <c r="K44" s="181"/>
      <c r="L44" s="80">
        <v>0</v>
      </c>
      <c r="M44" s="80">
        <v>0</v>
      </c>
      <c r="N44" s="80">
        <v>0</v>
      </c>
      <c r="O44" s="91">
        <v>4</v>
      </c>
      <c r="P44" s="92">
        <v>0</v>
      </c>
      <c r="Q44" s="93">
        <f>O44+P44</f>
        <v>4</v>
      </c>
      <c r="R44" s="81" t="str">
        <f>IFERROR(Q44/N44,"-")</f>
        <v>-</v>
      </c>
      <c r="S44" s="80">
        <v>0</v>
      </c>
      <c r="T44" s="80">
        <v>1</v>
      </c>
      <c r="U44" s="81">
        <f>IFERROR(T44/(Q44),"-")</f>
        <v>0.25</v>
      </c>
      <c r="V44" s="82"/>
      <c r="W44" s="83">
        <v>2</v>
      </c>
      <c r="X44" s="81">
        <f>IF(Q44=0,"-",W44/Q44)</f>
        <v>0.5</v>
      </c>
      <c r="Y44" s="186">
        <v>70000</v>
      </c>
      <c r="Z44" s="187">
        <f>IFERROR(Y44/Q44,"-")</f>
        <v>17500</v>
      </c>
      <c r="AA44" s="187">
        <f>IFERROR(Y44/W44,"-")</f>
        <v>35000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>
        <v>1</v>
      </c>
      <c r="AX44" s="107">
        <f>IF(Q44=0,"",IF(AW44=0,"",(AW44/Q44)))</f>
        <v>0.25</v>
      </c>
      <c r="AY44" s="106"/>
      <c r="AZ44" s="108">
        <f>IFERROR(AY44/AW44,"-")</f>
        <v>0</v>
      </c>
      <c r="BA44" s="109"/>
      <c r="BB44" s="110">
        <f>IFERROR(BA44/AW44,"-")</f>
        <v>0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0.25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>
        <v>1</v>
      </c>
      <c r="BY44" s="127">
        <f>IF(Q44=0,"",IF(BX44=0,"",(BX44/Q44)))</f>
        <v>0.25</v>
      </c>
      <c r="BZ44" s="128">
        <v>1</v>
      </c>
      <c r="CA44" s="129">
        <f>IFERROR(BZ44/BX44,"-")</f>
        <v>1</v>
      </c>
      <c r="CB44" s="130">
        <v>20000</v>
      </c>
      <c r="CC44" s="131">
        <f>IFERROR(CB44/BX44,"-")</f>
        <v>20000</v>
      </c>
      <c r="CD44" s="132"/>
      <c r="CE44" s="132"/>
      <c r="CF44" s="132">
        <v>1</v>
      </c>
      <c r="CG44" s="133">
        <v>1</v>
      </c>
      <c r="CH44" s="134">
        <f>IF(Q44=0,"",IF(CG44=0,"",(CG44/Q44)))</f>
        <v>0.25</v>
      </c>
      <c r="CI44" s="135">
        <v>1</v>
      </c>
      <c r="CJ44" s="136">
        <f>IFERROR(CI44/CG44,"-")</f>
        <v>1</v>
      </c>
      <c r="CK44" s="137">
        <v>50000</v>
      </c>
      <c r="CL44" s="138">
        <f>IFERROR(CK44/CG44,"-")</f>
        <v>50000</v>
      </c>
      <c r="CM44" s="139">
        <v>1</v>
      </c>
      <c r="CN44" s="139"/>
      <c r="CO44" s="139"/>
      <c r="CP44" s="140">
        <v>2</v>
      </c>
      <c r="CQ44" s="141">
        <v>70000</v>
      </c>
      <c r="CR44" s="141">
        <v>50000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148</v>
      </c>
      <c r="C45" s="189" t="s">
        <v>58</v>
      </c>
      <c r="D45" s="189"/>
      <c r="E45" s="189" t="s">
        <v>149</v>
      </c>
      <c r="F45" s="189" t="s">
        <v>150</v>
      </c>
      <c r="G45" s="189" t="s">
        <v>61</v>
      </c>
      <c r="H45" s="89" t="s">
        <v>136</v>
      </c>
      <c r="I45" s="89" t="s">
        <v>131</v>
      </c>
      <c r="J45" s="89" t="s">
        <v>145</v>
      </c>
      <c r="K45" s="181"/>
      <c r="L45" s="80">
        <v>0</v>
      </c>
      <c r="M45" s="80">
        <v>0</v>
      </c>
      <c r="N45" s="80">
        <v>0</v>
      </c>
      <c r="O45" s="91">
        <v>2</v>
      </c>
      <c r="P45" s="92">
        <v>0</v>
      </c>
      <c r="Q45" s="93">
        <f>O45+P45</f>
        <v>2</v>
      </c>
      <c r="R45" s="81" t="str">
        <f>IFERROR(Q45/N45,"-")</f>
        <v>-</v>
      </c>
      <c r="S45" s="80">
        <v>1</v>
      </c>
      <c r="T45" s="80">
        <v>0</v>
      </c>
      <c r="U45" s="81">
        <f>IFERROR(T45/(Q45),"-")</f>
        <v>0</v>
      </c>
      <c r="V45" s="82"/>
      <c r="W45" s="83">
        <v>1</v>
      </c>
      <c r="X45" s="81">
        <f>IF(Q45=0,"-",W45/Q45)</f>
        <v>0.5</v>
      </c>
      <c r="Y45" s="186">
        <v>16000</v>
      </c>
      <c r="Z45" s="187">
        <f>IFERROR(Y45/Q45,"-")</f>
        <v>8000</v>
      </c>
      <c r="AA45" s="187">
        <f>IFERROR(Y45/W45,"-")</f>
        <v>16000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2</v>
      </c>
      <c r="BP45" s="120">
        <f>IF(Q45=0,"",IF(BO45=0,"",(BO45/Q45)))</f>
        <v>1</v>
      </c>
      <c r="BQ45" s="121">
        <v>1</v>
      </c>
      <c r="BR45" s="122">
        <f>IFERROR(BQ45/BO45,"-")</f>
        <v>0.5</v>
      </c>
      <c r="BS45" s="123">
        <v>16000</v>
      </c>
      <c r="BT45" s="124">
        <f>IFERROR(BS45/BO45,"-")</f>
        <v>8000</v>
      </c>
      <c r="BU45" s="125"/>
      <c r="BV45" s="125"/>
      <c r="BW45" s="125">
        <v>1</v>
      </c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1</v>
      </c>
      <c r="CQ45" s="141">
        <v>16000</v>
      </c>
      <c r="CR45" s="141">
        <v>16000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151</v>
      </c>
      <c r="C46" s="189" t="s">
        <v>58</v>
      </c>
      <c r="D46" s="189"/>
      <c r="E46" s="189" t="s">
        <v>78</v>
      </c>
      <c r="F46" s="189" t="s">
        <v>79</v>
      </c>
      <c r="G46" s="189" t="s">
        <v>61</v>
      </c>
      <c r="H46" s="89" t="s">
        <v>138</v>
      </c>
      <c r="I46" s="89" t="s">
        <v>131</v>
      </c>
      <c r="J46" s="89" t="s">
        <v>152</v>
      </c>
      <c r="K46" s="181"/>
      <c r="L46" s="80">
        <v>0</v>
      </c>
      <c r="M46" s="80">
        <v>0</v>
      </c>
      <c r="N46" s="80">
        <v>0</v>
      </c>
      <c r="O46" s="91">
        <v>10</v>
      </c>
      <c r="P46" s="92">
        <v>0</v>
      </c>
      <c r="Q46" s="93">
        <f>O46+P46</f>
        <v>10</v>
      </c>
      <c r="R46" s="81" t="str">
        <f>IFERROR(Q46/N46,"-")</f>
        <v>-</v>
      </c>
      <c r="S46" s="80">
        <v>1</v>
      </c>
      <c r="T46" s="80">
        <v>1</v>
      </c>
      <c r="U46" s="81">
        <f>IFERROR(T46/(Q46),"-")</f>
        <v>0.1</v>
      </c>
      <c r="V46" s="82"/>
      <c r="W46" s="83">
        <v>2</v>
      </c>
      <c r="X46" s="81">
        <f>IF(Q46=0,"-",W46/Q46)</f>
        <v>0.2</v>
      </c>
      <c r="Y46" s="186">
        <v>17000</v>
      </c>
      <c r="Z46" s="187">
        <f>IFERROR(Y46/Q46,"-")</f>
        <v>1700</v>
      </c>
      <c r="AA46" s="187">
        <f>IFERROR(Y46/W46,"-")</f>
        <v>8500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>
        <v>1</v>
      </c>
      <c r="AX46" s="107">
        <f>IF(Q46=0,"",IF(AW46=0,"",(AW46/Q46)))</f>
        <v>0.1</v>
      </c>
      <c r="AY46" s="106"/>
      <c r="AZ46" s="108">
        <f>IFERROR(AY46/AW46,"-")</f>
        <v>0</v>
      </c>
      <c r="BA46" s="109"/>
      <c r="BB46" s="110">
        <f>IFERROR(BA46/AW46,"-")</f>
        <v>0</v>
      </c>
      <c r="BC46" s="111"/>
      <c r="BD46" s="111"/>
      <c r="BE46" s="111"/>
      <c r="BF46" s="112">
        <v>2</v>
      </c>
      <c r="BG46" s="113">
        <f>IF(Q46=0,"",IF(BF46=0,"",(BF46/Q46)))</f>
        <v>0.2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5</v>
      </c>
      <c r="BP46" s="120">
        <f>IF(Q46=0,"",IF(BO46=0,"",(BO46/Q46)))</f>
        <v>0.5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>
        <v>2</v>
      </c>
      <c r="CH46" s="134">
        <f>IF(Q46=0,"",IF(CG46=0,"",(CG46/Q46)))</f>
        <v>0.2</v>
      </c>
      <c r="CI46" s="135">
        <v>2</v>
      </c>
      <c r="CJ46" s="136">
        <f>IFERROR(CI46/CG46,"-")</f>
        <v>1</v>
      </c>
      <c r="CK46" s="137">
        <v>17000</v>
      </c>
      <c r="CL46" s="138">
        <f>IFERROR(CK46/CG46,"-")</f>
        <v>8500</v>
      </c>
      <c r="CM46" s="139">
        <v>1</v>
      </c>
      <c r="CN46" s="139"/>
      <c r="CO46" s="139">
        <v>1</v>
      </c>
      <c r="CP46" s="140">
        <v>2</v>
      </c>
      <c r="CQ46" s="141">
        <v>17000</v>
      </c>
      <c r="CR46" s="141">
        <v>14000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153</v>
      </c>
      <c r="C47" s="189" t="s">
        <v>58</v>
      </c>
      <c r="D47" s="189"/>
      <c r="E47" s="189" t="s">
        <v>108</v>
      </c>
      <c r="F47" s="189" t="s">
        <v>108</v>
      </c>
      <c r="G47" s="189" t="s">
        <v>66</v>
      </c>
      <c r="H47" s="89" t="s">
        <v>141</v>
      </c>
      <c r="I47" s="89"/>
      <c r="J47" s="89"/>
      <c r="K47" s="181"/>
      <c r="L47" s="80">
        <v>19</v>
      </c>
      <c r="M47" s="80">
        <v>12</v>
      </c>
      <c r="N47" s="80">
        <v>7</v>
      </c>
      <c r="O47" s="91">
        <v>1</v>
      </c>
      <c r="P47" s="92">
        <v>0</v>
      </c>
      <c r="Q47" s="93">
        <f>O47+P47</f>
        <v>1</v>
      </c>
      <c r="R47" s="81">
        <f>IFERROR(Q47/N47,"-")</f>
        <v>0.14285714285714</v>
      </c>
      <c r="S47" s="80">
        <v>0</v>
      </c>
      <c r="T47" s="80">
        <v>0</v>
      </c>
      <c r="U47" s="81">
        <f>IFERROR(T47/(Q47),"-")</f>
        <v>0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>
        <v>1</v>
      </c>
      <c r="CH47" s="134">
        <f>IF(Q47=0,"",IF(CG47=0,"",(CG47/Q47)))</f>
        <v>1</v>
      </c>
      <c r="CI47" s="135"/>
      <c r="CJ47" s="136">
        <f>IFERROR(CI47/CG47,"-")</f>
        <v>0</v>
      </c>
      <c r="CK47" s="137"/>
      <c r="CL47" s="138">
        <f>IFERROR(CK47/CG47,"-")</f>
        <v>0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0.02</v>
      </c>
      <c r="B48" s="189" t="s">
        <v>154</v>
      </c>
      <c r="C48" s="189" t="s">
        <v>58</v>
      </c>
      <c r="D48" s="189"/>
      <c r="E48" s="189" t="s">
        <v>91</v>
      </c>
      <c r="F48" s="189" t="s">
        <v>92</v>
      </c>
      <c r="G48" s="189" t="s">
        <v>61</v>
      </c>
      <c r="H48" s="89" t="s">
        <v>155</v>
      </c>
      <c r="I48" s="89" t="s">
        <v>156</v>
      </c>
      <c r="J48" s="89" t="s">
        <v>124</v>
      </c>
      <c r="K48" s="181">
        <v>400000</v>
      </c>
      <c r="L48" s="80">
        <v>0</v>
      </c>
      <c r="M48" s="80">
        <v>0</v>
      </c>
      <c r="N48" s="80">
        <v>0</v>
      </c>
      <c r="O48" s="91">
        <v>8</v>
      </c>
      <c r="P48" s="92">
        <v>0</v>
      </c>
      <c r="Q48" s="93">
        <f>O48+P48</f>
        <v>8</v>
      </c>
      <c r="R48" s="81" t="str">
        <f>IFERROR(Q48/N48,"-")</f>
        <v>-</v>
      </c>
      <c r="S48" s="80">
        <v>0</v>
      </c>
      <c r="T48" s="80">
        <v>0</v>
      </c>
      <c r="U48" s="81">
        <f>IFERROR(T48/(Q48),"-")</f>
        <v>0</v>
      </c>
      <c r="V48" s="82">
        <f>IFERROR(K48/SUM(Q48:Q52),"-")</f>
        <v>10810.810810811</v>
      </c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>
        <f>SUM(Y48:Y52)-SUM(K48:K52)</f>
        <v>-392000</v>
      </c>
      <c r="AC48" s="85">
        <f>SUM(Y48:Y52)/SUM(K48:K52)</f>
        <v>0.02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1</v>
      </c>
      <c r="BG48" s="113">
        <f>IF(Q48=0,"",IF(BF48=0,"",(BF48/Q48)))</f>
        <v>0.125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2</v>
      </c>
      <c r="BP48" s="120">
        <f>IF(Q48=0,"",IF(BO48=0,"",(BO48/Q48)))</f>
        <v>0.25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4</v>
      </c>
      <c r="BY48" s="127">
        <f>IF(Q48=0,"",IF(BX48=0,"",(BX48/Q48)))</f>
        <v>0.5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>
        <v>1</v>
      </c>
      <c r="CH48" s="134">
        <f>IF(Q48=0,"",IF(CG48=0,"",(CG48/Q48)))</f>
        <v>0.125</v>
      </c>
      <c r="CI48" s="135"/>
      <c r="CJ48" s="136">
        <f>IFERROR(CI48/CG48,"-")</f>
        <v>0</v>
      </c>
      <c r="CK48" s="137"/>
      <c r="CL48" s="138">
        <f>IFERROR(CK48/CG48,"-")</f>
        <v>0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157</v>
      </c>
      <c r="C49" s="189" t="s">
        <v>58</v>
      </c>
      <c r="D49" s="189"/>
      <c r="E49" s="189" t="s">
        <v>158</v>
      </c>
      <c r="F49" s="189" t="s">
        <v>159</v>
      </c>
      <c r="G49" s="189" t="s">
        <v>61</v>
      </c>
      <c r="H49" s="89"/>
      <c r="I49" s="89" t="s">
        <v>156</v>
      </c>
      <c r="J49" s="89"/>
      <c r="K49" s="181"/>
      <c r="L49" s="80">
        <v>0</v>
      </c>
      <c r="M49" s="80">
        <v>0</v>
      </c>
      <c r="N49" s="80">
        <v>0</v>
      </c>
      <c r="O49" s="91">
        <v>5</v>
      </c>
      <c r="P49" s="92">
        <v>0</v>
      </c>
      <c r="Q49" s="93">
        <f>O49+P49</f>
        <v>5</v>
      </c>
      <c r="R49" s="81" t="str">
        <f>IFERROR(Q49/N49,"-")</f>
        <v>-</v>
      </c>
      <c r="S49" s="80">
        <v>0</v>
      </c>
      <c r="T49" s="80">
        <v>1</v>
      </c>
      <c r="U49" s="81">
        <f>IFERROR(T49/(Q49),"-")</f>
        <v>0.2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1</v>
      </c>
      <c r="BG49" s="113">
        <f>IF(Q49=0,"",IF(BF49=0,"",(BF49/Q49)))</f>
        <v>0.2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3</v>
      </c>
      <c r="BP49" s="120">
        <f>IF(Q49=0,"",IF(BO49=0,"",(BO49/Q49)))</f>
        <v>0.6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>
        <v>1</v>
      </c>
      <c r="BY49" s="127">
        <f>IF(Q49=0,"",IF(BX49=0,"",(BX49/Q49)))</f>
        <v>0.2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160</v>
      </c>
      <c r="C50" s="189" t="s">
        <v>58</v>
      </c>
      <c r="D50" s="189"/>
      <c r="E50" s="189" t="s">
        <v>161</v>
      </c>
      <c r="F50" s="189" t="s">
        <v>144</v>
      </c>
      <c r="G50" s="189" t="s">
        <v>61</v>
      </c>
      <c r="H50" s="89"/>
      <c r="I50" s="89" t="s">
        <v>156</v>
      </c>
      <c r="J50" s="89"/>
      <c r="K50" s="181"/>
      <c r="L50" s="80">
        <v>0</v>
      </c>
      <c r="M50" s="80">
        <v>0</v>
      </c>
      <c r="N50" s="80">
        <v>0</v>
      </c>
      <c r="O50" s="91">
        <v>1</v>
      </c>
      <c r="P50" s="92">
        <v>0</v>
      </c>
      <c r="Q50" s="93">
        <f>O50+P50</f>
        <v>1</v>
      </c>
      <c r="R50" s="81" t="str">
        <f>IFERROR(Q50/N50,"-")</f>
        <v>-</v>
      </c>
      <c r="S50" s="80">
        <v>0</v>
      </c>
      <c r="T50" s="80">
        <v>0</v>
      </c>
      <c r="U50" s="81">
        <f>IFERROR(T50/(Q50),"-")</f>
        <v>0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1</v>
      </c>
      <c r="BP50" s="120">
        <f>IF(Q50=0,"",IF(BO50=0,"",(BO50/Q50)))</f>
        <v>1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162</v>
      </c>
      <c r="C51" s="189" t="s">
        <v>58</v>
      </c>
      <c r="D51" s="189"/>
      <c r="E51" s="189" t="s">
        <v>59</v>
      </c>
      <c r="F51" s="189" t="s">
        <v>60</v>
      </c>
      <c r="G51" s="189" t="s">
        <v>61</v>
      </c>
      <c r="H51" s="89"/>
      <c r="I51" s="89" t="s">
        <v>156</v>
      </c>
      <c r="J51" s="89"/>
      <c r="K51" s="181"/>
      <c r="L51" s="80">
        <v>0</v>
      </c>
      <c r="M51" s="80">
        <v>0</v>
      </c>
      <c r="N51" s="80">
        <v>0</v>
      </c>
      <c r="O51" s="91">
        <v>13</v>
      </c>
      <c r="P51" s="92">
        <v>0</v>
      </c>
      <c r="Q51" s="93">
        <f>O51+P51</f>
        <v>13</v>
      </c>
      <c r="R51" s="81" t="str">
        <f>IFERROR(Q51/N51,"-")</f>
        <v>-</v>
      </c>
      <c r="S51" s="80">
        <v>1</v>
      </c>
      <c r="T51" s="80">
        <v>0</v>
      </c>
      <c r="U51" s="81">
        <f>IFERROR(T51/(Q51),"-")</f>
        <v>0</v>
      </c>
      <c r="V51" s="82"/>
      <c r="W51" s="83">
        <v>1</v>
      </c>
      <c r="X51" s="81">
        <f>IF(Q51=0,"-",W51/Q51)</f>
        <v>0.076923076923077</v>
      </c>
      <c r="Y51" s="186">
        <v>8000</v>
      </c>
      <c r="Z51" s="187">
        <f>IFERROR(Y51/Q51,"-")</f>
        <v>615.38461538462</v>
      </c>
      <c r="AA51" s="187">
        <f>IFERROR(Y51/W51,"-")</f>
        <v>8000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>
        <v>3</v>
      </c>
      <c r="AX51" s="107">
        <f>IF(Q51=0,"",IF(AW51=0,"",(AW51/Q51)))</f>
        <v>0.23076923076923</v>
      </c>
      <c r="AY51" s="106"/>
      <c r="AZ51" s="108">
        <f>IFERROR(AY51/AW51,"-")</f>
        <v>0</v>
      </c>
      <c r="BA51" s="109"/>
      <c r="BB51" s="110">
        <f>IFERROR(BA51/AW51,"-")</f>
        <v>0</v>
      </c>
      <c r="BC51" s="111"/>
      <c r="BD51" s="111"/>
      <c r="BE51" s="111"/>
      <c r="BF51" s="112">
        <v>1</v>
      </c>
      <c r="BG51" s="113">
        <f>IF(Q51=0,"",IF(BF51=0,"",(BF51/Q51)))</f>
        <v>0.076923076923077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5</v>
      </c>
      <c r="BP51" s="120">
        <f>IF(Q51=0,"",IF(BO51=0,"",(BO51/Q51)))</f>
        <v>0.38461538461538</v>
      </c>
      <c r="BQ51" s="121">
        <v>1</v>
      </c>
      <c r="BR51" s="122">
        <f>IFERROR(BQ51/BO51,"-")</f>
        <v>0.2</v>
      </c>
      <c r="BS51" s="123">
        <v>8000</v>
      </c>
      <c r="BT51" s="124">
        <f>IFERROR(BS51/BO51,"-")</f>
        <v>1600</v>
      </c>
      <c r="BU51" s="125"/>
      <c r="BV51" s="125">
        <v>1</v>
      </c>
      <c r="BW51" s="125"/>
      <c r="BX51" s="126">
        <v>4</v>
      </c>
      <c r="BY51" s="127">
        <f>IF(Q51=0,"",IF(BX51=0,"",(BX51/Q51)))</f>
        <v>0.30769230769231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1</v>
      </c>
      <c r="CQ51" s="141">
        <v>8000</v>
      </c>
      <c r="CR51" s="141">
        <v>8000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163</v>
      </c>
      <c r="C52" s="189" t="s">
        <v>58</v>
      </c>
      <c r="D52" s="189"/>
      <c r="E52" s="189" t="s">
        <v>108</v>
      </c>
      <c r="F52" s="189" t="s">
        <v>108</v>
      </c>
      <c r="G52" s="189" t="s">
        <v>66</v>
      </c>
      <c r="H52" s="89"/>
      <c r="I52" s="89"/>
      <c r="J52" s="89"/>
      <c r="K52" s="181"/>
      <c r="L52" s="80">
        <v>83</v>
      </c>
      <c r="M52" s="80">
        <v>42</v>
      </c>
      <c r="N52" s="80">
        <v>12</v>
      </c>
      <c r="O52" s="91">
        <v>10</v>
      </c>
      <c r="P52" s="92">
        <v>0</v>
      </c>
      <c r="Q52" s="93">
        <f>O52+P52</f>
        <v>10</v>
      </c>
      <c r="R52" s="81">
        <f>IFERROR(Q52/N52,"-")</f>
        <v>0.83333333333333</v>
      </c>
      <c r="S52" s="80">
        <v>2</v>
      </c>
      <c r="T52" s="80">
        <v>1</v>
      </c>
      <c r="U52" s="81">
        <f>IFERROR(T52/(Q52),"-")</f>
        <v>0.1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1</v>
      </c>
      <c r="BG52" s="113">
        <f>IF(Q52=0,"",IF(BF52=0,"",(BF52/Q52)))</f>
        <v>0.1</v>
      </c>
      <c r="BH52" s="112">
        <v>1</v>
      </c>
      <c r="BI52" s="114">
        <f>IFERROR(BH52/BF52,"-")</f>
        <v>1</v>
      </c>
      <c r="BJ52" s="115">
        <v>291704</v>
      </c>
      <c r="BK52" s="116">
        <f>IFERROR(BJ52/BF52,"-")</f>
        <v>291704</v>
      </c>
      <c r="BL52" s="117"/>
      <c r="BM52" s="117"/>
      <c r="BN52" s="117">
        <v>1</v>
      </c>
      <c r="BO52" s="119">
        <v>2</v>
      </c>
      <c r="BP52" s="120">
        <f>IF(Q52=0,"",IF(BO52=0,"",(BO52/Q52)))</f>
        <v>0.2</v>
      </c>
      <c r="BQ52" s="121">
        <v>1</v>
      </c>
      <c r="BR52" s="122">
        <f>IFERROR(BQ52/BO52,"-")</f>
        <v>0.5</v>
      </c>
      <c r="BS52" s="123">
        <v>52000</v>
      </c>
      <c r="BT52" s="124">
        <f>IFERROR(BS52/BO52,"-")</f>
        <v>26000</v>
      </c>
      <c r="BU52" s="125"/>
      <c r="BV52" s="125"/>
      <c r="BW52" s="125">
        <v>1</v>
      </c>
      <c r="BX52" s="126">
        <v>6</v>
      </c>
      <c r="BY52" s="127">
        <f>IF(Q52=0,"",IF(BX52=0,"",(BX52/Q52)))</f>
        <v>0.6</v>
      </c>
      <c r="BZ52" s="128">
        <v>1</v>
      </c>
      <c r="CA52" s="129">
        <f>IFERROR(BZ52/BX52,"-")</f>
        <v>0.16666666666667</v>
      </c>
      <c r="CB52" s="130">
        <v>12000</v>
      </c>
      <c r="CC52" s="131">
        <f>IFERROR(CB52/BX52,"-")</f>
        <v>2000</v>
      </c>
      <c r="CD52" s="132"/>
      <c r="CE52" s="132"/>
      <c r="CF52" s="132">
        <v>1</v>
      </c>
      <c r="CG52" s="133">
        <v>1</v>
      </c>
      <c r="CH52" s="134">
        <f>IF(Q52=0,"",IF(CG52=0,"",(CG52/Q52)))</f>
        <v>0.1</v>
      </c>
      <c r="CI52" s="135"/>
      <c r="CJ52" s="136">
        <f>IFERROR(CI52/CG52,"-")</f>
        <v>0</v>
      </c>
      <c r="CK52" s="137"/>
      <c r="CL52" s="138">
        <f>IFERROR(CK52/CG52,"-")</f>
        <v>0</v>
      </c>
      <c r="CM52" s="139"/>
      <c r="CN52" s="139"/>
      <c r="CO52" s="139"/>
      <c r="CP52" s="140">
        <v>0</v>
      </c>
      <c r="CQ52" s="141">
        <v>0</v>
      </c>
      <c r="CR52" s="141">
        <v>291704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0.57246376811594</v>
      </c>
      <c r="B53" s="189" t="s">
        <v>164</v>
      </c>
      <c r="C53" s="189" t="s">
        <v>58</v>
      </c>
      <c r="D53" s="189"/>
      <c r="E53" s="189" t="s">
        <v>91</v>
      </c>
      <c r="F53" s="189" t="s">
        <v>92</v>
      </c>
      <c r="G53" s="189" t="s">
        <v>61</v>
      </c>
      <c r="H53" s="89" t="s">
        <v>165</v>
      </c>
      <c r="I53" s="89" t="s">
        <v>166</v>
      </c>
      <c r="J53" s="89"/>
      <c r="K53" s="181">
        <v>276000</v>
      </c>
      <c r="L53" s="80">
        <v>0</v>
      </c>
      <c r="M53" s="80">
        <v>0</v>
      </c>
      <c r="N53" s="80">
        <v>0</v>
      </c>
      <c r="O53" s="91">
        <v>8</v>
      </c>
      <c r="P53" s="92">
        <v>0</v>
      </c>
      <c r="Q53" s="93">
        <f>O53+P53</f>
        <v>8</v>
      </c>
      <c r="R53" s="81" t="str">
        <f>IFERROR(Q53/N53,"-")</f>
        <v>-</v>
      </c>
      <c r="S53" s="80">
        <v>0</v>
      </c>
      <c r="T53" s="80">
        <v>1</v>
      </c>
      <c r="U53" s="81">
        <f>IFERROR(T53/(Q53),"-")</f>
        <v>0.125</v>
      </c>
      <c r="V53" s="82">
        <f>IFERROR(K53/SUM(Q53:Q55),"-")</f>
        <v>15333.333333333</v>
      </c>
      <c r="W53" s="83">
        <v>1</v>
      </c>
      <c r="X53" s="81">
        <f>IF(Q53=0,"-",W53/Q53)</f>
        <v>0.125</v>
      </c>
      <c r="Y53" s="186">
        <v>10000</v>
      </c>
      <c r="Z53" s="187">
        <f>IFERROR(Y53/Q53,"-")</f>
        <v>1250</v>
      </c>
      <c r="AA53" s="187">
        <f>IFERROR(Y53/W53,"-")</f>
        <v>10000</v>
      </c>
      <c r="AB53" s="181">
        <f>SUM(Y53:Y55)-SUM(K53:K55)</f>
        <v>-118000</v>
      </c>
      <c r="AC53" s="85">
        <f>SUM(Y53:Y55)/SUM(K53:K55)</f>
        <v>0.57246376811594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>
        <v>5</v>
      </c>
      <c r="BP53" s="120">
        <f>IF(Q53=0,"",IF(BO53=0,"",(BO53/Q53)))</f>
        <v>0.625</v>
      </c>
      <c r="BQ53" s="121">
        <v>1</v>
      </c>
      <c r="BR53" s="122">
        <f>IFERROR(BQ53/BO53,"-")</f>
        <v>0.2</v>
      </c>
      <c r="BS53" s="123">
        <v>10000</v>
      </c>
      <c r="BT53" s="124">
        <f>IFERROR(BS53/BO53,"-")</f>
        <v>2000</v>
      </c>
      <c r="BU53" s="125">
        <v>1</v>
      </c>
      <c r="BV53" s="125"/>
      <c r="BW53" s="125"/>
      <c r="BX53" s="126">
        <v>2</v>
      </c>
      <c r="BY53" s="127">
        <f>IF(Q53=0,"",IF(BX53=0,"",(BX53/Q53)))</f>
        <v>0.25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>
        <v>1</v>
      </c>
      <c r="CH53" s="134">
        <f>IF(Q53=0,"",IF(CG53=0,"",(CG53/Q53)))</f>
        <v>0.125</v>
      </c>
      <c r="CI53" s="135"/>
      <c r="CJ53" s="136">
        <f>IFERROR(CI53/CG53,"-")</f>
        <v>0</v>
      </c>
      <c r="CK53" s="137"/>
      <c r="CL53" s="138">
        <f>IFERROR(CK53/CG53,"-")</f>
        <v>0</v>
      </c>
      <c r="CM53" s="139"/>
      <c r="CN53" s="139"/>
      <c r="CO53" s="139"/>
      <c r="CP53" s="140">
        <v>1</v>
      </c>
      <c r="CQ53" s="141">
        <v>10000</v>
      </c>
      <c r="CR53" s="141">
        <v>10000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167</v>
      </c>
      <c r="C54" s="189" t="s">
        <v>58</v>
      </c>
      <c r="D54" s="189"/>
      <c r="E54" s="189" t="s">
        <v>161</v>
      </c>
      <c r="F54" s="189" t="s">
        <v>144</v>
      </c>
      <c r="G54" s="189" t="s">
        <v>61</v>
      </c>
      <c r="H54" s="89"/>
      <c r="I54" s="89" t="s">
        <v>168</v>
      </c>
      <c r="J54" s="89"/>
      <c r="K54" s="181"/>
      <c r="L54" s="80">
        <v>0</v>
      </c>
      <c r="M54" s="80">
        <v>0</v>
      </c>
      <c r="N54" s="80">
        <v>0</v>
      </c>
      <c r="O54" s="91">
        <v>8</v>
      </c>
      <c r="P54" s="92">
        <v>0</v>
      </c>
      <c r="Q54" s="93">
        <f>O54+P54</f>
        <v>8</v>
      </c>
      <c r="R54" s="81" t="str">
        <f>IFERROR(Q54/N54,"-")</f>
        <v>-</v>
      </c>
      <c r="S54" s="80">
        <v>0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1</v>
      </c>
      <c r="BG54" s="113">
        <f>IF(Q54=0,"",IF(BF54=0,"",(BF54/Q54)))</f>
        <v>0.125</v>
      </c>
      <c r="BH54" s="112"/>
      <c r="BI54" s="114">
        <f>IFERROR(BH54/BF54,"-")</f>
        <v>0</v>
      </c>
      <c r="BJ54" s="115"/>
      <c r="BK54" s="116">
        <f>IFERROR(BJ54/BF54,"-")</f>
        <v>0</v>
      </c>
      <c r="BL54" s="117"/>
      <c r="BM54" s="117"/>
      <c r="BN54" s="117"/>
      <c r="BO54" s="119">
        <v>2</v>
      </c>
      <c r="BP54" s="120">
        <f>IF(Q54=0,"",IF(BO54=0,"",(BO54/Q54)))</f>
        <v>0.25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3</v>
      </c>
      <c r="BY54" s="127">
        <f>IF(Q54=0,"",IF(BX54=0,"",(BX54/Q54)))</f>
        <v>0.375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>
        <v>2</v>
      </c>
      <c r="CH54" s="134">
        <f>IF(Q54=0,"",IF(CG54=0,"",(CG54/Q54)))</f>
        <v>0.25</v>
      </c>
      <c r="CI54" s="135"/>
      <c r="CJ54" s="136">
        <f>IFERROR(CI54/CG54,"-")</f>
        <v>0</v>
      </c>
      <c r="CK54" s="137"/>
      <c r="CL54" s="138">
        <f>IFERROR(CK54/CG54,"-")</f>
        <v>0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169</v>
      </c>
      <c r="C55" s="189" t="s">
        <v>58</v>
      </c>
      <c r="D55" s="189"/>
      <c r="E55" s="189" t="s">
        <v>108</v>
      </c>
      <c r="F55" s="189" t="s">
        <v>108</v>
      </c>
      <c r="G55" s="189" t="s">
        <v>66</v>
      </c>
      <c r="H55" s="89"/>
      <c r="I55" s="89"/>
      <c r="J55" s="89"/>
      <c r="K55" s="181"/>
      <c r="L55" s="80">
        <v>10</v>
      </c>
      <c r="M55" s="80">
        <v>6</v>
      </c>
      <c r="N55" s="80">
        <v>9</v>
      </c>
      <c r="O55" s="91">
        <v>2</v>
      </c>
      <c r="P55" s="92">
        <v>0</v>
      </c>
      <c r="Q55" s="93">
        <f>O55+P55</f>
        <v>2</v>
      </c>
      <c r="R55" s="81">
        <f>IFERROR(Q55/N55,"-")</f>
        <v>0.22222222222222</v>
      </c>
      <c r="S55" s="80">
        <v>1</v>
      </c>
      <c r="T55" s="80">
        <v>0</v>
      </c>
      <c r="U55" s="81">
        <f>IFERROR(T55/(Q55),"-")</f>
        <v>0</v>
      </c>
      <c r="V55" s="82"/>
      <c r="W55" s="83">
        <v>1</v>
      </c>
      <c r="X55" s="81">
        <f>IF(Q55=0,"-",W55/Q55)</f>
        <v>0.5</v>
      </c>
      <c r="Y55" s="186">
        <v>148000</v>
      </c>
      <c r="Z55" s="187">
        <f>IFERROR(Y55/Q55,"-")</f>
        <v>74000</v>
      </c>
      <c r="AA55" s="187">
        <f>IFERROR(Y55/W55,"-")</f>
        <v>148000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0.5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>
        <v>1</v>
      </c>
      <c r="CH55" s="134">
        <f>IF(Q55=0,"",IF(CG55=0,"",(CG55/Q55)))</f>
        <v>0.5</v>
      </c>
      <c r="CI55" s="135">
        <v>1</v>
      </c>
      <c r="CJ55" s="136">
        <f>IFERROR(CI55/CG55,"-")</f>
        <v>1</v>
      </c>
      <c r="CK55" s="137">
        <v>148000</v>
      </c>
      <c r="CL55" s="138">
        <f>IFERROR(CK55/CG55,"-")</f>
        <v>148000</v>
      </c>
      <c r="CM55" s="139"/>
      <c r="CN55" s="139"/>
      <c r="CO55" s="139">
        <v>1</v>
      </c>
      <c r="CP55" s="140">
        <v>1</v>
      </c>
      <c r="CQ55" s="141">
        <v>148000</v>
      </c>
      <c r="CR55" s="141">
        <v>148000</v>
      </c>
      <c r="CS55" s="141"/>
      <c r="CT55" s="142" t="str">
        <f>IF(AND(CR55=0,CS55=0),"",IF(AND(CR55&lt;=100000,CS55&lt;=100000),"",IF(CR55/CQ55&gt;0.7,"男高",IF(CS55/CQ55&gt;0.7,"女高",""))))</f>
        <v>男高</v>
      </c>
    </row>
    <row r="56" spans="1:99">
      <c r="A56" s="79">
        <f>AC56</f>
        <v>0.041666666666667</v>
      </c>
      <c r="B56" s="189" t="s">
        <v>170</v>
      </c>
      <c r="C56" s="189" t="s">
        <v>58</v>
      </c>
      <c r="D56" s="189"/>
      <c r="E56" s="189" t="s">
        <v>78</v>
      </c>
      <c r="F56" s="189" t="s">
        <v>171</v>
      </c>
      <c r="G56" s="189" t="s">
        <v>61</v>
      </c>
      <c r="H56" s="89" t="s">
        <v>172</v>
      </c>
      <c r="I56" s="89" t="s">
        <v>173</v>
      </c>
      <c r="J56" s="190" t="s">
        <v>174</v>
      </c>
      <c r="K56" s="181">
        <v>120000</v>
      </c>
      <c r="L56" s="80">
        <v>0</v>
      </c>
      <c r="M56" s="80">
        <v>0</v>
      </c>
      <c r="N56" s="80">
        <v>0</v>
      </c>
      <c r="O56" s="91">
        <v>7</v>
      </c>
      <c r="P56" s="92">
        <v>0</v>
      </c>
      <c r="Q56" s="93">
        <f>O56+P56</f>
        <v>7</v>
      </c>
      <c r="R56" s="81" t="str">
        <f>IFERROR(Q56/N56,"-")</f>
        <v>-</v>
      </c>
      <c r="S56" s="80">
        <v>0</v>
      </c>
      <c r="T56" s="80">
        <v>1</v>
      </c>
      <c r="U56" s="81">
        <f>IFERROR(T56/(Q56),"-")</f>
        <v>0.14285714285714</v>
      </c>
      <c r="V56" s="82">
        <f>IFERROR(K56/SUM(Q56:Q57),"-")</f>
        <v>15000</v>
      </c>
      <c r="W56" s="83">
        <v>1</v>
      </c>
      <c r="X56" s="81">
        <f>IF(Q56=0,"-",W56/Q56)</f>
        <v>0.14285714285714</v>
      </c>
      <c r="Y56" s="186">
        <v>5000</v>
      </c>
      <c r="Z56" s="187">
        <f>IFERROR(Y56/Q56,"-")</f>
        <v>714.28571428571</v>
      </c>
      <c r="AA56" s="187">
        <f>IFERROR(Y56/W56,"-")</f>
        <v>5000</v>
      </c>
      <c r="AB56" s="181">
        <f>SUM(Y56:Y57)-SUM(K56:K57)</f>
        <v>-115000</v>
      </c>
      <c r="AC56" s="85">
        <f>SUM(Y56:Y57)/SUM(K56:K57)</f>
        <v>0.041666666666667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>
        <v>1</v>
      </c>
      <c r="AO56" s="101">
        <f>IF(Q56=0,"",IF(AN56=0,"",(AN56/Q56)))</f>
        <v>0.14285714285714</v>
      </c>
      <c r="AP56" s="100"/>
      <c r="AQ56" s="102">
        <f>IFERROR(AP56/AN56,"-")</f>
        <v>0</v>
      </c>
      <c r="AR56" s="103"/>
      <c r="AS56" s="104">
        <f>IFERROR(AR56/AN56,"-")</f>
        <v>0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>
        <v>4</v>
      </c>
      <c r="BP56" s="120">
        <f>IF(Q56=0,"",IF(BO56=0,"",(BO56/Q56)))</f>
        <v>0.57142857142857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2</v>
      </c>
      <c r="BY56" s="127">
        <f>IF(Q56=0,"",IF(BX56=0,"",(BX56/Q56)))</f>
        <v>0.28571428571429</v>
      </c>
      <c r="BZ56" s="128">
        <v>1</v>
      </c>
      <c r="CA56" s="129">
        <f>IFERROR(BZ56/BX56,"-")</f>
        <v>0.5</v>
      </c>
      <c r="CB56" s="130">
        <v>5000</v>
      </c>
      <c r="CC56" s="131">
        <f>IFERROR(CB56/BX56,"-")</f>
        <v>2500</v>
      </c>
      <c r="CD56" s="132">
        <v>1</v>
      </c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1</v>
      </c>
      <c r="CQ56" s="141">
        <v>5000</v>
      </c>
      <c r="CR56" s="141">
        <v>5000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175</v>
      </c>
      <c r="C57" s="189" t="s">
        <v>58</v>
      </c>
      <c r="D57" s="189"/>
      <c r="E57" s="189" t="s">
        <v>78</v>
      </c>
      <c r="F57" s="189" t="s">
        <v>171</v>
      </c>
      <c r="G57" s="189" t="s">
        <v>66</v>
      </c>
      <c r="H57" s="89"/>
      <c r="I57" s="89"/>
      <c r="J57" s="89"/>
      <c r="K57" s="181"/>
      <c r="L57" s="80">
        <v>8</v>
      </c>
      <c r="M57" s="80">
        <v>7</v>
      </c>
      <c r="N57" s="80">
        <v>2</v>
      </c>
      <c r="O57" s="91">
        <v>1</v>
      </c>
      <c r="P57" s="92">
        <v>0</v>
      </c>
      <c r="Q57" s="93">
        <f>O57+P57</f>
        <v>1</v>
      </c>
      <c r="R57" s="81">
        <f>IFERROR(Q57/N57,"-")</f>
        <v>0.5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>
        <v>1</v>
      </c>
      <c r="BP57" s="120">
        <f>IF(Q57=0,"",IF(BO57=0,"",(BO57/Q57)))</f>
        <v>1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2.7066666666667</v>
      </c>
      <c r="B58" s="189" t="s">
        <v>176</v>
      </c>
      <c r="C58" s="189" t="s">
        <v>58</v>
      </c>
      <c r="D58" s="189"/>
      <c r="E58" s="189" t="s">
        <v>91</v>
      </c>
      <c r="F58" s="189" t="s">
        <v>92</v>
      </c>
      <c r="G58" s="189" t="s">
        <v>61</v>
      </c>
      <c r="H58" s="89" t="s">
        <v>155</v>
      </c>
      <c r="I58" s="89" t="s">
        <v>173</v>
      </c>
      <c r="J58" s="190" t="s">
        <v>174</v>
      </c>
      <c r="K58" s="181">
        <v>150000</v>
      </c>
      <c r="L58" s="80">
        <v>0</v>
      </c>
      <c r="M58" s="80">
        <v>0</v>
      </c>
      <c r="N58" s="80">
        <v>0</v>
      </c>
      <c r="O58" s="91">
        <v>14</v>
      </c>
      <c r="P58" s="92">
        <v>0</v>
      </c>
      <c r="Q58" s="93">
        <f>O58+P58</f>
        <v>14</v>
      </c>
      <c r="R58" s="81" t="str">
        <f>IFERROR(Q58/N58,"-")</f>
        <v>-</v>
      </c>
      <c r="S58" s="80">
        <v>1</v>
      </c>
      <c r="T58" s="80">
        <v>1</v>
      </c>
      <c r="U58" s="81">
        <f>IFERROR(T58/(Q58),"-")</f>
        <v>0.071428571428571</v>
      </c>
      <c r="V58" s="82">
        <f>IFERROR(K58/SUM(Q58:Q59),"-")</f>
        <v>10714.285714286</v>
      </c>
      <c r="W58" s="83">
        <v>2</v>
      </c>
      <c r="X58" s="81">
        <f>IF(Q58=0,"-",W58/Q58)</f>
        <v>0.14285714285714</v>
      </c>
      <c r="Y58" s="186">
        <v>406000</v>
      </c>
      <c r="Z58" s="187">
        <f>IFERROR(Y58/Q58,"-")</f>
        <v>29000</v>
      </c>
      <c r="AA58" s="187">
        <f>IFERROR(Y58/W58,"-")</f>
        <v>203000</v>
      </c>
      <c r="AB58" s="181">
        <f>SUM(Y58:Y59)-SUM(K58:K59)</f>
        <v>256000</v>
      </c>
      <c r="AC58" s="85">
        <f>SUM(Y58:Y59)/SUM(K58:K59)</f>
        <v>2.7066666666667</v>
      </c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>
        <v>1</v>
      </c>
      <c r="AO58" s="101">
        <f>IF(Q58=0,"",IF(AN58=0,"",(AN58/Q58)))</f>
        <v>0.071428571428571</v>
      </c>
      <c r="AP58" s="100"/>
      <c r="AQ58" s="102">
        <f>IFERROR(AP58/AN58,"-")</f>
        <v>0</v>
      </c>
      <c r="AR58" s="103"/>
      <c r="AS58" s="104">
        <f>IFERROR(AR58/AN58,"-")</f>
        <v>0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1</v>
      </c>
      <c r="BG58" s="113">
        <f>IF(Q58=0,"",IF(BF58=0,"",(BF58/Q58)))</f>
        <v>0.071428571428571</v>
      </c>
      <c r="BH58" s="112"/>
      <c r="BI58" s="114">
        <f>IFERROR(BH58/BF58,"-")</f>
        <v>0</v>
      </c>
      <c r="BJ58" s="115"/>
      <c r="BK58" s="116">
        <f>IFERROR(BJ58/BF58,"-")</f>
        <v>0</v>
      </c>
      <c r="BL58" s="117"/>
      <c r="BM58" s="117"/>
      <c r="BN58" s="117"/>
      <c r="BO58" s="119">
        <v>6</v>
      </c>
      <c r="BP58" s="120">
        <f>IF(Q58=0,"",IF(BO58=0,"",(BO58/Q58)))</f>
        <v>0.42857142857143</v>
      </c>
      <c r="BQ58" s="121">
        <v>1</v>
      </c>
      <c r="BR58" s="122">
        <f>IFERROR(BQ58/BO58,"-")</f>
        <v>0.16666666666667</v>
      </c>
      <c r="BS58" s="123">
        <v>6000</v>
      </c>
      <c r="BT58" s="124">
        <f>IFERROR(BS58/BO58,"-")</f>
        <v>1000</v>
      </c>
      <c r="BU58" s="125"/>
      <c r="BV58" s="125">
        <v>1</v>
      </c>
      <c r="BW58" s="125"/>
      <c r="BX58" s="126">
        <v>5</v>
      </c>
      <c r="BY58" s="127">
        <f>IF(Q58=0,"",IF(BX58=0,"",(BX58/Q58)))</f>
        <v>0.35714285714286</v>
      </c>
      <c r="BZ58" s="128">
        <v>1</v>
      </c>
      <c r="CA58" s="129">
        <f>IFERROR(BZ58/BX58,"-")</f>
        <v>0.2</v>
      </c>
      <c r="CB58" s="130">
        <v>400000</v>
      </c>
      <c r="CC58" s="131">
        <f>IFERROR(CB58/BX58,"-")</f>
        <v>80000</v>
      </c>
      <c r="CD58" s="132"/>
      <c r="CE58" s="132"/>
      <c r="CF58" s="132">
        <v>1</v>
      </c>
      <c r="CG58" s="133">
        <v>1</v>
      </c>
      <c r="CH58" s="134">
        <f>IF(Q58=0,"",IF(CG58=0,"",(CG58/Q58)))</f>
        <v>0.071428571428571</v>
      </c>
      <c r="CI58" s="135"/>
      <c r="CJ58" s="136">
        <f>IFERROR(CI58/CG58,"-")</f>
        <v>0</v>
      </c>
      <c r="CK58" s="137"/>
      <c r="CL58" s="138">
        <f>IFERROR(CK58/CG58,"-")</f>
        <v>0</v>
      </c>
      <c r="CM58" s="139"/>
      <c r="CN58" s="139"/>
      <c r="CO58" s="139"/>
      <c r="CP58" s="140">
        <v>2</v>
      </c>
      <c r="CQ58" s="141">
        <v>406000</v>
      </c>
      <c r="CR58" s="141">
        <v>400000</v>
      </c>
      <c r="CS58" s="141"/>
      <c r="CT58" s="142" t="str">
        <f>IF(AND(CR58=0,CS58=0),"",IF(AND(CR58&lt;=100000,CS58&lt;=100000),"",IF(CR58/CQ58&gt;0.7,"男高",IF(CS58/CQ58&gt;0.7,"女高",""))))</f>
        <v>男高</v>
      </c>
    </row>
    <row r="59" spans="1:99">
      <c r="A59" s="79"/>
      <c r="B59" s="189" t="s">
        <v>177</v>
      </c>
      <c r="C59" s="189" t="s">
        <v>58</v>
      </c>
      <c r="D59" s="189"/>
      <c r="E59" s="189" t="s">
        <v>91</v>
      </c>
      <c r="F59" s="189" t="s">
        <v>92</v>
      </c>
      <c r="G59" s="189" t="s">
        <v>66</v>
      </c>
      <c r="H59" s="89"/>
      <c r="I59" s="89"/>
      <c r="J59" s="89"/>
      <c r="K59" s="181"/>
      <c r="L59" s="80">
        <v>36</v>
      </c>
      <c r="M59" s="80">
        <v>18</v>
      </c>
      <c r="N59" s="80">
        <v>16</v>
      </c>
      <c r="O59" s="91">
        <v>0</v>
      </c>
      <c r="P59" s="92">
        <v>0</v>
      </c>
      <c r="Q59" s="93">
        <f>O59+P59</f>
        <v>0</v>
      </c>
      <c r="R59" s="81">
        <f>IFERROR(Q59/N59,"-")</f>
        <v>0</v>
      </c>
      <c r="S59" s="80">
        <v>0</v>
      </c>
      <c r="T59" s="80">
        <v>0</v>
      </c>
      <c r="U59" s="81" t="str">
        <f>IFERROR(T59/(Q59),"-")</f>
        <v>-</v>
      </c>
      <c r="V59" s="82"/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/>
      <c r="AC59" s="85"/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0</v>
      </c>
      <c r="B60" s="189" t="s">
        <v>178</v>
      </c>
      <c r="C60" s="189" t="s">
        <v>58</v>
      </c>
      <c r="D60" s="189"/>
      <c r="E60" s="189" t="s">
        <v>91</v>
      </c>
      <c r="F60" s="189" t="s">
        <v>92</v>
      </c>
      <c r="G60" s="189" t="s">
        <v>61</v>
      </c>
      <c r="H60" s="89" t="s">
        <v>62</v>
      </c>
      <c r="I60" s="89" t="s">
        <v>179</v>
      </c>
      <c r="J60" s="89" t="s">
        <v>180</v>
      </c>
      <c r="K60" s="181">
        <v>150000</v>
      </c>
      <c r="L60" s="80">
        <v>0</v>
      </c>
      <c r="M60" s="80">
        <v>0</v>
      </c>
      <c r="N60" s="80">
        <v>0</v>
      </c>
      <c r="O60" s="91">
        <v>10</v>
      </c>
      <c r="P60" s="92">
        <v>0</v>
      </c>
      <c r="Q60" s="93">
        <f>O60+P60</f>
        <v>10</v>
      </c>
      <c r="R60" s="81" t="str">
        <f>IFERROR(Q60/N60,"-")</f>
        <v>-</v>
      </c>
      <c r="S60" s="80">
        <v>0</v>
      </c>
      <c r="T60" s="80">
        <v>2</v>
      </c>
      <c r="U60" s="81">
        <f>IFERROR(T60/(Q60),"-")</f>
        <v>0.2</v>
      </c>
      <c r="V60" s="82">
        <f>IFERROR(K60/SUM(Q60:Q61),"-")</f>
        <v>15000</v>
      </c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>
        <f>SUM(Y60:Y61)-SUM(K60:K61)</f>
        <v>-150000</v>
      </c>
      <c r="AC60" s="85">
        <f>SUM(Y60:Y61)/SUM(K60:K61)</f>
        <v>0</v>
      </c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1</v>
      </c>
      <c r="BG60" s="113">
        <f>IF(Q60=0,"",IF(BF60=0,"",(BF60/Q60)))</f>
        <v>0.1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>
        <v>6</v>
      </c>
      <c r="BP60" s="120">
        <f>IF(Q60=0,"",IF(BO60=0,"",(BO60/Q60)))</f>
        <v>0.6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3</v>
      </c>
      <c r="BY60" s="127">
        <f>IF(Q60=0,"",IF(BX60=0,"",(BX60/Q60)))</f>
        <v>0.3</v>
      </c>
      <c r="BZ60" s="128"/>
      <c r="CA60" s="129">
        <f>IFERROR(BZ60/BX60,"-")</f>
        <v>0</v>
      </c>
      <c r="CB60" s="130"/>
      <c r="CC60" s="131">
        <f>IFERROR(CB60/BX60,"-")</f>
        <v>0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181</v>
      </c>
      <c r="C61" s="189" t="s">
        <v>58</v>
      </c>
      <c r="D61" s="189"/>
      <c r="E61" s="189" t="s">
        <v>91</v>
      </c>
      <c r="F61" s="189" t="s">
        <v>92</v>
      </c>
      <c r="G61" s="189" t="s">
        <v>66</v>
      </c>
      <c r="H61" s="89"/>
      <c r="I61" s="89"/>
      <c r="J61" s="89"/>
      <c r="K61" s="181"/>
      <c r="L61" s="80">
        <v>22</v>
      </c>
      <c r="M61" s="80">
        <v>9</v>
      </c>
      <c r="N61" s="80">
        <v>0</v>
      </c>
      <c r="O61" s="91">
        <v>0</v>
      </c>
      <c r="P61" s="92">
        <v>0</v>
      </c>
      <c r="Q61" s="93">
        <f>O61+P61</f>
        <v>0</v>
      </c>
      <c r="R61" s="81" t="str">
        <f>IFERROR(Q61/N61,"-")</f>
        <v>-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</v>
      </c>
      <c r="B62" s="189" t="s">
        <v>182</v>
      </c>
      <c r="C62" s="189" t="s">
        <v>58</v>
      </c>
      <c r="D62" s="189"/>
      <c r="E62" s="189" t="s">
        <v>149</v>
      </c>
      <c r="F62" s="189" t="s">
        <v>150</v>
      </c>
      <c r="G62" s="189" t="s">
        <v>61</v>
      </c>
      <c r="H62" s="89" t="s">
        <v>62</v>
      </c>
      <c r="I62" s="89" t="s">
        <v>179</v>
      </c>
      <c r="J62" s="191" t="s">
        <v>183</v>
      </c>
      <c r="K62" s="181">
        <v>150000</v>
      </c>
      <c r="L62" s="80">
        <v>0</v>
      </c>
      <c r="M62" s="80">
        <v>0</v>
      </c>
      <c r="N62" s="80">
        <v>0</v>
      </c>
      <c r="O62" s="91">
        <v>3</v>
      </c>
      <c r="P62" s="92">
        <v>0</v>
      </c>
      <c r="Q62" s="93">
        <f>O62+P62</f>
        <v>3</v>
      </c>
      <c r="R62" s="81" t="str">
        <f>IFERROR(Q62/N62,"-")</f>
        <v>-</v>
      </c>
      <c r="S62" s="80">
        <v>0</v>
      </c>
      <c r="T62" s="80">
        <v>0</v>
      </c>
      <c r="U62" s="81">
        <f>IFERROR(T62/(Q62),"-")</f>
        <v>0</v>
      </c>
      <c r="V62" s="82">
        <f>IFERROR(K62/SUM(Q62:Q63),"-")</f>
        <v>37500</v>
      </c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>
        <f>SUM(Y62:Y63)-SUM(K62:K63)</f>
        <v>-150000</v>
      </c>
      <c r="AC62" s="85">
        <f>SUM(Y62:Y63)/SUM(K62:K63)</f>
        <v>0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3</v>
      </c>
      <c r="BP62" s="120">
        <f>IF(Q62=0,"",IF(BO62=0,"",(BO62/Q62)))</f>
        <v>1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184</v>
      </c>
      <c r="C63" s="189" t="s">
        <v>58</v>
      </c>
      <c r="D63" s="189"/>
      <c r="E63" s="189" t="s">
        <v>149</v>
      </c>
      <c r="F63" s="189" t="s">
        <v>150</v>
      </c>
      <c r="G63" s="189" t="s">
        <v>66</v>
      </c>
      <c r="H63" s="89"/>
      <c r="I63" s="89"/>
      <c r="J63" s="89"/>
      <c r="K63" s="181"/>
      <c r="L63" s="80">
        <v>6</v>
      </c>
      <c r="M63" s="80">
        <v>4</v>
      </c>
      <c r="N63" s="80">
        <v>1</v>
      </c>
      <c r="O63" s="91">
        <v>1</v>
      </c>
      <c r="P63" s="92">
        <v>0</v>
      </c>
      <c r="Q63" s="93">
        <f>O63+P63</f>
        <v>1</v>
      </c>
      <c r="R63" s="81">
        <f>IFERROR(Q63/N63,"-")</f>
        <v>1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>
        <v>1</v>
      </c>
      <c r="AF63" s="95">
        <f>IF(Q63=0,"",IF(AE63=0,"",(AE63/Q63)))</f>
        <v>1</v>
      </c>
      <c r="AG63" s="94"/>
      <c r="AH63" s="96">
        <f>IFERROR(AG63/AE63,"-")</f>
        <v>0</v>
      </c>
      <c r="AI63" s="97"/>
      <c r="AJ63" s="98">
        <f>IFERROR(AI63/AE63,"-")</f>
        <v>0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4.7333333333333</v>
      </c>
      <c r="B64" s="189" t="s">
        <v>185</v>
      </c>
      <c r="C64" s="189" t="s">
        <v>58</v>
      </c>
      <c r="D64" s="189"/>
      <c r="E64" s="189" t="s">
        <v>186</v>
      </c>
      <c r="F64" s="189" t="s">
        <v>100</v>
      </c>
      <c r="G64" s="189" t="s">
        <v>61</v>
      </c>
      <c r="H64" s="89" t="s">
        <v>80</v>
      </c>
      <c r="I64" s="89" t="s">
        <v>179</v>
      </c>
      <c r="J64" s="191" t="s">
        <v>187</v>
      </c>
      <c r="K64" s="181">
        <v>150000</v>
      </c>
      <c r="L64" s="80">
        <v>0</v>
      </c>
      <c r="M64" s="80">
        <v>0</v>
      </c>
      <c r="N64" s="80">
        <v>0</v>
      </c>
      <c r="O64" s="91">
        <v>12</v>
      </c>
      <c r="P64" s="92">
        <v>0</v>
      </c>
      <c r="Q64" s="93">
        <f>O64+P64</f>
        <v>12</v>
      </c>
      <c r="R64" s="81" t="str">
        <f>IFERROR(Q64/N64,"-")</f>
        <v>-</v>
      </c>
      <c r="S64" s="80">
        <v>0</v>
      </c>
      <c r="T64" s="80">
        <v>3</v>
      </c>
      <c r="U64" s="81">
        <f>IFERROR(T64/(Q64),"-")</f>
        <v>0.25</v>
      </c>
      <c r="V64" s="82">
        <f>IFERROR(K64/SUM(Q64:Q65),"-")</f>
        <v>10714.285714286</v>
      </c>
      <c r="W64" s="83">
        <v>2</v>
      </c>
      <c r="X64" s="81">
        <f>IF(Q64=0,"-",W64/Q64)</f>
        <v>0.16666666666667</v>
      </c>
      <c r="Y64" s="186">
        <v>710000</v>
      </c>
      <c r="Z64" s="187">
        <f>IFERROR(Y64/Q64,"-")</f>
        <v>59166.666666667</v>
      </c>
      <c r="AA64" s="187">
        <f>IFERROR(Y64/W64,"-")</f>
        <v>355000</v>
      </c>
      <c r="AB64" s="181">
        <f>SUM(Y64:Y65)-SUM(K64:K65)</f>
        <v>560000</v>
      </c>
      <c r="AC64" s="85">
        <f>SUM(Y64:Y65)/SUM(K64:K65)</f>
        <v>4.7333333333333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>
        <v>1</v>
      </c>
      <c r="AO64" s="101">
        <f>IF(Q64=0,"",IF(AN64=0,"",(AN64/Q64)))</f>
        <v>0.083333333333333</v>
      </c>
      <c r="AP64" s="100"/>
      <c r="AQ64" s="102">
        <f>IFERROR(AP64/AN64,"-")</f>
        <v>0</v>
      </c>
      <c r="AR64" s="103"/>
      <c r="AS64" s="104">
        <f>IFERROR(AR64/AN64,"-")</f>
        <v>0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2</v>
      </c>
      <c r="BG64" s="113">
        <f>IF(Q64=0,"",IF(BF64=0,"",(BF64/Q64)))</f>
        <v>0.16666666666667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>
        <v>3</v>
      </c>
      <c r="BP64" s="120">
        <f>IF(Q64=0,"",IF(BO64=0,"",(BO64/Q64)))</f>
        <v>0.25</v>
      </c>
      <c r="BQ64" s="121">
        <v>1</v>
      </c>
      <c r="BR64" s="122">
        <f>IFERROR(BQ64/BO64,"-")</f>
        <v>0.33333333333333</v>
      </c>
      <c r="BS64" s="123">
        <v>17000</v>
      </c>
      <c r="BT64" s="124">
        <f>IFERROR(BS64/BO64,"-")</f>
        <v>5666.6666666667</v>
      </c>
      <c r="BU64" s="125"/>
      <c r="BV64" s="125"/>
      <c r="BW64" s="125">
        <v>1</v>
      </c>
      <c r="BX64" s="126">
        <v>4</v>
      </c>
      <c r="BY64" s="127">
        <f>IF(Q64=0,"",IF(BX64=0,"",(BX64/Q64)))</f>
        <v>0.33333333333333</v>
      </c>
      <c r="BZ64" s="128">
        <v>1</v>
      </c>
      <c r="CA64" s="129">
        <f>IFERROR(BZ64/BX64,"-")</f>
        <v>0.25</v>
      </c>
      <c r="CB64" s="130">
        <v>693000</v>
      </c>
      <c r="CC64" s="131">
        <f>IFERROR(CB64/BX64,"-")</f>
        <v>173250</v>
      </c>
      <c r="CD64" s="132"/>
      <c r="CE64" s="132"/>
      <c r="CF64" s="132">
        <v>1</v>
      </c>
      <c r="CG64" s="133">
        <v>2</v>
      </c>
      <c r="CH64" s="134">
        <f>IF(Q64=0,"",IF(CG64=0,"",(CG64/Q64)))</f>
        <v>0.16666666666667</v>
      </c>
      <c r="CI64" s="135"/>
      <c r="CJ64" s="136">
        <f>IFERROR(CI64/CG64,"-")</f>
        <v>0</v>
      </c>
      <c r="CK64" s="137"/>
      <c r="CL64" s="138">
        <f>IFERROR(CK64/CG64,"-")</f>
        <v>0</v>
      </c>
      <c r="CM64" s="139"/>
      <c r="CN64" s="139"/>
      <c r="CO64" s="139"/>
      <c r="CP64" s="140">
        <v>2</v>
      </c>
      <c r="CQ64" s="141">
        <v>710000</v>
      </c>
      <c r="CR64" s="141">
        <v>693000</v>
      </c>
      <c r="CS64" s="141"/>
      <c r="CT64" s="142" t="str">
        <f>IF(AND(CR64=0,CS64=0),"",IF(AND(CR64&lt;=100000,CS64&lt;=100000),"",IF(CR64/CQ64&gt;0.7,"男高",IF(CS64/CQ64&gt;0.7,"女高",""))))</f>
        <v>男高</v>
      </c>
    </row>
    <row r="65" spans="1:99">
      <c r="A65" s="79"/>
      <c r="B65" s="189" t="s">
        <v>188</v>
      </c>
      <c r="C65" s="189" t="s">
        <v>58</v>
      </c>
      <c r="D65" s="189"/>
      <c r="E65" s="189" t="s">
        <v>186</v>
      </c>
      <c r="F65" s="189" t="s">
        <v>100</v>
      </c>
      <c r="G65" s="189" t="s">
        <v>66</v>
      </c>
      <c r="H65" s="89"/>
      <c r="I65" s="89"/>
      <c r="J65" s="89"/>
      <c r="K65" s="181"/>
      <c r="L65" s="80">
        <v>11</v>
      </c>
      <c r="M65" s="80">
        <v>6</v>
      </c>
      <c r="N65" s="80">
        <v>4</v>
      </c>
      <c r="O65" s="91">
        <v>2</v>
      </c>
      <c r="P65" s="92">
        <v>0</v>
      </c>
      <c r="Q65" s="93">
        <f>O65+P65</f>
        <v>2</v>
      </c>
      <c r="R65" s="81">
        <f>IFERROR(Q65/N65,"-")</f>
        <v>0.5</v>
      </c>
      <c r="S65" s="80">
        <v>0</v>
      </c>
      <c r="T65" s="80">
        <v>0</v>
      </c>
      <c r="U65" s="81">
        <f>IFERROR(T65/(Q65),"-")</f>
        <v>0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>
        <f>IF(Q65=0,"",IF(BO65=0,"",(BO65/Q65)))</f>
        <v>0</v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>
        <v>1</v>
      </c>
      <c r="BY65" s="127">
        <f>IF(Q65=0,"",IF(BX65=0,"",(BX65/Q65)))</f>
        <v>0.5</v>
      </c>
      <c r="BZ65" s="128"/>
      <c r="CA65" s="129">
        <f>IFERROR(BZ65/BX65,"-")</f>
        <v>0</v>
      </c>
      <c r="CB65" s="130"/>
      <c r="CC65" s="131">
        <f>IFERROR(CB65/BX65,"-")</f>
        <v>0</v>
      </c>
      <c r="CD65" s="132"/>
      <c r="CE65" s="132"/>
      <c r="CF65" s="132"/>
      <c r="CG65" s="133">
        <v>1</v>
      </c>
      <c r="CH65" s="134">
        <f>IF(Q65=0,"",IF(CG65=0,"",(CG65/Q65)))</f>
        <v>0.5</v>
      </c>
      <c r="CI65" s="135"/>
      <c r="CJ65" s="136">
        <f>IFERROR(CI65/CG65,"-")</f>
        <v>0</v>
      </c>
      <c r="CK65" s="137"/>
      <c r="CL65" s="138">
        <f>IFERROR(CK65/CG65,"-")</f>
        <v>0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</v>
      </c>
      <c r="B66" s="189" t="s">
        <v>189</v>
      </c>
      <c r="C66" s="189" t="s">
        <v>58</v>
      </c>
      <c r="D66" s="189"/>
      <c r="E66" s="189" t="s">
        <v>105</v>
      </c>
      <c r="F66" s="189" t="s">
        <v>106</v>
      </c>
      <c r="G66" s="189" t="s">
        <v>61</v>
      </c>
      <c r="H66" s="89" t="s">
        <v>80</v>
      </c>
      <c r="I66" s="89" t="s">
        <v>179</v>
      </c>
      <c r="J66" s="190" t="s">
        <v>190</v>
      </c>
      <c r="K66" s="181">
        <v>150000</v>
      </c>
      <c r="L66" s="80">
        <v>0</v>
      </c>
      <c r="M66" s="80">
        <v>0</v>
      </c>
      <c r="N66" s="80">
        <v>0</v>
      </c>
      <c r="O66" s="91">
        <v>3</v>
      </c>
      <c r="P66" s="92">
        <v>0</v>
      </c>
      <c r="Q66" s="93">
        <f>O66+P66</f>
        <v>3</v>
      </c>
      <c r="R66" s="81" t="str">
        <f>IFERROR(Q66/N66,"-")</f>
        <v>-</v>
      </c>
      <c r="S66" s="80">
        <v>0</v>
      </c>
      <c r="T66" s="80">
        <v>1</v>
      </c>
      <c r="U66" s="81">
        <f>IFERROR(T66/(Q66),"-")</f>
        <v>0.33333333333333</v>
      </c>
      <c r="V66" s="82">
        <f>IFERROR(K66/SUM(Q66:Q67),"-")</f>
        <v>50000</v>
      </c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>
        <f>SUM(Y66:Y67)-SUM(K66:K67)</f>
        <v>-150000</v>
      </c>
      <c r="AC66" s="85">
        <f>SUM(Y66:Y67)/SUM(K66:K67)</f>
        <v>0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2</v>
      </c>
      <c r="BG66" s="113">
        <f>IF(Q66=0,"",IF(BF66=0,"",(BF66/Q66)))</f>
        <v>0.66666666666667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>
        <v>1</v>
      </c>
      <c r="CH66" s="134">
        <f>IF(Q66=0,"",IF(CG66=0,"",(CG66/Q66)))</f>
        <v>0.33333333333333</v>
      </c>
      <c r="CI66" s="135"/>
      <c r="CJ66" s="136">
        <f>IFERROR(CI66/CG66,"-")</f>
        <v>0</v>
      </c>
      <c r="CK66" s="137"/>
      <c r="CL66" s="138">
        <f>IFERROR(CK66/CG66,"-")</f>
        <v>0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191</v>
      </c>
      <c r="C67" s="189" t="s">
        <v>58</v>
      </c>
      <c r="D67" s="189"/>
      <c r="E67" s="189" t="s">
        <v>105</v>
      </c>
      <c r="F67" s="189" t="s">
        <v>106</v>
      </c>
      <c r="G67" s="189" t="s">
        <v>66</v>
      </c>
      <c r="H67" s="89"/>
      <c r="I67" s="89"/>
      <c r="J67" s="89"/>
      <c r="K67" s="181"/>
      <c r="L67" s="80">
        <v>12</v>
      </c>
      <c r="M67" s="80">
        <v>5</v>
      </c>
      <c r="N67" s="80">
        <v>0</v>
      </c>
      <c r="O67" s="91">
        <v>0</v>
      </c>
      <c r="P67" s="92">
        <v>0</v>
      </c>
      <c r="Q67" s="93">
        <f>O67+P67</f>
        <v>0</v>
      </c>
      <c r="R67" s="81" t="str">
        <f>IFERROR(Q67/N67,"-")</f>
        <v>-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4.81</v>
      </c>
      <c r="B68" s="189" t="s">
        <v>192</v>
      </c>
      <c r="C68" s="189" t="s">
        <v>58</v>
      </c>
      <c r="D68" s="189"/>
      <c r="E68" s="189" t="s">
        <v>193</v>
      </c>
      <c r="F68" s="189" t="s">
        <v>194</v>
      </c>
      <c r="G68" s="189" t="s">
        <v>61</v>
      </c>
      <c r="H68" s="89" t="s">
        <v>93</v>
      </c>
      <c r="I68" s="89" t="s">
        <v>195</v>
      </c>
      <c r="J68" s="191" t="s">
        <v>187</v>
      </c>
      <c r="K68" s="181">
        <v>100000</v>
      </c>
      <c r="L68" s="80">
        <v>0</v>
      </c>
      <c r="M68" s="80">
        <v>0</v>
      </c>
      <c r="N68" s="80">
        <v>0</v>
      </c>
      <c r="O68" s="91">
        <v>1</v>
      </c>
      <c r="P68" s="92">
        <v>0</v>
      </c>
      <c r="Q68" s="93">
        <f>O68+P68</f>
        <v>1</v>
      </c>
      <c r="R68" s="81" t="str">
        <f>IFERROR(Q68/N68,"-")</f>
        <v>-</v>
      </c>
      <c r="S68" s="80">
        <v>0</v>
      </c>
      <c r="T68" s="80">
        <v>0</v>
      </c>
      <c r="U68" s="81">
        <f>IFERROR(T68/(Q68),"-")</f>
        <v>0</v>
      </c>
      <c r="V68" s="82">
        <f>IFERROR(K68/SUM(Q68:Q73),"-")</f>
        <v>6250</v>
      </c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>
        <f>SUM(Y68:Y73)-SUM(K68:K73)</f>
        <v>381000</v>
      </c>
      <c r="AC68" s="85">
        <f>SUM(Y68:Y73)/SUM(K68:K73)</f>
        <v>4.81</v>
      </c>
      <c r="AD68" s="78"/>
      <c r="AE68" s="94">
        <v>1</v>
      </c>
      <c r="AF68" s="95">
        <f>IF(Q68=0,"",IF(AE68=0,"",(AE68/Q68)))</f>
        <v>1</v>
      </c>
      <c r="AG68" s="94"/>
      <c r="AH68" s="96">
        <f>IFERROR(AG68/AE68,"-")</f>
        <v>0</v>
      </c>
      <c r="AI68" s="97"/>
      <c r="AJ68" s="98">
        <f>IFERROR(AI68/AE68,"-")</f>
        <v>0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>
        <f>IF(Q68=0,"",IF(BO68=0,"",(BO68/Q68)))</f>
        <v>0</v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196</v>
      </c>
      <c r="C69" s="189" t="s">
        <v>58</v>
      </c>
      <c r="D69" s="189"/>
      <c r="E69" s="189" t="s">
        <v>197</v>
      </c>
      <c r="F69" s="189" t="s">
        <v>198</v>
      </c>
      <c r="G69" s="189" t="s">
        <v>61</v>
      </c>
      <c r="H69" s="89" t="s">
        <v>93</v>
      </c>
      <c r="I69" s="89" t="s">
        <v>195</v>
      </c>
      <c r="J69" s="191" t="s">
        <v>199</v>
      </c>
      <c r="K69" s="181"/>
      <c r="L69" s="80">
        <v>0</v>
      </c>
      <c r="M69" s="80">
        <v>0</v>
      </c>
      <c r="N69" s="80">
        <v>0</v>
      </c>
      <c r="O69" s="91">
        <v>0</v>
      </c>
      <c r="P69" s="92">
        <v>0</v>
      </c>
      <c r="Q69" s="93">
        <f>O69+P69</f>
        <v>0</v>
      </c>
      <c r="R69" s="81" t="str">
        <f>IFERROR(Q69/N69,"-")</f>
        <v>-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200</v>
      </c>
      <c r="C70" s="189" t="s">
        <v>58</v>
      </c>
      <c r="D70" s="189"/>
      <c r="E70" s="189" t="s">
        <v>201</v>
      </c>
      <c r="F70" s="189" t="s">
        <v>202</v>
      </c>
      <c r="G70" s="189" t="s">
        <v>61</v>
      </c>
      <c r="H70" s="89" t="s">
        <v>93</v>
      </c>
      <c r="I70" s="89" t="s">
        <v>195</v>
      </c>
      <c r="J70" s="191" t="s">
        <v>203</v>
      </c>
      <c r="K70" s="181"/>
      <c r="L70" s="80">
        <v>0</v>
      </c>
      <c r="M70" s="80">
        <v>0</v>
      </c>
      <c r="N70" s="80">
        <v>0</v>
      </c>
      <c r="O70" s="91">
        <v>1</v>
      </c>
      <c r="P70" s="92">
        <v>0</v>
      </c>
      <c r="Q70" s="93">
        <f>O70+P70</f>
        <v>1</v>
      </c>
      <c r="R70" s="81" t="str">
        <f>IFERROR(Q70/N70,"-")</f>
        <v>-</v>
      </c>
      <c r="S70" s="80">
        <v>0</v>
      </c>
      <c r="T70" s="80">
        <v>0</v>
      </c>
      <c r="U70" s="81">
        <f>IFERROR(T70/(Q70),"-")</f>
        <v>0</v>
      </c>
      <c r="V70" s="82"/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>
        <f>IF(Q70=0,"",IF(BO70=0,"",(BO70/Q70)))</f>
        <v>0</v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>
        <v>1</v>
      </c>
      <c r="BY70" s="127">
        <f>IF(Q70=0,"",IF(BX70=0,"",(BX70/Q70)))</f>
        <v>1</v>
      </c>
      <c r="BZ70" s="128"/>
      <c r="CA70" s="129">
        <f>IFERROR(BZ70/BX70,"-")</f>
        <v>0</v>
      </c>
      <c r="CB70" s="130"/>
      <c r="CC70" s="131">
        <f>IFERROR(CB70/BX70,"-")</f>
        <v>0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204</v>
      </c>
      <c r="C71" s="189" t="s">
        <v>58</v>
      </c>
      <c r="D71" s="189"/>
      <c r="E71" s="189" t="s">
        <v>205</v>
      </c>
      <c r="F71" s="189" t="s">
        <v>206</v>
      </c>
      <c r="G71" s="189" t="s">
        <v>61</v>
      </c>
      <c r="H71" s="89" t="s">
        <v>93</v>
      </c>
      <c r="I71" s="89" t="s">
        <v>195</v>
      </c>
      <c r="J71" s="191" t="s">
        <v>183</v>
      </c>
      <c r="K71" s="181"/>
      <c r="L71" s="80">
        <v>0</v>
      </c>
      <c r="M71" s="80">
        <v>0</v>
      </c>
      <c r="N71" s="80">
        <v>0</v>
      </c>
      <c r="O71" s="91">
        <v>7</v>
      </c>
      <c r="P71" s="92">
        <v>0</v>
      </c>
      <c r="Q71" s="93">
        <f>O71+P71</f>
        <v>7</v>
      </c>
      <c r="R71" s="81" t="str">
        <f>IFERROR(Q71/N71,"-")</f>
        <v>-</v>
      </c>
      <c r="S71" s="80">
        <v>2</v>
      </c>
      <c r="T71" s="80">
        <v>2</v>
      </c>
      <c r="U71" s="81">
        <f>IFERROR(T71/(Q71),"-")</f>
        <v>0.28571428571429</v>
      </c>
      <c r="V71" s="82"/>
      <c r="W71" s="83">
        <v>3</v>
      </c>
      <c r="X71" s="81">
        <f>IF(Q71=0,"-",W71/Q71)</f>
        <v>0.42857142857143</v>
      </c>
      <c r="Y71" s="186">
        <v>481000</v>
      </c>
      <c r="Z71" s="187">
        <f>IFERROR(Y71/Q71,"-")</f>
        <v>68714.285714286</v>
      </c>
      <c r="AA71" s="187">
        <f>IFERROR(Y71/W71,"-")</f>
        <v>160333.33333333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>
        <v>1</v>
      </c>
      <c r="AX71" s="107">
        <f>IF(Q71=0,"",IF(AW71=0,"",(AW71/Q71)))</f>
        <v>0.14285714285714</v>
      </c>
      <c r="AY71" s="106"/>
      <c r="AZ71" s="108">
        <f>IFERROR(AY71/AW71,"-")</f>
        <v>0</v>
      </c>
      <c r="BA71" s="109"/>
      <c r="BB71" s="110">
        <f>IFERROR(BA71/AW71,"-")</f>
        <v>0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5</v>
      </c>
      <c r="BP71" s="120">
        <f>IF(Q71=0,"",IF(BO71=0,"",(BO71/Q71)))</f>
        <v>0.71428571428571</v>
      </c>
      <c r="BQ71" s="121">
        <v>2</v>
      </c>
      <c r="BR71" s="122">
        <f>IFERROR(BQ71/BO71,"-")</f>
        <v>0.4</v>
      </c>
      <c r="BS71" s="123">
        <v>393000</v>
      </c>
      <c r="BT71" s="124">
        <f>IFERROR(BS71/BO71,"-")</f>
        <v>78600</v>
      </c>
      <c r="BU71" s="125"/>
      <c r="BV71" s="125"/>
      <c r="BW71" s="125">
        <v>2</v>
      </c>
      <c r="BX71" s="126">
        <v>1</v>
      </c>
      <c r="BY71" s="127">
        <f>IF(Q71=0,"",IF(BX71=0,"",(BX71/Q71)))</f>
        <v>0.14285714285714</v>
      </c>
      <c r="BZ71" s="128">
        <v>1</v>
      </c>
      <c r="CA71" s="129">
        <f>IFERROR(BZ71/BX71,"-")</f>
        <v>1</v>
      </c>
      <c r="CB71" s="130">
        <v>88000</v>
      </c>
      <c r="CC71" s="131">
        <f>IFERROR(CB71/BX71,"-")</f>
        <v>88000</v>
      </c>
      <c r="CD71" s="132"/>
      <c r="CE71" s="132"/>
      <c r="CF71" s="132">
        <v>1</v>
      </c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3</v>
      </c>
      <c r="CQ71" s="141">
        <v>481000</v>
      </c>
      <c r="CR71" s="141">
        <v>230000</v>
      </c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207</v>
      </c>
      <c r="C72" s="189" t="s">
        <v>58</v>
      </c>
      <c r="D72" s="189"/>
      <c r="E72" s="189" t="s">
        <v>208</v>
      </c>
      <c r="F72" s="189" t="s">
        <v>209</v>
      </c>
      <c r="G72" s="189" t="s">
        <v>61</v>
      </c>
      <c r="H72" s="89" t="s">
        <v>93</v>
      </c>
      <c r="I72" s="89" t="s">
        <v>195</v>
      </c>
      <c r="J72" s="191" t="s">
        <v>210</v>
      </c>
      <c r="K72" s="181"/>
      <c r="L72" s="80">
        <v>0</v>
      </c>
      <c r="M72" s="80">
        <v>0</v>
      </c>
      <c r="N72" s="80">
        <v>0</v>
      </c>
      <c r="O72" s="91">
        <v>5</v>
      </c>
      <c r="P72" s="92">
        <v>0</v>
      </c>
      <c r="Q72" s="93">
        <f>O72+P72</f>
        <v>5</v>
      </c>
      <c r="R72" s="81" t="str">
        <f>IFERROR(Q72/N72,"-")</f>
        <v>-</v>
      </c>
      <c r="S72" s="80">
        <v>0</v>
      </c>
      <c r="T72" s="80">
        <v>2</v>
      </c>
      <c r="U72" s="81">
        <f>IFERROR(T72/(Q72),"-")</f>
        <v>0.4</v>
      </c>
      <c r="V72" s="82"/>
      <c r="W72" s="83">
        <v>0</v>
      </c>
      <c r="X72" s="81">
        <f>IF(Q72=0,"-",W72/Q72)</f>
        <v>0</v>
      </c>
      <c r="Y72" s="186">
        <v>0</v>
      </c>
      <c r="Z72" s="187">
        <f>IFERROR(Y72/Q72,"-")</f>
        <v>0</v>
      </c>
      <c r="AA72" s="187" t="str">
        <f>IFERROR(Y72/W72,"-")</f>
        <v>-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>
        <v>1</v>
      </c>
      <c r="AO72" s="101">
        <f>IF(Q72=0,"",IF(AN72=0,"",(AN72/Q72)))</f>
        <v>0.2</v>
      </c>
      <c r="AP72" s="100"/>
      <c r="AQ72" s="102">
        <f>IFERROR(AP72/AN72,"-")</f>
        <v>0</v>
      </c>
      <c r="AR72" s="103"/>
      <c r="AS72" s="104">
        <f>IFERROR(AR72/AN72,"-")</f>
        <v>0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>
        <v>1</v>
      </c>
      <c r="BG72" s="113">
        <f>IF(Q72=0,"",IF(BF72=0,"",(BF72/Q72)))</f>
        <v>0.2</v>
      </c>
      <c r="BH72" s="112"/>
      <c r="BI72" s="114">
        <f>IFERROR(BH72/BF72,"-")</f>
        <v>0</v>
      </c>
      <c r="BJ72" s="115"/>
      <c r="BK72" s="116">
        <f>IFERROR(BJ72/BF72,"-")</f>
        <v>0</v>
      </c>
      <c r="BL72" s="117"/>
      <c r="BM72" s="117"/>
      <c r="BN72" s="117"/>
      <c r="BO72" s="119">
        <v>2</v>
      </c>
      <c r="BP72" s="120">
        <f>IF(Q72=0,"",IF(BO72=0,"",(BO72/Q72)))</f>
        <v>0.4</v>
      </c>
      <c r="BQ72" s="121"/>
      <c r="BR72" s="122">
        <f>IFERROR(BQ72/BO72,"-")</f>
        <v>0</v>
      </c>
      <c r="BS72" s="123"/>
      <c r="BT72" s="124">
        <f>IFERROR(BS72/BO72,"-")</f>
        <v>0</v>
      </c>
      <c r="BU72" s="125"/>
      <c r="BV72" s="125"/>
      <c r="BW72" s="125"/>
      <c r="BX72" s="126">
        <v>1</v>
      </c>
      <c r="BY72" s="127">
        <f>IF(Q72=0,"",IF(BX72=0,"",(BX72/Q72)))</f>
        <v>0.2</v>
      </c>
      <c r="BZ72" s="128"/>
      <c r="CA72" s="129">
        <f>IFERROR(BZ72/BX72,"-")</f>
        <v>0</v>
      </c>
      <c r="CB72" s="130"/>
      <c r="CC72" s="131">
        <f>IFERROR(CB72/BX72,"-")</f>
        <v>0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211</v>
      </c>
      <c r="C73" s="189" t="s">
        <v>58</v>
      </c>
      <c r="D73" s="189"/>
      <c r="E73" s="189" t="s">
        <v>108</v>
      </c>
      <c r="F73" s="189" t="s">
        <v>108</v>
      </c>
      <c r="G73" s="189" t="s">
        <v>66</v>
      </c>
      <c r="H73" s="89" t="s">
        <v>212</v>
      </c>
      <c r="I73" s="89"/>
      <c r="J73" s="89"/>
      <c r="K73" s="181"/>
      <c r="L73" s="80">
        <v>13</v>
      </c>
      <c r="M73" s="80">
        <v>10</v>
      </c>
      <c r="N73" s="80">
        <v>2</v>
      </c>
      <c r="O73" s="91">
        <v>2</v>
      </c>
      <c r="P73" s="92">
        <v>0</v>
      </c>
      <c r="Q73" s="93">
        <f>O73+P73</f>
        <v>2</v>
      </c>
      <c r="R73" s="81">
        <f>IFERROR(Q73/N73,"-")</f>
        <v>1</v>
      </c>
      <c r="S73" s="80">
        <v>0</v>
      </c>
      <c r="T73" s="80">
        <v>0</v>
      </c>
      <c r="U73" s="81">
        <f>IFERROR(T73/(Q73),"-")</f>
        <v>0</v>
      </c>
      <c r="V73" s="82"/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>
        <f>IF(Q73=0,"",IF(BO73=0,"",(BO73/Q73)))</f>
        <v>0</v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>
        <v>2</v>
      </c>
      <c r="BY73" s="127">
        <f>IF(Q73=0,"",IF(BX73=0,"",(BX73/Q73)))</f>
        <v>1</v>
      </c>
      <c r="BZ73" s="128"/>
      <c r="CA73" s="129">
        <f>IFERROR(BZ73/BX73,"-")</f>
        <v>0</v>
      </c>
      <c r="CB73" s="130"/>
      <c r="CC73" s="131">
        <f>IFERROR(CB73/BX73,"-")</f>
        <v>0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30"/>
      <c r="B74" s="86"/>
      <c r="C74" s="86"/>
      <c r="D74" s="87"/>
      <c r="E74" s="87"/>
      <c r="F74" s="87"/>
      <c r="G74" s="88"/>
      <c r="H74" s="89"/>
      <c r="I74" s="89"/>
      <c r="J74" s="89"/>
      <c r="K74" s="182"/>
      <c r="L74" s="34"/>
      <c r="M74" s="34"/>
      <c r="N74" s="31"/>
      <c r="O74" s="23"/>
      <c r="P74" s="23"/>
      <c r="Q74" s="23"/>
      <c r="R74" s="32"/>
      <c r="S74" s="32"/>
      <c r="T74" s="23"/>
      <c r="U74" s="32"/>
      <c r="V74" s="25"/>
      <c r="W74" s="25"/>
      <c r="X74" s="25"/>
      <c r="Y74" s="188"/>
      <c r="Z74" s="188"/>
      <c r="AA74" s="188"/>
      <c r="AB74" s="188"/>
      <c r="AC74" s="33"/>
      <c r="AD74" s="58"/>
      <c r="AE74" s="62"/>
      <c r="AF74" s="63"/>
      <c r="AG74" s="62"/>
      <c r="AH74" s="66"/>
      <c r="AI74" s="67"/>
      <c r="AJ74" s="68"/>
      <c r="AK74" s="69"/>
      <c r="AL74" s="69"/>
      <c r="AM74" s="69"/>
      <c r="AN74" s="62"/>
      <c r="AO74" s="63"/>
      <c r="AP74" s="62"/>
      <c r="AQ74" s="66"/>
      <c r="AR74" s="67"/>
      <c r="AS74" s="68"/>
      <c r="AT74" s="69"/>
      <c r="AU74" s="69"/>
      <c r="AV74" s="69"/>
      <c r="AW74" s="62"/>
      <c r="AX74" s="63"/>
      <c r="AY74" s="62"/>
      <c r="AZ74" s="66"/>
      <c r="BA74" s="67"/>
      <c r="BB74" s="68"/>
      <c r="BC74" s="69"/>
      <c r="BD74" s="69"/>
      <c r="BE74" s="69"/>
      <c r="BF74" s="62"/>
      <c r="BG74" s="63"/>
      <c r="BH74" s="62"/>
      <c r="BI74" s="66"/>
      <c r="BJ74" s="67"/>
      <c r="BK74" s="68"/>
      <c r="BL74" s="69"/>
      <c r="BM74" s="69"/>
      <c r="BN74" s="69"/>
      <c r="BO74" s="64"/>
      <c r="BP74" s="65"/>
      <c r="BQ74" s="62"/>
      <c r="BR74" s="66"/>
      <c r="BS74" s="67"/>
      <c r="BT74" s="68"/>
      <c r="BU74" s="69"/>
      <c r="BV74" s="69"/>
      <c r="BW74" s="69"/>
      <c r="BX74" s="64"/>
      <c r="BY74" s="65"/>
      <c r="BZ74" s="62"/>
      <c r="CA74" s="66"/>
      <c r="CB74" s="67"/>
      <c r="CC74" s="68"/>
      <c r="CD74" s="69"/>
      <c r="CE74" s="69"/>
      <c r="CF74" s="69"/>
      <c r="CG74" s="64"/>
      <c r="CH74" s="65"/>
      <c r="CI74" s="62"/>
      <c r="CJ74" s="66"/>
      <c r="CK74" s="67"/>
      <c r="CL74" s="68"/>
      <c r="CM74" s="69"/>
      <c r="CN74" s="69"/>
      <c r="CO74" s="69"/>
      <c r="CP74" s="70"/>
      <c r="CQ74" s="67"/>
      <c r="CR74" s="67"/>
      <c r="CS74" s="67"/>
      <c r="CT74" s="71"/>
    </row>
    <row r="75" spans="1:99">
      <c r="A75" s="30"/>
      <c r="B75" s="37"/>
      <c r="C75" s="37"/>
      <c r="D75" s="21"/>
      <c r="E75" s="21"/>
      <c r="F75" s="21"/>
      <c r="G75" s="22"/>
      <c r="H75" s="36"/>
      <c r="I75" s="36"/>
      <c r="J75" s="74"/>
      <c r="K75" s="183"/>
      <c r="L75" s="34"/>
      <c r="M75" s="34"/>
      <c r="N75" s="31"/>
      <c r="O75" s="23"/>
      <c r="P75" s="23"/>
      <c r="Q75" s="23"/>
      <c r="R75" s="32"/>
      <c r="S75" s="32"/>
      <c r="T75" s="23"/>
      <c r="U75" s="32"/>
      <c r="V75" s="25"/>
      <c r="W75" s="25"/>
      <c r="X75" s="25"/>
      <c r="Y75" s="188"/>
      <c r="Z75" s="188"/>
      <c r="AA75" s="188"/>
      <c r="AB75" s="188"/>
      <c r="AC75" s="33"/>
      <c r="AD75" s="60"/>
      <c r="AE75" s="62"/>
      <c r="AF75" s="63"/>
      <c r="AG75" s="62"/>
      <c r="AH75" s="66"/>
      <c r="AI75" s="67"/>
      <c r="AJ75" s="68"/>
      <c r="AK75" s="69"/>
      <c r="AL75" s="69"/>
      <c r="AM75" s="69"/>
      <c r="AN75" s="62"/>
      <c r="AO75" s="63"/>
      <c r="AP75" s="62"/>
      <c r="AQ75" s="66"/>
      <c r="AR75" s="67"/>
      <c r="AS75" s="68"/>
      <c r="AT75" s="69"/>
      <c r="AU75" s="69"/>
      <c r="AV75" s="69"/>
      <c r="AW75" s="62"/>
      <c r="AX75" s="63"/>
      <c r="AY75" s="62"/>
      <c r="AZ75" s="66"/>
      <c r="BA75" s="67"/>
      <c r="BB75" s="68"/>
      <c r="BC75" s="69"/>
      <c r="BD75" s="69"/>
      <c r="BE75" s="69"/>
      <c r="BF75" s="62"/>
      <c r="BG75" s="63"/>
      <c r="BH75" s="62"/>
      <c r="BI75" s="66"/>
      <c r="BJ75" s="67"/>
      <c r="BK75" s="68"/>
      <c r="BL75" s="69"/>
      <c r="BM75" s="69"/>
      <c r="BN75" s="69"/>
      <c r="BO75" s="64"/>
      <c r="BP75" s="65"/>
      <c r="BQ75" s="62"/>
      <c r="BR75" s="66"/>
      <c r="BS75" s="67"/>
      <c r="BT75" s="68"/>
      <c r="BU75" s="69"/>
      <c r="BV75" s="69"/>
      <c r="BW75" s="69"/>
      <c r="BX75" s="64"/>
      <c r="BY75" s="65"/>
      <c r="BZ75" s="62"/>
      <c r="CA75" s="66"/>
      <c r="CB75" s="67"/>
      <c r="CC75" s="68"/>
      <c r="CD75" s="69"/>
      <c r="CE75" s="69"/>
      <c r="CF75" s="69"/>
      <c r="CG75" s="64"/>
      <c r="CH75" s="65"/>
      <c r="CI75" s="62"/>
      <c r="CJ75" s="66"/>
      <c r="CK75" s="67"/>
      <c r="CL75" s="68"/>
      <c r="CM75" s="69"/>
      <c r="CN75" s="69"/>
      <c r="CO75" s="69"/>
      <c r="CP75" s="70"/>
      <c r="CQ75" s="67"/>
      <c r="CR75" s="67"/>
      <c r="CS75" s="67"/>
      <c r="CT75" s="71"/>
    </row>
    <row r="76" spans="1:99">
      <c r="A76" s="19">
        <f>AC76</f>
        <v>1.085385344283</v>
      </c>
      <c r="B76" s="39"/>
      <c r="C76" s="39"/>
      <c r="D76" s="39"/>
      <c r="E76" s="39"/>
      <c r="F76" s="39"/>
      <c r="G76" s="39"/>
      <c r="H76" s="40" t="s">
        <v>213</v>
      </c>
      <c r="I76" s="40"/>
      <c r="J76" s="40"/>
      <c r="K76" s="184">
        <f>SUM(K6:K75)</f>
        <v>3166000</v>
      </c>
      <c r="L76" s="41">
        <f>SUM(L6:L75)</f>
        <v>500</v>
      </c>
      <c r="M76" s="41">
        <f>SUM(M6:M75)</f>
        <v>274</v>
      </c>
      <c r="N76" s="41">
        <f>SUM(N6:N75)</f>
        <v>314</v>
      </c>
      <c r="O76" s="41">
        <f>SUM(O6:O75)</f>
        <v>277</v>
      </c>
      <c r="P76" s="41">
        <f>SUM(P6:P75)</f>
        <v>1</v>
      </c>
      <c r="Q76" s="41">
        <f>SUM(Q6:Q75)</f>
        <v>278</v>
      </c>
      <c r="R76" s="42">
        <f>IFERROR(Q76/N76,"-")</f>
        <v>0.88535031847134</v>
      </c>
      <c r="S76" s="77">
        <f>SUM(S6:S75)</f>
        <v>17</v>
      </c>
      <c r="T76" s="77">
        <f>SUM(T6:T75)</f>
        <v>39</v>
      </c>
      <c r="U76" s="42">
        <f>IFERROR(S76/Q76,"-")</f>
        <v>0.061151079136691</v>
      </c>
      <c r="V76" s="43">
        <f>IFERROR(K76/Q76,"-")</f>
        <v>11388.489208633</v>
      </c>
      <c r="W76" s="44">
        <f>SUM(W6:W75)</f>
        <v>34</v>
      </c>
      <c r="X76" s="42">
        <f>IFERROR(W76/Q76,"-")</f>
        <v>0.12230215827338</v>
      </c>
      <c r="Y76" s="184">
        <f>SUM(Y6:Y75)</f>
        <v>3436330</v>
      </c>
      <c r="Z76" s="184">
        <f>IFERROR(Y76/Q76,"-")</f>
        <v>12360.899280576</v>
      </c>
      <c r="AA76" s="184">
        <f>IFERROR(Y76/W76,"-")</f>
        <v>101068.52941176</v>
      </c>
      <c r="AB76" s="184">
        <f>Y76-K76</f>
        <v>270330</v>
      </c>
      <c r="AC76" s="46">
        <f>Y76/K76</f>
        <v>1.085385344283</v>
      </c>
      <c r="AD76" s="59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7"/>
    <mergeCell ref="K38:K47"/>
    <mergeCell ref="V38:V47"/>
    <mergeCell ref="AB38:AB47"/>
    <mergeCell ref="AC38:AC47"/>
    <mergeCell ref="A48:A52"/>
    <mergeCell ref="K48:K52"/>
    <mergeCell ref="V48:V52"/>
    <mergeCell ref="AB48:AB52"/>
    <mergeCell ref="AC48:AC52"/>
    <mergeCell ref="A53:A55"/>
    <mergeCell ref="K53:K55"/>
    <mergeCell ref="V53:V55"/>
    <mergeCell ref="AB53:AB55"/>
    <mergeCell ref="AC53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73"/>
    <mergeCell ref="K68:K73"/>
    <mergeCell ref="V68:V73"/>
    <mergeCell ref="AB68:AB73"/>
    <mergeCell ref="AC68:AC7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214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215</v>
      </c>
      <c r="C6" s="189" t="s">
        <v>58</v>
      </c>
      <c r="D6" s="189" t="s">
        <v>216</v>
      </c>
      <c r="E6" s="189" t="s">
        <v>217</v>
      </c>
      <c r="F6" s="189" t="s">
        <v>218</v>
      </c>
      <c r="G6" s="189" t="s">
        <v>61</v>
      </c>
      <c r="H6" s="89" t="s">
        <v>219</v>
      </c>
      <c r="I6" s="89" t="s">
        <v>220</v>
      </c>
      <c r="J6" s="89" t="s">
        <v>221</v>
      </c>
      <c r="K6" s="181">
        <v>200000</v>
      </c>
      <c r="L6" s="80">
        <v>0</v>
      </c>
      <c r="M6" s="80">
        <v>0</v>
      </c>
      <c r="N6" s="80">
        <v>0</v>
      </c>
      <c r="O6" s="91">
        <v>9</v>
      </c>
      <c r="P6" s="92">
        <v>0</v>
      </c>
      <c r="Q6" s="93">
        <f>O6+P6</f>
        <v>9</v>
      </c>
      <c r="R6" s="81" t="str">
        <f>IFERROR(Q6/N6,"-")</f>
        <v>-</v>
      </c>
      <c r="S6" s="80">
        <v>0</v>
      </c>
      <c r="T6" s="80">
        <v>1</v>
      </c>
      <c r="U6" s="81">
        <f>IFERROR(T6/(Q6),"-")</f>
        <v>0.11111111111111</v>
      </c>
      <c r="V6" s="82">
        <f>IFERROR(K6/SUM(Q6:Q7),"-")</f>
        <v>18181.818181818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-200000</v>
      </c>
      <c r="AC6" s="85">
        <f>SUM(Y6:Y7)/SUM(K6:K7)</f>
        <v>0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3</v>
      </c>
      <c r="AO6" s="101">
        <f>IF(Q6=0,"",IF(AN6=0,"",(AN6/Q6)))</f>
        <v>0.33333333333333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3</v>
      </c>
      <c r="AX6" s="107">
        <f>IF(Q6=0,"",IF(AW6=0,"",(AW6/Q6)))</f>
        <v>0.33333333333333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0.22222222222222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0.11111111111111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222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31</v>
      </c>
      <c r="M7" s="80">
        <v>13</v>
      </c>
      <c r="N7" s="80">
        <v>4</v>
      </c>
      <c r="O7" s="91">
        <v>2</v>
      </c>
      <c r="P7" s="92">
        <v>0</v>
      </c>
      <c r="Q7" s="93">
        <f>O7+P7</f>
        <v>2</v>
      </c>
      <c r="R7" s="81">
        <f>IFERROR(Q7/N7,"-")</f>
        <v>0.5</v>
      </c>
      <c r="S7" s="80">
        <v>2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0.5</v>
      </c>
      <c r="BZ7" s="128">
        <v>1</v>
      </c>
      <c r="CA7" s="129">
        <f>IFERROR(BZ7/BX7,"-")</f>
        <v>1</v>
      </c>
      <c r="CB7" s="130">
        <v>5000</v>
      </c>
      <c r="CC7" s="131">
        <f>IFERROR(CB7/BX7,"-")</f>
        <v>5000</v>
      </c>
      <c r="CD7" s="132"/>
      <c r="CE7" s="132">
        <v>1</v>
      </c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>
        <v>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0.63076923076923</v>
      </c>
      <c r="B8" s="189" t="s">
        <v>223</v>
      </c>
      <c r="C8" s="189" t="s">
        <v>224</v>
      </c>
      <c r="D8" s="189" t="s">
        <v>225</v>
      </c>
      <c r="E8" s="189" t="s">
        <v>226</v>
      </c>
      <c r="F8" s="189"/>
      <c r="G8" s="189" t="s">
        <v>61</v>
      </c>
      <c r="H8" s="89" t="s">
        <v>227</v>
      </c>
      <c r="I8" s="89" t="s">
        <v>228</v>
      </c>
      <c r="J8" s="89" t="s">
        <v>229</v>
      </c>
      <c r="K8" s="181">
        <v>65000</v>
      </c>
      <c r="L8" s="80">
        <v>0</v>
      </c>
      <c r="M8" s="80">
        <v>0</v>
      </c>
      <c r="N8" s="80">
        <v>0</v>
      </c>
      <c r="O8" s="91">
        <v>32</v>
      </c>
      <c r="P8" s="92">
        <v>0</v>
      </c>
      <c r="Q8" s="93">
        <f>O8+P8</f>
        <v>32</v>
      </c>
      <c r="R8" s="81" t="str">
        <f>IFERROR(Q8/N8,"-")</f>
        <v>-</v>
      </c>
      <c r="S8" s="80">
        <v>4</v>
      </c>
      <c r="T8" s="80">
        <v>6</v>
      </c>
      <c r="U8" s="81">
        <f>IFERROR(T8/(Q8),"-")</f>
        <v>0.1875</v>
      </c>
      <c r="V8" s="82">
        <f>IFERROR(K8/SUM(Q8:Q9),"-")</f>
        <v>1511.6279069767</v>
      </c>
      <c r="W8" s="83">
        <v>3</v>
      </c>
      <c r="X8" s="81">
        <f>IF(Q8=0,"-",W8/Q8)</f>
        <v>0.09375</v>
      </c>
      <c r="Y8" s="186">
        <v>35000</v>
      </c>
      <c r="Z8" s="187">
        <f>IFERROR(Y8/Q8,"-")</f>
        <v>1093.75</v>
      </c>
      <c r="AA8" s="187">
        <f>IFERROR(Y8/W8,"-")</f>
        <v>11666.666666667</v>
      </c>
      <c r="AB8" s="181">
        <f>SUM(Y8:Y9)-SUM(K8:K9)</f>
        <v>-24000</v>
      </c>
      <c r="AC8" s="85">
        <f>SUM(Y8:Y9)/SUM(K8:K9)</f>
        <v>0.63076923076923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6</v>
      </c>
      <c r="AO8" s="101">
        <f>IF(Q8=0,"",IF(AN8=0,"",(AN8/Q8)))</f>
        <v>0.1875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2</v>
      </c>
      <c r="AX8" s="107">
        <f>IF(Q8=0,"",IF(AW8=0,"",(AW8/Q8)))</f>
        <v>0.0625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8</v>
      </c>
      <c r="BG8" s="113">
        <f>IF(Q8=0,"",IF(BF8=0,"",(BF8/Q8)))</f>
        <v>0.25</v>
      </c>
      <c r="BH8" s="112">
        <v>2</v>
      </c>
      <c r="BI8" s="114">
        <f>IFERROR(BH8/BF8,"-")</f>
        <v>0.25</v>
      </c>
      <c r="BJ8" s="115">
        <v>32000</v>
      </c>
      <c r="BK8" s="116">
        <f>IFERROR(BJ8/BF8,"-")</f>
        <v>4000</v>
      </c>
      <c r="BL8" s="117"/>
      <c r="BM8" s="117">
        <v>1</v>
      </c>
      <c r="BN8" s="117">
        <v>1</v>
      </c>
      <c r="BO8" s="119">
        <v>8</v>
      </c>
      <c r="BP8" s="120">
        <f>IF(Q8=0,"",IF(BO8=0,"",(BO8/Q8)))</f>
        <v>0.25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5</v>
      </c>
      <c r="BY8" s="127">
        <f>IF(Q8=0,"",IF(BX8=0,"",(BX8/Q8)))</f>
        <v>0.15625</v>
      </c>
      <c r="BZ8" s="128">
        <v>1</v>
      </c>
      <c r="CA8" s="129">
        <f>IFERROR(BZ8/BX8,"-")</f>
        <v>0.2</v>
      </c>
      <c r="CB8" s="130">
        <v>3000</v>
      </c>
      <c r="CC8" s="131">
        <f>IFERROR(CB8/BX8,"-")</f>
        <v>600</v>
      </c>
      <c r="CD8" s="132">
        <v>1</v>
      </c>
      <c r="CE8" s="132"/>
      <c r="CF8" s="132"/>
      <c r="CG8" s="133">
        <v>3</v>
      </c>
      <c r="CH8" s="134">
        <f>IF(Q8=0,"",IF(CG8=0,"",(CG8/Q8)))</f>
        <v>0.09375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3</v>
      </c>
      <c r="CQ8" s="141">
        <v>35000</v>
      </c>
      <c r="CR8" s="141">
        <v>20000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230</v>
      </c>
      <c r="C9" s="189" t="s">
        <v>224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65</v>
      </c>
      <c r="M9" s="80">
        <v>38</v>
      </c>
      <c r="N9" s="80">
        <v>21</v>
      </c>
      <c r="O9" s="91">
        <v>11</v>
      </c>
      <c r="P9" s="92">
        <v>0</v>
      </c>
      <c r="Q9" s="93">
        <f>O9+P9</f>
        <v>11</v>
      </c>
      <c r="R9" s="81">
        <f>IFERROR(Q9/N9,"-")</f>
        <v>0.52380952380952</v>
      </c>
      <c r="S9" s="80">
        <v>2</v>
      </c>
      <c r="T9" s="80">
        <v>2</v>
      </c>
      <c r="U9" s="81">
        <f>IFERROR(T9/(Q9),"-")</f>
        <v>0.18181818181818</v>
      </c>
      <c r="V9" s="82"/>
      <c r="W9" s="83">
        <v>1</v>
      </c>
      <c r="X9" s="81">
        <f>IF(Q9=0,"-",W9/Q9)</f>
        <v>0.090909090909091</v>
      </c>
      <c r="Y9" s="186">
        <v>6000</v>
      </c>
      <c r="Z9" s="187">
        <f>IFERROR(Y9/Q9,"-")</f>
        <v>545.45454545455</v>
      </c>
      <c r="AA9" s="187">
        <f>IFERROR(Y9/W9,"-")</f>
        <v>6000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0.090909090909091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2</v>
      </c>
      <c r="BG9" s="113">
        <f>IF(Q9=0,"",IF(BF9=0,"",(BF9/Q9)))</f>
        <v>0.18181818181818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4</v>
      </c>
      <c r="BP9" s="120">
        <f>IF(Q9=0,"",IF(BO9=0,"",(BO9/Q9)))</f>
        <v>0.36363636363636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3</v>
      </c>
      <c r="BY9" s="127">
        <f>IF(Q9=0,"",IF(BX9=0,"",(BX9/Q9)))</f>
        <v>0.27272727272727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0.090909090909091</v>
      </c>
      <c r="CI9" s="135">
        <v>1</v>
      </c>
      <c r="CJ9" s="136">
        <f>IFERROR(CI9/CG9,"-")</f>
        <v>1</v>
      </c>
      <c r="CK9" s="137">
        <v>6000</v>
      </c>
      <c r="CL9" s="138">
        <f>IFERROR(CK9/CG9,"-")</f>
        <v>6000</v>
      </c>
      <c r="CM9" s="139"/>
      <c r="CN9" s="139">
        <v>1</v>
      </c>
      <c r="CO9" s="139"/>
      <c r="CP9" s="140">
        <v>1</v>
      </c>
      <c r="CQ9" s="141">
        <v>6000</v>
      </c>
      <c r="CR9" s="141">
        <v>6000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3.9466666666667</v>
      </c>
      <c r="B10" s="189" t="s">
        <v>231</v>
      </c>
      <c r="C10" s="189" t="s">
        <v>224</v>
      </c>
      <c r="D10" s="189" t="s">
        <v>232</v>
      </c>
      <c r="E10" s="189" t="s">
        <v>233</v>
      </c>
      <c r="F10" s="189"/>
      <c r="G10" s="189" t="s">
        <v>61</v>
      </c>
      <c r="H10" s="89" t="s">
        <v>234</v>
      </c>
      <c r="I10" s="89" t="s">
        <v>235</v>
      </c>
      <c r="J10" s="89" t="s">
        <v>236</v>
      </c>
      <c r="K10" s="181">
        <v>75000</v>
      </c>
      <c r="L10" s="80">
        <v>0</v>
      </c>
      <c r="M10" s="80">
        <v>0</v>
      </c>
      <c r="N10" s="80">
        <v>0</v>
      </c>
      <c r="O10" s="91">
        <v>44</v>
      </c>
      <c r="P10" s="92">
        <v>1</v>
      </c>
      <c r="Q10" s="93">
        <f>O10+P10</f>
        <v>45</v>
      </c>
      <c r="R10" s="81" t="str">
        <f>IFERROR(Q10/N10,"-")</f>
        <v>-</v>
      </c>
      <c r="S10" s="80">
        <v>3</v>
      </c>
      <c r="T10" s="80">
        <v>5</v>
      </c>
      <c r="U10" s="81">
        <f>IFERROR(T10/(Q10),"-")</f>
        <v>0.11111111111111</v>
      </c>
      <c r="V10" s="82">
        <f>IFERROR(K10/SUM(Q10:Q11),"-")</f>
        <v>1470.5882352941</v>
      </c>
      <c r="W10" s="83">
        <v>2</v>
      </c>
      <c r="X10" s="81">
        <f>IF(Q10=0,"-",W10/Q10)</f>
        <v>0.044444444444444</v>
      </c>
      <c r="Y10" s="186">
        <v>296000</v>
      </c>
      <c r="Z10" s="187">
        <f>IFERROR(Y10/Q10,"-")</f>
        <v>6577.7777777778</v>
      </c>
      <c r="AA10" s="187">
        <f>IFERROR(Y10/W10,"-")</f>
        <v>148000</v>
      </c>
      <c r="AB10" s="181">
        <f>SUM(Y10:Y11)-SUM(K10:K11)</f>
        <v>221000</v>
      </c>
      <c r="AC10" s="85">
        <f>SUM(Y10:Y11)/SUM(K10:K11)</f>
        <v>3.9466666666667</v>
      </c>
      <c r="AD10" s="78"/>
      <c r="AE10" s="94">
        <v>4</v>
      </c>
      <c r="AF10" s="95">
        <f>IF(Q10=0,"",IF(AE10=0,"",(AE10/Q10)))</f>
        <v>0.088888888888889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15</v>
      </c>
      <c r="AO10" s="101">
        <f>IF(Q10=0,"",IF(AN10=0,"",(AN10/Q10)))</f>
        <v>0.33333333333333</v>
      </c>
      <c r="AP10" s="100">
        <v>1</v>
      </c>
      <c r="AQ10" s="102">
        <f>IFERROR(AP10/AN10,"-")</f>
        <v>0.066666666666667</v>
      </c>
      <c r="AR10" s="103">
        <v>6000</v>
      </c>
      <c r="AS10" s="104">
        <f>IFERROR(AR10/AN10,"-")</f>
        <v>400</v>
      </c>
      <c r="AT10" s="105"/>
      <c r="AU10" s="105">
        <v>1</v>
      </c>
      <c r="AV10" s="105"/>
      <c r="AW10" s="106">
        <v>4</v>
      </c>
      <c r="AX10" s="107">
        <f>IF(Q10=0,"",IF(AW10=0,"",(AW10/Q10)))</f>
        <v>0.088888888888889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5</v>
      </c>
      <c r="BG10" s="113">
        <f>IF(Q10=0,"",IF(BF10=0,"",(BF10/Q10)))</f>
        <v>0.11111111111111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12</v>
      </c>
      <c r="BP10" s="120">
        <f>IF(Q10=0,"",IF(BO10=0,"",(BO10/Q10)))</f>
        <v>0.26666666666667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4</v>
      </c>
      <c r="BY10" s="127">
        <f>IF(Q10=0,"",IF(BX10=0,"",(BX10/Q10)))</f>
        <v>0.088888888888889</v>
      </c>
      <c r="BZ10" s="128">
        <v>1</v>
      </c>
      <c r="CA10" s="129">
        <f>IFERROR(BZ10/BX10,"-")</f>
        <v>0.25</v>
      </c>
      <c r="CB10" s="130">
        <v>290000</v>
      </c>
      <c r="CC10" s="131">
        <f>IFERROR(CB10/BX10,"-")</f>
        <v>72500</v>
      </c>
      <c r="CD10" s="132"/>
      <c r="CE10" s="132"/>
      <c r="CF10" s="132">
        <v>1</v>
      </c>
      <c r="CG10" s="133">
        <v>1</v>
      </c>
      <c r="CH10" s="134">
        <f>IF(Q10=0,"",IF(CG10=0,"",(CG10/Q10)))</f>
        <v>0.022222222222222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2</v>
      </c>
      <c r="CQ10" s="141">
        <v>296000</v>
      </c>
      <c r="CR10" s="141">
        <v>290000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237</v>
      </c>
      <c r="C11" s="189" t="s">
        <v>224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59</v>
      </c>
      <c r="M11" s="80">
        <v>37</v>
      </c>
      <c r="N11" s="80">
        <v>13</v>
      </c>
      <c r="O11" s="91">
        <v>6</v>
      </c>
      <c r="P11" s="92">
        <v>0</v>
      </c>
      <c r="Q11" s="93">
        <f>O11+P11</f>
        <v>6</v>
      </c>
      <c r="R11" s="81">
        <f>IFERROR(Q11/N11,"-")</f>
        <v>0.46153846153846</v>
      </c>
      <c r="S11" s="80">
        <v>1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0.16666666666667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0.16666666666667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2</v>
      </c>
      <c r="BP11" s="120">
        <f>IF(Q11=0,"",IF(BO11=0,"",(BO11/Q11)))</f>
        <v>0.33333333333333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2</v>
      </c>
      <c r="BY11" s="127">
        <f>IF(Q11=0,"",IF(BX11=0,"",(BX11/Q11)))</f>
        <v>0.33333333333333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</v>
      </c>
      <c r="B12" s="189" t="s">
        <v>238</v>
      </c>
      <c r="C12" s="189" t="s">
        <v>224</v>
      </c>
      <c r="D12" s="189" t="s">
        <v>216</v>
      </c>
      <c r="E12" s="189" t="s">
        <v>226</v>
      </c>
      <c r="F12" s="189"/>
      <c r="G12" s="189" t="s">
        <v>61</v>
      </c>
      <c r="H12" s="89" t="s">
        <v>239</v>
      </c>
      <c r="I12" s="89" t="s">
        <v>228</v>
      </c>
      <c r="J12" s="89" t="s">
        <v>240</v>
      </c>
      <c r="K12" s="181">
        <v>75000</v>
      </c>
      <c r="L12" s="80">
        <v>0</v>
      </c>
      <c r="M12" s="80">
        <v>0</v>
      </c>
      <c r="N12" s="80">
        <v>0</v>
      </c>
      <c r="O12" s="91">
        <v>14</v>
      </c>
      <c r="P12" s="92">
        <v>0</v>
      </c>
      <c r="Q12" s="93">
        <f>O12+P12</f>
        <v>14</v>
      </c>
      <c r="R12" s="81" t="str">
        <f>IFERROR(Q12/N12,"-")</f>
        <v>-</v>
      </c>
      <c r="S12" s="80">
        <v>0</v>
      </c>
      <c r="T12" s="80">
        <v>2</v>
      </c>
      <c r="U12" s="81">
        <f>IFERROR(T12/(Q12),"-")</f>
        <v>0.14285714285714</v>
      </c>
      <c r="V12" s="82">
        <f>IFERROR(K12/SUM(Q12:Q13),"-")</f>
        <v>4411.7647058824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-75000</v>
      </c>
      <c r="AC12" s="85">
        <f>SUM(Y12:Y13)/SUM(K12:K13)</f>
        <v>0</v>
      </c>
      <c r="AD12" s="78"/>
      <c r="AE12" s="94">
        <v>2</v>
      </c>
      <c r="AF12" s="95">
        <f>IF(Q12=0,"",IF(AE12=0,"",(AE12/Q12)))</f>
        <v>0.14285714285714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6</v>
      </c>
      <c r="AO12" s="101">
        <f>IF(Q12=0,"",IF(AN12=0,"",(AN12/Q12)))</f>
        <v>0.42857142857143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3</v>
      </c>
      <c r="BP12" s="120">
        <f>IF(Q12=0,"",IF(BO12=0,"",(BO12/Q12)))</f>
        <v>0.21428571428571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3</v>
      </c>
      <c r="BY12" s="127">
        <f>IF(Q12=0,"",IF(BX12=0,"",(BX12/Q12)))</f>
        <v>0.21428571428571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241</v>
      </c>
      <c r="C13" s="189" t="s">
        <v>224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323</v>
      </c>
      <c r="M13" s="80">
        <v>27</v>
      </c>
      <c r="N13" s="80">
        <v>25</v>
      </c>
      <c r="O13" s="91">
        <v>3</v>
      </c>
      <c r="P13" s="92">
        <v>0</v>
      </c>
      <c r="Q13" s="93">
        <f>O13+P13</f>
        <v>3</v>
      </c>
      <c r="R13" s="81">
        <f>IFERROR(Q13/N13,"-")</f>
        <v>0.12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0.33333333333333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0.33333333333333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1</v>
      </c>
      <c r="CH13" s="134">
        <f>IF(Q13=0,"",IF(CG13=0,"",(CG13/Q13)))</f>
        <v>0.33333333333333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3.58304</v>
      </c>
      <c r="B14" s="189" t="s">
        <v>242</v>
      </c>
      <c r="C14" s="189"/>
      <c r="D14" s="189"/>
      <c r="E14" s="189"/>
      <c r="F14" s="189"/>
      <c r="G14" s="189" t="s">
        <v>61</v>
      </c>
      <c r="H14" s="89" t="s">
        <v>243</v>
      </c>
      <c r="I14" s="89"/>
      <c r="J14" s="191" t="s">
        <v>187</v>
      </c>
      <c r="K14" s="181">
        <v>500000</v>
      </c>
      <c r="L14" s="80">
        <v>0</v>
      </c>
      <c r="M14" s="80">
        <v>0</v>
      </c>
      <c r="N14" s="80">
        <v>0</v>
      </c>
      <c r="O14" s="91">
        <v>168</v>
      </c>
      <c r="P14" s="92">
        <v>0</v>
      </c>
      <c r="Q14" s="93">
        <f>O14+P14</f>
        <v>168</v>
      </c>
      <c r="R14" s="81" t="str">
        <f>IFERROR(Q14/N14,"-")</f>
        <v>-</v>
      </c>
      <c r="S14" s="80">
        <v>6</v>
      </c>
      <c r="T14" s="80">
        <v>19</v>
      </c>
      <c r="U14" s="81">
        <f>IFERROR(T14/(Q14),"-")</f>
        <v>0.11309523809524</v>
      </c>
      <c r="V14" s="82">
        <f>IFERROR(K14/SUM(Q14:Q19),"-")</f>
        <v>2659.5744680851</v>
      </c>
      <c r="W14" s="83">
        <v>17</v>
      </c>
      <c r="X14" s="81">
        <f>IF(Q14=0,"-",W14/Q14)</f>
        <v>0.10119047619048</v>
      </c>
      <c r="Y14" s="186">
        <v>1790820</v>
      </c>
      <c r="Z14" s="187">
        <f>IFERROR(Y14/Q14,"-")</f>
        <v>10659.642857143</v>
      </c>
      <c r="AA14" s="187">
        <f>IFERROR(Y14/W14,"-")</f>
        <v>105342.35294118</v>
      </c>
      <c r="AB14" s="181">
        <f>SUM(Y14:Y19)-SUM(K14:K19)</f>
        <v>1291520</v>
      </c>
      <c r="AC14" s="85">
        <f>SUM(Y14:Y19)/SUM(K14:K19)</f>
        <v>3.58304</v>
      </c>
      <c r="AD14" s="78"/>
      <c r="AE14" s="94">
        <v>14</v>
      </c>
      <c r="AF14" s="95">
        <f>IF(Q14=0,"",IF(AE14=0,"",(AE14/Q14)))</f>
        <v>0.083333333333333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>
        <v>69</v>
      </c>
      <c r="AO14" s="101">
        <f>IF(Q14=0,"",IF(AN14=0,"",(AN14/Q14)))</f>
        <v>0.41071428571429</v>
      </c>
      <c r="AP14" s="100">
        <v>3</v>
      </c>
      <c r="AQ14" s="102">
        <f>IFERROR(AP14/AN14,"-")</f>
        <v>0.043478260869565</v>
      </c>
      <c r="AR14" s="103">
        <v>11420</v>
      </c>
      <c r="AS14" s="104">
        <f>IFERROR(AR14/AN14,"-")</f>
        <v>165.50724637681</v>
      </c>
      <c r="AT14" s="105">
        <v>1</v>
      </c>
      <c r="AU14" s="105">
        <v>1</v>
      </c>
      <c r="AV14" s="105">
        <v>1</v>
      </c>
      <c r="AW14" s="106">
        <v>14</v>
      </c>
      <c r="AX14" s="107">
        <f>IF(Q14=0,"",IF(AW14=0,"",(AW14/Q14)))</f>
        <v>0.083333333333333</v>
      </c>
      <c r="AY14" s="106">
        <v>1</v>
      </c>
      <c r="AZ14" s="108">
        <f>IFERROR(AY14/AW14,"-")</f>
        <v>0.071428571428571</v>
      </c>
      <c r="BA14" s="109">
        <v>5000</v>
      </c>
      <c r="BB14" s="110">
        <f>IFERROR(BA14/AW14,"-")</f>
        <v>357.14285714286</v>
      </c>
      <c r="BC14" s="111">
        <v>1</v>
      </c>
      <c r="BD14" s="111"/>
      <c r="BE14" s="111"/>
      <c r="BF14" s="112">
        <v>24</v>
      </c>
      <c r="BG14" s="113">
        <f>IF(Q14=0,"",IF(BF14=0,"",(BF14/Q14)))</f>
        <v>0.14285714285714</v>
      </c>
      <c r="BH14" s="112">
        <v>2</v>
      </c>
      <c r="BI14" s="114">
        <f>IFERROR(BH14/BF14,"-")</f>
        <v>0.083333333333333</v>
      </c>
      <c r="BJ14" s="115">
        <v>4400</v>
      </c>
      <c r="BK14" s="116">
        <f>IFERROR(BJ14/BF14,"-")</f>
        <v>183.33333333333</v>
      </c>
      <c r="BL14" s="117">
        <v>1</v>
      </c>
      <c r="BM14" s="117">
        <v>1</v>
      </c>
      <c r="BN14" s="117"/>
      <c r="BO14" s="119">
        <v>32</v>
      </c>
      <c r="BP14" s="120">
        <f>IF(Q14=0,"",IF(BO14=0,"",(BO14/Q14)))</f>
        <v>0.19047619047619</v>
      </c>
      <c r="BQ14" s="121">
        <v>6</v>
      </c>
      <c r="BR14" s="122">
        <f>IFERROR(BQ14/BO14,"-")</f>
        <v>0.1875</v>
      </c>
      <c r="BS14" s="123">
        <v>179000</v>
      </c>
      <c r="BT14" s="124">
        <f>IFERROR(BS14/BO14,"-")</f>
        <v>5593.75</v>
      </c>
      <c r="BU14" s="125">
        <v>3</v>
      </c>
      <c r="BV14" s="125">
        <v>1</v>
      </c>
      <c r="BW14" s="125">
        <v>2</v>
      </c>
      <c r="BX14" s="126">
        <v>15</v>
      </c>
      <c r="BY14" s="127">
        <f>IF(Q14=0,"",IF(BX14=0,"",(BX14/Q14)))</f>
        <v>0.089285714285714</v>
      </c>
      <c r="BZ14" s="128">
        <v>5</v>
      </c>
      <c r="CA14" s="129">
        <f>IFERROR(BZ14/BX14,"-")</f>
        <v>0.33333333333333</v>
      </c>
      <c r="CB14" s="130">
        <v>1591000</v>
      </c>
      <c r="CC14" s="131">
        <f>IFERROR(CB14/BX14,"-")</f>
        <v>106066.66666667</v>
      </c>
      <c r="CD14" s="132">
        <v>1</v>
      </c>
      <c r="CE14" s="132">
        <v>2</v>
      </c>
      <c r="CF14" s="132">
        <v>2</v>
      </c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17</v>
      </c>
      <c r="CQ14" s="141">
        <v>1790820</v>
      </c>
      <c r="CR14" s="141">
        <v>1458000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244</v>
      </c>
      <c r="C15" s="189"/>
      <c r="D15" s="189"/>
      <c r="E15" s="189"/>
      <c r="F15" s="189"/>
      <c r="G15" s="189" t="s">
        <v>61</v>
      </c>
      <c r="H15" s="89"/>
      <c r="I15" s="89"/>
      <c r="J15" s="89"/>
      <c r="K15" s="181"/>
      <c r="L15" s="80">
        <v>0</v>
      </c>
      <c r="M15" s="80">
        <v>0</v>
      </c>
      <c r="N15" s="80">
        <v>0</v>
      </c>
      <c r="O15" s="91">
        <v>0</v>
      </c>
      <c r="P15" s="92">
        <v>0</v>
      </c>
      <c r="Q15" s="93">
        <f>O15+P15</f>
        <v>0</v>
      </c>
      <c r="R15" s="81" t="str">
        <f>IFERROR(Q15/N15,"-")</f>
        <v>-</v>
      </c>
      <c r="S15" s="80">
        <v>0</v>
      </c>
      <c r="T15" s="80">
        <v>0</v>
      </c>
      <c r="U15" s="81" t="str">
        <f>IFERROR(T15/(Q15),"-")</f>
        <v>-</v>
      </c>
      <c r="V15" s="82"/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/>
      <c r="AC15" s="85"/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245</v>
      </c>
      <c r="C16" s="189"/>
      <c r="D16" s="189"/>
      <c r="E16" s="189"/>
      <c r="F16" s="189"/>
      <c r="G16" s="189" t="s">
        <v>61</v>
      </c>
      <c r="H16" s="89"/>
      <c r="I16" s="89"/>
      <c r="J16" s="89"/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246</v>
      </c>
      <c r="C17" s="189"/>
      <c r="D17" s="189"/>
      <c r="E17" s="189"/>
      <c r="F17" s="189"/>
      <c r="G17" s="189" t="s">
        <v>66</v>
      </c>
      <c r="H17" s="89"/>
      <c r="I17" s="89"/>
      <c r="J17" s="89"/>
      <c r="K17" s="181"/>
      <c r="L17" s="80">
        <v>95</v>
      </c>
      <c r="M17" s="80">
        <v>68</v>
      </c>
      <c r="N17" s="80">
        <v>48</v>
      </c>
      <c r="O17" s="91">
        <v>18</v>
      </c>
      <c r="P17" s="92">
        <v>0</v>
      </c>
      <c r="Q17" s="93">
        <f>O17+P17</f>
        <v>18</v>
      </c>
      <c r="R17" s="81">
        <f>IFERROR(Q17/N17,"-")</f>
        <v>0.375</v>
      </c>
      <c r="S17" s="80">
        <v>1</v>
      </c>
      <c r="T17" s="80">
        <v>3</v>
      </c>
      <c r="U17" s="81">
        <f>IFERROR(T17/(Q17),"-")</f>
        <v>0.16666666666667</v>
      </c>
      <c r="V17" s="82"/>
      <c r="W17" s="83">
        <v>1</v>
      </c>
      <c r="X17" s="81">
        <f>IF(Q17=0,"-",W17/Q17)</f>
        <v>0.055555555555556</v>
      </c>
      <c r="Y17" s="186">
        <v>700</v>
      </c>
      <c r="Z17" s="187">
        <f>IFERROR(Y17/Q17,"-")</f>
        <v>38.888888888889</v>
      </c>
      <c r="AA17" s="187">
        <f>IFERROR(Y17/W17,"-")</f>
        <v>700</v>
      </c>
      <c r="AB17" s="181"/>
      <c r="AC17" s="85"/>
      <c r="AD17" s="78"/>
      <c r="AE17" s="94">
        <v>1</v>
      </c>
      <c r="AF17" s="95">
        <f>IF(Q17=0,"",IF(AE17=0,"",(AE17/Q17)))</f>
        <v>0.055555555555556</v>
      </c>
      <c r="AG17" s="94"/>
      <c r="AH17" s="96">
        <f>IFERROR(AG17/AE17,"-")</f>
        <v>0</v>
      </c>
      <c r="AI17" s="97"/>
      <c r="AJ17" s="98">
        <f>IFERROR(AI17/AE17,"-")</f>
        <v>0</v>
      </c>
      <c r="AK17" s="99"/>
      <c r="AL17" s="99"/>
      <c r="AM17" s="99"/>
      <c r="AN17" s="100">
        <v>1</v>
      </c>
      <c r="AO17" s="101">
        <f>IF(Q17=0,"",IF(AN17=0,"",(AN17/Q17)))</f>
        <v>0.055555555555556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1</v>
      </c>
      <c r="AX17" s="107">
        <f>IF(Q17=0,"",IF(AW17=0,"",(AW17/Q17)))</f>
        <v>0.055555555555556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2</v>
      </c>
      <c r="BG17" s="113">
        <f>IF(Q17=0,"",IF(BF17=0,"",(BF17/Q17)))</f>
        <v>0.11111111111111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8</v>
      </c>
      <c r="BP17" s="120">
        <f>IF(Q17=0,"",IF(BO17=0,"",(BO17/Q17)))</f>
        <v>0.44444444444444</v>
      </c>
      <c r="BQ17" s="121">
        <v>1</v>
      </c>
      <c r="BR17" s="122">
        <f>IFERROR(BQ17/BO17,"-")</f>
        <v>0.125</v>
      </c>
      <c r="BS17" s="123">
        <v>700</v>
      </c>
      <c r="BT17" s="124">
        <f>IFERROR(BS17/BO17,"-")</f>
        <v>87.5</v>
      </c>
      <c r="BU17" s="125">
        <v>1</v>
      </c>
      <c r="BV17" s="125"/>
      <c r="BW17" s="125"/>
      <c r="BX17" s="126">
        <v>5</v>
      </c>
      <c r="BY17" s="127">
        <f>IF(Q17=0,"",IF(BX17=0,"",(BX17/Q17)))</f>
        <v>0.27777777777778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700</v>
      </c>
      <c r="CR17" s="141">
        <v>700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247</v>
      </c>
      <c r="C18" s="189"/>
      <c r="D18" s="189"/>
      <c r="E18" s="189"/>
      <c r="F18" s="189"/>
      <c r="G18" s="189" t="s">
        <v>66</v>
      </c>
      <c r="H18" s="89"/>
      <c r="I18" s="89"/>
      <c r="J18" s="89"/>
      <c r="K18" s="181"/>
      <c r="L18" s="80">
        <v>31</v>
      </c>
      <c r="M18" s="80">
        <v>16</v>
      </c>
      <c r="N18" s="80">
        <v>10</v>
      </c>
      <c r="O18" s="91">
        <v>2</v>
      </c>
      <c r="P18" s="92">
        <v>0</v>
      </c>
      <c r="Q18" s="93">
        <f>O18+P18</f>
        <v>2</v>
      </c>
      <c r="R18" s="81">
        <f>IFERROR(Q18/N18,"-")</f>
        <v>0.2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>
        <v>2</v>
      </c>
      <c r="BY18" s="127">
        <f>IF(Q18=0,"",IF(BX18=0,"",(BX18/Q18)))</f>
        <v>1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248</v>
      </c>
      <c r="C19" s="189"/>
      <c r="D19" s="189"/>
      <c r="E19" s="189"/>
      <c r="F19" s="189"/>
      <c r="G19" s="189" t="s">
        <v>66</v>
      </c>
      <c r="H19" s="89"/>
      <c r="I19" s="89"/>
      <c r="J19" s="89"/>
      <c r="K19" s="181"/>
      <c r="L19" s="80">
        <v>0</v>
      </c>
      <c r="M19" s="80">
        <v>0</v>
      </c>
      <c r="N19" s="80">
        <v>0</v>
      </c>
      <c r="O19" s="91">
        <v>0</v>
      </c>
      <c r="P19" s="92">
        <v>0</v>
      </c>
      <c r="Q19" s="93">
        <f>O19+P19</f>
        <v>0</v>
      </c>
      <c r="R19" s="81" t="str">
        <f>IFERROR(Q19/N19,"-")</f>
        <v>-</v>
      </c>
      <c r="S19" s="80">
        <v>0</v>
      </c>
      <c r="T19" s="80">
        <v>0</v>
      </c>
      <c r="U19" s="81" t="str">
        <f>IFERROR(T19/(Q19),"-")</f>
        <v>-</v>
      </c>
      <c r="V19" s="82"/>
      <c r="W19" s="83">
        <v>0</v>
      </c>
      <c r="X19" s="81" t="str">
        <f>IF(Q19=0,"-",W19/Q19)</f>
        <v>-</v>
      </c>
      <c r="Y19" s="186">
        <v>0</v>
      </c>
      <c r="Z19" s="187" t="str">
        <f>IFERROR(Y19/Q19,"-")</f>
        <v>-</v>
      </c>
      <c r="AA19" s="187" t="str">
        <f>IFERROR(Y19/W19,"-")</f>
        <v>-</v>
      </c>
      <c r="AB19" s="181"/>
      <c r="AC19" s="85"/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30"/>
      <c r="B20" s="86"/>
      <c r="C20" s="86"/>
      <c r="D20" s="87"/>
      <c r="E20" s="87"/>
      <c r="F20" s="87"/>
      <c r="G20" s="88"/>
      <c r="H20" s="89"/>
      <c r="I20" s="89"/>
      <c r="J20" s="89"/>
      <c r="K20" s="182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8"/>
      <c r="Z20" s="188"/>
      <c r="AA20" s="188"/>
      <c r="AB20" s="188"/>
      <c r="AC20" s="33"/>
      <c r="AD20" s="58"/>
      <c r="AE20" s="62"/>
      <c r="AF20" s="63"/>
      <c r="AG20" s="62"/>
      <c r="AH20" s="66"/>
      <c r="AI20" s="67"/>
      <c r="AJ20" s="68"/>
      <c r="AK20" s="69"/>
      <c r="AL20" s="69"/>
      <c r="AM20" s="69"/>
      <c r="AN20" s="62"/>
      <c r="AO20" s="63"/>
      <c r="AP20" s="62"/>
      <c r="AQ20" s="66"/>
      <c r="AR20" s="67"/>
      <c r="AS20" s="68"/>
      <c r="AT20" s="69"/>
      <c r="AU20" s="69"/>
      <c r="AV20" s="69"/>
      <c r="AW20" s="62"/>
      <c r="AX20" s="63"/>
      <c r="AY20" s="62"/>
      <c r="AZ20" s="66"/>
      <c r="BA20" s="67"/>
      <c r="BB20" s="68"/>
      <c r="BC20" s="69"/>
      <c r="BD20" s="69"/>
      <c r="BE20" s="69"/>
      <c r="BF20" s="62"/>
      <c r="BG20" s="63"/>
      <c r="BH20" s="62"/>
      <c r="BI20" s="66"/>
      <c r="BJ20" s="67"/>
      <c r="BK20" s="68"/>
      <c r="BL20" s="69"/>
      <c r="BM20" s="69"/>
      <c r="BN20" s="69"/>
      <c r="BO20" s="64"/>
      <c r="BP20" s="65"/>
      <c r="BQ20" s="62"/>
      <c r="BR20" s="66"/>
      <c r="BS20" s="67"/>
      <c r="BT20" s="68"/>
      <c r="BU20" s="69"/>
      <c r="BV20" s="69"/>
      <c r="BW20" s="69"/>
      <c r="BX20" s="64"/>
      <c r="BY20" s="65"/>
      <c r="BZ20" s="62"/>
      <c r="CA20" s="66"/>
      <c r="CB20" s="67"/>
      <c r="CC20" s="68"/>
      <c r="CD20" s="69"/>
      <c r="CE20" s="69"/>
      <c r="CF20" s="69"/>
      <c r="CG20" s="64"/>
      <c r="CH20" s="65"/>
      <c r="CI20" s="62"/>
      <c r="CJ20" s="66"/>
      <c r="CK20" s="67"/>
      <c r="CL20" s="68"/>
      <c r="CM20" s="69"/>
      <c r="CN20" s="69"/>
      <c r="CO20" s="69"/>
      <c r="CP20" s="70"/>
      <c r="CQ20" s="67"/>
      <c r="CR20" s="67"/>
      <c r="CS20" s="67"/>
      <c r="CT20" s="71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4"/>
      <c r="K21" s="183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8"/>
      <c r="Z21" s="188"/>
      <c r="AA21" s="188"/>
      <c r="AB21" s="188"/>
      <c r="AC21" s="33"/>
      <c r="AD21" s="60"/>
      <c r="AE21" s="62"/>
      <c r="AF21" s="63"/>
      <c r="AG21" s="62"/>
      <c r="AH21" s="66"/>
      <c r="AI21" s="67"/>
      <c r="AJ21" s="68"/>
      <c r="AK21" s="69"/>
      <c r="AL21" s="69"/>
      <c r="AM21" s="69"/>
      <c r="AN21" s="62"/>
      <c r="AO21" s="63"/>
      <c r="AP21" s="62"/>
      <c r="AQ21" s="66"/>
      <c r="AR21" s="67"/>
      <c r="AS21" s="68"/>
      <c r="AT21" s="69"/>
      <c r="AU21" s="69"/>
      <c r="AV21" s="69"/>
      <c r="AW21" s="62"/>
      <c r="AX21" s="63"/>
      <c r="AY21" s="62"/>
      <c r="AZ21" s="66"/>
      <c r="BA21" s="67"/>
      <c r="BB21" s="68"/>
      <c r="BC21" s="69"/>
      <c r="BD21" s="69"/>
      <c r="BE21" s="69"/>
      <c r="BF21" s="62"/>
      <c r="BG21" s="63"/>
      <c r="BH21" s="62"/>
      <c r="BI21" s="66"/>
      <c r="BJ21" s="67"/>
      <c r="BK21" s="68"/>
      <c r="BL21" s="69"/>
      <c r="BM21" s="69"/>
      <c r="BN21" s="69"/>
      <c r="BO21" s="64"/>
      <c r="BP21" s="65"/>
      <c r="BQ21" s="62"/>
      <c r="BR21" s="66"/>
      <c r="BS21" s="67"/>
      <c r="BT21" s="68"/>
      <c r="BU21" s="69"/>
      <c r="BV21" s="69"/>
      <c r="BW21" s="69"/>
      <c r="BX21" s="64"/>
      <c r="BY21" s="65"/>
      <c r="BZ21" s="62"/>
      <c r="CA21" s="66"/>
      <c r="CB21" s="67"/>
      <c r="CC21" s="68"/>
      <c r="CD21" s="69"/>
      <c r="CE21" s="69"/>
      <c r="CF21" s="69"/>
      <c r="CG21" s="64"/>
      <c r="CH21" s="65"/>
      <c r="CI21" s="62"/>
      <c r="CJ21" s="66"/>
      <c r="CK21" s="67"/>
      <c r="CL21" s="68"/>
      <c r="CM21" s="69"/>
      <c r="CN21" s="69"/>
      <c r="CO21" s="69"/>
      <c r="CP21" s="70"/>
      <c r="CQ21" s="67"/>
      <c r="CR21" s="67"/>
      <c r="CS21" s="67"/>
      <c r="CT21" s="71"/>
    </row>
    <row r="22" spans="1:99">
      <c r="A22" s="19">
        <f>AC22</f>
        <v>2.3262513661202</v>
      </c>
      <c r="B22" s="39"/>
      <c r="C22" s="39"/>
      <c r="D22" s="39"/>
      <c r="E22" s="39"/>
      <c r="F22" s="39"/>
      <c r="G22" s="39"/>
      <c r="H22" s="40" t="s">
        <v>249</v>
      </c>
      <c r="I22" s="40"/>
      <c r="J22" s="40"/>
      <c r="K22" s="184">
        <f>SUM(K6:K21)</f>
        <v>915000</v>
      </c>
      <c r="L22" s="41">
        <f>SUM(L6:L21)</f>
        <v>604</v>
      </c>
      <c r="M22" s="41">
        <f>SUM(M6:M21)</f>
        <v>199</v>
      </c>
      <c r="N22" s="41">
        <f>SUM(N6:N21)</f>
        <v>121</v>
      </c>
      <c r="O22" s="41">
        <f>SUM(O6:O21)</f>
        <v>309</v>
      </c>
      <c r="P22" s="41">
        <f>SUM(P6:P21)</f>
        <v>1</v>
      </c>
      <c r="Q22" s="41">
        <f>SUM(Q6:Q21)</f>
        <v>310</v>
      </c>
      <c r="R22" s="42">
        <f>IFERROR(Q22/N22,"-")</f>
        <v>2.5619834710744</v>
      </c>
      <c r="S22" s="77">
        <f>SUM(S6:S21)</f>
        <v>19</v>
      </c>
      <c r="T22" s="77">
        <f>SUM(T6:T21)</f>
        <v>38</v>
      </c>
      <c r="U22" s="42">
        <f>IFERROR(S22/Q22,"-")</f>
        <v>0.061290322580645</v>
      </c>
      <c r="V22" s="43">
        <f>IFERROR(K22/Q22,"-")</f>
        <v>2951.6129032258</v>
      </c>
      <c r="W22" s="44">
        <f>SUM(W6:W21)</f>
        <v>24</v>
      </c>
      <c r="X22" s="42">
        <f>IFERROR(W22/Q22,"-")</f>
        <v>0.07741935483871</v>
      </c>
      <c r="Y22" s="184">
        <f>SUM(Y6:Y21)</f>
        <v>2128520</v>
      </c>
      <c r="Z22" s="184">
        <f>IFERROR(Y22/Q22,"-")</f>
        <v>6866.1935483871</v>
      </c>
      <c r="AA22" s="184">
        <f>IFERROR(Y22/W22,"-")</f>
        <v>88688.333333333</v>
      </c>
      <c r="AB22" s="184">
        <f>Y22-K22</f>
        <v>1213520</v>
      </c>
      <c r="AC22" s="46">
        <f>Y22/K22</f>
        <v>2.3262513661202</v>
      </c>
      <c r="AD22" s="59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9"/>
    <mergeCell ref="K14:K19"/>
    <mergeCell ref="V14:V19"/>
    <mergeCell ref="AB14:AB19"/>
    <mergeCell ref="AC14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250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4.232</v>
      </c>
      <c r="B6" s="189" t="s">
        <v>251</v>
      </c>
      <c r="C6" s="189" t="s">
        <v>224</v>
      </c>
      <c r="D6" s="189" t="s">
        <v>252</v>
      </c>
      <c r="E6" s="189" t="s">
        <v>253</v>
      </c>
      <c r="F6" s="189" t="s">
        <v>254</v>
      </c>
      <c r="G6" s="189" t="s">
        <v>61</v>
      </c>
      <c r="H6" s="89" t="s">
        <v>255</v>
      </c>
      <c r="I6" s="89" t="s">
        <v>256</v>
      </c>
      <c r="J6" s="89" t="s">
        <v>257</v>
      </c>
      <c r="K6" s="181">
        <v>125000</v>
      </c>
      <c r="L6" s="80">
        <v>0</v>
      </c>
      <c r="M6" s="80">
        <v>0</v>
      </c>
      <c r="N6" s="80">
        <v>0</v>
      </c>
      <c r="O6" s="91">
        <v>41</v>
      </c>
      <c r="P6" s="92">
        <v>3</v>
      </c>
      <c r="Q6" s="93">
        <f>O6+P6</f>
        <v>44</v>
      </c>
      <c r="R6" s="81" t="str">
        <f>IFERROR(Q6/N6,"-")</f>
        <v>-</v>
      </c>
      <c r="S6" s="80">
        <v>1</v>
      </c>
      <c r="T6" s="80">
        <v>0</v>
      </c>
      <c r="U6" s="81">
        <f>IFERROR(T6/(Q6),"-")</f>
        <v>0</v>
      </c>
      <c r="V6" s="82">
        <f>IFERROR(K6/SUM(Q6:Q7),"-")</f>
        <v>1157.4074074074</v>
      </c>
      <c r="W6" s="83">
        <v>1</v>
      </c>
      <c r="X6" s="81">
        <f>IF(Q6=0,"-",W6/Q6)</f>
        <v>0.022727272727273</v>
      </c>
      <c r="Y6" s="186">
        <v>65000</v>
      </c>
      <c r="Z6" s="187">
        <f>IFERROR(Y6/Q6,"-")</f>
        <v>1477.2727272727</v>
      </c>
      <c r="AA6" s="187">
        <f>IFERROR(Y6/W6,"-")</f>
        <v>65000</v>
      </c>
      <c r="AB6" s="181">
        <f>SUM(Y6:Y7)-SUM(K6:K7)</f>
        <v>404000</v>
      </c>
      <c r="AC6" s="85">
        <f>SUM(Y6:Y7)/SUM(K6:K7)</f>
        <v>4.232</v>
      </c>
      <c r="AD6" s="78"/>
      <c r="AE6" s="94">
        <v>6</v>
      </c>
      <c r="AF6" s="95">
        <f>IF(Q6=0,"",IF(AE6=0,"",(AE6/Q6)))</f>
        <v>0.13636363636364</v>
      </c>
      <c r="AG6" s="94">
        <v>1</v>
      </c>
      <c r="AH6" s="96">
        <f>IFERROR(AG6/AE6,"-")</f>
        <v>0.16666666666667</v>
      </c>
      <c r="AI6" s="97">
        <v>65000</v>
      </c>
      <c r="AJ6" s="98">
        <f>IFERROR(AI6/AE6,"-")</f>
        <v>10833.333333333</v>
      </c>
      <c r="AK6" s="99"/>
      <c r="AL6" s="99"/>
      <c r="AM6" s="99">
        <v>1</v>
      </c>
      <c r="AN6" s="100">
        <v>14</v>
      </c>
      <c r="AO6" s="101">
        <f>IF(Q6=0,"",IF(AN6=0,"",(AN6/Q6)))</f>
        <v>0.31818181818182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5</v>
      </c>
      <c r="AX6" s="107">
        <f>IF(Q6=0,"",IF(AW6=0,"",(AW6/Q6)))</f>
        <v>0.11363636363636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10</v>
      </c>
      <c r="BG6" s="113">
        <f>IF(Q6=0,"",IF(BF6=0,"",(BF6/Q6)))</f>
        <v>0.22727272727273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0.090909090909091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5</v>
      </c>
      <c r="BY6" s="127">
        <f>IF(Q6=0,"",IF(BX6=0,"",(BX6/Q6)))</f>
        <v>0.11363636363636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65000</v>
      </c>
      <c r="CR6" s="141">
        <v>65000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258</v>
      </c>
      <c r="C7" s="189" t="s">
        <v>224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212</v>
      </c>
      <c r="M7" s="80">
        <v>150</v>
      </c>
      <c r="N7" s="80">
        <v>196</v>
      </c>
      <c r="O7" s="91">
        <v>58</v>
      </c>
      <c r="P7" s="92">
        <v>6</v>
      </c>
      <c r="Q7" s="93">
        <f>O7+P7</f>
        <v>64</v>
      </c>
      <c r="R7" s="81">
        <f>IFERROR(Q7/N7,"-")</f>
        <v>0.3265306122449</v>
      </c>
      <c r="S7" s="80">
        <v>2</v>
      </c>
      <c r="T7" s="80">
        <v>12</v>
      </c>
      <c r="U7" s="81">
        <f>IFERROR(T7/(Q7),"-")</f>
        <v>0.1875</v>
      </c>
      <c r="V7" s="82"/>
      <c r="W7" s="83">
        <v>1</v>
      </c>
      <c r="X7" s="81">
        <f>IF(Q7=0,"-",W7/Q7)</f>
        <v>0.015625</v>
      </c>
      <c r="Y7" s="186">
        <v>464000</v>
      </c>
      <c r="Z7" s="187">
        <f>IFERROR(Y7/Q7,"-")</f>
        <v>7250</v>
      </c>
      <c r="AA7" s="187">
        <f>IFERROR(Y7/W7,"-")</f>
        <v>464000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19</v>
      </c>
      <c r="AO7" s="101">
        <f>IF(Q7=0,"",IF(AN7=0,"",(AN7/Q7)))</f>
        <v>0.296875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4</v>
      </c>
      <c r="AX7" s="107">
        <f>IF(Q7=0,"",IF(AW7=0,"",(AW7/Q7)))</f>
        <v>0.0625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8</v>
      </c>
      <c r="BG7" s="113">
        <f>IF(Q7=0,"",IF(BF7=0,"",(BF7/Q7)))</f>
        <v>0.125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18</v>
      </c>
      <c r="BP7" s="120">
        <f>IF(Q7=0,"",IF(BO7=0,"",(BO7/Q7)))</f>
        <v>0.28125</v>
      </c>
      <c r="BQ7" s="121">
        <v>1</v>
      </c>
      <c r="BR7" s="122">
        <f>IFERROR(BQ7/BO7,"-")</f>
        <v>0.055555555555556</v>
      </c>
      <c r="BS7" s="123">
        <v>464000</v>
      </c>
      <c r="BT7" s="124">
        <f>IFERROR(BS7/BO7,"-")</f>
        <v>25777.777777778</v>
      </c>
      <c r="BU7" s="125"/>
      <c r="BV7" s="125"/>
      <c r="BW7" s="125">
        <v>1</v>
      </c>
      <c r="BX7" s="126">
        <v>12</v>
      </c>
      <c r="BY7" s="127">
        <f>IF(Q7=0,"",IF(BX7=0,"",(BX7/Q7)))</f>
        <v>0.1875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3</v>
      </c>
      <c r="CH7" s="134">
        <f>IF(Q7=0,"",IF(CG7=0,"",(CG7/Q7)))</f>
        <v>0.046875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464000</v>
      </c>
      <c r="CR7" s="141">
        <v>464000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4.232</v>
      </c>
      <c r="B10" s="39"/>
      <c r="C10" s="39"/>
      <c r="D10" s="39"/>
      <c r="E10" s="39"/>
      <c r="F10" s="39"/>
      <c r="G10" s="39"/>
      <c r="H10" s="40" t="s">
        <v>259</v>
      </c>
      <c r="I10" s="40"/>
      <c r="J10" s="40"/>
      <c r="K10" s="184">
        <f>SUM(K6:K9)</f>
        <v>125000</v>
      </c>
      <c r="L10" s="41">
        <f>SUM(L6:L9)</f>
        <v>212</v>
      </c>
      <c r="M10" s="41">
        <f>SUM(M6:M9)</f>
        <v>150</v>
      </c>
      <c r="N10" s="41">
        <f>SUM(N6:N9)</f>
        <v>196</v>
      </c>
      <c r="O10" s="41">
        <f>SUM(O6:O9)</f>
        <v>99</v>
      </c>
      <c r="P10" s="41">
        <f>SUM(P6:P9)</f>
        <v>9</v>
      </c>
      <c r="Q10" s="41">
        <f>SUM(Q6:Q9)</f>
        <v>108</v>
      </c>
      <c r="R10" s="42">
        <f>IFERROR(Q10/N10,"-")</f>
        <v>0.55102040816327</v>
      </c>
      <c r="S10" s="77">
        <f>SUM(S6:S9)</f>
        <v>3</v>
      </c>
      <c r="T10" s="77">
        <f>SUM(T6:T9)</f>
        <v>12</v>
      </c>
      <c r="U10" s="42">
        <f>IFERROR(S10/Q10,"-")</f>
        <v>0.027777777777778</v>
      </c>
      <c r="V10" s="43">
        <f>IFERROR(K10/Q10,"-")</f>
        <v>1157.4074074074</v>
      </c>
      <c r="W10" s="44">
        <f>SUM(W6:W9)</f>
        <v>2</v>
      </c>
      <c r="X10" s="42">
        <f>IFERROR(W10/Q10,"-")</f>
        <v>0.018518518518519</v>
      </c>
      <c r="Y10" s="184">
        <f>SUM(Y6:Y9)</f>
        <v>529000</v>
      </c>
      <c r="Z10" s="184">
        <f>IFERROR(Y10/Q10,"-")</f>
        <v>4898.1481481481</v>
      </c>
      <c r="AA10" s="184">
        <f>IFERROR(Y10/W10,"-")</f>
        <v>264500</v>
      </c>
      <c r="AB10" s="184">
        <f>Y10-K10</f>
        <v>404000</v>
      </c>
      <c r="AC10" s="46">
        <f>Y10/K10</f>
        <v>4.232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260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261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262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263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264</v>
      </c>
      <c r="C6" s="189" t="s">
        <v>265</v>
      </c>
      <c r="D6" s="189"/>
      <c r="E6" s="189" t="s">
        <v>266</v>
      </c>
      <c r="F6" s="89" t="s">
        <v>267</v>
      </c>
      <c r="G6" s="89" t="s">
        <v>268</v>
      </c>
      <c r="H6" s="181">
        <v>0</v>
      </c>
      <c r="I6" s="84">
        <v>1500</v>
      </c>
      <c r="J6" s="80">
        <v>0</v>
      </c>
      <c r="K6" s="80">
        <v>0</v>
      </c>
      <c r="L6" s="80">
        <v>4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269</v>
      </c>
      <c r="C7" s="189" t="s">
        <v>265</v>
      </c>
      <c r="D7" s="189"/>
      <c r="E7" s="189" t="s">
        <v>266</v>
      </c>
      <c r="F7" s="89" t="s">
        <v>270</v>
      </c>
      <c r="G7" s="89" t="s">
        <v>268</v>
      </c>
      <c r="H7" s="181">
        <v>0</v>
      </c>
      <c r="I7" s="84">
        <v>1500</v>
      </c>
      <c r="J7" s="80">
        <v>0</v>
      </c>
      <c r="K7" s="80">
        <v>0</v>
      </c>
      <c r="L7" s="80">
        <v>1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271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5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272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261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273</v>
      </c>
      <c r="C6" s="189" t="s">
        <v>274</v>
      </c>
      <c r="D6" s="189" t="s">
        <v>275</v>
      </c>
      <c r="E6" s="189" t="s">
        <v>276</v>
      </c>
      <c r="F6" s="89" t="s">
        <v>277</v>
      </c>
      <c r="G6" s="89" t="s">
        <v>268</v>
      </c>
      <c r="H6" s="181">
        <v>0</v>
      </c>
      <c r="I6" s="80">
        <v>0</v>
      </c>
      <c r="J6" s="80">
        <v>0</v>
      </c>
      <c r="K6" s="80">
        <v>204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2.681631065635</v>
      </c>
      <c r="B7" s="189" t="s">
        <v>278</v>
      </c>
      <c r="C7" s="189" t="s">
        <v>274</v>
      </c>
      <c r="D7" s="189" t="s">
        <v>275</v>
      </c>
      <c r="E7" s="189" t="s">
        <v>276</v>
      </c>
      <c r="F7" s="89" t="s">
        <v>279</v>
      </c>
      <c r="G7" s="89" t="s">
        <v>268</v>
      </c>
      <c r="H7" s="181">
        <v>4741342</v>
      </c>
      <c r="I7" s="80">
        <v>3981</v>
      </c>
      <c r="J7" s="80">
        <v>0</v>
      </c>
      <c r="K7" s="80">
        <v>225002</v>
      </c>
      <c r="L7" s="93">
        <v>1316</v>
      </c>
      <c r="M7" s="81">
        <f>IFERROR(L7/K7,"-")</f>
        <v>0.0058488368992276</v>
      </c>
      <c r="N7" s="80">
        <v>55</v>
      </c>
      <c r="O7" s="80">
        <v>398</v>
      </c>
      <c r="P7" s="81">
        <f>IFERROR(N7/(L7),"-")</f>
        <v>0.041793313069909</v>
      </c>
      <c r="Q7" s="82">
        <f>IFERROR(H7/SUM(L7:L7),"-")</f>
        <v>3602.8434650456</v>
      </c>
      <c r="R7" s="83">
        <v>173</v>
      </c>
      <c r="S7" s="81">
        <f>IF(L7=0,"-",R7/L7)</f>
        <v>0.13145896656535</v>
      </c>
      <c r="T7" s="186">
        <v>12714530</v>
      </c>
      <c r="U7" s="187">
        <f>IFERROR(T7/L7,"-")</f>
        <v>9661.4969604863</v>
      </c>
      <c r="V7" s="187">
        <f>IFERROR(T7/R7,"-")</f>
        <v>73494.393063584</v>
      </c>
      <c r="W7" s="181">
        <f>SUM(T7:T7)-SUM(H7:H7)</f>
        <v>7973188</v>
      </c>
      <c r="X7" s="85">
        <f>SUM(T7:T7)/SUM(H7:H7)</f>
        <v>2.681631065635</v>
      </c>
      <c r="Y7" s="78"/>
      <c r="Z7" s="94">
        <v>1</v>
      </c>
      <c r="AA7" s="95">
        <f>IF(L7=0,"",IF(Z7=0,"",(Z7/L7)))</f>
        <v>0.00075987841945289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7</v>
      </c>
      <c r="AJ7" s="101">
        <f>IF(L7=0,"",IF(AI7=0,"",(AI7/L7)))</f>
        <v>0.0053191489361702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12</v>
      </c>
      <c r="AS7" s="107">
        <f>IF(L7=0,"",IF(AR7=0,"",(AR7/L7)))</f>
        <v>0.0091185410334346</v>
      </c>
      <c r="AT7" s="106">
        <v>1</v>
      </c>
      <c r="AU7" s="108">
        <f>IFERROR(AT7/AR7,"-")</f>
        <v>0.083333333333333</v>
      </c>
      <c r="AV7" s="109">
        <v>3000</v>
      </c>
      <c r="AW7" s="110">
        <f>IFERROR(AV7/AR7,"-")</f>
        <v>250</v>
      </c>
      <c r="AX7" s="111">
        <v>1</v>
      </c>
      <c r="AY7" s="111"/>
      <c r="AZ7" s="111"/>
      <c r="BA7" s="112">
        <v>75</v>
      </c>
      <c r="BB7" s="113">
        <f>IF(L7=0,"",IF(BA7=0,"",(BA7/L7)))</f>
        <v>0.056990881458967</v>
      </c>
      <c r="BC7" s="112">
        <v>9</v>
      </c>
      <c r="BD7" s="114">
        <f>IFERROR(BC7/BA7,"-")</f>
        <v>0.12</v>
      </c>
      <c r="BE7" s="115">
        <v>215000</v>
      </c>
      <c r="BF7" s="116">
        <f>IFERROR(BE7/BA7,"-")</f>
        <v>2866.6666666667</v>
      </c>
      <c r="BG7" s="117">
        <v>4</v>
      </c>
      <c r="BH7" s="117">
        <v>1</v>
      </c>
      <c r="BI7" s="117">
        <v>4</v>
      </c>
      <c r="BJ7" s="119">
        <v>714</v>
      </c>
      <c r="BK7" s="120">
        <f>IF(L7=0,"",IF(BJ7=0,"",(BJ7/L7)))</f>
        <v>0.54255319148936</v>
      </c>
      <c r="BL7" s="121">
        <v>78</v>
      </c>
      <c r="BM7" s="122">
        <f>IFERROR(BL7/BJ7,"-")</f>
        <v>0.10924369747899</v>
      </c>
      <c r="BN7" s="123">
        <v>4255780</v>
      </c>
      <c r="BO7" s="124">
        <f>IFERROR(BN7/BJ7,"-")</f>
        <v>5960.4761904762</v>
      </c>
      <c r="BP7" s="125">
        <v>42</v>
      </c>
      <c r="BQ7" s="125">
        <v>9</v>
      </c>
      <c r="BR7" s="125">
        <v>27</v>
      </c>
      <c r="BS7" s="126">
        <v>416</v>
      </c>
      <c r="BT7" s="127">
        <f>IF(L7=0,"",IF(BS7=0,"",(BS7/L7)))</f>
        <v>0.3161094224924</v>
      </c>
      <c r="BU7" s="128">
        <v>68</v>
      </c>
      <c r="BV7" s="129">
        <f>IFERROR(BU7/BS7,"-")</f>
        <v>0.16346153846154</v>
      </c>
      <c r="BW7" s="130">
        <v>5620750</v>
      </c>
      <c r="BX7" s="131">
        <f>IFERROR(BW7/BS7,"-")</f>
        <v>13511.418269231</v>
      </c>
      <c r="BY7" s="132">
        <v>20</v>
      </c>
      <c r="BZ7" s="132">
        <v>15</v>
      </c>
      <c r="CA7" s="132">
        <v>33</v>
      </c>
      <c r="CB7" s="133">
        <v>91</v>
      </c>
      <c r="CC7" s="134">
        <f>IF(L7=0,"",IF(CB7=0,"",(CB7/L7)))</f>
        <v>0.069148936170213</v>
      </c>
      <c r="CD7" s="135">
        <v>17</v>
      </c>
      <c r="CE7" s="136">
        <f>IFERROR(CD7/CB7,"-")</f>
        <v>0.18681318681319</v>
      </c>
      <c r="CF7" s="137">
        <v>2620000</v>
      </c>
      <c r="CG7" s="138">
        <f>IFERROR(CF7/CB7,"-")</f>
        <v>28791.208791209</v>
      </c>
      <c r="CH7" s="139">
        <v>7</v>
      </c>
      <c r="CI7" s="139">
        <v>3</v>
      </c>
      <c r="CJ7" s="139">
        <v>7</v>
      </c>
      <c r="CK7" s="140">
        <v>173</v>
      </c>
      <c r="CL7" s="141">
        <v>12714530</v>
      </c>
      <c r="CM7" s="141">
        <v>1968000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0.74729549285493</v>
      </c>
      <c r="B8" s="189" t="s">
        <v>280</v>
      </c>
      <c r="C8" s="189" t="s">
        <v>274</v>
      </c>
      <c r="D8" s="189" t="s">
        <v>275</v>
      </c>
      <c r="E8" s="189" t="s">
        <v>276</v>
      </c>
      <c r="F8" s="89" t="s">
        <v>281</v>
      </c>
      <c r="G8" s="89" t="s">
        <v>268</v>
      </c>
      <c r="H8" s="181">
        <v>4361608</v>
      </c>
      <c r="I8" s="80">
        <v>3476</v>
      </c>
      <c r="J8" s="80">
        <v>0</v>
      </c>
      <c r="K8" s="80">
        <v>90454</v>
      </c>
      <c r="L8" s="93">
        <v>1606</v>
      </c>
      <c r="M8" s="81">
        <f>IFERROR(L8/K8,"-")</f>
        <v>0.017754880933955</v>
      </c>
      <c r="N8" s="80">
        <v>27</v>
      </c>
      <c r="O8" s="80">
        <v>572</v>
      </c>
      <c r="P8" s="81">
        <f>IFERROR(N8/(L8),"-")</f>
        <v>0.01681195516812</v>
      </c>
      <c r="Q8" s="82">
        <f>IFERROR(H8/SUM(L8:L8),"-")</f>
        <v>2715.8206724782</v>
      </c>
      <c r="R8" s="83">
        <v>142</v>
      </c>
      <c r="S8" s="81">
        <f>IF(L8=0,"-",R8/L8)</f>
        <v>0.088418430884184</v>
      </c>
      <c r="T8" s="186">
        <v>3259410</v>
      </c>
      <c r="U8" s="187">
        <f>IFERROR(T8/L8,"-")</f>
        <v>2029.5205479452</v>
      </c>
      <c r="V8" s="187">
        <f>IFERROR(T8/R8,"-")</f>
        <v>22953.591549296</v>
      </c>
      <c r="W8" s="181">
        <f>SUM(T8:T8)-SUM(H8:H8)</f>
        <v>-1102198</v>
      </c>
      <c r="X8" s="85">
        <f>SUM(T8:T8)/SUM(H8:H8)</f>
        <v>0.74729549285493</v>
      </c>
      <c r="Y8" s="78"/>
      <c r="Z8" s="94">
        <v>85</v>
      </c>
      <c r="AA8" s="95">
        <f>IF(L8=0,"",IF(Z8=0,"",(Z8/L8)))</f>
        <v>0.052926525529265</v>
      </c>
      <c r="AB8" s="94">
        <v>1</v>
      </c>
      <c r="AC8" s="96">
        <f>IFERROR(AB8/Z8,"-")</f>
        <v>0.011764705882353</v>
      </c>
      <c r="AD8" s="97">
        <v>3000</v>
      </c>
      <c r="AE8" s="98">
        <f>IFERROR(AD8/Z8,"-")</f>
        <v>35.294117647059</v>
      </c>
      <c r="AF8" s="99">
        <v>1</v>
      </c>
      <c r="AG8" s="99"/>
      <c r="AH8" s="99"/>
      <c r="AI8" s="100">
        <v>279</v>
      </c>
      <c r="AJ8" s="101">
        <f>IF(L8=0,"",IF(AI8=0,"",(AI8/L8)))</f>
        <v>0.17372353673724</v>
      </c>
      <c r="AK8" s="100">
        <v>6</v>
      </c>
      <c r="AL8" s="102">
        <f>IFERROR(AK8/AI8,"-")</f>
        <v>0.021505376344086</v>
      </c>
      <c r="AM8" s="103">
        <v>23500</v>
      </c>
      <c r="AN8" s="104">
        <f>IFERROR(AM8/AI8,"-")</f>
        <v>84.229390681004</v>
      </c>
      <c r="AO8" s="105">
        <v>6</v>
      </c>
      <c r="AP8" s="105"/>
      <c r="AQ8" s="105"/>
      <c r="AR8" s="106">
        <v>233</v>
      </c>
      <c r="AS8" s="107">
        <f>IF(L8=0,"",IF(AR8=0,"",(AR8/L8)))</f>
        <v>0.14508094645081</v>
      </c>
      <c r="AT8" s="106">
        <v>6</v>
      </c>
      <c r="AU8" s="108">
        <f>IFERROR(AT8/AR8,"-")</f>
        <v>0.025751072961373</v>
      </c>
      <c r="AV8" s="109">
        <v>18520</v>
      </c>
      <c r="AW8" s="110">
        <f>IFERROR(AV8/AR8,"-")</f>
        <v>79.484978540773</v>
      </c>
      <c r="AX8" s="111">
        <v>5</v>
      </c>
      <c r="AY8" s="111">
        <v>1</v>
      </c>
      <c r="AZ8" s="111"/>
      <c r="BA8" s="112">
        <v>367</v>
      </c>
      <c r="BB8" s="113">
        <f>IF(L8=0,"",IF(BA8=0,"",(BA8/L8)))</f>
        <v>0.22851805728518</v>
      </c>
      <c r="BC8" s="112">
        <v>26</v>
      </c>
      <c r="BD8" s="114">
        <f>IFERROR(BC8/BA8,"-")</f>
        <v>0.070844686648501</v>
      </c>
      <c r="BE8" s="115">
        <v>419000</v>
      </c>
      <c r="BF8" s="116">
        <f>IFERROR(BE8/BA8,"-")</f>
        <v>1141.689373297</v>
      </c>
      <c r="BG8" s="117">
        <v>16</v>
      </c>
      <c r="BH8" s="117">
        <v>5</v>
      </c>
      <c r="BI8" s="117">
        <v>5</v>
      </c>
      <c r="BJ8" s="119">
        <v>420</v>
      </c>
      <c r="BK8" s="120">
        <f>IF(L8=0,"",IF(BJ8=0,"",(BJ8/L8)))</f>
        <v>0.26151930261519</v>
      </c>
      <c r="BL8" s="121">
        <v>59</v>
      </c>
      <c r="BM8" s="122">
        <f>IFERROR(BL8/BJ8,"-")</f>
        <v>0.14047619047619</v>
      </c>
      <c r="BN8" s="123">
        <v>756220</v>
      </c>
      <c r="BO8" s="124">
        <f>IFERROR(BN8/BJ8,"-")</f>
        <v>1800.5238095238</v>
      </c>
      <c r="BP8" s="125">
        <v>31</v>
      </c>
      <c r="BQ8" s="125">
        <v>10</v>
      </c>
      <c r="BR8" s="125">
        <v>18</v>
      </c>
      <c r="BS8" s="126">
        <v>179</v>
      </c>
      <c r="BT8" s="127">
        <f>IF(L8=0,"",IF(BS8=0,"",(BS8/L8)))</f>
        <v>0.11145703611457</v>
      </c>
      <c r="BU8" s="128">
        <v>28</v>
      </c>
      <c r="BV8" s="129">
        <f>IFERROR(BU8/BS8,"-")</f>
        <v>0.15642458100559</v>
      </c>
      <c r="BW8" s="130">
        <v>1388450</v>
      </c>
      <c r="BX8" s="131">
        <f>IFERROR(BW8/BS8,"-")</f>
        <v>7756.7039106145</v>
      </c>
      <c r="BY8" s="132">
        <v>9</v>
      </c>
      <c r="BZ8" s="132">
        <v>2</v>
      </c>
      <c r="CA8" s="132">
        <v>17</v>
      </c>
      <c r="CB8" s="133">
        <v>43</v>
      </c>
      <c r="CC8" s="134">
        <f>IF(L8=0,"",IF(CB8=0,"",(CB8/L8)))</f>
        <v>0.026774595267746</v>
      </c>
      <c r="CD8" s="135">
        <v>16</v>
      </c>
      <c r="CE8" s="136">
        <f>IFERROR(CD8/CB8,"-")</f>
        <v>0.37209302325581</v>
      </c>
      <c r="CF8" s="137">
        <v>650720</v>
      </c>
      <c r="CG8" s="138">
        <f>IFERROR(CF8/CB8,"-")</f>
        <v>15133.023255814</v>
      </c>
      <c r="CH8" s="139">
        <v>8</v>
      </c>
      <c r="CI8" s="139">
        <v>1</v>
      </c>
      <c r="CJ8" s="139">
        <v>7</v>
      </c>
      <c r="CK8" s="140">
        <v>142</v>
      </c>
      <c r="CL8" s="141">
        <v>3259410</v>
      </c>
      <c r="CM8" s="141">
        <v>370000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282</v>
      </c>
      <c r="C9" s="189" t="s">
        <v>274</v>
      </c>
      <c r="D9" s="189" t="s">
        <v>275</v>
      </c>
      <c r="E9" s="189" t="s">
        <v>276</v>
      </c>
      <c r="F9" s="89" t="s">
        <v>283</v>
      </c>
      <c r="G9" s="89" t="s">
        <v>268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284</v>
      </c>
      <c r="G12" s="40"/>
      <c r="H12" s="184"/>
      <c r="I12" s="41">
        <f>SUM(I6:I11)</f>
        <v>7457</v>
      </c>
      <c r="J12" s="41">
        <f>SUM(J6:J11)</f>
        <v>0</v>
      </c>
      <c r="K12" s="41">
        <f>SUM(K6:K11)</f>
        <v>315660</v>
      </c>
      <c r="L12" s="41">
        <f>SUM(L6:L11)</f>
        <v>2922</v>
      </c>
      <c r="M12" s="42">
        <f>IFERROR(L12/K12,"-")</f>
        <v>0.0092567952860673</v>
      </c>
      <c r="N12" s="77">
        <f>SUM(N6:N11)</f>
        <v>82</v>
      </c>
      <c r="O12" s="77">
        <f>SUM(O6:O11)</f>
        <v>970</v>
      </c>
      <c r="P12" s="42">
        <f>IFERROR(N12/L12,"-")</f>
        <v>0.028062970568104</v>
      </c>
      <c r="Q12" s="43">
        <f>IFERROR(H12/L12,"-")</f>
        <v>0</v>
      </c>
      <c r="R12" s="44">
        <f>SUM(R6:R11)</f>
        <v>315</v>
      </c>
      <c r="S12" s="42">
        <f>IFERROR(R12/L12,"-")</f>
        <v>0.10780287474333</v>
      </c>
      <c r="T12" s="184">
        <f>SUM(T6:T11)</f>
        <v>15973940</v>
      </c>
      <c r="U12" s="184">
        <f>IFERROR(T12/L12,"-")</f>
        <v>5466.7830253251</v>
      </c>
      <c r="V12" s="184">
        <f>IFERROR(T12/R12,"-")</f>
        <v>50710.920634921</v>
      </c>
      <c r="W12" s="184">
        <f>T12-H12</f>
        <v>15973940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