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<sst xmlns="http://schemas.openxmlformats.org/spreadsheetml/2006/main" uniqueCount="290">
  <si>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</si>
  <si>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</si>
  <si>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</si>
  <si>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</si>
  <si>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</si>
  <si>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</si>
  <si>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</si>
  <si>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</si>
  <si>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</si>
  <si>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</si>
  <si>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</si>
  <si>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</si>
  <si>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</si>
  <si>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</si>
  <si>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</si>
  <si>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</si>
  <si>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</si>
  <si>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</si>
  <si>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</si>
  <si>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</si>
  <si>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</si>
  <si>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</si>
  <si>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</si>
  <si>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</si>
  <si>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</si>
  <si>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</si>
  <si>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</si>
  <si>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</si>
  <si>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</si>
  <si>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</si>
  <si>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</si>
  <si>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</si>
  <si>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</si>
  <si>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</si>
  <si>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</si>
  <si>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</si>
  <si>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</si>
  <si>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</si>
  <si>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</si>
  <si>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</si>
  <si>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</si>
  <si>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</si>
  <si>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</si>
  <si>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</si>
  <si>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</si>
  <si>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</si>
  <si>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</si>
  <si>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</si>
  <si>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</si>
  <si>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</si>
  <si>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</si>
  <si>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</si>
  <si>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</si>
  <si>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</si>
  <si>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</si>
  <si>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</si>
  <si>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</si>
  <si>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ln_ink513</t>
  </si>
  <si>
    <t>インターカラー</t>
  </si>
  <si>
    <t>デリヘル版3(LINEver)（藤井レイラ）</t>
  </si>
  <si>
    <t>LINEで出会いリクルート70歳まで応募可</t>
  </si>
  <si>
    <t>line</t>
  </si>
  <si>
    <t>サンスポ関東</t>
  </si>
  <si>
    <t>全5段つかみ15段</t>
  </si>
  <si>
    <t>1～15日</t>
  </si>
  <si>
    <t>ic3611</t>
  </si>
  <si>
    <t>空電</t>
  </si>
  <si>
    <t>ln_ink514</t>
  </si>
  <si>
    <t>半5段つかみ15段</t>
  </si>
  <si>
    <t>ic3612</t>
  </si>
  <si>
    <t>ln_ink515</t>
  </si>
  <si>
    <t>老人ホーム版(LINEver)（晶エリー）</t>
  </si>
  <si>
    <t>お相手待ちの女性が出ました(LINEver)</t>
  </si>
  <si>
    <t>16～31日</t>
  </si>
  <si>
    <t>ic3613</t>
  </si>
  <si>
    <t>ln_ink516</t>
  </si>
  <si>
    <t>ic3614</t>
  </si>
  <si>
    <t>ln_ink517</t>
  </si>
  <si>
    <t>サンスポ関西</t>
  </si>
  <si>
    <t>ic3615</t>
  </si>
  <si>
    <t>ln_ink518</t>
  </si>
  <si>
    <t>ic3616</t>
  </si>
  <si>
    <t>ln_ink519</t>
  </si>
  <si>
    <t>ic3617</t>
  </si>
  <si>
    <t>ln_ink520</t>
  </si>
  <si>
    <t>ic3618</t>
  </si>
  <si>
    <t>ln_ink521</t>
  </si>
  <si>
    <t>精力剤版(LINEver)（藤井レイラ）</t>
  </si>
  <si>
    <t>50代でもグイグイ</t>
  </si>
  <si>
    <t>デイリースポーツ関西</t>
  </si>
  <si>
    <t>全5段・半5段つかみスライド</t>
  </si>
  <si>
    <t>9/1～</t>
  </si>
  <si>
    <t>ln_ink522</t>
  </si>
  <si>
    <t>雑誌版SPA(LINEver)（晶エリー）</t>
  </si>
  <si>
    <t>え?LINEでこんなに出会えんのダメ元で始めたはずが</t>
  </si>
  <si>
    <t>ln_ink523</t>
  </si>
  <si>
    <t>右女9版(ヘスティア)(LINEver)（藤井レイラ）</t>
  </si>
  <si>
    <t>学生いませんギャルもいません熟女熟女熟女熟女(LINEver)</t>
  </si>
  <si>
    <t>ln_ink524</t>
  </si>
  <si>
    <t>携帯版(LINEver)（高宮菜々子）</t>
  </si>
  <si>
    <t>手間いらずのオヤジ向け出会い場！(LINEver)</t>
  </si>
  <si>
    <t>ln_ink525</t>
  </si>
  <si>
    <t>デリヘル版3(LINEver)（高宮菜々子）</t>
  </si>
  <si>
    <t>ic3619</t>
  </si>
  <si>
    <t>(空電共通)</t>
  </si>
  <si>
    <t>ln_ink526</t>
  </si>
  <si>
    <t>雑誌版SPA(LINEver)（藤井レイラ）</t>
  </si>
  <si>
    <t>「過剰なサービスが自慢です」素人熟女の出会いを暴露」(LINEver)</t>
  </si>
  <si>
    <t>スポニチ西部</t>
  </si>
  <si>
    <t>全5段つかみ20段保証</t>
  </si>
  <si>
    <t>20段保証</t>
  </si>
  <si>
    <t>ln_ink527</t>
  </si>
  <si>
    <t>雑誌版SPA(LINEver)（高宮菜々子）</t>
  </si>
  <si>
    <t>マカより効果的エロい熟女が誘ってくる魅力的なサイト</t>
  </si>
  <si>
    <t>ln_ink528</t>
  </si>
  <si>
    <t>女優大版１(LINEver)（藤井レイラ）</t>
  </si>
  <si>
    <t>出会い探しは</t>
  </si>
  <si>
    <t>ln_ink529</t>
  </si>
  <si>
    <t>直接LINE交換版(LINEver)（晶エリー）</t>
  </si>
  <si>
    <t>熟女とLＩＮＥで出会いができる</t>
  </si>
  <si>
    <t>ic3620</t>
  </si>
  <si>
    <t>ln_ink530</t>
  </si>
  <si>
    <t>再婚&amp;理解者版(LINEver)（高宮菜々子）</t>
  </si>
  <si>
    <t>再婚&amp;理解者(LINEver)</t>
  </si>
  <si>
    <t>スポーツ報知関西</t>
  </si>
  <si>
    <t>全5段つかみ4回</t>
  </si>
  <si>
    <t>ln_ink531</t>
  </si>
  <si>
    <t>ln_ink532</t>
  </si>
  <si>
    <t>ln_ink533</t>
  </si>
  <si>
    <t>DVDパッケージ＿ストーリー版(LINEver)（藤井レイラ）</t>
  </si>
  <si>
    <t>え美熟女が(LINEver)</t>
  </si>
  <si>
    <t>ic3621</t>
  </si>
  <si>
    <t>ln_ink534</t>
  </si>
  <si>
    <t>東スポ (4C終面全5段)</t>
  </si>
  <si>
    <t>4C終面全5段</t>
  </si>
  <si>
    <t>9月14日(木)</t>
  </si>
  <si>
    <t>ln_ink535</t>
  </si>
  <si>
    <t>中京スポーツ (4C終面全5段)</t>
  </si>
  <si>
    <t>9月07日(木)</t>
  </si>
  <si>
    <t>ln_ink536</t>
  </si>
  <si>
    <t>大スポ (4C終面全5段)</t>
  </si>
  <si>
    <t>ln_ink537</t>
  </si>
  <si>
    <t>九スポ (4C終面全5段)</t>
  </si>
  <si>
    <t>9月08日(金)</t>
  </si>
  <si>
    <t>ic3622</t>
  </si>
  <si>
    <t>空電 (共通)</t>
  </si>
  <si>
    <t>ln_ink538</t>
  </si>
  <si>
    <t>枯れ専女子版（LINEver)（藤井レイラ）</t>
  </si>
  <si>
    <t>日本の出会い系番付第1位に推薦します</t>
  </si>
  <si>
    <t>9月21日(木)</t>
  </si>
  <si>
    <t>ln_ink539</t>
  </si>
  <si>
    <t>ランキング版(LINEver)（複数）</t>
  </si>
  <si>
    <t>月間逆指名ランキング</t>
  </si>
  <si>
    <t>ln_ink540</t>
  </si>
  <si>
    <t>ln_ink541</t>
  </si>
  <si>
    <t>9月23日(土)</t>
  </si>
  <si>
    <t>ic3623</t>
  </si>
  <si>
    <t>ln_ink542</t>
  </si>
  <si>
    <t>いろいろな疑問版(LINEver)（晶エリー・藤井レイラ）</t>
  </si>
  <si>
    <t>登録すればわかります</t>
  </si>
  <si>
    <t>スポニチ関東</t>
  </si>
  <si>
    <t>半2段つかみ20段保証</t>
  </si>
  <si>
    <t>ln_ink543</t>
  </si>
  <si>
    <t>ln_ink544</t>
  </si>
  <si>
    <t>ln_ink545</t>
  </si>
  <si>
    <t>ic3624</t>
  </si>
  <si>
    <t>ln_ink546</t>
  </si>
  <si>
    <t>ニッカン西部</t>
  </si>
  <si>
    <t>1～10日</t>
  </si>
  <si>
    <t>ln_ink547</t>
  </si>
  <si>
    <t>11～20日</t>
  </si>
  <si>
    <t>ln_ink548</t>
  </si>
  <si>
    <t>21～31日</t>
  </si>
  <si>
    <t>ic3625</t>
  </si>
  <si>
    <t>ln_ink549</t>
  </si>
  <si>
    <t>9月03日(日)</t>
  </si>
  <si>
    <t>ic3626</t>
  </si>
  <si>
    <t>ln_ink550</t>
  </si>
  <si>
    <t>全5段</t>
  </si>
  <si>
    <t>9月09日(土)</t>
  </si>
  <si>
    <t>ic3627</t>
  </si>
  <si>
    <t>ln_ink551</t>
  </si>
  <si>
    <t>ic3628</t>
  </si>
  <si>
    <t>ln_ink552</t>
  </si>
  <si>
    <t>1C終面全5段</t>
  </si>
  <si>
    <t>ic3629</t>
  </si>
  <si>
    <t>ln_ink553</t>
  </si>
  <si>
    <t>9月30日(土)</t>
  </si>
  <si>
    <t>ic3630</t>
  </si>
  <si>
    <t>ln_ink554</t>
  </si>
  <si>
    <t>記事(ノーマル)(LINEver)（）</t>
  </si>
  <si>
    <t>デイリー39白濁液を求めて熟女が登録中。溜まってるオジサンなら即会いチャンス。</t>
  </si>
  <si>
    <t>4C記事枠</t>
  </si>
  <si>
    <t>ln_ink555</t>
  </si>
  <si>
    <t>記事(黄)(LINEver)（）</t>
  </si>
  <si>
    <t>デイリー40「パパ活を求めないサイトです」熟年男女専門なので安心してください。</t>
  </si>
  <si>
    <t>9月10日(日)</t>
  </si>
  <si>
    <t>ln_ink556</t>
  </si>
  <si>
    <t>記事(赤)(LINEver)（）</t>
  </si>
  <si>
    <t>239初期費用ナシ！更新料ナシ！昭和世代でLINEが使えれば自由に出会えます。</t>
  </si>
  <si>
    <t>9月17日(日)</t>
  </si>
  <si>
    <t>ln_ink557</t>
  </si>
  <si>
    <t>記事(青)(LINEver)（）</t>
  </si>
  <si>
    <t>24060歳からできるLINEの出会い。親切なサポート付きで高齢者でも安心。</t>
  </si>
  <si>
    <t>9月24日(日)</t>
  </si>
  <si>
    <t>ic3631</t>
  </si>
  <si>
    <t>共通</t>
  </si>
  <si>
    <t>新聞 TOTAL</t>
  </si>
  <si>
    <t>●雑誌 広告</t>
  </si>
  <si>
    <t>ln_ink511</t>
  </si>
  <si>
    <t>日本ジャーナル出版</t>
  </si>
  <si>
    <t>女性多数版(LINEver)（藤井レイラ子）</t>
  </si>
  <si>
    <t>助けてください！男性会員が足りません</t>
  </si>
  <si>
    <t>週刊実話</t>
  </si>
  <si>
    <t>表4</t>
  </si>
  <si>
    <t>9月28日(木)</t>
  </si>
  <si>
    <t>za246</t>
  </si>
  <si>
    <t>ln_ink512</t>
  </si>
  <si>
    <t>リイド社</t>
  </si>
  <si>
    <t>LINEで繋がる恋愛・結婚版(LINEver)（高宮菜々子）</t>
  </si>
  <si>
    <t>恋愛経験が少なくても女性と出会える</t>
  </si>
  <si>
    <t>コミック乱</t>
  </si>
  <si>
    <t>1C2P</t>
  </si>
  <si>
    <t>9月27日(水)</t>
  </si>
  <si>
    <t>za247</t>
  </si>
  <si>
    <t>ln_adn026</t>
  </si>
  <si>
    <t>アドライヴ</t>
  </si>
  <si>
    <t>大洋図書</t>
  </si>
  <si>
    <t>2Pスポーツ新聞_v01_ヘスティア(高宮菜々子さん)_LINE版</t>
  </si>
  <si>
    <t>ナックルズ極ベスト</t>
  </si>
  <si>
    <t>9月13日(水)</t>
  </si>
  <si>
    <t>ad835</t>
  </si>
  <si>
    <t>ln_adn027</t>
  </si>
  <si>
    <t>文友舎</t>
  </si>
  <si>
    <t>5P風俗ヘスティア(高宮菜々子さん)_LINE版</t>
  </si>
  <si>
    <t>EXCITING MAX!HIGH-GRADE</t>
  </si>
  <si>
    <t>1C5P</t>
  </si>
  <si>
    <t>ad836</t>
  </si>
  <si>
    <t>ln_adn028</t>
  </si>
  <si>
    <t>実話ナックルズ ウルトラ</t>
  </si>
  <si>
    <t>9月29日(金)</t>
  </si>
  <si>
    <t>ad837</t>
  </si>
  <si>
    <t>ln_rpn004</t>
  </si>
  <si>
    <t>おまとめパック</t>
  </si>
  <si>
    <t>9月01日(金)</t>
  </si>
  <si>
    <t>ln_rpn005</t>
  </si>
  <si>
    <t>ln_rpn006</t>
  </si>
  <si>
    <t>rp004</t>
  </si>
  <si>
    <t>rp005</t>
  </si>
  <si>
    <t>rp006</t>
  </si>
  <si>
    <t>雑誌 TOTAL</t>
  </si>
  <si>
    <t>●DVD 広告</t>
  </si>
  <si>
    <t>pa620</t>
  </si>
  <si>
    <t>三和出版</t>
  </si>
  <si>
    <t>DVD漫画きよし</t>
  </si>
  <si>
    <t>A4、CVS日版PB</t>
  </si>
  <si>
    <t>lp07</t>
  </si>
  <si>
    <t>人妻日和</t>
  </si>
  <si>
    <t>DVD袋表4C</t>
  </si>
  <si>
    <t>pa621</t>
  </si>
  <si>
    <t>pa622</t>
  </si>
  <si>
    <t>DVD4コマ-ヘスティア</t>
  </si>
  <si>
    <t>A4変形、CVSフル、860円、10万部</t>
  </si>
  <si>
    <t>MEN'S DVD</t>
  </si>
  <si>
    <t>pa623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</si>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</sst>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6.3882352941176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11</v>
      </c>
      <c r="P6" s="92">
        <v>0</v>
      </c>
      <c r="Q6" s="93">
        <f>O6+P6</f>
        <v>11</v>
      </c>
      <c r="R6" s="81" t="str">
        <f>IFERROR(Q6/N6,"-")</f>
        <v>-</v>
      </c>
      <c r="S6" s="80">
        <v>1</v>
      </c>
      <c r="T6" s="80">
        <v>2</v>
      </c>
      <c r="U6" s="81">
        <f>IFERROR(T6/(Q6),"-")</f>
        <v>0.18181818181818</v>
      </c>
      <c r="V6" s="82">
        <f>IFERROR(K6/SUM(Q6:Q21),"-")</f>
        <v>4788.7323943662</v>
      </c>
      <c r="W6" s="83">
        <v>1</v>
      </c>
      <c r="X6" s="81">
        <f>IF(Q6=0,"-",W6/Q6)</f>
        <v>0.090909090909091</v>
      </c>
      <c r="Y6" s="186">
        <v>598000</v>
      </c>
      <c r="Z6" s="187">
        <f>IFERROR(Y6/Q6,"-")</f>
        <v>54363.636363636</v>
      </c>
      <c r="AA6" s="187">
        <f>IFERROR(Y6/W6,"-")</f>
        <v>598000</v>
      </c>
      <c r="AB6" s="181">
        <f>SUM(Y6:Y21)-SUM(K6:K21)</f>
        <v>1832000</v>
      </c>
      <c r="AC6" s="85">
        <f>SUM(Y6:Y21)/SUM(K6:K21)</f>
        <v>6.3882352941176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0.090909090909091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0.36363636363636</v>
      </c>
      <c r="BQ6" s="121">
        <v>1</v>
      </c>
      <c r="BR6" s="122">
        <f>IFERROR(BQ6/BO6,"-")</f>
        <v>0.25</v>
      </c>
      <c r="BS6" s="123">
        <v>598000</v>
      </c>
      <c r="BT6" s="124">
        <f>IFERROR(BS6/BO6,"-")</f>
        <v>149500</v>
      </c>
      <c r="BU6" s="125"/>
      <c r="BV6" s="125"/>
      <c r="BW6" s="125">
        <v>1</v>
      </c>
      <c r="BX6" s="126">
        <v>4</v>
      </c>
      <c r="BY6" s="127">
        <f>IF(Q6=0,"",IF(BX6=0,"",(BX6/Q6)))</f>
        <v>0.36363636363636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2</v>
      </c>
      <c r="CH6" s="134">
        <f>IF(Q6=0,"",IF(CG6=0,"",(CG6/Q6)))</f>
        <v>0.18181818181818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1</v>
      </c>
      <c r="CQ6" s="141">
        <v>598000</v>
      </c>
      <c r="CR6" s="141">
        <v>598000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38</v>
      </c>
      <c r="M7" s="80">
        <v>21</v>
      </c>
      <c r="N7" s="80">
        <v>11</v>
      </c>
      <c r="O7" s="91">
        <v>1</v>
      </c>
      <c r="P7" s="92">
        <v>0</v>
      </c>
      <c r="Q7" s="93">
        <f>O7+P7</f>
        <v>1</v>
      </c>
      <c r="R7" s="81">
        <f>IFERROR(Q7/N7,"-")</f>
        <v>0.090909090909091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</v>
      </c>
      <c r="M9" s="80">
        <v>1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13</v>
      </c>
      <c r="P10" s="92">
        <v>0</v>
      </c>
      <c r="Q10" s="93">
        <f>O10+P10</f>
        <v>13</v>
      </c>
      <c r="R10" s="81" t="str">
        <f>IFERROR(Q10/N10,"-")</f>
        <v>-</v>
      </c>
      <c r="S10" s="80">
        <v>1</v>
      </c>
      <c r="T10" s="80">
        <v>1</v>
      </c>
      <c r="U10" s="81">
        <f>IFERROR(T10/(Q10),"-")</f>
        <v>0.076923076923077</v>
      </c>
      <c r="V10" s="82"/>
      <c r="W10" s="83">
        <v>1</v>
      </c>
      <c r="X10" s="81">
        <f>IF(Q10=0,"-",W10/Q10)</f>
        <v>0.076923076923077</v>
      </c>
      <c r="Y10" s="186">
        <v>45000</v>
      </c>
      <c r="Z10" s="187">
        <f>IFERROR(Y10/Q10,"-")</f>
        <v>3461.5384615385</v>
      </c>
      <c r="AA10" s="187">
        <f>IFERROR(Y10/W10,"-")</f>
        <v>45000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1</v>
      </c>
      <c r="AO10" s="101">
        <f>IF(Q10=0,"",IF(AN10=0,"",(AN10/Q10)))</f>
        <v>0.076923076923077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3</v>
      </c>
      <c r="BG10" s="113">
        <f>IF(Q10=0,"",IF(BF10=0,"",(BF10/Q10)))</f>
        <v>0.23076923076923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5</v>
      </c>
      <c r="BP10" s="120">
        <f>IF(Q10=0,"",IF(BO10=0,"",(BO10/Q10)))</f>
        <v>0.38461538461538</v>
      </c>
      <c r="BQ10" s="121">
        <v>1</v>
      </c>
      <c r="BR10" s="122">
        <f>IFERROR(BQ10/BO10,"-")</f>
        <v>0.2</v>
      </c>
      <c r="BS10" s="123">
        <v>45000</v>
      </c>
      <c r="BT10" s="124">
        <f>IFERROR(BS10/BO10,"-")</f>
        <v>9000</v>
      </c>
      <c r="BU10" s="125"/>
      <c r="BV10" s="125"/>
      <c r="BW10" s="125">
        <v>1</v>
      </c>
      <c r="BX10" s="126">
        <v>1</v>
      </c>
      <c r="BY10" s="127">
        <f>IF(Q10=0,"",IF(BX10=0,"",(BX10/Q10)))</f>
        <v>0.076923076923077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3</v>
      </c>
      <c r="CH10" s="134">
        <f>IF(Q10=0,"",IF(CG10=0,"",(CG10/Q10)))</f>
        <v>0.23076923076923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1</v>
      </c>
      <c r="CQ10" s="141">
        <v>45000</v>
      </c>
      <c r="CR10" s="141">
        <v>45000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44</v>
      </c>
      <c r="M11" s="80">
        <v>15</v>
      </c>
      <c r="N11" s="80">
        <v>21</v>
      </c>
      <c r="O11" s="91">
        <v>2</v>
      </c>
      <c r="P11" s="92">
        <v>0</v>
      </c>
      <c r="Q11" s="93">
        <f>O11+P11</f>
        <v>2</v>
      </c>
      <c r="R11" s="81">
        <f>IFERROR(Q11/N11,"-")</f>
        <v>0.095238095238095</v>
      </c>
      <c r="S11" s="80">
        <v>0</v>
      </c>
      <c r="T11" s="80">
        <v>1</v>
      </c>
      <c r="U11" s="81">
        <f>IFERROR(T11/(Q11),"-")</f>
        <v>0.5</v>
      </c>
      <c r="V11" s="82"/>
      <c r="W11" s="83">
        <v>1</v>
      </c>
      <c r="X11" s="81">
        <f>IF(Q11=0,"-",W11/Q11)</f>
        <v>0.5</v>
      </c>
      <c r="Y11" s="186">
        <v>32000</v>
      </c>
      <c r="Z11" s="187">
        <f>IFERROR(Y11/Q11,"-")</f>
        <v>16000</v>
      </c>
      <c r="AA11" s="187">
        <f>IFERROR(Y11/W11,"-")</f>
        <v>32000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>
        <v>1</v>
      </c>
      <c r="CA11" s="129">
        <f>IFERROR(BZ11/BX11,"-")</f>
        <v>1</v>
      </c>
      <c r="CB11" s="130">
        <v>32000</v>
      </c>
      <c r="CC11" s="131">
        <f>IFERROR(CB11/BX11,"-")</f>
        <v>32000</v>
      </c>
      <c r="CD11" s="132"/>
      <c r="CE11" s="132"/>
      <c r="CF11" s="132">
        <v>1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32000</v>
      </c>
      <c r="CR11" s="141">
        <v>32000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3</v>
      </c>
      <c r="M13" s="80">
        <v>2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13</v>
      </c>
      <c r="P14" s="92">
        <v>0</v>
      </c>
      <c r="Q14" s="93">
        <f>O14+P14</f>
        <v>13</v>
      </c>
      <c r="R14" s="81" t="str">
        <f>IFERROR(Q14/N14,"-")</f>
        <v>-</v>
      </c>
      <c r="S14" s="80">
        <v>0</v>
      </c>
      <c r="T14" s="80">
        <v>2</v>
      </c>
      <c r="U14" s="81">
        <f>IFERROR(T14/(Q14),"-")</f>
        <v>0.15384615384615</v>
      </c>
      <c r="V14" s="82"/>
      <c r="W14" s="83">
        <v>1</v>
      </c>
      <c r="X14" s="81">
        <f>IF(Q14=0,"-",W14/Q14)</f>
        <v>0.076923076923077</v>
      </c>
      <c r="Y14" s="186">
        <v>3000</v>
      </c>
      <c r="Z14" s="187">
        <f>IFERROR(Y14/Q14,"-")</f>
        <v>230.76923076923</v>
      </c>
      <c r="AA14" s="187">
        <f>IFERROR(Y14/W14,"-")</f>
        <v>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0.076923076923077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7</v>
      </c>
      <c r="BP14" s="120">
        <f>IF(Q14=0,"",IF(BO14=0,"",(BO14/Q14)))</f>
        <v>0.53846153846154</v>
      </c>
      <c r="BQ14" s="121">
        <v>1</v>
      </c>
      <c r="BR14" s="122">
        <f>IFERROR(BQ14/BO14,"-")</f>
        <v>0.14285714285714</v>
      </c>
      <c r="BS14" s="123">
        <v>3000</v>
      </c>
      <c r="BT14" s="124">
        <f>IFERROR(BS14/BO14,"-")</f>
        <v>428.57142857143</v>
      </c>
      <c r="BU14" s="125">
        <v>1</v>
      </c>
      <c r="BV14" s="125"/>
      <c r="BW14" s="125"/>
      <c r="BX14" s="126">
        <v>2</v>
      </c>
      <c r="BY14" s="127">
        <f>IF(Q14=0,"",IF(BX14=0,"",(BX14/Q14)))</f>
        <v>0.15384615384615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>
        <v>3</v>
      </c>
      <c r="CH14" s="134">
        <f>IF(Q14=0,"",IF(CG14=0,"",(CG14/Q14)))</f>
        <v>0.23076923076923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44</v>
      </c>
      <c r="M15" s="80">
        <v>24</v>
      </c>
      <c r="N15" s="80">
        <v>19</v>
      </c>
      <c r="O15" s="91">
        <v>6</v>
      </c>
      <c r="P15" s="92">
        <v>0</v>
      </c>
      <c r="Q15" s="93">
        <f>O15+P15</f>
        <v>6</v>
      </c>
      <c r="R15" s="81">
        <f>IFERROR(Q15/N15,"-")</f>
        <v>0.31578947368421</v>
      </c>
      <c r="S15" s="80">
        <v>1</v>
      </c>
      <c r="T15" s="80">
        <v>2</v>
      </c>
      <c r="U15" s="81">
        <f>IFERROR(T15/(Q15),"-")</f>
        <v>0.33333333333333</v>
      </c>
      <c r="V15" s="82"/>
      <c r="W15" s="83">
        <v>2</v>
      </c>
      <c r="X15" s="81">
        <f>IF(Q15=0,"-",W15/Q15)</f>
        <v>0.33333333333333</v>
      </c>
      <c r="Y15" s="186">
        <v>433000</v>
      </c>
      <c r="Z15" s="187">
        <f>IFERROR(Y15/Q15,"-")</f>
        <v>72166.666666667</v>
      </c>
      <c r="AA15" s="187">
        <f>IFERROR(Y15/W15,"-")</f>
        <v>216500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>
        <v>1</v>
      </c>
      <c r="BG15" s="113">
        <f>IF(Q15=0,"",IF(BF15=0,"",(BF15/Q15)))</f>
        <v>0.16666666666667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2</v>
      </c>
      <c r="BY15" s="127">
        <f>IF(Q15=0,"",IF(BX15=0,"",(BX15/Q15)))</f>
        <v>0.33333333333333</v>
      </c>
      <c r="BZ15" s="128">
        <v>1</v>
      </c>
      <c r="CA15" s="129">
        <f>IFERROR(BZ15/BX15,"-")</f>
        <v>0.5</v>
      </c>
      <c r="CB15" s="130">
        <v>81000</v>
      </c>
      <c r="CC15" s="131">
        <f>IFERROR(CB15/BX15,"-")</f>
        <v>40500</v>
      </c>
      <c r="CD15" s="132"/>
      <c r="CE15" s="132"/>
      <c r="CF15" s="132">
        <v>1</v>
      </c>
      <c r="CG15" s="133">
        <v>3</v>
      </c>
      <c r="CH15" s="134">
        <f>IF(Q15=0,"",IF(CG15=0,"",(CG15/Q15)))</f>
        <v>0.5</v>
      </c>
      <c r="CI15" s="135">
        <v>2</v>
      </c>
      <c r="CJ15" s="136">
        <f>IFERROR(CI15/CG15,"-")</f>
        <v>0.66666666666667</v>
      </c>
      <c r="CK15" s="137">
        <v>372000</v>
      </c>
      <c r="CL15" s="138">
        <f>IFERROR(CK15/CG15,"-")</f>
        <v>124000</v>
      </c>
      <c r="CM15" s="139"/>
      <c r="CN15" s="139"/>
      <c r="CO15" s="139">
        <v>2</v>
      </c>
      <c r="CP15" s="140">
        <v>2</v>
      </c>
      <c r="CQ15" s="141">
        <v>433000</v>
      </c>
      <c r="CR15" s="141">
        <v>352000</v>
      </c>
      <c r="CS15" s="141"/>
      <c r="CT15" s="142" t="str">
        <f>IF(AND(CR15=0,CS15=0),"",IF(AND(CR15&lt;=100000,CS15&lt;=100000),"",IF(CR15/CQ15&gt;0.7,"男高",IF(CS15/CQ15&gt;0.7,"女高",""))))</f>
        <v>男高</v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8</v>
      </c>
      <c r="P16" s="92">
        <v>0</v>
      </c>
      <c r="Q16" s="93">
        <f>O16+P16</f>
        <v>8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2</v>
      </c>
      <c r="X16" s="81">
        <f>IF(Q16=0,"-",W16/Q16)</f>
        <v>0.25</v>
      </c>
      <c r="Y16" s="186">
        <v>70000</v>
      </c>
      <c r="Z16" s="187">
        <f>IFERROR(Y16/Q16,"-")</f>
        <v>8750</v>
      </c>
      <c r="AA16" s="187">
        <f>IFERROR(Y16/W16,"-")</f>
        <v>35000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>
        <f>IF(Q16=0,"",IF(AW16=0,"",(AW16/Q16)))</f>
        <v>0</v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>
        <v>4</v>
      </c>
      <c r="BP16" s="120">
        <f>IF(Q16=0,"",IF(BO16=0,"",(BO16/Q16)))</f>
        <v>0.5</v>
      </c>
      <c r="BQ16" s="121">
        <v>1</v>
      </c>
      <c r="BR16" s="122">
        <f>IFERROR(BQ16/BO16,"-")</f>
        <v>0.25</v>
      </c>
      <c r="BS16" s="123">
        <v>10000</v>
      </c>
      <c r="BT16" s="124">
        <f>IFERROR(BS16/BO16,"-")</f>
        <v>2500</v>
      </c>
      <c r="BU16" s="125">
        <v>1</v>
      </c>
      <c r="BV16" s="125"/>
      <c r="BW16" s="125"/>
      <c r="BX16" s="126">
        <v>3</v>
      </c>
      <c r="BY16" s="127">
        <f>IF(Q16=0,"",IF(BX16=0,"",(BX16/Q16)))</f>
        <v>0.375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>
        <v>1</v>
      </c>
      <c r="CH16" s="134">
        <f>IF(Q16=0,"",IF(CG16=0,"",(CG16/Q16)))</f>
        <v>0.125</v>
      </c>
      <c r="CI16" s="135">
        <v>1</v>
      </c>
      <c r="CJ16" s="136">
        <f>IFERROR(CI16/CG16,"-")</f>
        <v>1</v>
      </c>
      <c r="CK16" s="137">
        <v>60000</v>
      </c>
      <c r="CL16" s="138">
        <f>IFERROR(CK16/CG16,"-")</f>
        <v>60000</v>
      </c>
      <c r="CM16" s="139"/>
      <c r="CN16" s="139"/>
      <c r="CO16" s="139">
        <v>1</v>
      </c>
      <c r="CP16" s="140">
        <v>2</v>
      </c>
      <c r="CQ16" s="141">
        <v>70000</v>
      </c>
      <c r="CR16" s="141">
        <v>60000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6</v>
      </c>
      <c r="M17" s="80">
        <v>5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0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>
        <v>1</v>
      </c>
      <c r="AX18" s="107">
        <f>IF(Q18=0,"",IF(AW18=0,"",(AW18/Q18)))</f>
        <v>0.33333333333333</v>
      </c>
      <c r="AY18" s="106"/>
      <c r="AZ18" s="108">
        <f>IFERROR(AY18/AW18,"-")</f>
        <v>0</v>
      </c>
      <c r="BA18" s="109"/>
      <c r="BB18" s="110">
        <f>IFERROR(BA18/AW18,"-")</f>
        <v>0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2</v>
      </c>
      <c r="BP18" s="120">
        <f>IF(Q18=0,"",IF(BO18=0,"",(BO18/Q18)))</f>
        <v>0.66666666666667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/>
      <c r="BY18" s="127">
        <f>IF(Q18=0,"",IF(BX18=0,"",(BX18/Q18)))</f>
        <v>0</v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21</v>
      </c>
      <c r="M19" s="80">
        <v>14</v>
      </c>
      <c r="N19" s="80">
        <v>2</v>
      </c>
      <c r="O19" s="91">
        <v>2</v>
      </c>
      <c r="P19" s="92">
        <v>0</v>
      </c>
      <c r="Q19" s="93">
        <f>O19+P19</f>
        <v>2</v>
      </c>
      <c r="R19" s="81">
        <f>IFERROR(Q19/N19,"-")</f>
        <v>1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20000</v>
      </c>
      <c r="Z19" s="187">
        <f>IFERROR(Y19/Q19,"-")</f>
        <v>10000</v>
      </c>
      <c r="AA19" s="187" t="str">
        <f>IFERROR(Y19/W19,"-")</f>
        <v>-</v>
      </c>
      <c r="AB19" s="181"/>
      <c r="AC19" s="85"/>
      <c r="AD19" s="78"/>
      <c r="AE19" s="94">
        <v>1</v>
      </c>
      <c r="AF19" s="95">
        <f>IF(Q19=0,"",IF(AE19=0,"",(AE19/Q19)))</f>
        <v>0.5</v>
      </c>
      <c r="AG19" s="94"/>
      <c r="AH19" s="96">
        <f>IFERROR(AG19/AE19,"-")</f>
        <v>0</v>
      </c>
      <c r="AI19" s="97"/>
      <c r="AJ19" s="98">
        <f>IFERROR(AI19/AE19,"-")</f>
        <v>0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>
        <f>IF(Q19=0,"",IF(BO19=0,"",(BO19/Q19)))</f>
        <v>0</v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0.5</v>
      </c>
      <c r="CI19" s="135">
        <v>1</v>
      </c>
      <c r="CJ19" s="136">
        <f>IFERROR(CI19/CG19,"-")</f>
        <v>1</v>
      </c>
      <c r="CK19" s="137">
        <v>1149500</v>
      </c>
      <c r="CL19" s="138">
        <f>IFERROR(CK19/CG19,"-")</f>
        <v>1149500</v>
      </c>
      <c r="CM19" s="139"/>
      <c r="CN19" s="139"/>
      <c r="CO19" s="139">
        <v>1</v>
      </c>
      <c r="CP19" s="140">
        <v>0</v>
      </c>
      <c r="CQ19" s="141">
        <v>20000</v>
      </c>
      <c r="CR19" s="141">
        <v>1149500</v>
      </c>
      <c r="CS19" s="141"/>
      <c r="CT19" s="142" t="str">
        <f>IF(AND(CR19=0,CS19=0),"",IF(AND(CR19&lt;=100000,CS19&lt;=100000),"",IF(CR19/CQ19&gt;0.7,"男高",IF(CS19/CQ19&gt;0.7,"女高",""))))</f>
        <v>男高</v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8</v>
      </c>
      <c r="P20" s="92">
        <v>0</v>
      </c>
      <c r="Q20" s="93">
        <f>O20+P20</f>
        <v>8</v>
      </c>
      <c r="R20" s="81" t="str">
        <f>IFERROR(Q20/N20,"-")</f>
        <v>-</v>
      </c>
      <c r="S20" s="80">
        <v>0</v>
      </c>
      <c r="T20" s="80">
        <v>1</v>
      </c>
      <c r="U20" s="81">
        <f>IFERROR(T20/(Q20),"-")</f>
        <v>0.125</v>
      </c>
      <c r="V20" s="82"/>
      <c r="W20" s="83">
        <v>1</v>
      </c>
      <c r="X20" s="81">
        <f>IF(Q20=0,"-",W20/Q20)</f>
        <v>0.125</v>
      </c>
      <c r="Y20" s="186">
        <v>56000</v>
      </c>
      <c r="Z20" s="187">
        <f>IFERROR(Y20/Q20,"-")</f>
        <v>7000</v>
      </c>
      <c r="AA20" s="187">
        <f>IFERROR(Y20/W20,"-")</f>
        <v>56000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0.125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3</v>
      </c>
      <c r="BP20" s="120">
        <f>IF(Q20=0,"",IF(BO20=0,"",(BO20/Q20)))</f>
        <v>0.375</v>
      </c>
      <c r="BQ20" s="121">
        <v>1</v>
      </c>
      <c r="BR20" s="122">
        <f>IFERROR(BQ20/BO20,"-")</f>
        <v>0.33333333333333</v>
      </c>
      <c r="BS20" s="123">
        <v>56000</v>
      </c>
      <c r="BT20" s="124">
        <f>IFERROR(BS20/BO20,"-")</f>
        <v>18666.666666667</v>
      </c>
      <c r="BU20" s="125"/>
      <c r="BV20" s="125"/>
      <c r="BW20" s="125">
        <v>1</v>
      </c>
      <c r="BX20" s="126">
        <v>3</v>
      </c>
      <c r="BY20" s="127">
        <f>IF(Q20=0,"",IF(BX20=0,"",(BX20/Q20)))</f>
        <v>0.375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0.125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1</v>
      </c>
      <c r="CQ20" s="141">
        <v>56000</v>
      </c>
      <c r="CR20" s="141">
        <v>56000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13</v>
      </c>
      <c r="M21" s="80">
        <v>11</v>
      </c>
      <c r="N21" s="80">
        <v>1</v>
      </c>
      <c r="O21" s="91">
        <v>4</v>
      </c>
      <c r="P21" s="92">
        <v>0</v>
      </c>
      <c r="Q21" s="93">
        <f>O21+P21</f>
        <v>4</v>
      </c>
      <c r="R21" s="81">
        <f>IFERROR(Q21/N21,"-")</f>
        <v>4</v>
      </c>
      <c r="S21" s="80">
        <v>2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0.25</v>
      </c>
      <c r="Y21" s="186">
        <v>915000</v>
      </c>
      <c r="Z21" s="187">
        <f>IFERROR(Y21/Q21,"-")</f>
        <v>228750</v>
      </c>
      <c r="AA21" s="187">
        <f>IFERROR(Y21/W21,"-")</f>
        <v>915000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>
        <v>1</v>
      </c>
      <c r="AO21" s="101">
        <f>IF(Q21=0,"",IF(AN21=0,"",(AN21/Q21)))</f>
        <v>0.25</v>
      </c>
      <c r="AP21" s="100"/>
      <c r="AQ21" s="102">
        <f>IFERROR(AP21/AN21,"-")</f>
        <v>0</v>
      </c>
      <c r="AR21" s="103"/>
      <c r="AS21" s="104">
        <f>IFERROR(AR21/AN21,"-")</f>
        <v>0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>
        <v>1</v>
      </c>
      <c r="BG21" s="113">
        <f>IF(Q21=0,"",IF(BF21=0,"",(BF21/Q21)))</f>
        <v>0.25</v>
      </c>
      <c r="BH21" s="112"/>
      <c r="BI21" s="114">
        <f>IFERROR(BH21/BF21,"-")</f>
        <v>0</v>
      </c>
      <c r="BJ21" s="115"/>
      <c r="BK21" s="116">
        <f>IFERROR(BJ21/BF21,"-")</f>
        <v>0</v>
      </c>
      <c r="BL21" s="117"/>
      <c r="BM21" s="117"/>
      <c r="BN21" s="117"/>
      <c r="BO21" s="119">
        <v>1</v>
      </c>
      <c r="BP21" s="120">
        <f>IF(Q21=0,"",IF(BO21=0,"",(BO21/Q21)))</f>
        <v>0.25</v>
      </c>
      <c r="BQ21" s="121">
        <v>1</v>
      </c>
      <c r="BR21" s="122">
        <f>IFERROR(BQ21/BO21,"-")</f>
        <v>1</v>
      </c>
      <c r="BS21" s="123">
        <v>925000</v>
      </c>
      <c r="BT21" s="124">
        <f>IFERROR(BS21/BO21,"-")</f>
        <v>925000</v>
      </c>
      <c r="BU21" s="125"/>
      <c r="BV21" s="125"/>
      <c r="BW21" s="125">
        <v>1</v>
      </c>
      <c r="BX21" s="126">
        <v>1</v>
      </c>
      <c r="BY21" s="127">
        <f>IF(Q21=0,"",IF(BX21=0,"",(BX21/Q21)))</f>
        <v>0.25</v>
      </c>
      <c r="BZ21" s="128">
        <v>1</v>
      </c>
      <c r="CA21" s="129">
        <f>IFERROR(BZ21/BX21,"-")</f>
        <v>1</v>
      </c>
      <c r="CB21" s="130">
        <v>210000</v>
      </c>
      <c r="CC21" s="131">
        <f>IFERROR(CB21/BX21,"-")</f>
        <v>210000</v>
      </c>
      <c r="CD21" s="132"/>
      <c r="CE21" s="132"/>
      <c r="CF21" s="132">
        <v>1</v>
      </c>
      <c r="CG21" s="133"/>
      <c r="CH21" s="134">
        <f>IF(Q21=0,"",IF(CG21=0,"",(CG21/Q21)))</f>
        <v>0</v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1</v>
      </c>
      <c r="CQ21" s="141">
        <v>915000</v>
      </c>
      <c r="CR21" s="141">
        <v>925000</v>
      </c>
      <c r="CS21" s="141"/>
      <c r="CT21" s="142" t="str">
        <f>IF(AND(CR21=0,CS21=0),"",IF(AND(CR21&lt;=100000,CS21&lt;=100000),"",IF(CR21/CQ21&gt;0.7,"男高",IF(CS21/CQ21&gt;0.7,"女高",""))))</f>
        <v>男高</v>
      </c>
    </row>
    <row r="22" spans="1:99">
      <c r="A22" s="79">
        <f>AC22</f>
        <v>0.22222222222222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360000</v>
      </c>
      <c r="L22" s="80">
        <v>0</v>
      </c>
      <c r="M22" s="80">
        <v>0</v>
      </c>
      <c r="N22" s="80">
        <v>0</v>
      </c>
      <c r="O22" s="91">
        <v>2</v>
      </c>
      <c r="P22" s="92">
        <v>0</v>
      </c>
      <c r="Q22" s="93">
        <f>O22+P22</f>
        <v>2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10000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-280000</v>
      </c>
      <c r="AC22" s="85">
        <f>SUM(Y22:Y27)/SUM(K22:K27)</f>
        <v>0.22222222222222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2</v>
      </c>
      <c r="BY22" s="127">
        <f>IF(Q22=0,"",IF(BX22=0,"",(BX22/Q22)))</f>
        <v>1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/>
      <c r="CH22" s="134">
        <f>IF(Q22=0,"",IF(CG22=0,"",(CG22/Q22)))</f>
        <v>0</v>
      </c>
      <c r="CI22" s="135"/>
      <c r="CJ22" s="136" t="str">
        <f>IFERROR(CI22/CG22,"-")</f>
        <v>-</v>
      </c>
      <c r="CK22" s="137"/>
      <c r="CL22" s="138" t="str">
        <f>IFERROR(CK22/CG22,"-")</f>
        <v>-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8</v>
      </c>
      <c r="P23" s="92">
        <v>0</v>
      </c>
      <c r="Q23" s="93">
        <f>O23+P23</f>
        <v>8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0.125</v>
      </c>
      <c r="V23" s="82"/>
      <c r="W23" s="83">
        <v>1</v>
      </c>
      <c r="X23" s="81">
        <f>IF(Q23=0,"-",W23/Q23)</f>
        <v>0.125</v>
      </c>
      <c r="Y23" s="186">
        <v>10000</v>
      </c>
      <c r="Z23" s="187">
        <f>IFERROR(Y23/Q23,"-")</f>
        <v>1250</v>
      </c>
      <c r="AA23" s="187">
        <f>IFERROR(Y23/W23,"-")</f>
        <v>10000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>
        <v>1</v>
      </c>
      <c r="AO23" s="101">
        <f>IF(Q23=0,"",IF(AN23=0,"",(AN23/Q23)))</f>
        <v>0.125</v>
      </c>
      <c r="AP23" s="100"/>
      <c r="AQ23" s="102">
        <f>IFERROR(AP23/AN23,"-")</f>
        <v>0</v>
      </c>
      <c r="AR23" s="103"/>
      <c r="AS23" s="104">
        <f>IFERROR(AR23/AN23,"-")</f>
        <v>0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4</v>
      </c>
      <c r="BP23" s="120">
        <f>IF(Q23=0,"",IF(BO23=0,"",(BO23/Q23)))</f>
        <v>0.5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0.25</v>
      </c>
      <c r="BZ23" s="128">
        <v>1</v>
      </c>
      <c r="CA23" s="129">
        <f>IFERROR(BZ23/BX23,"-")</f>
        <v>0.5</v>
      </c>
      <c r="CB23" s="130">
        <v>10000</v>
      </c>
      <c r="CC23" s="131">
        <f>IFERROR(CB23/BX23,"-")</f>
        <v>5000</v>
      </c>
      <c r="CD23" s="132"/>
      <c r="CE23" s="132">
        <v>1</v>
      </c>
      <c r="CF23" s="132"/>
      <c r="CG23" s="133">
        <v>1</v>
      </c>
      <c r="CH23" s="134">
        <f>IF(Q23=0,"",IF(CG23=0,"",(CG23/Q23)))</f>
        <v>0.125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1</v>
      </c>
      <c r="CQ23" s="141">
        <v>10000</v>
      </c>
      <c r="CR23" s="141">
        <v>10000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9</v>
      </c>
      <c r="P24" s="92">
        <v>0</v>
      </c>
      <c r="Q24" s="93">
        <f>O24+P24</f>
        <v>9</v>
      </c>
      <c r="R24" s="81" t="str">
        <f>IFERROR(Q24/N24,"-")</f>
        <v>-</v>
      </c>
      <c r="S24" s="80">
        <v>0</v>
      </c>
      <c r="T24" s="80">
        <v>1</v>
      </c>
      <c r="U24" s="81">
        <f>IFERROR(T24/(Q24),"-")</f>
        <v>0.11111111111111</v>
      </c>
      <c r="V24" s="82"/>
      <c r="W24" s="83">
        <v>1</v>
      </c>
      <c r="X24" s="81">
        <f>IF(Q24=0,"-",W24/Q24)</f>
        <v>0.11111111111111</v>
      </c>
      <c r="Y24" s="186">
        <v>37000</v>
      </c>
      <c r="Z24" s="187">
        <f>IFERROR(Y24/Q24,"-")</f>
        <v>4111.1111111111</v>
      </c>
      <c r="AA24" s="187">
        <f>IFERROR(Y24/W24,"-")</f>
        <v>37000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0.11111111111111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5</v>
      </c>
      <c r="BP24" s="120">
        <f>IF(Q24=0,"",IF(BO24=0,"",(BO24/Q24)))</f>
        <v>0.55555555555556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3</v>
      </c>
      <c r="BY24" s="127">
        <f>IF(Q24=0,"",IF(BX24=0,"",(BX24/Q24)))</f>
        <v>0.33333333333333</v>
      </c>
      <c r="BZ24" s="128">
        <v>1</v>
      </c>
      <c r="CA24" s="129">
        <f>IFERROR(BZ24/BX24,"-")</f>
        <v>0.33333333333333</v>
      </c>
      <c r="CB24" s="130">
        <v>37000</v>
      </c>
      <c r="CC24" s="131">
        <f>IFERROR(CB24/BX24,"-")</f>
        <v>12333.333333333</v>
      </c>
      <c r="CD24" s="132"/>
      <c r="CE24" s="132"/>
      <c r="CF24" s="132">
        <v>1</v>
      </c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37000</v>
      </c>
      <c r="CR24" s="141">
        <v>37000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9</v>
      </c>
      <c r="P25" s="92">
        <v>0</v>
      </c>
      <c r="Q25" s="93">
        <f>O25+P25</f>
        <v>9</v>
      </c>
      <c r="R25" s="81" t="str">
        <f>IFERROR(Q25/N25,"-")</f>
        <v>-</v>
      </c>
      <c r="S25" s="80">
        <v>0</v>
      </c>
      <c r="T25" s="80">
        <v>0</v>
      </c>
      <c r="U25" s="81">
        <f>IFERROR(T25/(Q25),"-")</f>
        <v>0</v>
      </c>
      <c r="V25" s="82"/>
      <c r="W25" s="83">
        <v>1</v>
      </c>
      <c r="X25" s="81">
        <f>IF(Q25=0,"-",W25/Q25)</f>
        <v>0.11111111111111</v>
      </c>
      <c r="Y25" s="186">
        <v>30000</v>
      </c>
      <c r="Z25" s="187">
        <f>IFERROR(Y25/Q25,"-")</f>
        <v>3333.3333333333</v>
      </c>
      <c r="AA25" s="187">
        <f>IFERROR(Y25/W25,"-")</f>
        <v>30000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>
        <v>2</v>
      </c>
      <c r="BG25" s="113">
        <f>IF(Q25=0,"",IF(BF25=0,"",(BF25/Q25)))</f>
        <v>0.22222222222222</v>
      </c>
      <c r="BH25" s="112"/>
      <c r="BI25" s="114">
        <f>IFERROR(BH25/BF25,"-")</f>
        <v>0</v>
      </c>
      <c r="BJ25" s="115"/>
      <c r="BK25" s="116">
        <f>IFERROR(BJ25/BF25,"-")</f>
        <v>0</v>
      </c>
      <c r="BL25" s="117"/>
      <c r="BM25" s="117"/>
      <c r="BN25" s="117"/>
      <c r="BO25" s="119">
        <v>3</v>
      </c>
      <c r="BP25" s="120">
        <f>IF(Q25=0,"",IF(BO25=0,"",(BO25/Q25)))</f>
        <v>0.33333333333333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3</v>
      </c>
      <c r="BY25" s="127">
        <f>IF(Q25=0,"",IF(BX25=0,"",(BX25/Q25)))</f>
        <v>0.33333333333333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0.11111111111111</v>
      </c>
      <c r="CI25" s="135">
        <v>1</v>
      </c>
      <c r="CJ25" s="136">
        <f>IFERROR(CI25/CG25,"-")</f>
        <v>1</v>
      </c>
      <c r="CK25" s="137">
        <v>30000</v>
      </c>
      <c r="CL25" s="138">
        <f>IFERROR(CK25/CG25,"-")</f>
        <v>30000</v>
      </c>
      <c r="CM25" s="139"/>
      <c r="CN25" s="139"/>
      <c r="CO25" s="139">
        <v>1</v>
      </c>
      <c r="CP25" s="140">
        <v>1</v>
      </c>
      <c r="CQ25" s="141">
        <v>30000</v>
      </c>
      <c r="CR25" s="141">
        <v>30000</v>
      </c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60</v>
      </c>
      <c r="G26" s="189" t="s">
        <v>61</v>
      </c>
      <c r="H26" s="89"/>
      <c r="I26" s="89" t="s">
        <v>90</v>
      </c>
      <c r="J26" s="89"/>
      <c r="K26" s="181"/>
      <c r="L26" s="80">
        <v>0</v>
      </c>
      <c r="M26" s="80">
        <v>0</v>
      </c>
      <c r="N26" s="80">
        <v>0</v>
      </c>
      <c r="O26" s="91">
        <v>3</v>
      </c>
      <c r="P26" s="92">
        <v>0</v>
      </c>
      <c r="Q26" s="93">
        <f>O26+P26</f>
        <v>3</v>
      </c>
      <c r="R26" s="81" t="str">
        <f>IFERROR(Q26/N26,"-")</f>
        <v>-</v>
      </c>
      <c r="S26" s="80">
        <v>0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3</v>
      </c>
      <c r="BY26" s="127">
        <f>IF(Q26=0,"",IF(BX26=0,"",(BX26/Q26)))</f>
        <v>1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103</v>
      </c>
      <c r="C27" s="189" t="s">
        <v>58</v>
      </c>
      <c r="D27" s="189"/>
      <c r="E27" s="189" t="s">
        <v>104</v>
      </c>
      <c r="F27" s="189" t="s">
        <v>104</v>
      </c>
      <c r="G27" s="189" t="s">
        <v>66</v>
      </c>
      <c r="H27" s="89"/>
      <c r="I27" s="89"/>
      <c r="J27" s="89"/>
      <c r="K27" s="181"/>
      <c r="L27" s="80">
        <v>33</v>
      </c>
      <c r="M27" s="80">
        <v>24</v>
      </c>
      <c r="N27" s="80">
        <v>11</v>
      </c>
      <c r="O27" s="91">
        <v>5</v>
      </c>
      <c r="P27" s="92">
        <v>0</v>
      </c>
      <c r="Q27" s="93">
        <f>O27+P27</f>
        <v>5</v>
      </c>
      <c r="R27" s="81">
        <f>IFERROR(Q27/N27,"-")</f>
        <v>0.45454545454545</v>
      </c>
      <c r="S27" s="80">
        <v>0</v>
      </c>
      <c r="T27" s="80">
        <v>0</v>
      </c>
      <c r="U27" s="81">
        <f>IFERROR(T27/(Q27),"-")</f>
        <v>0</v>
      </c>
      <c r="V27" s="82"/>
      <c r="W27" s="83">
        <v>0</v>
      </c>
      <c r="X27" s="81">
        <f>IF(Q27=0,"-",W27/Q27)</f>
        <v>0</v>
      </c>
      <c r="Y27" s="186">
        <v>3000</v>
      </c>
      <c r="Z27" s="187">
        <f>IFERROR(Y27/Q27,"-")</f>
        <v>600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0.2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0.4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2</v>
      </c>
      <c r="BY27" s="127">
        <f>IF(Q27=0,"",IF(BX27=0,"",(BX27/Q27)))</f>
        <v>0.4</v>
      </c>
      <c r="BZ27" s="128">
        <v>1</v>
      </c>
      <c r="CA27" s="129">
        <f>IFERROR(BZ27/BX27,"-")</f>
        <v>0.5</v>
      </c>
      <c r="CB27" s="130">
        <v>9000</v>
      </c>
      <c r="CC27" s="131">
        <f>IFERROR(CB27/BX27,"-")</f>
        <v>4500</v>
      </c>
      <c r="CD27" s="132"/>
      <c r="CE27" s="132"/>
      <c r="CF27" s="132">
        <v>1</v>
      </c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3000</v>
      </c>
      <c r="CR27" s="141">
        <v>9000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105</v>
      </c>
      <c r="C28" s="189" t="s">
        <v>58</v>
      </c>
      <c r="D28" s="189"/>
      <c r="E28" s="189" t="s">
        <v>106</v>
      </c>
      <c r="F28" s="189" t="s">
        <v>107</v>
      </c>
      <c r="G28" s="189" t="s">
        <v>61</v>
      </c>
      <c r="H28" s="89" t="s">
        <v>108</v>
      </c>
      <c r="I28" s="89" t="s">
        <v>109</v>
      </c>
      <c r="J28" s="89" t="s">
        <v>110</v>
      </c>
      <c r="K28" s="181">
        <v>300000</v>
      </c>
      <c r="L28" s="80">
        <v>0</v>
      </c>
      <c r="M28" s="80">
        <v>0</v>
      </c>
      <c r="N28" s="80">
        <v>1</v>
      </c>
      <c r="O28" s="91">
        <v>3</v>
      </c>
      <c r="P28" s="92">
        <v>0</v>
      </c>
      <c r="Q28" s="93">
        <f>O28+P28</f>
        <v>3</v>
      </c>
      <c r="R28" s="81">
        <f>IFERROR(Q28/N28,"-")</f>
        <v>3</v>
      </c>
      <c r="S28" s="80">
        <v>0</v>
      </c>
      <c r="T28" s="80">
        <v>0</v>
      </c>
      <c r="U28" s="81">
        <f>IFERROR(T28/(Q28),"-")</f>
        <v>0</v>
      </c>
      <c r="V28" s="82">
        <f>IFERROR(K28/SUM(Q28:Q32),"-")</f>
        <v>27272.727272727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-300000</v>
      </c>
      <c r="AC28" s="85">
        <f>SUM(Y28:Y32)/SUM(K28:K32)</f>
        <v>0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3</v>
      </c>
      <c r="BP28" s="120">
        <f>IF(Q28=0,"",IF(BO28=0,"",(BO28/Q28)))</f>
        <v>1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111</v>
      </c>
      <c r="C29" s="189" t="s">
        <v>58</v>
      </c>
      <c r="D29" s="189"/>
      <c r="E29" s="189" t="s">
        <v>112</v>
      </c>
      <c r="F29" s="189" t="s">
        <v>113</v>
      </c>
      <c r="G29" s="189" t="s">
        <v>61</v>
      </c>
      <c r="H29" s="89"/>
      <c r="I29" s="89" t="s">
        <v>109</v>
      </c>
      <c r="J29" s="89"/>
      <c r="K29" s="181"/>
      <c r="L29" s="80">
        <v>0</v>
      </c>
      <c r="M29" s="80">
        <v>0</v>
      </c>
      <c r="N29" s="80">
        <v>0</v>
      </c>
      <c r="O29" s="91">
        <v>1</v>
      </c>
      <c r="P29" s="92">
        <v>0</v>
      </c>
      <c r="Q29" s="93">
        <f>O29+P29</f>
        <v>1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114</v>
      </c>
      <c r="C30" s="189" t="s">
        <v>58</v>
      </c>
      <c r="D30" s="189"/>
      <c r="E30" s="189" t="s">
        <v>115</v>
      </c>
      <c r="F30" s="189" t="s">
        <v>116</v>
      </c>
      <c r="G30" s="189" t="s">
        <v>61</v>
      </c>
      <c r="H30" s="89"/>
      <c r="I30" s="89" t="s">
        <v>109</v>
      </c>
      <c r="J30" s="89"/>
      <c r="K30" s="181"/>
      <c r="L30" s="80">
        <v>0</v>
      </c>
      <c r="M30" s="80">
        <v>0</v>
      </c>
      <c r="N30" s="80">
        <v>0</v>
      </c>
      <c r="O30" s="91">
        <v>1</v>
      </c>
      <c r="P30" s="92">
        <v>0</v>
      </c>
      <c r="Q30" s="93">
        <f>O30+P30</f>
        <v>1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>
        <f>IF(Q30=0,"",IF(BO30=0,"",(BO30/Q30)))</f>
        <v>0</v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>
        <f>IF(Q30=0,"",IF(BX30=0,"",(BX30/Q30)))</f>
        <v>0</v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>
        <v>1</v>
      </c>
      <c r="CH30" s="134">
        <f>IF(Q30=0,"",IF(CG30=0,"",(CG30/Q30)))</f>
        <v>1</v>
      </c>
      <c r="CI30" s="135"/>
      <c r="CJ30" s="136">
        <f>IFERROR(CI30/CG30,"-")</f>
        <v>0</v>
      </c>
      <c r="CK30" s="137"/>
      <c r="CL30" s="138">
        <f>IFERROR(CK30/CG30,"-")</f>
        <v>0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117</v>
      </c>
      <c r="C31" s="189" t="s">
        <v>58</v>
      </c>
      <c r="D31" s="189"/>
      <c r="E31" s="189" t="s">
        <v>118</v>
      </c>
      <c r="F31" s="189" t="s">
        <v>119</v>
      </c>
      <c r="G31" s="189" t="s">
        <v>61</v>
      </c>
      <c r="H31" s="89"/>
      <c r="I31" s="89" t="s">
        <v>109</v>
      </c>
      <c r="J31" s="89"/>
      <c r="K31" s="181"/>
      <c r="L31" s="80">
        <v>0</v>
      </c>
      <c r="M31" s="80">
        <v>0</v>
      </c>
      <c r="N31" s="80">
        <v>0</v>
      </c>
      <c r="O31" s="91">
        <v>5</v>
      </c>
      <c r="P31" s="92">
        <v>0</v>
      </c>
      <c r="Q31" s="93">
        <f>O31+P31</f>
        <v>5</v>
      </c>
      <c r="R31" s="81" t="str">
        <f>IFERROR(Q31/N31,"-")</f>
        <v>-</v>
      </c>
      <c r="S31" s="80">
        <v>0</v>
      </c>
      <c r="T31" s="80">
        <v>2</v>
      </c>
      <c r="U31" s="81">
        <f>IFERROR(T31/(Q31),"-")</f>
        <v>0.4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>
        <v>1</v>
      </c>
      <c r="AF31" s="95">
        <f>IF(Q31=0,"",IF(AE31=0,"",(AE31/Q31)))</f>
        <v>0.2</v>
      </c>
      <c r="AG31" s="94"/>
      <c r="AH31" s="96">
        <f>IFERROR(AG31/AE31,"-")</f>
        <v>0</v>
      </c>
      <c r="AI31" s="97"/>
      <c r="AJ31" s="98">
        <f>IFERROR(AI31/AE31,"-")</f>
        <v>0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>
        <v>1</v>
      </c>
      <c r="BG31" s="113">
        <f>IF(Q31=0,"",IF(BF31=0,"",(BF31/Q31)))</f>
        <v>0.2</v>
      </c>
      <c r="BH31" s="112"/>
      <c r="BI31" s="114">
        <f>IFERROR(BH31/BF31,"-")</f>
        <v>0</v>
      </c>
      <c r="BJ31" s="115"/>
      <c r="BK31" s="116">
        <f>IFERROR(BJ31/BF31,"-")</f>
        <v>0</v>
      </c>
      <c r="BL31" s="117"/>
      <c r="BM31" s="117"/>
      <c r="BN31" s="117"/>
      <c r="BO31" s="119">
        <v>1</v>
      </c>
      <c r="BP31" s="120">
        <f>IF(Q31=0,"",IF(BO31=0,"",(BO31/Q31)))</f>
        <v>0.2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0.4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120</v>
      </c>
      <c r="C32" s="189" t="s">
        <v>58</v>
      </c>
      <c r="D32" s="189"/>
      <c r="E32" s="189" t="s">
        <v>104</v>
      </c>
      <c r="F32" s="189" t="s">
        <v>104</v>
      </c>
      <c r="G32" s="189" t="s">
        <v>66</v>
      </c>
      <c r="H32" s="89"/>
      <c r="I32" s="89"/>
      <c r="J32" s="89"/>
      <c r="K32" s="181"/>
      <c r="L32" s="80">
        <v>51</v>
      </c>
      <c r="M32" s="80">
        <v>17</v>
      </c>
      <c r="N32" s="80">
        <v>394</v>
      </c>
      <c r="O32" s="91">
        <v>1</v>
      </c>
      <c r="P32" s="92">
        <v>0</v>
      </c>
      <c r="Q32" s="93">
        <f>O32+P32</f>
        <v>1</v>
      </c>
      <c r="R32" s="81">
        <f>IFERROR(Q32/N32,"-")</f>
        <v>0.0025380710659898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>
        <v>1</v>
      </c>
      <c r="BG32" s="113">
        <f>IF(Q32=0,"",IF(BF32=0,"",(BF32/Q32)))</f>
        <v>1</v>
      </c>
      <c r="BH32" s="112"/>
      <c r="BI32" s="114">
        <f>IFERROR(BH32/BF32,"-")</f>
        <v>0</v>
      </c>
      <c r="BJ32" s="115"/>
      <c r="BK32" s="116">
        <f>IFERROR(BJ32/BF32,"-")</f>
        <v>0</v>
      </c>
      <c r="BL32" s="117"/>
      <c r="BM32" s="117"/>
      <c r="BN32" s="117"/>
      <c r="BO32" s="119"/>
      <c r="BP32" s="120">
        <f>IF(Q32=0,"",IF(BO32=0,"",(BO32/Q32)))</f>
        <v>0</v>
      </c>
      <c r="BQ32" s="121"/>
      <c r="BR32" s="122" t="str">
        <f>IFERROR(BQ32/BO32,"-")</f>
        <v>-</v>
      </c>
      <c r="BS32" s="123"/>
      <c r="BT32" s="124" t="str">
        <f>IFERROR(BS32/BO32,"-")</f>
        <v>-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0.039285714285714</v>
      </c>
      <c r="B33" s="189" t="s">
        <v>121</v>
      </c>
      <c r="C33" s="189" t="s">
        <v>58</v>
      </c>
      <c r="D33" s="189"/>
      <c r="E33" s="189" t="s">
        <v>122</v>
      </c>
      <c r="F33" s="189" t="s">
        <v>123</v>
      </c>
      <c r="G33" s="189" t="s">
        <v>61</v>
      </c>
      <c r="H33" s="89" t="s">
        <v>124</v>
      </c>
      <c r="I33" s="89" t="s">
        <v>125</v>
      </c>
      <c r="J33" s="89"/>
      <c r="K33" s="181">
        <v>280000</v>
      </c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>
        <f>IFERROR(K33/SUM(Q33:Q37),"-")</f>
        <v>25454.545454545</v>
      </c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>
        <f>SUM(Y33:Y37)-SUM(K33:K37)</f>
        <v>-269000</v>
      </c>
      <c r="AC33" s="85">
        <f>SUM(Y33:Y37)/SUM(K33:K37)</f>
        <v>0.039285714285714</v>
      </c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126</v>
      </c>
      <c r="C34" s="189" t="s">
        <v>58</v>
      </c>
      <c r="D34" s="189"/>
      <c r="E34" s="189" t="s">
        <v>93</v>
      </c>
      <c r="F34" s="189" t="s">
        <v>94</v>
      </c>
      <c r="G34" s="189" t="s">
        <v>61</v>
      </c>
      <c r="H34" s="89"/>
      <c r="I34" s="89" t="s">
        <v>125</v>
      </c>
      <c r="J34" s="89"/>
      <c r="K34" s="181"/>
      <c r="L34" s="80">
        <v>0</v>
      </c>
      <c r="M34" s="80">
        <v>0</v>
      </c>
      <c r="N34" s="80">
        <v>0</v>
      </c>
      <c r="O34" s="91">
        <v>3</v>
      </c>
      <c r="P34" s="92">
        <v>0</v>
      </c>
      <c r="Q34" s="93">
        <f>O34+P34</f>
        <v>3</v>
      </c>
      <c r="R34" s="81" t="str">
        <f>IFERROR(Q34/N34,"-")</f>
        <v>-</v>
      </c>
      <c r="S34" s="80">
        <v>0</v>
      </c>
      <c r="T34" s="80">
        <v>1</v>
      </c>
      <c r="U34" s="81">
        <f>IFERROR(T34/(Q34),"-")</f>
        <v>0.33333333333333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>
        <v>1</v>
      </c>
      <c r="BY34" s="127">
        <f>IF(Q34=0,"",IF(BX34=0,"",(BX34/Q34)))</f>
        <v>0.33333333333333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>
        <v>1</v>
      </c>
      <c r="CH34" s="134">
        <f>IF(Q34=0,"",IF(CG34=0,"",(CG34/Q34)))</f>
        <v>0.33333333333333</v>
      </c>
      <c r="CI34" s="135"/>
      <c r="CJ34" s="136">
        <f>IFERROR(CI34/CG34,"-")</f>
        <v>0</v>
      </c>
      <c r="CK34" s="137"/>
      <c r="CL34" s="138">
        <f>IFERROR(CK34/CG34,"-")</f>
        <v>0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127</v>
      </c>
      <c r="C35" s="189" t="s">
        <v>58</v>
      </c>
      <c r="D35" s="189"/>
      <c r="E35" s="189" t="s">
        <v>115</v>
      </c>
      <c r="F35" s="189" t="s">
        <v>116</v>
      </c>
      <c r="G35" s="189" t="s">
        <v>61</v>
      </c>
      <c r="H35" s="89"/>
      <c r="I35" s="89" t="s">
        <v>125</v>
      </c>
      <c r="J35" s="89"/>
      <c r="K35" s="181"/>
      <c r="L35" s="80">
        <v>0</v>
      </c>
      <c r="M35" s="80">
        <v>0</v>
      </c>
      <c r="N35" s="80">
        <v>0</v>
      </c>
      <c r="O35" s="91">
        <v>3</v>
      </c>
      <c r="P35" s="92">
        <v>0</v>
      </c>
      <c r="Q35" s="93">
        <f>O35+P35</f>
        <v>3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>
        <f>IF(Q35=0,"",IF(AN35=0,"",(AN35/Q35)))</f>
        <v>0</v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2</v>
      </c>
      <c r="BP35" s="120">
        <f>IF(Q35=0,"",IF(BO35=0,"",(BO35/Q35)))</f>
        <v>0.66666666666667</v>
      </c>
      <c r="BQ35" s="121"/>
      <c r="BR35" s="122">
        <f>IFERROR(BQ35/BO35,"-")</f>
        <v>0</v>
      </c>
      <c r="BS35" s="123"/>
      <c r="BT35" s="124">
        <f>IFERROR(BS35/BO35,"-")</f>
        <v>0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>
        <v>1</v>
      </c>
      <c r="CH35" s="134">
        <f>IF(Q35=0,"",IF(CG35=0,"",(CG35/Q35)))</f>
        <v>0.33333333333333</v>
      </c>
      <c r="CI35" s="135"/>
      <c r="CJ35" s="136">
        <f>IFERROR(CI35/CG35,"-")</f>
        <v>0</v>
      </c>
      <c r="CK35" s="137"/>
      <c r="CL35" s="138">
        <f>IFERROR(CK35/CG35,"-")</f>
        <v>0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129</v>
      </c>
      <c r="F36" s="189" t="s">
        <v>130</v>
      </c>
      <c r="G36" s="189" t="s">
        <v>61</v>
      </c>
      <c r="H36" s="89"/>
      <c r="I36" s="89" t="s">
        <v>125</v>
      </c>
      <c r="J36" s="89"/>
      <c r="K36" s="181"/>
      <c r="L36" s="80">
        <v>0</v>
      </c>
      <c r="M36" s="80">
        <v>0</v>
      </c>
      <c r="N36" s="80">
        <v>0</v>
      </c>
      <c r="O36" s="91">
        <v>3</v>
      </c>
      <c r="P36" s="92">
        <v>0</v>
      </c>
      <c r="Q36" s="93">
        <f>O36+P36</f>
        <v>3</v>
      </c>
      <c r="R36" s="81" t="str">
        <f>IFERROR(Q36/N36,"-")</f>
        <v>-</v>
      </c>
      <c r="S36" s="80">
        <v>0</v>
      </c>
      <c r="T36" s="80">
        <v>1</v>
      </c>
      <c r="U36" s="81">
        <f>IFERROR(T36/(Q36),"-")</f>
        <v>0.33333333333333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>
        <v>2</v>
      </c>
      <c r="AO36" s="101">
        <f>IF(Q36=0,"",IF(AN36=0,"",(AN36/Q36)))</f>
        <v>0.66666666666667</v>
      </c>
      <c r="AP36" s="100"/>
      <c r="AQ36" s="102">
        <f>IFERROR(AP36/AN36,"-")</f>
        <v>0</v>
      </c>
      <c r="AR36" s="103"/>
      <c r="AS36" s="104">
        <f>IFERROR(AR36/AN36,"-")</f>
        <v>0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1</v>
      </c>
      <c r="BY36" s="127">
        <f>IF(Q36=0,"",IF(BX36=0,"",(BX36/Q36)))</f>
        <v>0.33333333333333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104</v>
      </c>
      <c r="F37" s="189" t="s">
        <v>104</v>
      </c>
      <c r="G37" s="189" t="s">
        <v>66</v>
      </c>
      <c r="H37" s="89"/>
      <c r="I37" s="89"/>
      <c r="J37" s="89"/>
      <c r="K37" s="181"/>
      <c r="L37" s="80">
        <v>30</v>
      </c>
      <c r="M37" s="80">
        <v>17</v>
      </c>
      <c r="N37" s="80">
        <v>11</v>
      </c>
      <c r="O37" s="91">
        <v>2</v>
      </c>
      <c r="P37" s="92">
        <v>0</v>
      </c>
      <c r="Q37" s="93">
        <f>O37+P37</f>
        <v>2</v>
      </c>
      <c r="R37" s="81">
        <f>IFERROR(Q37/N37,"-")</f>
        <v>0.18181818181818</v>
      </c>
      <c r="S37" s="80">
        <v>0</v>
      </c>
      <c r="T37" s="80">
        <v>1</v>
      </c>
      <c r="U37" s="81">
        <f>IFERROR(T37/(Q37),"-")</f>
        <v>0.5</v>
      </c>
      <c r="V37" s="82"/>
      <c r="W37" s="83">
        <v>1</v>
      </c>
      <c r="X37" s="81">
        <f>IF(Q37=0,"-",W37/Q37)</f>
        <v>0.5</v>
      </c>
      <c r="Y37" s="186">
        <v>11000</v>
      </c>
      <c r="Z37" s="187">
        <f>IFERROR(Y37/Q37,"-")</f>
        <v>5500</v>
      </c>
      <c r="AA37" s="187">
        <f>IFERROR(Y37/W37,"-")</f>
        <v>11000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1</v>
      </c>
      <c r="BP37" s="120">
        <f>IF(Q37=0,"",IF(BO37=0,"",(BO37/Q37)))</f>
        <v>0.5</v>
      </c>
      <c r="BQ37" s="121">
        <v>1</v>
      </c>
      <c r="BR37" s="122">
        <f>IFERROR(BQ37/BO37,"-")</f>
        <v>1</v>
      </c>
      <c r="BS37" s="123">
        <v>11000</v>
      </c>
      <c r="BT37" s="124">
        <f>IFERROR(BS37/BO37,"-")</f>
        <v>11000</v>
      </c>
      <c r="BU37" s="125"/>
      <c r="BV37" s="125"/>
      <c r="BW37" s="125">
        <v>1</v>
      </c>
      <c r="BX37" s="126">
        <v>1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11000</v>
      </c>
      <c r="CR37" s="141">
        <v>11000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0.1375</v>
      </c>
      <c r="B38" s="189" t="s">
        <v>132</v>
      </c>
      <c r="C38" s="189" t="s">
        <v>58</v>
      </c>
      <c r="D38" s="189"/>
      <c r="E38" s="189" t="s">
        <v>112</v>
      </c>
      <c r="F38" s="189" t="s">
        <v>113</v>
      </c>
      <c r="G38" s="189" t="s">
        <v>61</v>
      </c>
      <c r="H38" s="89" t="s">
        <v>133</v>
      </c>
      <c r="I38" s="89" t="s">
        <v>134</v>
      </c>
      <c r="J38" s="89" t="s">
        <v>135</v>
      </c>
      <c r="K38" s="181">
        <v>240000</v>
      </c>
      <c r="L38" s="80">
        <v>0</v>
      </c>
      <c r="M38" s="80">
        <v>0</v>
      </c>
      <c r="N38" s="80">
        <v>0</v>
      </c>
      <c r="O38" s="91">
        <v>2</v>
      </c>
      <c r="P38" s="92">
        <v>0</v>
      </c>
      <c r="Q38" s="93">
        <f>O38+P38</f>
        <v>2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IFERROR(K38/SUM(Q38:Q47),"-")</f>
        <v>10000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SUM(Y38:Y47)-SUM(K38:K47)</f>
        <v>-207000</v>
      </c>
      <c r="AC38" s="85">
        <f>SUM(Y38:Y47)/SUM(K38:K47)</f>
        <v>0.1375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>
        <v>1</v>
      </c>
      <c r="BG38" s="113">
        <f>IF(Q38=0,"",IF(BF38=0,"",(BF38/Q38)))</f>
        <v>0.5</v>
      </c>
      <c r="BH38" s="112"/>
      <c r="BI38" s="114">
        <f>IFERROR(BH38/BF38,"-")</f>
        <v>0</v>
      </c>
      <c r="BJ38" s="115"/>
      <c r="BK38" s="116">
        <f>IFERROR(BJ38/BF38,"-")</f>
        <v>0</v>
      </c>
      <c r="BL38" s="117"/>
      <c r="BM38" s="117"/>
      <c r="BN38" s="117"/>
      <c r="BO38" s="119">
        <v>1</v>
      </c>
      <c r="BP38" s="120">
        <f>IF(Q38=0,"",IF(BO38=0,"",(BO38/Q38)))</f>
        <v>0.5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136</v>
      </c>
      <c r="C39" s="189" t="s">
        <v>58</v>
      </c>
      <c r="D39" s="189"/>
      <c r="E39" s="189" t="s">
        <v>112</v>
      </c>
      <c r="F39" s="189" t="s">
        <v>113</v>
      </c>
      <c r="G39" s="189" t="s">
        <v>61</v>
      </c>
      <c r="H39" s="89" t="s">
        <v>137</v>
      </c>
      <c r="I39" s="89" t="s">
        <v>134</v>
      </c>
      <c r="J39" s="89" t="s">
        <v>138</v>
      </c>
      <c r="K39" s="181"/>
      <c r="L39" s="80">
        <v>0</v>
      </c>
      <c r="M39" s="80">
        <v>0</v>
      </c>
      <c r="N39" s="80">
        <v>0</v>
      </c>
      <c r="O39" s="91">
        <v>5</v>
      </c>
      <c r="P39" s="92">
        <v>0</v>
      </c>
      <c r="Q39" s="93">
        <f>O39+P39</f>
        <v>5</v>
      </c>
      <c r="R39" s="81" t="str">
        <f>IFERROR(Q39/N39,"-")</f>
        <v>-</v>
      </c>
      <c r="S39" s="80">
        <v>0</v>
      </c>
      <c r="T39" s="80">
        <v>2</v>
      </c>
      <c r="U39" s="81">
        <f>IFERROR(T39/(Q39),"-")</f>
        <v>0.4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0.2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3</v>
      </c>
      <c r="BY39" s="127">
        <f>IF(Q39=0,"",IF(BX39=0,"",(BX39/Q39)))</f>
        <v>0.6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0.2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139</v>
      </c>
      <c r="C40" s="189" t="s">
        <v>58</v>
      </c>
      <c r="D40" s="189"/>
      <c r="E40" s="189" t="s">
        <v>112</v>
      </c>
      <c r="F40" s="189" t="s">
        <v>113</v>
      </c>
      <c r="G40" s="189" t="s">
        <v>61</v>
      </c>
      <c r="H40" s="89" t="s">
        <v>140</v>
      </c>
      <c r="I40" s="89" t="s">
        <v>134</v>
      </c>
      <c r="J40" s="89" t="s">
        <v>135</v>
      </c>
      <c r="K40" s="181"/>
      <c r="L40" s="80">
        <v>0</v>
      </c>
      <c r="M40" s="80">
        <v>0</v>
      </c>
      <c r="N40" s="80">
        <v>0</v>
      </c>
      <c r="O40" s="91">
        <v>1</v>
      </c>
      <c r="P40" s="92">
        <v>0</v>
      </c>
      <c r="Q40" s="93">
        <f>O40+P40</f>
        <v>1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1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141</v>
      </c>
      <c r="C41" s="189" t="s">
        <v>58</v>
      </c>
      <c r="D41" s="189"/>
      <c r="E41" s="189" t="s">
        <v>112</v>
      </c>
      <c r="F41" s="189" t="s">
        <v>113</v>
      </c>
      <c r="G41" s="189" t="s">
        <v>61</v>
      </c>
      <c r="H41" s="89" t="s">
        <v>142</v>
      </c>
      <c r="I41" s="89" t="s">
        <v>134</v>
      </c>
      <c r="J41" s="89" t="s">
        <v>143</v>
      </c>
      <c r="K41" s="181"/>
      <c r="L41" s="80">
        <v>0</v>
      </c>
      <c r="M41" s="80">
        <v>0</v>
      </c>
      <c r="N41" s="80">
        <v>0</v>
      </c>
      <c r="O41" s="91">
        <v>7</v>
      </c>
      <c r="P41" s="92">
        <v>0</v>
      </c>
      <c r="Q41" s="93">
        <f>O41+P41</f>
        <v>7</v>
      </c>
      <c r="R41" s="81" t="str">
        <f>IFERROR(Q41/N41,"-")</f>
        <v>-</v>
      </c>
      <c r="S41" s="80">
        <v>1</v>
      </c>
      <c r="T41" s="80">
        <v>1</v>
      </c>
      <c r="U41" s="81">
        <f>IFERROR(T41/(Q41),"-")</f>
        <v>0.14285714285714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0.28571428571429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2</v>
      </c>
      <c r="BP41" s="120">
        <f>IF(Q41=0,"",IF(BO41=0,"",(BO41/Q41)))</f>
        <v>0.28571428571429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0.28571428571429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>
        <v>1</v>
      </c>
      <c r="CH41" s="134">
        <f>IF(Q41=0,"",IF(CG41=0,"",(CG41/Q41)))</f>
        <v>0.14285714285714</v>
      </c>
      <c r="CI41" s="135"/>
      <c r="CJ41" s="136">
        <f>IFERROR(CI41/CG41,"-")</f>
        <v>0</v>
      </c>
      <c r="CK41" s="137"/>
      <c r="CL41" s="138">
        <f>IFERROR(CK41/CG41,"-")</f>
        <v>0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144</v>
      </c>
      <c r="C42" s="189" t="s">
        <v>58</v>
      </c>
      <c r="D42" s="189"/>
      <c r="E42" s="189" t="s">
        <v>104</v>
      </c>
      <c r="F42" s="189" t="s">
        <v>104</v>
      </c>
      <c r="G42" s="189" t="s">
        <v>66</v>
      </c>
      <c r="H42" s="89" t="s">
        <v>145</v>
      </c>
      <c r="I42" s="89"/>
      <c r="J42" s="89"/>
      <c r="K42" s="181"/>
      <c r="L42" s="80">
        <v>10</v>
      </c>
      <c r="M42" s="80">
        <v>9</v>
      </c>
      <c r="N42" s="80">
        <v>1</v>
      </c>
      <c r="O42" s="91">
        <v>1</v>
      </c>
      <c r="P42" s="92">
        <v>0</v>
      </c>
      <c r="Q42" s="93">
        <f>O42+P42</f>
        <v>1</v>
      </c>
      <c r="R42" s="81">
        <f>IFERROR(Q42/N42,"-")</f>
        <v>1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1</v>
      </c>
      <c r="BY42" s="127">
        <f>IF(Q42=0,"",IF(BX42=0,"",(BX42/Q42)))</f>
        <v>1</v>
      </c>
      <c r="BZ42" s="128"/>
      <c r="CA42" s="129">
        <f>IFERROR(BZ42/BX42,"-")</f>
        <v>0</v>
      </c>
      <c r="CB42" s="130"/>
      <c r="CC42" s="131">
        <f>IFERROR(CB42/BX42,"-")</f>
        <v>0</v>
      </c>
      <c r="CD42" s="132"/>
      <c r="CE42" s="132"/>
      <c r="CF42" s="132"/>
      <c r="CG42" s="133"/>
      <c r="CH42" s="134">
        <f>IF(Q42=0,"",IF(CG42=0,"",(CG42/Q42)))</f>
        <v>0</v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146</v>
      </c>
      <c r="C43" s="189" t="s">
        <v>58</v>
      </c>
      <c r="D43" s="189"/>
      <c r="E43" s="189" t="s">
        <v>147</v>
      </c>
      <c r="F43" s="189" t="s">
        <v>148</v>
      </c>
      <c r="G43" s="189" t="s">
        <v>61</v>
      </c>
      <c r="H43" s="89" t="s">
        <v>133</v>
      </c>
      <c r="I43" s="89" t="s">
        <v>134</v>
      </c>
      <c r="J43" s="89" t="s">
        <v>149</v>
      </c>
      <c r="K43" s="181"/>
      <c r="L43" s="80">
        <v>0</v>
      </c>
      <c r="M43" s="80">
        <v>0</v>
      </c>
      <c r="N43" s="80">
        <v>0</v>
      </c>
      <c r="O43" s="91">
        <v>2</v>
      </c>
      <c r="P43" s="92">
        <v>0</v>
      </c>
      <c r="Q43" s="93">
        <f>O43+P43</f>
        <v>2</v>
      </c>
      <c r="R43" s="81" t="str">
        <f>IFERROR(Q43/N43,"-")</f>
        <v>-</v>
      </c>
      <c r="S43" s="80">
        <v>0</v>
      </c>
      <c r="T43" s="80">
        <v>1</v>
      </c>
      <c r="U43" s="81">
        <f>IFERROR(T43/(Q43),"-")</f>
        <v>0.5</v>
      </c>
      <c r="V43" s="82"/>
      <c r="W43" s="83">
        <v>1</v>
      </c>
      <c r="X43" s="81">
        <f>IF(Q43=0,"-",W43/Q43)</f>
        <v>0.5</v>
      </c>
      <c r="Y43" s="186">
        <v>12000</v>
      </c>
      <c r="Z43" s="187">
        <f>IFERROR(Y43/Q43,"-")</f>
        <v>6000</v>
      </c>
      <c r="AA43" s="187">
        <f>IFERROR(Y43/W43,"-")</f>
        <v>12000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>
        <v>1</v>
      </c>
      <c r="AO43" s="101">
        <f>IF(Q43=0,"",IF(AN43=0,"",(AN43/Q43)))</f>
        <v>0.5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>
        <v>1</v>
      </c>
      <c r="BR43" s="122">
        <f>IFERROR(BQ43/BO43,"-")</f>
        <v>1</v>
      </c>
      <c r="BS43" s="123">
        <v>12000</v>
      </c>
      <c r="BT43" s="124">
        <f>IFERROR(BS43/BO43,"-")</f>
        <v>12000</v>
      </c>
      <c r="BU43" s="125"/>
      <c r="BV43" s="125"/>
      <c r="BW43" s="125">
        <v>1</v>
      </c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12000</v>
      </c>
      <c r="CR43" s="141">
        <v>12000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150</v>
      </c>
      <c r="C44" s="189" t="s">
        <v>58</v>
      </c>
      <c r="D44" s="189"/>
      <c r="E44" s="189" t="s">
        <v>151</v>
      </c>
      <c r="F44" s="189" t="s">
        <v>152</v>
      </c>
      <c r="G44" s="189" t="s">
        <v>61</v>
      </c>
      <c r="H44" s="89" t="s">
        <v>137</v>
      </c>
      <c r="I44" s="89" t="s">
        <v>134</v>
      </c>
      <c r="J44" s="89" t="s">
        <v>149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0</v>
      </c>
      <c r="T44" s="80">
        <v>0</v>
      </c>
      <c r="U44" s="81">
        <f>IFERROR(T44/(Q44),"-")</f>
        <v>0</v>
      </c>
      <c r="V44" s="82"/>
      <c r="W44" s="83">
        <v>0</v>
      </c>
      <c r="X44" s="81">
        <f>IF(Q44=0,"-",W44/Q44)</f>
        <v>0</v>
      </c>
      <c r="Y44" s="186">
        <v>0</v>
      </c>
      <c r="Z44" s="187">
        <f>IFERROR(Y44/Q44,"-")</f>
        <v>0</v>
      </c>
      <c r="AA44" s="187" t="str">
        <f>IFERROR(Y44/W44,"-")</f>
        <v>-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>
        <f>IF(Q44=0,"",IF(BO44=0,"",(BO44/Q44)))</f>
        <v>0</v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1</v>
      </c>
      <c r="CH44" s="134">
        <f>IF(Q44=0,"",IF(CG44=0,"",(CG44/Q44)))</f>
        <v>1</v>
      </c>
      <c r="CI44" s="135"/>
      <c r="CJ44" s="136">
        <f>IFERROR(CI44/CG44,"-")</f>
        <v>0</v>
      </c>
      <c r="CK44" s="137"/>
      <c r="CL44" s="138">
        <f>IFERROR(CK44/CG44,"-")</f>
        <v>0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153</v>
      </c>
      <c r="C45" s="189" t="s">
        <v>58</v>
      </c>
      <c r="D45" s="189"/>
      <c r="E45" s="189" t="s">
        <v>147</v>
      </c>
      <c r="F45" s="189" t="s">
        <v>148</v>
      </c>
      <c r="G45" s="189" t="s">
        <v>61</v>
      </c>
      <c r="H45" s="89" t="s">
        <v>140</v>
      </c>
      <c r="I45" s="89" t="s">
        <v>134</v>
      </c>
      <c r="J45" s="89" t="s">
        <v>149</v>
      </c>
      <c r="K45" s="181"/>
      <c r="L45" s="80">
        <v>0</v>
      </c>
      <c r="M45" s="80">
        <v>0</v>
      </c>
      <c r="N45" s="80">
        <v>0</v>
      </c>
      <c r="O45" s="91">
        <v>0</v>
      </c>
      <c r="P45" s="92">
        <v>0</v>
      </c>
      <c r="Q45" s="93">
        <f>O45+P45</f>
        <v>0</v>
      </c>
      <c r="R45" s="81" t="str">
        <f>IFERROR(Q45/N45,"-")</f>
        <v>-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154</v>
      </c>
      <c r="C46" s="189" t="s">
        <v>58</v>
      </c>
      <c r="D46" s="189"/>
      <c r="E46" s="189" t="s">
        <v>151</v>
      </c>
      <c r="F46" s="189" t="s">
        <v>152</v>
      </c>
      <c r="G46" s="189" t="s">
        <v>61</v>
      </c>
      <c r="H46" s="89" t="s">
        <v>142</v>
      </c>
      <c r="I46" s="89" t="s">
        <v>134</v>
      </c>
      <c r="J46" s="190" t="s">
        <v>155</v>
      </c>
      <c r="K46" s="181"/>
      <c r="L46" s="80">
        <v>0</v>
      </c>
      <c r="M46" s="80">
        <v>0</v>
      </c>
      <c r="N46" s="80">
        <v>0</v>
      </c>
      <c r="O46" s="91">
        <v>4</v>
      </c>
      <c r="P46" s="92">
        <v>0</v>
      </c>
      <c r="Q46" s="93">
        <f>O46+P46</f>
        <v>4</v>
      </c>
      <c r="R46" s="81" t="str">
        <f>IFERROR(Q46/N46,"-")</f>
        <v>-</v>
      </c>
      <c r="S46" s="80">
        <v>0</v>
      </c>
      <c r="T46" s="80">
        <v>1</v>
      </c>
      <c r="U46" s="81">
        <f>IFERROR(T46/(Q46),"-")</f>
        <v>0.25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2</v>
      </c>
      <c r="BP46" s="120">
        <f>IF(Q46=0,"",IF(BO46=0,"",(BO46/Q46)))</f>
        <v>0.5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2</v>
      </c>
      <c r="BY46" s="127">
        <f>IF(Q46=0,"",IF(BX46=0,"",(BX46/Q46)))</f>
        <v>0.5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156</v>
      </c>
      <c r="C47" s="189" t="s">
        <v>58</v>
      </c>
      <c r="D47" s="189"/>
      <c r="E47" s="189" t="s">
        <v>104</v>
      </c>
      <c r="F47" s="189" t="s">
        <v>104</v>
      </c>
      <c r="G47" s="189" t="s">
        <v>66</v>
      </c>
      <c r="H47" s="89" t="s">
        <v>145</v>
      </c>
      <c r="I47" s="89"/>
      <c r="J47" s="89"/>
      <c r="K47" s="181"/>
      <c r="L47" s="80">
        <v>3</v>
      </c>
      <c r="M47" s="80">
        <v>2</v>
      </c>
      <c r="N47" s="80">
        <v>1</v>
      </c>
      <c r="O47" s="91">
        <v>1</v>
      </c>
      <c r="P47" s="92">
        <v>0</v>
      </c>
      <c r="Q47" s="93">
        <f>O47+P47</f>
        <v>1</v>
      </c>
      <c r="R47" s="81">
        <f>IFERROR(Q47/N47,"-")</f>
        <v>1</v>
      </c>
      <c r="S47" s="80">
        <v>1</v>
      </c>
      <c r="T47" s="80">
        <v>0</v>
      </c>
      <c r="U47" s="81">
        <f>IFERROR(T47/(Q47),"-")</f>
        <v>0</v>
      </c>
      <c r="V47" s="82"/>
      <c r="W47" s="83">
        <v>1</v>
      </c>
      <c r="X47" s="81">
        <f>IF(Q47=0,"-",W47/Q47)</f>
        <v>1</v>
      </c>
      <c r="Y47" s="186">
        <v>21000</v>
      </c>
      <c r="Z47" s="187">
        <f>IFERROR(Y47/Q47,"-")</f>
        <v>21000</v>
      </c>
      <c r="AA47" s="187">
        <f>IFERROR(Y47/W47,"-")</f>
        <v>21000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>
        <v>1</v>
      </c>
      <c r="BY47" s="127">
        <f>IF(Q47=0,"",IF(BX47=0,"",(BX47/Q47)))</f>
        <v>1</v>
      </c>
      <c r="BZ47" s="128">
        <v>1</v>
      </c>
      <c r="CA47" s="129">
        <f>IFERROR(BZ47/BX47,"-")</f>
        <v>1</v>
      </c>
      <c r="CB47" s="130">
        <v>21000</v>
      </c>
      <c r="CC47" s="131">
        <f>IFERROR(CB47/BX47,"-")</f>
        <v>21000</v>
      </c>
      <c r="CD47" s="132"/>
      <c r="CE47" s="132"/>
      <c r="CF47" s="132">
        <v>1</v>
      </c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1</v>
      </c>
      <c r="CQ47" s="141">
        <v>21000</v>
      </c>
      <c r="CR47" s="141">
        <v>21000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>
        <f>AC48</f>
        <v>0.0325</v>
      </c>
      <c r="B48" s="189" t="s">
        <v>157</v>
      </c>
      <c r="C48" s="189" t="s">
        <v>58</v>
      </c>
      <c r="D48" s="189"/>
      <c r="E48" s="189" t="s">
        <v>158</v>
      </c>
      <c r="F48" s="189" t="s">
        <v>159</v>
      </c>
      <c r="G48" s="189" t="s">
        <v>61</v>
      </c>
      <c r="H48" s="89" t="s">
        <v>160</v>
      </c>
      <c r="I48" s="89" t="s">
        <v>161</v>
      </c>
      <c r="J48" s="89" t="s">
        <v>110</v>
      </c>
      <c r="K48" s="181">
        <v>400000</v>
      </c>
      <c r="L48" s="80">
        <v>0</v>
      </c>
      <c r="M48" s="80">
        <v>0</v>
      </c>
      <c r="N48" s="80">
        <v>0</v>
      </c>
      <c r="O48" s="91">
        <v>7</v>
      </c>
      <c r="P48" s="92">
        <v>0</v>
      </c>
      <c r="Q48" s="93">
        <f>O48+P48</f>
        <v>7</v>
      </c>
      <c r="R48" s="81" t="str">
        <f>IFERROR(Q48/N48,"-")</f>
        <v>-</v>
      </c>
      <c r="S48" s="80">
        <v>0</v>
      </c>
      <c r="T48" s="80">
        <v>1</v>
      </c>
      <c r="U48" s="81">
        <f>IFERROR(T48/(Q48),"-")</f>
        <v>0.14285714285714</v>
      </c>
      <c r="V48" s="82">
        <f>IFERROR(K48/SUM(Q48:Q52),"-")</f>
        <v>14285.714285714</v>
      </c>
      <c r="W48" s="83">
        <v>1</v>
      </c>
      <c r="X48" s="81">
        <f>IF(Q48=0,"-",W48/Q48)</f>
        <v>0.14285714285714</v>
      </c>
      <c r="Y48" s="186">
        <v>8000</v>
      </c>
      <c r="Z48" s="187">
        <f>IFERROR(Y48/Q48,"-")</f>
        <v>1142.8571428571</v>
      </c>
      <c r="AA48" s="187">
        <f>IFERROR(Y48/W48,"-")</f>
        <v>8000</v>
      </c>
      <c r="AB48" s="181">
        <f>SUM(Y48:Y52)-SUM(K48:K52)</f>
        <v>-387000</v>
      </c>
      <c r="AC48" s="85">
        <f>SUM(Y48:Y52)/SUM(K48:K52)</f>
        <v>0.0325</v>
      </c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2</v>
      </c>
      <c r="BP48" s="120">
        <f>IF(Q48=0,"",IF(BO48=0,"",(BO48/Q48)))</f>
        <v>0.28571428571429</v>
      </c>
      <c r="BQ48" s="121">
        <v>1</v>
      </c>
      <c r="BR48" s="122">
        <f>IFERROR(BQ48/BO48,"-")</f>
        <v>0.5</v>
      </c>
      <c r="BS48" s="123">
        <v>8000</v>
      </c>
      <c r="BT48" s="124">
        <f>IFERROR(BS48/BO48,"-")</f>
        <v>4000</v>
      </c>
      <c r="BU48" s="125"/>
      <c r="BV48" s="125">
        <v>1</v>
      </c>
      <c r="BW48" s="125"/>
      <c r="BX48" s="126">
        <v>5</v>
      </c>
      <c r="BY48" s="127">
        <f>IF(Q48=0,"",IF(BX48=0,"",(BX48/Q48)))</f>
        <v>0.71428571428571</v>
      </c>
      <c r="BZ48" s="128"/>
      <c r="CA48" s="129">
        <f>IFERROR(BZ48/BX48,"-")</f>
        <v>0</v>
      </c>
      <c r="CB48" s="130"/>
      <c r="CC48" s="131">
        <f>IFERROR(CB48/BX48,"-")</f>
        <v>0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8000</v>
      </c>
      <c r="CR48" s="141">
        <v>8000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162</v>
      </c>
      <c r="C49" s="189" t="s">
        <v>58</v>
      </c>
      <c r="D49" s="189"/>
      <c r="E49" s="189" t="s">
        <v>96</v>
      </c>
      <c r="F49" s="189" t="s">
        <v>97</v>
      </c>
      <c r="G49" s="189" t="s">
        <v>61</v>
      </c>
      <c r="H49" s="89"/>
      <c r="I49" s="89" t="s">
        <v>161</v>
      </c>
      <c r="J49" s="89"/>
      <c r="K49" s="181"/>
      <c r="L49" s="80">
        <v>0</v>
      </c>
      <c r="M49" s="80">
        <v>0</v>
      </c>
      <c r="N49" s="80">
        <v>0</v>
      </c>
      <c r="O49" s="91">
        <v>10</v>
      </c>
      <c r="P49" s="92">
        <v>0</v>
      </c>
      <c r="Q49" s="93">
        <f>O49+P49</f>
        <v>10</v>
      </c>
      <c r="R49" s="81" t="str">
        <f>IFERROR(Q49/N49,"-")</f>
        <v>-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1</v>
      </c>
      <c r="AO49" s="101">
        <f>IF(Q49=0,"",IF(AN49=0,"",(AN49/Q49)))</f>
        <v>0.1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2</v>
      </c>
      <c r="BG49" s="113">
        <f>IF(Q49=0,"",IF(BF49=0,"",(BF49/Q49)))</f>
        <v>0.2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6</v>
      </c>
      <c r="BP49" s="120">
        <f>IF(Q49=0,"",IF(BO49=0,"",(BO49/Q49)))</f>
        <v>0.6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0.1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163</v>
      </c>
      <c r="C50" s="189" t="s">
        <v>58</v>
      </c>
      <c r="D50" s="189"/>
      <c r="E50" s="189" t="s">
        <v>59</v>
      </c>
      <c r="F50" s="189" t="s">
        <v>60</v>
      </c>
      <c r="G50" s="189" t="s">
        <v>61</v>
      </c>
      <c r="H50" s="89"/>
      <c r="I50" s="89" t="s">
        <v>161</v>
      </c>
      <c r="J50" s="89"/>
      <c r="K50" s="181"/>
      <c r="L50" s="80">
        <v>0</v>
      </c>
      <c r="M50" s="80">
        <v>0</v>
      </c>
      <c r="N50" s="80">
        <v>0</v>
      </c>
      <c r="O50" s="91">
        <v>8</v>
      </c>
      <c r="P50" s="92">
        <v>0</v>
      </c>
      <c r="Q50" s="93">
        <f>O50+P50</f>
        <v>8</v>
      </c>
      <c r="R50" s="81" t="str">
        <f>IFERROR(Q50/N50,"-")</f>
        <v>-</v>
      </c>
      <c r="S50" s="80">
        <v>1</v>
      </c>
      <c r="T50" s="80">
        <v>0</v>
      </c>
      <c r="U50" s="81">
        <f>IFERROR(T50/(Q50),"-")</f>
        <v>0</v>
      </c>
      <c r="V50" s="82"/>
      <c r="W50" s="83">
        <v>1</v>
      </c>
      <c r="X50" s="81">
        <f>IF(Q50=0,"-",W50/Q50)</f>
        <v>0.125</v>
      </c>
      <c r="Y50" s="186">
        <v>5000</v>
      </c>
      <c r="Z50" s="187">
        <f>IFERROR(Y50/Q50,"-")</f>
        <v>625</v>
      </c>
      <c r="AA50" s="187">
        <f>IFERROR(Y50/W50,"-")</f>
        <v>5000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2</v>
      </c>
      <c r="BG50" s="113">
        <f>IF(Q50=0,"",IF(BF50=0,"",(BF50/Q50)))</f>
        <v>0.25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3</v>
      </c>
      <c r="BP50" s="120">
        <f>IF(Q50=0,"",IF(BO50=0,"",(BO50/Q50)))</f>
        <v>0.375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3</v>
      </c>
      <c r="BY50" s="127">
        <f>IF(Q50=0,"",IF(BX50=0,"",(BX50/Q50)))</f>
        <v>0.375</v>
      </c>
      <c r="BZ50" s="128">
        <v>1</v>
      </c>
      <c r="CA50" s="129">
        <f>IFERROR(BZ50/BX50,"-")</f>
        <v>0.33333333333333</v>
      </c>
      <c r="CB50" s="130">
        <v>5000</v>
      </c>
      <c r="CC50" s="131">
        <f>IFERROR(CB50/BX50,"-")</f>
        <v>1666.6666666667</v>
      </c>
      <c r="CD50" s="132">
        <v>1</v>
      </c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5000</v>
      </c>
      <c r="CR50" s="141">
        <v>5000</v>
      </c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164</v>
      </c>
      <c r="C51" s="189" t="s">
        <v>58</v>
      </c>
      <c r="D51" s="189"/>
      <c r="E51" s="189" t="s">
        <v>87</v>
      </c>
      <c r="F51" s="189" t="s">
        <v>88</v>
      </c>
      <c r="G51" s="189" t="s">
        <v>61</v>
      </c>
      <c r="H51" s="89"/>
      <c r="I51" s="89" t="s">
        <v>161</v>
      </c>
      <c r="J51" s="89"/>
      <c r="K51" s="181"/>
      <c r="L51" s="80">
        <v>0</v>
      </c>
      <c r="M51" s="80">
        <v>0</v>
      </c>
      <c r="N51" s="80">
        <v>0</v>
      </c>
      <c r="O51" s="91">
        <v>0</v>
      </c>
      <c r="P51" s="92">
        <v>0</v>
      </c>
      <c r="Q51" s="93">
        <f>O51+P51</f>
        <v>0</v>
      </c>
      <c r="R51" s="81" t="str">
        <f>IFERROR(Q51/N51,"-")</f>
        <v>-</v>
      </c>
      <c r="S51" s="80">
        <v>0</v>
      </c>
      <c r="T51" s="80">
        <v>0</v>
      </c>
      <c r="U51" s="81" t="str">
        <f>IFERROR(T51/(Q51),"-")</f>
        <v>-</v>
      </c>
      <c r="V51" s="82"/>
      <c r="W51" s="83">
        <v>0</v>
      </c>
      <c r="X51" s="81" t="str">
        <f>IF(Q51=0,"-",W51/Q51)</f>
        <v>-</v>
      </c>
      <c r="Y51" s="186">
        <v>0</v>
      </c>
      <c r="Z51" s="187" t="str">
        <f>IFERROR(Y51/Q51,"-")</f>
        <v>-</v>
      </c>
      <c r="AA51" s="187" t="str">
        <f>IFERROR(Y51/W51,"-")</f>
        <v>-</v>
      </c>
      <c r="AB51" s="181"/>
      <c r="AC51" s="85"/>
      <c r="AD51" s="78"/>
      <c r="AE51" s="94"/>
      <c r="AF51" s="95" t="str">
        <f>IF(Q51=0,"",IF(AE51=0,"",(AE51/Q51)))</f>
        <v/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 t="str">
        <f>IF(Q51=0,"",IF(AN51=0,"",(AN51/Q51)))</f>
        <v/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 t="str">
        <f>IF(Q51=0,"",IF(AW51=0,"",(AW51/Q51)))</f>
        <v/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 t="str">
        <f>IF(Q51=0,"",IF(BF51=0,"",(BF51/Q51)))</f>
        <v/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 t="str">
        <f>IF(Q51=0,"",IF(BO51=0,"",(BO51/Q51)))</f>
        <v/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 t="str">
        <f>IF(Q51=0,"",IF(BX51=0,"",(BX51/Q51)))</f>
        <v/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 t="str">
        <f>IF(Q51=0,"",IF(CG51=0,"",(CG51/Q51)))</f>
        <v/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165</v>
      </c>
      <c r="C52" s="189" t="s">
        <v>58</v>
      </c>
      <c r="D52" s="189"/>
      <c r="E52" s="189" t="s">
        <v>104</v>
      </c>
      <c r="F52" s="189" t="s">
        <v>104</v>
      </c>
      <c r="G52" s="189" t="s">
        <v>66</v>
      </c>
      <c r="H52" s="89"/>
      <c r="I52" s="89"/>
      <c r="J52" s="89"/>
      <c r="K52" s="181"/>
      <c r="L52" s="80">
        <v>45</v>
      </c>
      <c r="M52" s="80">
        <v>26</v>
      </c>
      <c r="N52" s="80">
        <v>14</v>
      </c>
      <c r="O52" s="91">
        <v>3</v>
      </c>
      <c r="P52" s="92">
        <v>0</v>
      </c>
      <c r="Q52" s="93">
        <f>O52+P52</f>
        <v>3</v>
      </c>
      <c r="R52" s="81">
        <f>IFERROR(Q52/N52,"-")</f>
        <v>0.21428571428571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>
        <v>1</v>
      </c>
      <c r="BP52" s="120">
        <f>IF(Q52=0,"",IF(BO52=0,"",(BO52/Q52)))</f>
        <v>0.33333333333333</v>
      </c>
      <c r="BQ52" s="121"/>
      <c r="BR52" s="122">
        <f>IFERROR(BQ52/BO52,"-")</f>
        <v>0</v>
      </c>
      <c r="BS52" s="123"/>
      <c r="BT52" s="124">
        <f>IFERROR(BS52/BO52,"-")</f>
        <v>0</v>
      </c>
      <c r="BU52" s="125"/>
      <c r="BV52" s="125"/>
      <c r="BW52" s="125"/>
      <c r="BX52" s="126">
        <v>2</v>
      </c>
      <c r="BY52" s="127">
        <f>IF(Q52=0,"",IF(BX52=0,"",(BX52/Q52)))</f>
        <v>0.66666666666667</v>
      </c>
      <c r="BZ52" s="128"/>
      <c r="CA52" s="129">
        <f>IFERROR(BZ52/BX52,"-")</f>
        <v>0</v>
      </c>
      <c r="CB52" s="130"/>
      <c r="CC52" s="131">
        <f>IFERROR(CB52/BX52,"-")</f>
        <v>0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0.12</v>
      </c>
      <c r="B53" s="189" t="s">
        <v>166</v>
      </c>
      <c r="C53" s="189" t="s">
        <v>58</v>
      </c>
      <c r="D53" s="189"/>
      <c r="E53" s="189" t="s">
        <v>158</v>
      </c>
      <c r="F53" s="189" t="s">
        <v>159</v>
      </c>
      <c r="G53" s="189" t="s">
        <v>61</v>
      </c>
      <c r="H53" s="89" t="s">
        <v>167</v>
      </c>
      <c r="I53" s="89" t="s">
        <v>161</v>
      </c>
      <c r="J53" s="89" t="s">
        <v>168</v>
      </c>
      <c r="K53" s="181">
        <v>200000</v>
      </c>
      <c r="L53" s="80">
        <v>0</v>
      </c>
      <c r="M53" s="80">
        <v>0</v>
      </c>
      <c r="N53" s="80">
        <v>0</v>
      </c>
      <c r="O53" s="91">
        <v>8</v>
      </c>
      <c r="P53" s="92">
        <v>0</v>
      </c>
      <c r="Q53" s="93">
        <f>O53+P53</f>
        <v>8</v>
      </c>
      <c r="R53" s="81" t="str">
        <f>IFERROR(Q53/N53,"-")</f>
        <v>-</v>
      </c>
      <c r="S53" s="80">
        <v>1</v>
      </c>
      <c r="T53" s="80">
        <v>1</v>
      </c>
      <c r="U53" s="81">
        <f>IFERROR(T53/(Q53),"-")</f>
        <v>0.125</v>
      </c>
      <c r="V53" s="82">
        <f>IFERROR(K53/SUM(Q53:Q56),"-")</f>
        <v>8000</v>
      </c>
      <c r="W53" s="83">
        <v>1</v>
      </c>
      <c r="X53" s="81">
        <f>IF(Q53=0,"-",W53/Q53)</f>
        <v>0.125</v>
      </c>
      <c r="Y53" s="186">
        <v>8000</v>
      </c>
      <c r="Z53" s="187">
        <f>IFERROR(Y53/Q53,"-")</f>
        <v>1000</v>
      </c>
      <c r="AA53" s="187">
        <f>IFERROR(Y53/W53,"-")</f>
        <v>8000</v>
      </c>
      <c r="AB53" s="181">
        <f>SUM(Y53:Y56)-SUM(K53:K56)</f>
        <v>-176000</v>
      </c>
      <c r="AC53" s="85">
        <f>SUM(Y53:Y56)/SUM(K53:K56)</f>
        <v>0.12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0.125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3</v>
      </c>
      <c r="BP53" s="120">
        <f>IF(Q53=0,"",IF(BO53=0,"",(BO53/Q53)))</f>
        <v>0.375</v>
      </c>
      <c r="BQ53" s="121"/>
      <c r="BR53" s="122">
        <f>IFERROR(BQ53/BO53,"-")</f>
        <v>0</v>
      </c>
      <c r="BS53" s="123"/>
      <c r="BT53" s="124">
        <f>IFERROR(BS53/BO53,"-")</f>
        <v>0</v>
      </c>
      <c r="BU53" s="125"/>
      <c r="BV53" s="125"/>
      <c r="BW53" s="125"/>
      <c r="BX53" s="126">
        <v>4</v>
      </c>
      <c r="BY53" s="127">
        <f>IF(Q53=0,"",IF(BX53=0,"",(BX53/Q53)))</f>
        <v>0.5</v>
      </c>
      <c r="BZ53" s="128">
        <v>1</v>
      </c>
      <c r="CA53" s="129">
        <f>IFERROR(BZ53/BX53,"-")</f>
        <v>0.25</v>
      </c>
      <c r="CB53" s="130">
        <v>8000</v>
      </c>
      <c r="CC53" s="131">
        <f>IFERROR(CB53/BX53,"-")</f>
        <v>2000</v>
      </c>
      <c r="CD53" s="132"/>
      <c r="CE53" s="132">
        <v>1</v>
      </c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8000</v>
      </c>
      <c r="CR53" s="141">
        <v>8000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169</v>
      </c>
      <c r="C54" s="189" t="s">
        <v>58</v>
      </c>
      <c r="D54" s="189"/>
      <c r="E54" s="189" t="s">
        <v>96</v>
      </c>
      <c r="F54" s="189" t="s">
        <v>97</v>
      </c>
      <c r="G54" s="189" t="s">
        <v>61</v>
      </c>
      <c r="H54" s="89"/>
      <c r="I54" s="89" t="s">
        <v>161</v>
      </c>
      <c r="J54" s="89" t="s">
        <v>170</v>
      </c>
      <c r="K54" s="181"/>
      <c r="L54" s="80">
        <v>0</v>
      </c>
      <c r="M54" s="80">
        <v>0</v>
      </c>
      <c r="N54" s="80">
        <v>0</v>
      </c>
      <c r="O54" s="91">
        <v>11</v>
      </c>
      <c r="P54" s="92">
        <v>0</v>
      </c>
      <c r="Q54" s="93">
        <f>O54+P54</f>
        <v>11</v>
      </c>
      <c r="R54" s="81" t="str">
        <f>IFERROR(Q54/N54,"-")</f>
        <v>-</v>
      </c>
      <c r="S54" s="80">
        <v>0</v>
      </c>
      <c r="T54" s="80">
        <v>2</v>
      </c>
      <c r="U54" s="81">
        <f>IFERROR(T54/(Q54),"-")</f>
        <v>0.18181818181818</v>
      </c>
      <c r="V54" s="82"/>
      <c r="W54" s="83">
        <v>3</v>
      </c>
      <c r="X54" s="81">
        <f>IF(Q54=0,"-",W54/Q54)</f>
        <v>0.27272727272727</v>
      </c>
      <c r="Y54" s="186">
        <v>16000</v>
      </c>
      <c r="Z54" s="187">
        <f>IFERROR(Y54/Q54,"-")</f>
        <v>1454.5454545455</v>
      </c>
      <c r="AA54" s="187">
        <f>IFERROR(Y54/W54,"-")</f>
        <v>5333.3333333333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>
        <v>1</v>
      </c>
      <c r="AX54" s="107">
        <f>IF(Q54=0,"",IF(AW54=0,"",(AW54/Q54)))</f>
        <v>0.090909090909091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>
        <v>1</v>
      </c>
      <c r="BG54" s="113">
        <f>IF(Q54=0,"",IF(BF54=0,"",(BF54/Q54)))</f>
        <v>0.090909090909091</v>
      </c>
      <c r="BH54" s="112"/>
      <c r="BI54" s="114">
        <f>IFERROR(BH54/BF54,"-")</f>
        <v>0</v>
      </c>
      <c r="BJ54" s="115"/>
      <c r="BK54" s="116">
        <f>IFERROR(BJ54/BF54,"-")</f>
        <v>0</v>
      </c>
      <c r="BL54" s="117"/>
      <c r="BM54" s="117"/>
      <c r="BN54" s="117"/>
      <c r="BO54" s="119">
        <v>4</v>
      </c>
      <c r="BP54" s="120">
        <f>IF(Q54=0,"",IF(BO54=0,"",(BO54/Q54)))</f>
        <v>0.36363636363636</v>
      </c>
      <c r="BQ54" s="121">
        <v>1</v>
      </c>
      <c r="BR54" s="122">
        <f>IFERROR(BQ54/BO54,"-")</f>
        <v>0.25</v>
      </c>
      <c r="BS54" s="123">
        <v>5000</v>
      </c>
      <c r="BT54" s="124">
        <f>IFERROR(BS54/BO54,"-")</f>
        <v>1250</v>
      </c>
      <c r="BU54" s="125">
        <v>1</v>
      </c>
      <c r="BV54" s="125"/>
      <c r="BW54" s="125"/>
      <c r="BX54" s="126">
        <v>5</v>
      </c>
      <c r="BY54" s="127">
        <f>IF(Q54=0,"",IF(BX54=0,"",(BX54/Q54)))</f>
        <v>0.45454545454545</v>
      </c>
      <c r="BZ54" s="128">
        <v>2</v>
      </c>
      <c r="CA54" s="129">
        <f>IFERROR(BZ54/BX54,"-")</f>
        <v>0.4</v>
      </c>
      <c r="CB54" s="130">
        <v>11000</v>
      </c>
      <c r="CC54" s="131">
        <f>IFERROR(CB54/BX54,"-")</f>
        <v>2200</v>
      </c>
      <c r="CD54" s="132">
        <v>1</v>
      </c>
      <c r="CE54" s="132">
        <v>1</v>
      </c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3</v>
      </c>
      <c r="CQ54" s="141">
        <v>16000</v>
      </c>
      <c r="CR54" s="141">
        <v>8000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171</v>
      </c>
      <c r="C55" s="189" t="s">
        <v>58</v>
      </c>
      <c r="D55" s="189"/>
      <c r="E55" s="189" t="s">
        <v>129</v>
      </c>
      <c r="F55" s="189" t="s">
        <v>130</v>
      </c>
      <c r="G55" s="189" t="s">
        <v>61</v>
      </c>
      <c r="H55" s="89"/>
      <c r="I55" s="89" t="s">
        <v>161</v>
      </c>
      <c r="J55" s="89" t="s">
        <v>172</v>
      </c>
      <c r="K55" s="181"/>
      <c r="L55" s="80">
        <v>0</v>
      </c>
      <c r="M55" s="80">
        <v>0</v>
      </c>
      <c r="N55" s="80">
        <v>0</v>
      </c>
      <c r="O55" s="91">
        <v>6</v>
      </c>
      <c r="P55" s="92">
        <v>0</v>
      </c>
      <c r="Q55" s="93">
        <f>O55+P55</f>
        <v>6</v>
      </c>
      <c r="R55" s="81" t="str">
        <f>IFERROR(Q55/N55,"-")</f>
        <v>-</v>
      </c>
      <c r="S55" s="80">
        <v>0</v>
      </c>
      <c r="T55" s="80">
        <v>2</v>
      </c>
      <c r="U55" s="81">
        <f>IFERROR(T55/(Q55),"-")</f>
        <v>0.33333333333333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>
        <v>1</v>
      </c>
      <c r="AO55" s="101">
        <f>IF(Q55=0,"",IF(AN55=0,"",(AN55/Q55)))</f>
        <v>0.16666666666667</v>
      </c>
      <c r="AP55" s="100"/>
      <c r="AQ55" s="102">
        <f>IFERROR(AP55/AN55,"-")</f>
        <v>0</v>
      </c>
      <c r="AR55" s="103"/>
      <c r="AS55" s="104">
        <f>IFERROR(AR55/AN55,"-")</f>
        <v>0</v>
      </c>
      <c r="AT55" s="105"/>
      <c r="AU55" s="105"/>
      <c r="AV55" s="105"/>
      <c r="AW55" s="106">
        <v>2</v>
      </c>
      <c r="AX55" s="107">
        <f>IF(Q55=0,"",IF(AW55=0,"",(AW55/Q55)))</f>
        <v>0.33333333333333</v>
      </c>
      <c r="AY55" s="106"/>
      <c r="AZ55" s="108">
        <f>IFERROR(AY55/AW55,"-")</f>
        <v>0</v>
      </c>
      <c r="BA55" s="109"/>
      <c r="BB55" s="110">
        <f>IFERROR(BA55/AW55,"-")</f>
        <v>0</v>
      </c>
      <c r="BC55" s="111"/>
      <c r="BD55" s="111"/>
      <c r="BE55" s="111"/>
      <c r="BF55" s="112">
        <v>1</v>
      </c>
      <c r="BG55" s="113">
        <f>IF(Q55=0,"",IF(BF55=0,"",(BF55/Q55)))</f>
        <v>0.16666666666667</v>
      </c>
      <c r="BH55" s="112"/>
      <c r="BI55" s="114">
        <f>IFERROR(BH55/BF55,"-")</f>
        <v>0</v>
      </c>
      <c r="BJ55" s="115"/>
      <c r="BK55" s="116">
        <f>IFERROR(BJ55/BF55,"-")</f>
        <v>0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2</v>
      </c>
      <c r="BY55" s="127">
        <f>IF(Q55=0,"",IF(BX55=0,"",(BX55/Q55)))</f>
        <v>0.33333333333333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173</v>
      </c>
      <c r="C56" s="189" t="s">
        <v>58</v>
      </c>
      <c r="D56" s="189"/>
      <c r="E56" s="189" t="s">
        <v>104</v>
      </c>
      <c r="F56" s="189" t="s">
        <v>104</v>
      </c>
      <c r="G56" s="189" t="s">
        <v>66</v>
      </c>
      <c r="H56" s="89"/>
      <c r="I56" s="89"/>
      <c r="J56" s="89"/>
      <c r="K56" s="181"/>
      <c r="L56" s="80">
        <v>53</v>
      </c>
      <c r="M56" s="80">
        <v>16</v>
      </c>
      <c r="N56" s="80">
        <v>1</v>
      </c>
      <c r="O56" s="91">
        <v>0</v>
      </c>
      <c r="P56" s="92">
        <v>0</v>
      </c>
      <c r="Q56" s="93">
        <f>O56+P56</f>
        <v>0</v>
      </c>
      <c r="R56" s="81">
        <f>IFERROR(Q56/N56,"-")</f>
        <v>0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0</v>
      </c>
      <c r="B57" s="189" t="s">
        <v>174</v>
      </c>
      <c r="C57" s="189" t="s">
        <v>58</v>
      </c>
      <c r="D57" s="189"/>
      <c r="E57" s="189" t="s">
        <v>147</v>
      </c>
      <c r="F57" s="189" t="s">
        <v>148</v>
      </c>
      <c r="G57" s="189" t="s">
        <v>61</v>
      </c>
      <c r="H57" s="89" t="s">
        <v>124</v>
      </c>
      <c r="I57" s="89" t="s">
        <v>134</v>
      </c>
      <c r="J57" s="191" t="s">
        <v>175</v>
      </c>
      <c r="K57" s="181">
        <v>190000</v>
      </c>
      <c r="L57" s="80">
        <v>0</v>
      </c>
      <c r="M57" s="80">
        <v>0</v>
      </c>
      <c r="N57" s="80">
        <v>0</v>
      </c>
      <c r="O57" s="91">
        <v>10</v>
      </c>
      <c r="P57" s="92">
        <v>0</v>
      </c>
      <c r="Q57" s="93">
        <f>O57+P57</f>
        <v>10</v>
      </c>
      <c r="R57" s="81" t="str">
        <f>IFERROR(Q57/N57,"-")</f>
        <v>-</v>
      </c>
      <c r="S57" s="80">
        <v>0</v>
      </c>
      <c r="T57" s="80">
        <v>2</v>
      </c>
      <c r="U57" s="81">
        <f>IFERROR(T57/(Q57),"-")</f>
        <v>0.2</v>
      </c>
      <c r="V57" s="82">
        <f>IFERROR(K57/SUM(Q57:Q58),"-")</f>
        <v>19000</v>
      </c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>
        <f>SUM(Y57:Y58)-SUM(K57:K58)</f>
        <v>-190000</v>
      </c>
      <c r="AC57" s="85">
        <f>SUM(Y57:Y58)/SUM(K57:K58)</f>
        <v>0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5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3</v>
      </c>
      <c r="BP57" s="120">
        <f>IF(Q57=0,"",IF(BO57=0,"",(BO57/Q57)))</f>
        <v>0.3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2</v>
      </c>
      <c r="BY57" s="127">
        <f>IF(Q57=0,"",IF(BX57=0,"",(BX57/Q57)))</f>
        <v>0.2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176</v>
      </c>
      <c r="C58" s="189" t="s">
        <v>58</v>
      </c>
      <c r="D58" s="189"/>
      <c r="E58" s="189" t="s">
        <v>147</v>
      </c>
      <c r="F58" s="189" t="s">
        <v>148</v>
      </c>
      <c r="G58" s="189" t="s">
        <v>66</v>
      </c>
      <c r="H58" s="89"/>
      <c r="I58" s="89"/>
      <c r="J58" s="89"/>
      <c r="K58" s="181"/>
      <c r="L58" s="80">
        <v>4</v>
      </c>
      <c r="M58" s="80">
        <v>3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>
        <f>AC59</f>
        <v>0.83333333333333</v>
      </c>
      <c r="B59" s="189" t="s">
        <v>177</v>
      </c>
      <c r="C59" s="189" t="s">
        <v>58</v>
      </c>
      <c r="D59" s="189"/>
      <c r="E59" s="189" t="s">
        <v>118</v>
      </c>
      <c r="F59" s="189" t="s">
        <v>119</v>
      </c>
      <c r="G59" s="189" t="s">
        <v>61</v>
      </c>
      <c r="H59" s="89" t="s">
        <v>160</v>
      </c>
      <c r="I59" s="89" t="s">
        <v>178</v>
      </c>
      <c r="J59" s="190" t="s">
        <v>179</v>
      </c>
      <c r="K59" s="181">
        <v>120000</v>
      </c>
      <c r="L59" s="80">
        <v>0</v>
      </c>
      <c r="M59" s="80">
        <v>0</v>
      </c>
      <c r="N59" s="80">
        <v>0</v>
      </c>
      <c r="O59" s="91">
        <v>6</v>
      </c>
      <c r="P59" s="92">
        <v>0</v>
      </c>
      <c r="Q59" s="93">
        <f>O59+P59</f>
        <v>6</v>
      </c>
      <c r="R59" s="81" t="str">
        <f>IFERROR(Q59/N59,"-")</f>
        <v>-</v>
      </c>
      <c r="S59" s="80">
        <v>0</v>
      </c>
      <c r="T59" s="80">
        <v>2</v>
      </c>
      <c r="U59" s="81">
        <f>IFERROR(T59/(Q59),"-")</f>
        <v>0.33333333333333</v>
      </c>
      <c r="V59" s="82">
        <f>IFERROR(K59/SUM(Q59:Q60),"-")</f>
        <v>17142.857142857</v>
      </c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>
        <f>SUM(Y59:Y60)-SUM(K59:K60)</f>
        <v>-20000</v>
      </c>
      <c r="AC59" s="85">
        <f>SUM(Y59:Y60)/SUM(K59:K60)</f>
        <v>0.83333333333333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>
        <v>1</v>
      </c>
      <c r="AX59" s="107">
        <f>IF(Q59=0,"",IF(AW59=0,"",(AW59/Q59)))</f>
        <v>0.16666666666667</v>
      </c>
      <c r="AY59" s="106"/>
      <c r="AZ59" s="108">
        <f>IFERROR(AY59/AW59,"-")</f>
        <v>0</v>
      </c>
      <c r="BA59" s="109"/>
      <c r="BB59" s="110">
        <f>IFERROR(BA59/AW59,"-")</f>
        <v>0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1</v>
      </c>
      <c r="BP59" s="120">
        <f>IF(Q59=0,"",IF(BO59=0,"",(BO59/Q59)))</f>
        <v>0.16666666666667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3</v>
      </c>
      <c r="BY59" s="127">
        <f>IF(Q59=0,"",IF(BX59=0,"",(BX59/Q59)))</f>
        <v>0.5</v>
      </c>
      <c r="BZ59" s="128"/>
      <c r="CA59" s="129">
        <f>IFERROR(BZ59/BX59,"-")</f>
        <v>0</v>
      </c>
      <c r="CB59" s="130"/>
      <c r="CC59" s="131">
        <f>IFERROR(CB59/BX59,"-")</f>
        <v>0</v>
      </c>
      <c r="CD59" s="132"/>
      <c r="CE59" s="132"/>
      <c r="CF59" s="132"/>
      <c r="CG59" s="133">
        <v>1</v>
      </c>
      <c r="CH59" s="134">
        <f>IF(Q59=0,"",IF(CG59=0,"",(CG59/Q59)))</f>
        <v>0.16666666666667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180</v>
      </c>
      <c r="C60" s="189" t="s">
        <v>58</v>
      </c>
      <c r="D60" s="189"/>
      <c r="E60" s="189" t="s">
        <v>118</v>
      </c>
      <c r="F60" s="189" t="s">
        <v>119</v>
      </c>
      <c r="G60" s="189" t="s">
        <v>66</v>
      </c>
      <c r="H60" s="89"/>
      <c r="I60" s="89"/>
      <c r="J60" s="89"/>
      <c r="K60" s="181"/>
      <c r="L60" s="80">
        <v>13</v>
      </c>
      <c r="M60" s="80">
        <v>8</v>
      </c>
      <c r="N60" s="80">
        <v>5</v>
      </c>
      <c r="O60" s="91">
        <v>1</v>
      </c>
      <c r="P60" s="92">
        <v>0</v>
      </c>
      <c r="Q60" s="93">
        <f>O60+P60</f>
        <v>1</v>
      </c>
      <c r="R60" s="81">
        <f>IFERROR(Q60/N60,"-")</f>
        <v>0.2</v>
      </c>
      <c r="S60" s="80">
        <v>1</v>
      </c>
      <c r="T60" s="80">
        <v>0</v>
      </c>
      <c r="U60" s="81">
        <f>IFERROR(T60/(Q60),"-")</f>
        <v>0</v>
      </c>
      <c r="V60" s="82"/>
      <c r="W60" s="83">
        <v>1</v>
      </c>
      <c r="X60" s="81">
        <f>IF(Q60=0,"-",W60/Q60)</f>
        <v>1</v>
      </c>
      <c r="Y60" s="186">
        <v>100000</v>
      </c>
      <c r="Z60" s="187">
        <f>IFERROR(Y60/Q60,"-")</f>
        <v>100000</v>
      </c>
      <c r="AA60" s="187">
        <f>IFERROR(Y60/W60,"-")</f>
        <v>100000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>
        <v>1</v>
      </c>
      <c r="CH60" s="134">
        <f>IF(Q60=0,"",IF(CG60=0,"",(CG60/Q60)))</f>
        <v>1</v>
      </c>
      <c r="CI60" s="135">
        <v>1</v>
      </c>
      <c r="CJ60" s="136">
        <f>IFERROR(CI60/CG60,"-")</f>
        <v>1</v>
      </c>
      <c r="CK60" s="137">
        <v>100000</v>
      </c>
      <c r="CL60" s="138">
        <f>IFERROR(CK60/CG60,"-")</f>
        <v>100000</v>
      </c>
      <c r="CM60" s="139"/>
      <c r="CN60" s="139"/>
      <c r="CO60" s="139">
        <v>1</v>
      </c>
      <c r="CP60" s="140">
        <v>1</v>
      </c>
      <c r="CQ60" s="141">
        <v>100000</v>
      </c>
      <c r="CR60" s="141">
        <v>100000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</v>
      </c>
      <c r="B61" s="189" t="s">
        <v>181</v>
      </c>
      <c r="C61" s="189" t="s">
        <v>58</v>
      </c>
      <c r="D61" s="189"/>
      <c r="E61" s="189" t="s">
        <v>151</v>
      </c>
      <c r="F61" s="189" t="s">
        <v>152</v>
      </c>
      <c r="G61" s="189" t="s">
        <v>61</v>
      </c>
      <c r="H61" s="89" t="s">
        <v>160</v>
      </c>
      <c r="I61" s="89" t="s">
        <v>178</v>
      </c>
      <c r="J61" s="190" t="s">
        <v>155</v>
      </c>
      <c r="K61" s="181">
        <v>120000</v>
      </c>
      <c r="L61" s="80">
        <v>0</v>
      </c>
      <c r="M61" s="80">
        <v>0</v>
      </c>
      <c r="N61" s="80">
        <v>0</v>
      </c>
      <c r="O61" s="91">
        <v>4</v>
      </c>
      <c r="P61" s="92">
        <v>0</v>
      </c>
      <c r="Q61" s="93">
        <f>O61+P61</f>
        <v>4</v>
      </c>
      <c r="R61" s="81" t="str">
        <f>IFERROR(Q61/N61,"-")</f>
        <v>-</v>
      </c>
      <c r="S61" s="80">
        <v>0</v>
      </c>
      <c r="T61" s="80">
        <v>0</v>
      </c>
      <c r="U61" s="81">
        <f>IFERROR(T61/(Q61),"-")</f>
        <v>0</v>
      </c>
      <c r="V61" s="82">
        <f>IFERROR(K61/SUM(Q61:Q62),"-")</f>
        <v>30000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SUM(Y61:Y62)-SUM(K61:K62)</f>
        <v>-120000</v>
      </c>
      <c r="AC61" s="85">
        <f>SUM(Y61:Y62)/SUM(K61:K62)</f>
        <v>0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0.25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/>
      <c r="AX61" s="107">
        <f>IF(Q61=0,"",IF(AW61=0,"",(AW61/Q61)))</f>
        <v>0</v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3</v>
      </c>
      <c r="BP61" s="120">
        <f>IF(Q61=0,"",IF(BO61=0,"",(BO61/Q61)))</f>
        <v>0.75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/>
      <c r="BY61" s="127">
        <f>IF(Q61=0,"",IF(BX61=0,"",(BX61/Q61)))</f>
        <v>0</v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182</v>
      </c>
      <c r="C62" s="189" t="s">
        <v>58</v>
      </c>
      <c r="D62" s="189"/>
      <c r="E62" s="189" t="s">
        <v>151</v>
      </c>
      <c r="F62" s="189" t="s">
        <v>152</v>
      </c>
      <c r="G62" s="189" t="s">
        <v>66</v>
      </c>
      <c r="H62" s="89"/>
      <c r="I62" s="89"/>
      <c r="J62" s="89"/>
      <c r="K62" s="181"/>
      <c r="L62" s="80">
        <v>7</v>
      </c>
      <c r="M62" s="80">
        <v>6</v>
      </c>
      <c r="N62" s="80">
        <v>0</v>
      </c>
      <c r="O62" s="91">
        <v>0</v>
      </c>
      <c r="P62" s="92">
        <v>0</v>
      </c>
      <c r="Q62" s="93">
        <f>O62+P62</f>
        <v>0</v>
      </c>
      <c r="R62" s="81" t="str">
        <f>IFERROR(Q62/N62,"-")</f>
        <v>-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</v>
      </c>
      <c r="B63" s="189" t="s">
        <v>183</v>
      </c>
      <c r="C63" s="189" t="s">
        <v>58</v>
      </c>
      <c r="D63" s="189"/>
      <c r="E63" s="189" t="s">
        <v>147</v>
      </c>
      <c r="F63" s="189" t="s">
        <v>148</v>
      </c>
      <c r="G63" s="189" t="s">
        <v>61</v>
      </c>
      <c r="H63" s="89" t="s">
        <v>62</v>
      </c>
      <c r="I63" s="89" t="s">
        <v>184</v>
      </c>
      <c r="J63" s="190" t="s">
        <v>155</v>
      </c>
      <c r="K63" s="181">
        <v>150000</v>
      </c>
      <c r="L63" s="80">
        <v>0</v>
      </c>
      <c r="M63" s="80">
        <v>0</v>
      </c>
      <c r="N63" s="80">
        <v>0</v>
      </c>
      <c r="O63" s="91">
        <v>5</v>
      </c>
      <c r="P63" s="92">
        <v>0</v>
      </c>
      <c r="Q63" s="93">
        <f>O63+P63</f>
        <v>5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>
        <f>IFERROR(K63/SUM(Q63:Q64),"-")</f>
        <v>25000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SUM(Y63:Y64)-SUM(K63:K64)</f>
        <v>-150000</v>
      </c>
      <c r="AC63" s="85">
        <f>SUM(Y63:Y64)/SUM(K63:K64)</f>
        <v>0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>
        <v>1</v>
      </c>
      <c r="AX63" s="107">
        <f>IF(Q63=0,"",IF(AW63=0,"",(AW63/Q63)))</f>
        <v>0.2</v>
      </c>
      <c r="AY63" s="106"/>
      <c r="AZ63" s="108">
        <f>IFERROR(AY63/AW63,"-")</f>
        <v>0</v>
      </c>
      <c r="BA63" s="109"/>
      <c r="BB63" s="110">
        <f>IFERROR(BA63/AW63,"-")</f>
        <v>0</v>
      </c>
      <c r="BC63" s="111"/>
      <c r="BD63" s="111"/>
      <c r="BE63" s="111"/>
      <c r="BF63" s="112">
        <v>1</v>
      </c>
      <c r="BG63" s="113">
        <f>IF(Q63=0,"",IF(BF63=0,"",(BF63/Q63)))</f>
        <v>0.2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2</v>
      </c>
      <c r="BP63" s="120">
        <f>IF(Q63=0,"",IF(BO63=0,"",(BO63/Q63)))</f>
        <v>0.4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0.2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185</v>
      </c>
      <c r="C64" s="189" t="s">
        <v>58</v>
      </c>
      <c r="D64" s="189"/>
      <c r="E64" s="189" t="s">
        <v>147</v>
      </c>
      <c r="F64" s="189" t="s">
        <v>148</v>
      </c>
      <c r="G64" s="189" t="s">
        <v>66</v>
      </c>
      <c r="H64" s="89"/>
      <c r="I64" s="89"/>
      <c r="J64" s="89"/>
      <c r="K64" s="181"/>
      <c r="L64" s="80">
        <v>12</v>
      </c>
      <c r="M64" s="80">
        <v>9</v>
      </c>
      <c r="N64" s="80">
        <v>0</v>
      </c>
      <c r="O64" s="91">
        <v>1</v>
      </c>
      <c r="P64" s="92">
        <v>0</v>
      </c>
      <c r="Q64" s="93">
        <f>O64+P64</f>
        <v>1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>
        <v>1</v>
      </c>
      <c r="BG64" s="113">
        <f>IF(Q64=0,"",IF(BF64=0,"",(BF64/Q64)))</f>
        <v>1</v>
      </c>
      <c r="BH64" s="112"/>
      <c r="BI64" s="114">
        <f>IFERROR(BH64/BF64,"-")</f>
        <v>0</v>
      </c>
      <c r="BJ64" s="115"/>
      <c r="BK64" s="116">
        <f>IFERROR(BJ64/BF64,"-")</f>
        <v>0</v>
      </c>
      <c r="BL64" s="117"/>
      <c r="BM64" s="117"/>
      <c r="BN64" s="117"/>
      <c r="BO64" s="119"/>
      <c r="BP64" s="120">
        <f>IF(Q64=0,"",IF(BO64=0,"",(BO64/Q64)))</f>
        <v>0</v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>
        <f>IF(Q64=0,"",IF(CG64=0,"",(CG64/Q64)))</f>
        <v>0</v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0.04</v>
      </c>
      <c r="B65" s="189" t="s">
        <v>186</v>
      </c>
      <c r="C65" s="189" t="s">
        <v>58</v>
      </c>
      <c r="D65" s="189"/>
      <c r="E65" s="189" t="s">
        <v>59</v>
      </c>
      <c r="F65" s="189" t="s">
        <v>60</v>
      </c>
      <c r="G65" s="189" t="s">
        <v>61</v>
      </c>
      <c r="H65" s="89" t="s">
        <v>62</v>
      </c>
      <c r="I65" s="89" t="s">
        <v>184</v>
      </c>
      <c r="J65" s="190" t="s">
        <v>187</v>
      </c>
      <c r="K65" s="181">
        <v>150000</v>
      </c>
      <c r="L65" s="80">
        <v>0</v>
      </c>
      <c r="M65" s="80">
        <v>0</v>
      </c>
      <c r="N65" s="80">
        <v>0</v>
      </c>
      <c r="O65" s="91">
        <v>10</v>
      </c>
      <c r="P65" s="92">
        <v>0</v>
      </c>
      <c r="Q65" s="93">
        <f>O65+P65</f>
        <v>10</v>
      </c>
      <c r="R65" s="81" t="str">
        <f>IFERROR(Q65/N65,"-")</f>
        <v>-</v>
      </c>
      <c r="S65" s="80">
        <v>1</v>
      </c>
      <c r="T65" s="80">
        <v>1</v>
      </c>
      <c r="U65" s="81">
        <f>IFERROR(T65/(Q65),"-")</f>
        <v>0.1</v>
      </c>
      <c r="V65" s="82">
        <f>IFERROR(K65/SUM(Q65:Q66),"-")</f>
        <v>15000</v>
      </c>
      <c r="W65" s="83">
        <v>1</v>
      </c>
      <c r="X65" s="81">
        <f>IF(Q65=0,"-",W65/Q65)</f>
        <v>0.1</v>
      </c>
      <c r="Y65" s="186">
        <v>6000</v>
      </c>
      <c r="Z65" s="187">
        <f>IFERROR(Y65/Q65,"-")</f>
        <v>600</v>
      </c>
      <c r="AA65" s="187">
        <f>IFERROR(Y65/W65,"-")</f>
        <v>6000</v>
      </c>
      <c r="AB65" s="181">
        <f>SUM(Y65:Y66)-SUM(K65:K66)</f>
        <v>-144000</v>
      </c>
      <c r="AC65" s="85">
        <f>SUM(Y65:Y66)/SUM(K65:K66)</f>
        <v>0.04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3</v>
      </c>
      <c r="BG65" s="113">
        <f>IF(Q65=0,"",IF(BF65=0,"",(BF65/Q65)))</f>
        <v>0.3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3</v>
      </c>
      <c r="BP65" s="120">
        <f>IF(Q65=0,"",IF(BO65=0,"",(BO65/Q65)))</f>
        <v>0.3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>
        <v>3</v>
      </c>
      <c r="BY65" s="127">
        <f>IF(Q65=0,"",IF(BX65=0,"",(BX65/Q65)))</f>
        <v>0.3</v>
      </c>
      <c r="BZ65" s="128">
        <v>1</v>
      </c>
      <c r="CA65" s="129">
        <f>IFERROR(BZ65/BX65,"-")</f>
        <v>0.33333333333333</v>
      </c>
      <c r="CB65" s="130">
        <v>6000</v>
      </c>
      <c r="CC65" s="131">
        <f>IFERROR(CB65/BX65,"-")</f>
        <v>2000</v>
      </c>
      <c r="CD65" s="132"/>
      <c r="CE65" s="132">
        <v>1</v>
      </c>
      <c r="CF65" s="132"/>
      <c r="CG65" s="133">
        <v>1</v>
      </c>
      <c r="CH65" s="134">
        <f>IF(Q65=0,"",IF(CG65=0,"",(CG65/Q65)))</f>
        <v>0.1</v>
      </c>
      <c r="CI65" s="135"/>
      <c r="CJ65" s="136">
        <f>IFERROR(CI65/CG65,"-")</f>
        <v>0</v>
      </c>
      <c r="CK65" s="137"/>
      <c r="CL65" s="138">
        <f>IFERROR(CK65/CG65,"-")</f>
        <v>0</v>
      </c>
      <c r="CM65" s="139"/>
      <c r="CN65" s="139"/>
      <c r="CO65" s="139"/>
      <c r="CP65" s="140">
        <v>1</v>
      </c>
      <c r="CQ65" s="141">
        <v>6000</v>
      </c>
      <c r="CR65" s="141">
        <v>6000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188</v>
      </c>
      <c r="C66" s="189" t="s">
        <v>58</v>
      </c>
      <c r="D66" s="189"/>
      <c r="E66" s="189" t="s">
        <v>59</v>
      </c>
      <c r="F66" s="189" t="s">
        <v>60</v>
      </c>
      <c r="G66" s="189" t="s">
        <v>66</v>
      </c>
      <c r="H66" s="89"/>
      <c r="I66" s="89"/>
      <c r="J66" s="89"/>
      <c r="K66" s="181"/>
      <c r="L66" s="80">
        <v>6</v>
      </c>
      <c r="M66" s="80">
        <v>6</v>
      </c>
      <c r="N66" s="80">
        <v>1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1.25</v>
      </c>
      <c r="B67" s="189" t="s">
        <v>189</v>
      </c>
      <c r="C67" s="189" t="s">
        <v>58</v>
      </c>
      <c r="D67" s="189"/>
      <c r="E67" s="189" t="s">
        <v>190</v>
      </c>
      <c r="F67" s="189" t="s">
        <v>191</v>
      </c>
      <c r="G67" s="189" t="s">
        <v>61</v>
      </c>
      <c r="H67" s="89" t="s">
        <v>89</v>
      </c>
      <c r="I67" s="89" t="s">
        <v>192</v>
      </c>
      <c r="J67" s="191" t="s">
        <v>175</v>
      </c>
      <c r="K67" s="181">
        <v>80000</v>
      </c>
      <c r="L67" s="80">
        <v>0</v>
      </c>
      <c r="M67" s="80">
        <v>0</v>
      </c>
      <c r="N67" s="80">
        <v>0</v>
      </c>
      <c r="O67" s="91">
        <v>3</v>
      </c>
      <c r="P67" s="92">
        <v>0</v>
      </c>
      <c r="Q67" s="93">
        <f>O67+P67</f>
        <v>3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>
        <f>IFERROR(K67/SUM(Q67:Q71),"-")</f>
        <v>5714.2857142857</v>
      </c>
      <c r="W67" s="83">
        <v>1</v>
      </c>
      <c r="X67" s="81">
        <f>IF(Q67=0,"-",W67/Q67)</f>
        <v>0.33333333333333</v>
      </c>
      <c r="Y67" s="186">
        <v>100000</v>
      </c>
      <c r="Z67" s="187">
        <f>IFERROR(Y67/Q67,"-")</f>
        <v>33333.333333333</v>
      </c>
      <c r="AA67" s="187">
        <f>IFERROR(Y67/W67,"-")</f>
        <v>100000</v>
      </c>
      <c r="AB67" s="181">
        <f>SUM(Y67:Y71)-SUM(K67:K71)</f>
        <v>20000</v>
      </c>
      <c r="AC67" s="85">
        <f>SUM(Y67:Y71)/SUM(K67:K71)</f>
        <v>1.25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2</v>
      </c>
      <c r="BP67" s="120">
        <f>IF(Q67=0,"",IF(BO67=0,"",(BO67/Q67)))</f>
        <v>0.66666666666667</v>
      </c>
      <c r="BQ67" s="121">
        <v>1</v>
      </c>
      <c r="BR67" s="122">
        <f>IFERROR(BQ67/BO67,"-")</f>
        <v>0.5</v>
      </c>
      <c r="BS67" s="123">
        <v>100000</v>
      </c>
      <c r="BT67" s="124">
        <f>IFERROR(BS67/BO67,"-")</f>
        <v>50000</v>
      </c>
      <c r="BU67" s="125"/>
      <c r="BV67" s="125"/>
      <c r="BW67" s="125">
        <v>1</v>
      </c>
      <c r="BX67" s="126">
        <v>1</v>
      </c>
      <c r="BY67" s="127">
        <f>IF(Q67=0,"",IF(BX67=0,"",(BX67/Q67)))</f>
        <v>0.33333333333333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1</v>
      </c>
      <c r="CQ67" s="141">
        <v>100000</v>
      </c>
      <c r="CR67" s="141">
        <v>100000</v>
      </c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193</v>
      </c>
      <c r="C68" s="189" t="s">
        <v>58</v>
      </c>
      <c r="D68" s="189"/>
      <c r="E68" s="189" t="s">
        <v>194</v>
      </c>
      <c r="F68" s="189" t="s">
        <v>195</v>
      </c>
      <c r="G68" s="189" t="s">
        <v>61</v>
      </c>
      <c r="H68" s="89" t="s">
        <v>89</v>
      </c>
      <c r="I68" s="89" t="s">
        <v>192</v>
      </c>
      <c r="J68" s="191" t="s">
        <v>196</v>
      </c>
      <c r="K68" s="181"/>
      <c r="L68" s="80">
        <v>0</v>
      </c>
      <c r="M68" s="80">
        <v>0</v>
      </c>
      <c r="N68" s="80">
        <v>0</v>
      </c>
      <c r="O68" s="91">
        <v>2</v>
      </c>
      <c r="P68" s="92">
        <v>0</v>
      </c>
      <c r="Q68" s="93">
        <f>O68+P68</f>
        <v>2</v>
      </c>
      <c r="R68" s="81" t="str">
        <f>IFERROR(Q68/N68,"-")</f>
        <v>-</v>
      </c>
      <c r="S68" s="80">
        <v>0</v>
      </c>
      <c r="T68" s="80">
        <v>0</v>
      </c>
      <c r="U68" s="81">
        <f>IFERROR(T68/(Q68),"-")</f>
        <v>0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>
        <v>1</v>
      </c>
      <c r="AO68" s="101">
        <f>IF(Q68=0,"",IF(AN68=0,"",(AN68/Q68)))</f>
        <v>0.5</v>
      </c>
      <c r="AP68" s="100"/>
      <c r="AQ68" s="102">
        <f>IFERROR(AP68/AN68,"-")</f>
        <v>0</v>
      </c>
      <c r="AR68" s="103"/>
      <c r="AS68" s="104">
        <f>IFERROR(AR68/AN68,"-")</f>
        <v>0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0.5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197</v>
      </c>
      <c r="C69" s="189" t="s">
        <v>58</v>
      </c>
      <c r="D69" s="189"/>
      <c r="E69" s="189" t="s">
        <v>198</v>
      </c>
      <c r="F69" s="189" t="s">
        <v>199</v>
      </c>
      <c r="G69" s="189" t="s">
        <v>61</v>
      </c>
      <c r="H69" s="89" t="s">
        <v>89</v>
      </c>
      <c r="I69" s="89" t="s">
        <v>192</v>
      </c>
      <c r="J69" s="191" t="s">
        <v>200</v>
      </c>
      <c r="K69" s="181"/>
      <c r="L69" s="80">
        <v>0</v>
      </c>
      <c r="M69" s="80">
        <v>0</v>
      </c>
      <c r="N69" s="80">
        <v>0</v>
      </c>
      <c r="O69" s="91">
        <v>1</v>
      </c>
      <c r="P69" s="92">
        <v>0</v>
      </c>
      <c r="Q69" s="93">
        <f>O69+P69</f>
        <v>1</v>
      </c>
      <c r="R69" s="81" t="str">
        <f>IFERROR(Q69/N69,"-")</f>
        <v>-</v>
      </c>
      <c r="S69" s="80">
        <v>0</v>
      </c>
      <c r="T69" s="80">
        <v>1</v>
      </c>
      <c r="U69" s="81">
        <f>IFERROR(T69/(Q69),"-")</f>
        <v>1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>
        <v>1</v>
      </c>
      <c r="BP69" s="120">
        <f>IF(Q69=0,"",IF(BO69=0,"",(BO69/Q69)))</f>
        <v>1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201</v>
      </c>
      <c r="C70" s="189" t="s">
        <v>58</v>
      </c>
      <c r="D70" s="189"/>
      <c r="E70" s="189" t="s">
        <v>202</v>
      </c>
      <c r="F70" s="189" t="s">
        <v>203</v>
      </c>
      <c r="G70" s="189" t="s">
        <v>61</v>
      </c>
      <c r="H70" s="89" t="s">
        <v>89</v>
      </c>
      <c r="I70" s="89" t="s">
        <v>192</v>
      </c>
      <c r="J70" s="191" t="s">
        <v>204</v>
      </c>
      <c r="K70" s="181"/>
      <c r="L70" s="80">
        <v>0</v>
      </c>
      <c r="M70" s="80">
        <v>0</v>
      </c>
      <c r="N70" s="80">
        <v>0</v>
      </c>
      <c r="O70" s="91">
        <v>6</v>
      </c>
      <c r="P70" s="92">
        <v>0</v>
      </c>
      <c r="Q70" s="93">
        <f>O70+P70</f>
        <v>6</v>
      </c>
      <c r="R70" s="81" t="str">
        <f>IFERROR(Q70/N70,"-")</f>
        <v>-</v>
      </c>
      <c r="S70" s="80">
        <v>0</v>
      </c>
      <c r="T70" s="80">
        <v>2</v>
      </c>
      <c r="U70" s="81">
        <f>IFERROR(T70/(Q70),"-")</f>
        <v>0.33333333333333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6</v>
      </c>
      <c r="BP70" s="120">
        <f>IF(Q70=0,"",IF(BO70=0,"",(BO70/Q70)))</f>
        <v>1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/>
      <c r="BY70" s="127">
        <f>IF(Q70=0,"",IF(BX70=0,"",(BX70/Q70)))</f>
        <v>0</v>
      </c>
      <c r="BZ70" s="128"/>
      <c r="CA70" s="129" t="str">
        <f>IFERROR(BZ70/BX70,"-")</f>
        <v>-</v>
      </c>
      <c r="CB70" s="130"/>
      <c r="CC70" s="131" t="str">
        <f>IFERROR(CB70/BX70,"-")</f>
        <v>-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205</v>
      </c>
      <c r="C71" s="189" t="s">
        <v>58</v>
      </c>
      <c r="D71" s="189"/>
      <c r="E71" s="189" t="s">
        <v>104</v>
      </c>
      <c r="F71" s="189" t="s">
        <v>104</v>
      </c>
      <c r="G71" s="189" t="s">
        <v>66</v>
      </c>
      <c r="H71" s="89" t="s">
        <v>206</v>
      </c>
      <c r="I71" s="89"/>
      <c r="J71" s="89"/>
      <c r="K71" s="181"/>
      <c r="L71" s="80">
        <v>16</v>
      </c>
      <c r="M71" s="80">
        <v>10</v>
      </c>
      <c r="N71" s="80">
        <v>6</v>
      </c>
      <c r="O71" s="91">
        <v>2</v>
      </c>
      <c r="P71" s="92">
        <v>0</v>
      </c>
      <c r="Q71" s="93">
        <f>O71+P71</f>
        <v>2</v>
      </c>
      <c r="R71" s="81">
        <f>IFERROR(Q71/N71,"-")</f>
        <v>0.33333333333333</v>
      </c>
      <c r="S71" s="80">
        <v>0</v>
      </c>
      <c r="T71" s="80">
        <v>0</v>
      </c>
      <c r="U71" s="81">
        <f>IFERROR(T71/(Q71),"-")</f>
        <v>0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>
        <v>1</v>
      </c>
      <c r="CH71" s="134">
        <f>IF(Q71=0,"",IF(CG71=0,"",(CG71/Q71)))</f>
        <v>0.5</v>
      </c>
      <c r="CI71" s="135"/>
      <c r="CJ71" s="136">
        <f>IFERROR(CI71/CG71,"-")</f>
        <v>0</v>
      </c>
      <c r="CK71" s="137"/>
      <c r="CL71" s="138">
        <f>IFERROR(CK71/CG71,"-")</f>
        <v>0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30"/>
      <c r="B72" s="86"/>
      <c r="C72" s="86"/>
      <c r="D72" s="87"/>
      <c r="E72" s="87"/>
      <c r="F72" s="87"/>
      <c r="G72" s="88"/>
      <c r="H72" s="89"/>
      <c r="I72" s="89"/>
      <c r="J72" s="89"/>
      <c r="K72" s="182"/>
      <c r="L72" s="34"/>
      <c r="M72" s="34"/>
      <c r="N72" s="31"/>
      <c r="O72" s="23"/>
      <c r="P72" s="23"/>
      <c r="Q72" s="23"/>
      <c r="R72" s="32"/>
      <c r="S72" s="32"/>
      <c r="T72" s="23"/>
      <c r="U72" s="32"/>
      <c r="V72" s="25"/>
      <c r="W72" s="25"/>
      <c r="X72" s="25"/>
      <c r="Y72" s="188"/>
      <c r="Z72" s="188"/>
      <c r="AA72" s="188"/>
      <c r="AB72" s="188"/>
      <c r="AC72" s="33"/>
      <c r="AD72" s="58"/>
      <c r="AE72" s="62"/>
      <c r="AF72" s="63"/>
      <c r="AG72" s="62"/>
      <c r="AH72" s="66"/>
      <c r="AI72" s="67"/>
      <c r="AJ72" s="68"/>
      <c r="AK72" s="69"/>
      <c r="AL72" s="69"/>
      <c r="AM72" s="69"/>
      <c r="AN72" s="62"/>
      <c r="AO72" s="63"/>
      <c r="AP72" s="62"/>
      <c r="AQ72" s="66"/>
      <c r="AR72" s="67"/>
      <c r="AS72" s="68"/>
      <c r="AT72" s="69"/>
      <c r="AU72" s="69"/>
      <c r="AV72" s="69"/>
      <c r="AW72" s="62"/>
      <c r="AX72" s="63"/>
      <c r="AY72" s="62"/>
      <c r="AZ72" s="66"/>
      <c r="BA72" s="67"/>
      <c r="BB72" s="68"/>
      <c r="BC72" s="69"/>
      <c r="BD72" s="69"/>
      <c r="BE72" s="69"/>
      <c r="BF72" s="62"/>
      <c r="BG72" s="63"/>
      <c r="BH72" s="62"/>
      <c r="BI72" s="66"/>
      <c r="BJ72" s="67"/>
      <c r="BK72" s="68"/>
      <c r="BL72" s="69"/>
      <c r="BM72" s="69"/>
      <c r="BN72" s="69"/>
      <c r="BO72" s="64"/>
      <c r="BP72" s="65"/>
      <c r="BQ72" s="62"/>
      <c r="BR72" s="66"/>
      <c r="BS72" s="67"/>
      <c r="BT72" s="68"/>
      <c r="BU72" s="69"/>
      <c r="BV72" s="69"/>
      <c r="BW72" s="69"/>
      <c r="BX72" s="64"/>
      <c r="BY72" s="65"/>
      <c r="BZ72" s="62"/>
      <c r="CA72" s="66"/>
      <c r="CB72" s="67"/>
      <c r="CC72" s="68"/>
      <c r="CD72" s="69"/>
      <c r="CE72" s="69"/>
      <c r="CF72" s="69"/>
      <c r="CG72" s="64"/>
      <c r="CH72" s="65"/>
      <c r="CI72" s="62"/>
      <c r="CJ72" s="66"/>
      <c r="CK72" s="67"/>
      <c r="CL72" s="68"/>
      <c r="CM72" s="69"/>
      <c r="CN72" s="69"/>
      <c r="CO72" s="69"/>
      <c r="CP72" s="70"/>
      <c r="CQ72" s="67"/>
      <c r="CR72" s="67"/>
      <c r="CS72" s="67"/>
      <c r="CT72" s="71"/>
    </row>
    <row r="73" spans="1:99">
      <c r="A73" s="30"/>
      <c r="B73" s="37"/>
      <c r="C73" s="37"/>
      <c r="D73" s="21"/>
      <c r="E73" s="21"/>
      <c r="F73" s="21"/>
      <c r="G73" s="22"/>
      <c r="H73" s="36"/>
      <c r="I73" s="36"/>
      <c r="J73" s="74"/>
      <c r="K73" s="183"/>
      <c r="L73" s="34"/>
      <c r="M73" s="34"/>
      <c r="N73" s="31"/>
      <c r="O73" s="23"/>
      <c r="P73" s="23"/>
      <c r="Q73" s="23"/>
      <c r="R73" s="32"/>
      <c r="S73" s="32"/>
      <c r="T73" s="23"/>
      <c r="U73" s="32"/>
      <c r="V73" s="25"/>
      <c r="W73" s="25"/>
      <c r="X73" s="25"/>
      <c r="Y73" s="188"/>
      <c r="Z73" s="188"/>
      <c r="AA73" s="188"/>
      <c r="AB73" s="188"/>
      <c r="AC73" s="33"/>
      <c r="AD73" s="60"/>
      <c r="AE73" s="62"/>
      <c r="AF73" s="63"/>
      <c r="AG73" s="62"/>
      <c r="AH73" s="66"/>
      <c r="AI73" s="67"/>
      <c r="AJ73" s="68"/>
      <c r="AK73" s="69"/>
      <c r="AL73" s="69"/>
      <c r="AM73" s="69"/>
      <c r="AN73" s="62"/>
      <c r="AO73" s="63"/>
      <c r="AP73" s="62"/>
      <c r="AQ73" s="66"/>
      <c r="AR73" s="67"/>
      <c r="AS73" s="68"/>
      <c r="AT73" s="69"/>
      <c r="AU73" s="69"/>
      <c r="AV73" s="69"/>
      <c r="AW73" s="62"/>
      <c r="AX73" s="63"/>
      <c r="AY73" s="62"/>
      <c r="AZ73" s="66"/>
      <c r="BA73" s="67"/>
      <c r="BB73" s="68"/>
      <c r="BC73" s="69"/>
      <c r="BD73" s="69"/>
      <c r="BE73" s="69"/>
      <c r="BF73" s="62"/>
      <c r="BG73" s="63"/>
      <c r="BH73" s="62"/>
      <c r="BI73" s="66"/>
      <c r="BJ73" s="67"/>
      <c r="BK73" s="68"/>
      <c r="BL73" s="69"/>
      <c r="BM73" s="69"/>
      <c r="BN73" s="69"/>
      <c r="BO73" s="64"/>
      <c r="BP73" s="65"/>
      <c r="BQ73" s="62"/>
      <c r="BR73" s="66"/>
      <c r="BS73" s="67"/>
      <c r="BT73" s="68"/>
      <c r="BU73" s="69"/>
      <c r="BV73" s="69"/>
      <c r="BW73" s="69"/>
      <c r="BX73" s="64"/>
      <c r="BY73" s="65"/>
      <c r="BZ73" s="62"/>
      <c r="CA73" s="66"/>
      <c r="CB73" s="67"/>
      <c r="CC73" s="68"/>
      <c r="CD73" s="69"/>
      <c r="CE73" s="69"/>
      <c r="CF73" s="69"/>
      <c r="CG73" s="64"/>
      <c r="CH73" s="65"/>
      <c r="CI73" s="62"/>
      <c r="CJ73" s="66"/>
      <c r="CK73" s="67"/>
      <c r="CL73" s="68"/>
      <c r="CM73" s="69"/>
      <c r="CN73" s="69"/>
      <c r="CO73" s="69"/>
      <c r="CP73" s="70"/>
      <c r="CQ73" s="67"/>
      <c r="CR73" s="67"/>
      <c r="CS73" s="67"/>
      <c r="CT73" s="71"/>
    </row>
    <row r="74" spans="1:99">
      <c r="A74" s="19">
        <f>AC74</f>
        <v>0.86655290102389</v>
      </c>
      <c r="B74" s="39"/>
      <c r="C74" s="39"/>
      <c r="D74" s="39"/>
      <c r="E74" s="39"/>
      <c r="F74" s="39"/>
      <c r="G74" s="39"/>
      <c r="H74" s="40" t="s">
        <v>207</v>
      </c>
      <c r="I74" s="40"/>
      <c r="J74" s="40"/>
      <c r="K74" s="184">
        <f>SUM(K6:K73)</f>
        <v>2930000</v>
      </c>
      <c r="L74" s="41">
        <f>SUM(L6:L73)</f>
        <v>453</v>
      </c>
      <c r="M74" s="41">
        <f>SUM(M6:M73)</f>
        <v>246</v>
      </c>
      <c r="N74" s="41">
        <f>SUM(N6:N73)</f>
        <v>500</v>
      </c>
      <c r="O74" s="41">
        <f>SUM(O6:O73)</f>
        <v>257</v>
      </c>
      <c r="P74" s="41">
        <f>SUM(P6:P73)</f>
        <v>0</v>
      </c>
      <c r="Q74" s="41">
        <f>SUM(Q6:Q73)</f>
        <v>257</v>
      </c>
      <c r="R74" s="42">
        <f>IFERROR(Q74/N74,"-")</f>
        <v>0.514</v>
      </c>
      <c r="S74" s="77">
        <f>SUM(S6:S73)</f>
        <v>11</v>
      </c>
      <c r="T74" s="77">
        <f>SUM(T6:T73)</f>
        <v>35</v>
      </c>
      <c r="U74" s="42">
        <f>IFERROR(S74/Q74,"-")</f>
        <v>0.042801556420233</v>
      </c>
      <c r="V74" s="43">
        <f>IFERROR(K74/Q74,"-")</f>
        <v>11400.778210117</v>
      </c>
      <c r="W74" s="44">
        <f>SUM(W6:W73)</f>
        <v>25</v>
      </c>
      <c r="X74" s="42">
        <f>IFERROR(W74/Q74,"-")</f>
        <v>0.09727626459144</v>
      </c>
      <c r="Y74" s="184">
        <f>SUM(Y6:Y73)</f>
        <v>2539000</v>
      </c>
      <c r="Z74" s="184">
        <f>IFERROR(Y74/Q74,"-")</f>
        <v>9879.3774319066</v>
      </c>
      <c r="AA74" s="184">
        <f>IFERROR(Y74/W74,"-")</f>
        <v>101560</v>
      </c>
      <c r="AB74" s="184">
        <f>Y74-K74</f>
        <v>-391000</v>
      </c>
      <c r="AC74" s="46">
        <f>Y74/K74</f>
        <v>0.86655290102389</v>
      </c>
      <c r="AD74" s="59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7"/>
    <mergeCell ref="K38:K47"/>
    <mergeCell ref="V38:V47"/>
    <mergeCell ref="AB38:AB47"/>
    <mergeCell ref="AC38:AC47"/>
    <mergeCell ref="A48:A52"/>
    <mergeCell ref="K48:K52"/>
    <mergeCell ref="V48:V52"/>
    <mergeCell ref="AB48:AB52"/>
    <mergeCell ref="AC48:AC52"/>
    <mergeCell ref="A53:A56"/>
    <mergeCell ref="K53:K56"/>
    <mergeCell ref="V53:V56"/>
    <mergeCell ref="AB53:AB56"/>
    <mergeCell ref="AC53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71"/>
    <mergeCell ref="K67:K71"/>
    <mergeCell ref="V67:V71"/>
    <mergeCell ref="AB67:AB71"/>
    <mergeCell ref="AC67:AC7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0.10540540540541</v>
      </c>
      <c r="B6" s="189" t="s">
        <v>209</v>
      </c>
      <c r="C6" s="189" t="s">
        <v>58</v>
      </c>
      <c r="D6" s="189" t="s">
        <v>210</v>
      </c>
      <c r="E6" s="189" t="s">
        <v>211</v>
      </c>
      <c r="F6" s="189" t="s">
        <v>212</v>
      </c>
      <c r="G6" s="189" t="s">
        <v>61</v>
      </c>
      <c r="H6" s="89" t="s">
        <v>213</v>
      </c>
      <c r="I6" s="89" t="s">
        <v>214</v>
      </c>
      <c r="J6" s="89" t="s">
        <v>215</v>
      </c>
      <c r="K6" s="181">
        <v>370000</v>
      </c>
      <c r="L6" s="80">
        <v>0</v>
      </c>
      <c r="M6" s="80">
        <v>0</v>
      </c>
      <c r="N6" s="80">
        <v>0</v>
      </c>
      <c r="O6" s="91">
        <v>50</v>
      </c>
      <c r="P6" s="92">
        <v>0</v>
      </c>
      <c r="Q6" s="93">
        <f>O6+P6</f>
        <v>50</v>
      </c>
      <c r="R6" s="81" t="str">
        <f>IFERROR(Q6/N6,"-")</f>
        <v>-</v>
      </c>
      <c r="S6" s="80">
        <v>3</v>
      </c>
      <c r="T6" s="80">
        <v>6</v>
      </c>
      <c r="U6" s="81">
        <f>IFERROR(T6/(Q6),"-")</f>
        <v>0.12</v>
      </c>
      <c r="V6" s="82">
        <f>IFERROR(K6/SUM(Q6:Q7),"-")</f>
        <v>6491.2280701754</v>
      </c>
      <c r="W6" s="83">
        <v>5</v>
      </c>
      <c r="X6" s="81">
        <f>IF(Q6=0,"-",W6/Q6)</f>
        <v>0.1</v>
      </c>
      <c r="Y6" s="186">
        <v>39000</v>
      </c>
      <c r="Z6" s="187">
        <f>IFERROR(Y6/Q6,"-")</f>
        <v>780</v>
      </c>
      <c r="AA6" s="187">
        <f>IFERROR(Y6/W6,"-")</f>
        <v>7800</v>
      </c>
      <c r="AB6" s="181">
        <f>SUM(Y6:Y7)-SUM(K6:K7)</f>
        <v>-331000</v>
      </c>
      <c r="AC6" s="85">
        <f>SUM(Y6:Y7)/SUM(K6:K7)</f>
        <v>0.10540540540541</v>
      </c>
      <c r="AD6" s="78"/>
      <c r="AE6" s="94">
        <v>2</v>
      </c>
      <c r="AF6" s="95">
        <f>IF(Q6=0,"",IF(AE6=0,"",(AE6/Q6)))</f>
        <v>0.04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16</v>
      </c>
      <c r="AO6" s="101">
        <f>IF(Q6=0,"",IF(AN6=0,"",(AN6/Q6)))</f>
        <v>0.32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0.08</v>
      </c>
      <c r="AY6" s="106">
        <v>1</v>
      </c>
      <c r="AZ6" s="108">
        <f>IFERROR(AY6/AW6,"-")</f>
        <v>0.25</v>
      </c>
      <c r="BA6" s="109">
        <v>8000</v>
      </c>
      <c r="BB6" s="110">
        <f>IFERROR(BA6/AW6,"-")</f>
        <v>2000</v>
      </c>
      <c r="BC6" s="111"/>
      <c r="BD6" s="111">
        <v>1</v>
      </c>
      <c r="BE6" s="111"/>
      <c r="BF6" s="112">
        <v>6</v>
      </c>
      <c r="BG6" s="113">
        <f>IF(Q6=0,"",IF(BF6=0,"",(BF6/Q6)))</f>
        <v>0.12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16</v>
      </c>
      <c r="BP6" s="120">
        <f>IF(Q6=0,"",IF(BO6=0,"",(BO6/Q6)))</f>
        <v>0.32</v>
      </c>
      <c r="BQ6" s="121">
        <v>3</v>
      </c>
      <c r="BR6" s="122">
        <f>IFERROR(BQ6/BO6,"-")</f>
        <v>0.1875</v>
      </c>
      <c r="BS6" s="123">
        <v>21000</v>
      </c>
      <c r="BT6" s="124">
        <f>IFERROR(BS6/BO6,"-")</f>
        <v>1312.5</v>
      </c>
      <c r="BU6" s="125">
        <v>1</v>
      </c>
      <c r="BV6" s="125">
        <v>2</v>
      </c>
      <c r="BW6" s="125"/>
      <c r="BX6" s="126">
        <v>6</v>
      </c>
      <c r="BY6" s="127">
        <f>IF(Q6=0,"",IF(BX6=0,"",(BX6/Q6)))</f>
        <v>0.12</v>
      </c>
      <c r="BZ6" s="128">
        <v>1</v>
      </c>
      <c r="CA6" s="129">
        <f>IFERROR(BZ6/BX6,"-")</f>
        <v>0.16666666666667</v>
      </c>
      <c r="CB6" s="130">
        <v>10000</v>
      </c>
      <c r="CC6" s="131">
        <f>IFERROR(CB6/BX6,"-")</f>
        <v>1666.6666666667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5</v>
      </c>
      <c r="CQ6" s="141">
        <v>39000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216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57</v>
      </c>
      <c r="M7" s="80">
        <v>40</v>
      </c>
      <c r="N7" s="80">
        <v>11</v>
      </c>
      <c r="O7" s="91">
        <v>7</v>
      </c>
      <c r="P7" s="92">
        <v>0</v>
      </c>
      <c r="Q7" s="93">
        <f>O7+P7</f>
        <v>7</v>
      </c>
      <c r="R7" s="81">
        <f>IFERROR(Q7/N7,"-")</f>
        <v>0.63636363636364</v>
      </c>
      <c r="S7" s="80">
        <v>0</v>
      </c>
      <c r="T7" s="80">
        <v>1</v>
      </c>
      <c r="U7" s="81">
        <f>IFERROR(T7/(Q7),"-")</f>
        <v>0.14285714285714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2</v>
      </c>
      <c r="AO7" s="101">
        <f>IF(Q7=0,"",IF(AN7=0,"",(AN7/Q7)))</f>
        <v>0.28571428571429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0.14285714285714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4</v>
      </c>
      <c r="BY7" s="127">
        <f>IF(Q7=0,"",IF(BX7=0,"",(BX7/Q7)))</f>
        <v>0.57142857142857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0.15555555555556</v>
      </c>
      <c r="B8" s="189" t="s">
        <v>217</v>
      </c>
      <c r="C8" s="189" t="s">
        <v>58</v>
      </c>
      <c r="D8" s="189" t="s">
        <v>218</v>
      </c>
      <c r="E8" s="189" t="s">
        <v>219</v>
      </c>
      <c r="F8" s="189" t="s">
        <v>220</v>
      </c>
      <c r="G8" s="189" t="s">
        <v>61</v>
      </c>
      <c r="H8" s="89" t="s">
        <v>221</v>
      </c>
      <c r="I8" s="89" t="s">
        <v>222</v>
      </c>
      <c r="J8" s="89" t="s">
        <v>223</v>
      </c>
      <c r="K8" s="181">
        <v>90000</v>
      </c>
      <c r="L8" s="80">
        <v>0</v>
      </c>
      <c r="M8" s="80">
        <v>0</v>
      </c>
      <c r="N8" s="80">
        <v>0</v>
      </c>
      <c r="O8" s="91">
        <v>2</v>
      </c>
      <c r="P8" s="92">
        <v>0</v>
      </c>
      <c r="Q8" s="93">
        <f>O8+P8</f>
        <v>2</v>
      </c>
      <c r="R8" s="81" t="str">
        <f>IFERROR(Q8/N8,"-")</f>
        <v>-</v>
      </c>
      <c r="S8" s="80">
        <v>1</v>
      </c>
      <c r="T8" s="80">
        <v>0</v>
      </c>
      <c r="U8" s="81">
        <f>IFERROR(T8/(Q8),"-")</f>
        <v>0</v>
      </c>
      <c r="V8" s="82">
        <f>IFERROR(K8/SUM(Q8:Q9),"-")</f>
        <v>30000</v>
      </c>
      <c r="W8" s="83">
        <v>1</v>
      </c>
      <c r="X8" s="81">
        <f>IF(Q8=0,"-",W8/Q8)</f>
        <v>0.5</v>
      </c>
      <c r="Y8" s="186">
        <v>14000</v>
      </c>
      <c r="Z8" s="187">
        <f>IFERROR(Y8/Q8,"-")</f>
        <v>7000</v>
      </c>
      <c r="AA8" s="187">
        <f>IFERROR(Y8/W8,"-")</f>
        <v>14000</v>
      </c>
      <c r="AB8" s="181">
        <f>SUM(Y8:Y9)-SUM(K8:K9)</f>
        <v>-76000</v>
      </c>
      <c r="AC8" s="85">
        <f>SUM(Y8:Y9)/SUM(K8:K9)</f>
        <v>0.15555555555556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1</v>
      </c>
      <c r="BY8" s="127">
        <f>IF(Q8=0,"",IF(BX8=0,"",(BX8/Q8)))</f>
        <v>0.5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0.5</v>
      </c>
      <c r="CI8" s="135">
        <v>1</v>
      </c>
      <c r="CJ8" s="136">
        <f>IFERROR(CI8/CG8,"-")</f>
        <v>1</v>
      </c>
      <c r="CK8" s="137">
        <v>14000</v>
      </c>
      <c r="CL8" s="138">
        <f>IFERROR(CK8/CG8,"-")</f>
        <v>14000</v>
      </c>
      <c r="CM8" s="139"/>
      <c r="CN8" s="139"/>
      <c r="CO8" s="139">
        <v>1</v>
      </c>
      <c r="CP8" s="140">
        <v>1</v>
      </c>
      <c r="CQ8" s="141">
        <v>14000</v>
      </c>
      <c r="CR8" s="141">
        <v>14000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224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8</v>
      </c>
      <c r="M9" s="80">
        <v>6</v>
      </c>
      <c r="N9" s="80">
        <v>8</v>
      </c>
      <c r="O9" s="91">
        <v>1</v>
      </c>
      <c r="P9" s="92">
        <v>0</v>
      </c>
      <c r="Q9" s="93">
        <f>O9+P9</f>
        <v>1</v>
      </c>
      <c r="R9" s="81">
        <f>IFERROR(Q9/N9,"-")</f>
        <v>0.125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5.6444444444444</v>
      </c>
      <c r="B10" s="189" t="s">
        <v>225</v>
      </c>
      <c r="C10" s="189" t="s">
        <v>226</v>
      </c>
      <c r="D10" s="189" t="s">
        <v>227</v>
      </c>
      <c r="E10" s="189" t="s">
        <v>228</v>
      </c>
      <c r="F10" s="189"/>
      <c r="G10" s="189" t="s">
        <v>61</v>
      </c>
      <c r="H10" s="89" t="s">
        <v>229</v>
      </c>
      <c r="I10" s="89" t="s">
        <v>222</v>
      </c>
      <c r="J10" s="89" t="s">
        <v>230</v>
      </c>
      <c r="K10" s="181">
        <v>45000</v>
      </c>
      <c r="L10" s="80">
        <v>0</v>
      </c>
      <c r="M10" s="80">
        <v>0</v>
      </c>
      <c r="N10" s="80">
        <v>0</v>
      </c>
      <c r="O10" s="91">
        <v>9</v>
      </c>
      <c r="P10" s="92">
        <v>0</v>
      </c>
      <c r="Q10" s="93">
        <f>O10+P10</f>
        <v>9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0.11111111111111</v>
      </c>
      <c r="V10" s="82">
        <f>IFERROR(K10/SUM(Q10:Q11),"-")</f>
        <v>3461.5384615385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209000</v>
      </c>
      <c r="AC10" s="85">
        <f>SUM(Y10:Y11)/SUM(K10:K11)</f>
        <v>5.6444444444444</v>
      </c>
      <c r="AD10" s="78"/>
      <c r="AE10" s="94">
        <v>1</v>
      </c>
      <c r="AF10" s="95">
        <f>IF(Q10=0,"",IF(AE10=0,"",(AE10/Q10)))</f>
        <v>0.11111111111111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2</v>
      </c>
      <c r="AO10" s="101">
        <f>IF(Q10=0,"",IF(AN10=0,"",(AN10/Q10)))</f>
        <v>0.22222222222222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>
        <v>3</v>
      </c>
      <c r="BG10" s="113">
        <f>IF(Q10=0,"",IF(BF10=0,"",(BF10/Q10)))</f>
        <v>0.33333333333333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2</v>
      </c>
      <c r="BP10" s="120">
        <f>IF(Q10=0,"",IF(BO10=0,"",(BO10/Q10)))</f>
        <v>0.22222222222222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1</v>
      </c>
      <c r="BY10" s="127">
        <f>IF(Q10=0,"",IF(BX10=0,"",(BX10/Q10)))</f>
        <v>0.11111111111111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231</v>
      </c>
      <c r="C11" s="189" t="s">
        <v>226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21</v>
      </c>
      <c r="M11" s="80">
        <v>13</v>
      </c>
      <c r="N11" s="80">
        <v>12</v>
      </c>
      <c r="O11" s="91">
        <v>4</v>
      </c>
      <c r="P11" s="92">
        <v>0</v>
      </c>
      <c r="Q11" s="93">
        <f>O11+P11</f>
        <v>4</v>
      </c>
      <c r="R11" s="81">
        <f>IFERROR(Q11/N11,"-")</f>
        <v>0.33333333333333</v>
      </c>
      <c r="S11" s="80">
        <v>1</v>
      </c>
      <c r="T11" s="80">
        <v>0</v>
      </c>
      <c r="U11" s="81">
        <f>IFERROR(T11/(Q11),"-")</f>
        <v>0</v>
      </c>
      <c r="V11" s="82"/>
      <c r="W11" s="83">
        <v>2</v>
      </c>
      <c r="X11" s="81">
        <f>IF(Q11=0,"-",W11/Q11)</f>
        <v>0.5</v>
      </c>
      <c r="Y11" s="186">
        <v>254000</v>
      </c>
      <c r="Z11" s="187">
        <f>IFERROR(Y11/Q11,"-")</f>
        <v>63500</v>
      </c>
      <c r="AA11" s="187">
        <f>IFERROR(Y11/W11,"-")</f>
        <v>127000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2</v>
      </c>
      <c r="BP11" s="120">
        <f>IF(Q11=0,"",IF(BO11=0,"",(BO11/Q11)))</f>
        <v>0.5</v>
      </c>
      <c r="BQ11" s="121">
        <v>1</v>
      </c>
      <c r="BR11" s="122">
        <f>IFERROR(BQ11/BO11,"-")</f>
        <v>0.5</v>
      </c>
      <c r="BS11" s="123">
        <v>9000</v>
      </c>
      <c r="BT11" s="124">
        <f>IFERROR(BS11/BO11,"-")</f>
        <v>4500</v>
      </c>
      <c r="BU11" s="125"/>
      <c r="BV11" s="125"/>
      <c r="BW11" s="125">
        <v>1</v>
      </c>
      <c r="BX11" s="126">
        <v>1</v>
      </c>
      <c r="BY11" s="127">
        <f>IF(Q11=0,"",IF(BX11=0,"",(BX11/Q11)))</f>
        <v>0.25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1</v>
      </c>
      <c r="CH11" s="134">
        <f>IF(Q11=0,"",IF(CG11=0,"",(CG11/Q11)))</f>
        <v>0.25</v>
      </c>
      <c r="CI11" s="135">
        <v>1</v>
      </c>
      <c r="CJ11" s="136">
        <f>IFERROR(CI11/CG11,"-")</f>
        <v>1</v>
      </c>
      <c r="CK11" s="137">
        <v>245000</v>
      </c>
      <c r="CL11" s="138">
        <f>IFERROR(CK11/CG11,"-")</f>
        <v>245000</v>
      </c>
      <c r="CM11" s="139"/>
      <c r="CN11" s="139"/>
      <c r="CO11" s="139">
        <v>1</v>
      </c>
      <c r="CP11" s="140">
        <v>2</v>
      </c>
      <c r="CQ11" s="141">
        <v>254000</v>
      </c>
      <c r="CR11" s="141">
        <v>245000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0.82461538461538</v>
      </c>
      <c r="B12" s="189" t="s">
        <v>232</v>
      </c>
      <c r="C12" s="189" t="s">
        <v>226</v>
      </c>
      <c r="D12" s="189" t="s">
        <v>233</v>
      </c>
      <c r="E12" s="189" t="s">
        <v>234</v>
      </c>
      <c r="F12" s="189"/>
      <c r="G12" s="189" t="s">
        <v>61</v>
      </c>
      <c r="H12" s="89" t="s">
        <v>235</v>
      </c>
      <c r="I12" s="89" t="s">
        <v>236</v>
      </c>
      <c r="J12" s="89" t="s">
        <v>215</v>
      </c>
      <c r="K12" s="181">
        <v>65000</v>
      </c>
      <c r="L12" s="80">
        <v>0</v>
      </c>
      <c r="M12" s="80">
        <v>0</v>
      </c>
      <c r="N12" s="80">
        <v>0</v>
      </c>
      <c r="O12" s="91">
        <v>21</v>
      </c>
      <c r="P12" s="92">
        <v>1</v>
      </c>
      <c r="Q12" s="93">
        <f>O12+P12</f>
        <v>22</v>
      </c>
      <c r="R12" s="81" t="str">
        <f>IFERROR(Q12/N12,"-")</f>
        <v>-</v>
      </c>
      <c r="S12" s="80">
        <v>3</v>
      </c>
      <c r="T12" s="80">
        <v>3</v>
      </c>
      <c r="U12" s="81">
        <f>IFERROR(T12/(Q12),"-")</f>
        <v>0.13636363636364</v>
      </c>
      <c r="V12" s="82">
        <f>IFERROR(K12/SUM(Q12:Q13),"-")</f>
        <v>2500</v>
      </c>
      <c r="W12" s="83">
        <v>2</v>
      </c>
      <c r="X12" s="81">
        <f>IF(Q12=0,"-",W12/Q12)</f>
        <v>0.090909090909091</v>
      </c>
      <c r="Y12" s="186">
        <v>53000</v>
      </c>
      <c r="Z12" s="187">
        <f>IFERROR(Y12/Q12,"-")</f>
        <v>2409.0909090909</v>
      </c>
      <c r="AA12" s="187">
        <f>IFERROR(Y12/W12,"-")</f>
        <v>26500</v>
      </c>
      <c r="AB12" s="181">
        <f>SUM(Y12:Y13)-SUM(K12:K13)</f>
        <v>-11400</v>
      </c>
      <c r="AC12" s="85">
        <f>SUM(Y12:Y13)/SUM(K12:K13)</f>
        <v>0.82461538461538</v>
      </c>
      <c r="AD12" s="78"/>
      <c r="AE12" s="94">
        <v>2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4</v>
      </c>
      <c r="AO12" s="101">
        <f>IF(Q12=0,"",IF(AN12=0,"",(AN12/Q12)))</f>
        <v>0.18181818181818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3</v>
      </c>
      <c r="AX12" s="107">
        <f>IF(Q12=0,"",IF(AW12=0,"",(AW12/Q12)))</f>
        <v>0.13636363636364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4</v>
      </c>
      <c r="BG12" s="113">
        <f>IF(Q12=0,"",IF(BF12=0,"",(BF12/Q12)))</f>
        <v>0.18181818181818</v>
      </c>
      <c r="BH12" s="112">
        <v>2</v>
      </c>
      <c r="BI12" s="114">
        <f>IFERROR(BH12/BF12,"-")</f>
        <v>0.5</v>
      </c>
      <c r="BJ12" s="115">
        <v>53000</v>
      </c>
      <c r="BK12" s="116">
        <f>IFERROR(BJ12/BF12,"-")</f>
        <v>13250</v>
      </c>
      <c r="BL12" s="117"/>
      <c r="BM12" s="117">
        <v>1</v>
      </c>
      <c r="BN12" s="117">
        <v>1</v>
      </c>
      <c r="BO12" s="119">
        <v>6</v>
      </c>
      <c r="BP12" s="120">
        <f>IF(Q12=0,"",IF(BO12=0,"",(BO12/Q12)))</f>
        <v>0.27272727272727</v>
      </c>
      <c r="BQ12" s="121"/>
      <c r="BR12" s="122">
        <f>IFERROR(BQ12/BO12,"-")</f>
        <v>0</v>
      </c>
      <c r="BS12" s="123"/>
      <c r="BT12" s="124">
        <f>IFERROR(BS12/BO12,"-")</f>
        <v>0</v>
      </c>
      <c r="BU12" s="125"/>
      <c r="BV12" s="125"/>
      <c r="BW12" s="125"/>
      <c r="BX12" s="126">
        <v>2</v>
      </c>
      <c r="BY12" s="127">
        <f>IF(Q12=0,"",IF(BX12=0,"",(BX12/Q12)))</f>
        <v>0.090909090909091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0.045454545454545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53000</v>
      </c>
      <c r="CR12" s="141">
        <v>38000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237</v>
      </c>
      <c r="C13" s="189" t="s">
        <v>226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113</v>
      </c>
      <c r="M13" s="80">
        <v>13</v>
      </c>
      <c r="N13" s="80">
        <v>9</v>
      </c>
      <c r="O13" s="91">
        <v>4</v>
      </c>
      <c r="P13" s="92">
        <v>0</v>
      </c>
      <c r="Q13" s="93">
        <f>O13+P13</f>
        <v>4</v>
      </c>
      <c r="R13" s="81">
        <f>IFERROR(Q13/N13,"-")</f>
        <v>0.44444444444444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0.25</v>
      </c>
      <c r="Y13" s="186">
        <v>600</v>
      </c>
      <c r="Z13" s="187">
        <f>IFERROR(Y13/Q13,"-")</f>
        <v>150</v>
      </c>
      <c r="AA13" s="187">
        <f>IFERROR(Y13/W13,"-")</f>
        <v>600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1</v>
      </c>
      <c r="AO13" s="101">
        <f>IF(Q13=0,"",IF(AN13=0,"",(AN13/Q13)))</f>
        <v>0.25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0.25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1</v>
      </c>
      <c r="BY13" s="127">
        <f>IF(Q13=0,"",IF(BX13=0,"",(BX13/Q13)))</f>
        <v>0.25</v>
      </c>
      <c r="BZ13" s="128">
        <v>1</v>
      </c>
      <c r="CA13" s="129">
        <f>IFERROR(BZ13/BX13,"-")</f>
        <v>1</v>
      </c>
      <c r="CB13" s="130">
        <v>600</v>
      </c>
      <c r="CC13" s="131">
        <f>IFERROR(CB13/BX13,"-")</f>
        <v>600</v>
      </c>
      <c r="CD13" s="132">
        <v>1</v>
      </c>
      <c r="CE13" s="132"/>
      <c r="CF13" s="132"/>
      <c r="CG13" s="133">
        <v>1</v>
      </c>
      <c r="CH13" s="134">
        <f>IF(Q13=0,"",IF(CG13=0,"",(CG13/Q13)))</f>
        <v>0.25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600</v>
      </c>
      <c r="CR13" s="141">
        <v>600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0.78666666666667</v>
      </c>
      <c r="B14" s="189" t="s">
        <v>238</v>
      </c>
      <c r="C14" s="189" t="s">
        <v>226</v>
      </c>
      <c r="D14" s="189" t="s">
        <v>227</v>
      </c>
      <c r="E14" s="189" t="s">
        <v>234</v>
      </c>
      <c r="F14" s="189"/>
      <c r="G14" s="189" t="s">
        <v>61</v>
      </c>
      <c r="H14" s="89" t="s">
        <v>239</v>
      </c>
      <c r="I14" s="89" t="s">
        <v>236</v>
      </c>
      <c r="J14" s="89" t="s">
        <v>240</v>
      </c>
      <c r="K14" s="181">
        <v>75000</v>
      </c>
      <c r="L14" s="80">
        <v>0</v>
      </c>
      <c r="M14" s="80">
        <v>0</v>
      </c>
      <c r="N14" s="80">
        <v>0</v>
      </c>
      <c r="O14" s="91">
        <v>29</v>
      </c>
      <c r="P14" s="92">
        <v>1</v>
      </c>
      <c r="Q14" s="93">
        <f>O14+P14</f>
        <v>30</v>
      </c>
      <c r="R14" s="81" t="str">
        <f>IFERROR(Q14/N14,"-")</f>
        <v>-</v>
      </c>
      <c r="S14" s="80">
        <v>3</v>
      </c>
      <c r="T14" s="80">
        <v>4</v>
      </c>
      <c r="U14" s="81">
        <f>IFERROR(T14/(Q14),"-")</f>
        <v>0.13333333333333</v>
      </c>
      <c r="V14" s="82">
        <f>IFERROR(K14/SUM(Q14:Q15),"-")</f>
        <v>1829.2682926829</v>
      </c>
      <c r="W14" s="83">
        <v>4</v>
      </c>
      <c r="X14" s="81">
        <f>IF(Q14=0,"-",W14/Q14)</f>
        <v>0.13333333333333</v>
      </c>
      <c r="Y14" s="186">
        <v>19000</v>
      </c>
      <c r="Z14" s="187">
        <f>IFERROR(Y14/Q14,"-")</f>
        <v>633.33333333333</v>
      </c>
      <c r="AA14" s="187">
        <f>IFERROR(Y14/W14,"-")</f>
        <v>4750</v>
      </c>
      <c r="AB14" s="181">
        <f>SUM(Y14:Y15)-SUM(K14:K15)</f>
        <v>-16000</v>
      </c>
      <c r="AC14" s="85">
        <f>SUM(Y14:Y15)/SUM(K14:K15)</f>
        <v>0.78666666666667</v>
      </c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2</v>
      </c>
      <c r="AO14" s="101">
        <f>IF(Q14=0,"",IF(AN14=0,"",(AN14/Q14)))</f>
        <v>0.066666666666667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2</v>
      </c>
      <c r="AX14" s="107">
        <f>IF(Q14=0,"",IF(AW14=0,"",(AW14/Q14)))</f>
        <v>0.066666666666667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4</v>
      </c>
      <c r="BG14" s="113">
        <f>IF(Q14=0,"",IF(BF14=0,"",(BF14/Q14)))</f>
        <v>0.13333333333333</v>
      </c>
      <c r="BH14" s="112">
        <v>1</v>
      </c>
      <c r="BI14" s="114">
        <f>IFERROR(BH14/BF14,"-")</f>
        <v>0.25</v>
      </c>
      <c r="BJ14" s="115">
        <v>3000</v>
      </c>
      <c r="BK14" s="116">
        <f>IFERROR(BJ14/BF14,"-")</f>
        <v>750</v>
      </c>
      <c r="BL14" s="117">
        <v>1</v>
      </c>
      <c r="BM14" s="117"/>
      <c r="BN14" s="117"/>
      <c r="BO14" s="119">
        <v>15</v>
      </c>
      <c r="BP14" s="120">
        <f>IF(Q14=0,"",IF(BO14=0,"",(BO14/Q14)))</f>
        <v>0.5</v>
      </c>
      <c r="BQ14" s="121">
        <v>2</v>
      </c>
      <c r="BR14" s="122">
        <f>IFERROR(BQ14/BO14,"-")</f>
        <v>0.13333333333333</v>
      </c>
      <c r="BS14" s="123">
        <v>13000</v>
      </c>
      <c r="BT14" s="124">
        <f>IFERROR(BS14/BO14,"-")</f>
        <v>866.66666666667</v>
      </c>
      <c r="BU14" s="125">
        <v>1</v>
      </c>
      <c r="BV14" s="125">
        <v>1</v>
      </c>
      <c r="BW14" s="125"/>
      <c r="BX14" s="126">
        <v>5</v>
      </c>
      <c r="BY14" s="127">
        <f>IF(Q14=0,"",IF(BX14=0,"",(BX14/Q14)))</f>
        <v>0.16666666666667</v>
      </c>
      <c r="BZ14" s="128">
        <v>1</v>
      </c>
      <c r="CA14" s="129">
        <f>IFERROR(BZ14/BX14,"-")</f>
        <v>0.2</v>
      </c>
      <c r="CB14" s="130">
        <v>3000</v>
      </c>
      <c r="CC14" s="131">
        <f>IFERROR(CB14/BX14,"-")</f>
        <v>600</v>
      </c>
      <c r="CD14" s="132">
        <v>1</v>
      </c>
      <c r="CE14" s="132"/>
      <c r="CF14" s="132"/>
      <c r="CG14" s="133">
        <v>2</v>
      </c>
      <c r="CH14" s="134">
        <f>IF(Q14=0,"",IF(CG14=0,"",(CG14/Q14)))</f>
        <v>0.066666666666667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4</v>
      </c>
      <c r="CQ14" s="141">
        <v>19000</v>
      </c>
      <c r="CR14" s="141">
        <v>8000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241</v>
      </c>
      <c r="C15" s="189" t="s">
        <v>226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145</v>
      </c>
      <c r="M15" s="80">
        <v>44</v>
      </c>
      <c r="N15" s="80">
        <v>34</v>
      </c>
      <c r="O15" s="91">
        <v>11</v>
      </c>
      <c r="P15" s="92">
        <v>0</v>
      </c>
      <c r="Q15" s="93">
        <f>O15+P15</f>
        <v>11</v>
      </c>
      <c r="R15" s="81">
        <f>IFERROR(Q15/N15,"-")</f>
        <v>0.32352941176471</v>
      </c>
      <c r="S15" s="80">
        <v>2</v>
      </c>
      <c r="T15" s="80">
        <v>0</v>
      </c>
      <c r="U15" s="81">
        <f>IFERROR(T15/(Q15),"-")</f>
        <v>0</v>
      </c>
      <c r="V15" s="82"/>
      <c r="W15" s="83">
        <v>3</v>
      </c>
      <c r="X15" s="81">
        <f>IF(Q15=0,"-",W15/Q15)</f>
        <v>0.27272727272727</v>
      </c>
      <c r="Y15" s="186">
        <v>40000</v>
      </c>
      <c r="Z15" s="187">
        <f>IFERROR(Y15/Q15,"-")</f>
        <v>3636.3636363636</v>
      </c>
      <c r="AA15" s="187">
        <f>IFERROR(Y15/W15,"-")</f>
        <v>13333.333333333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>
        <v>1</v>
      </c>
      <c r="AX15" s="107">
        <f>IF(Q15=0,"",IF(AW15=0,"",(AW15/Q15)))</f>
        <v>0.090909090909091</v>
      </c>
      <c r="AY15" s="106"/>
      <c r="AZ15" s="108">
        <f>IFERROR(AY15/AW15,"-")</f>
        <v>0</v>
      </c>
      <c r="BA15" s="109"/>
      <c r="BB15" s="110">
        <f>IFERROR(BA15/AW15,"-")</f>
        <v>0</v>
      </c>
      <c r="BC15" s="111"/>
      <c r="BD15" s="111"/>
      <c r="BE15" s="111"/>
      <c r="BF15" s="112">
        <v>1</v>
      </c>
      <c r="BG15" s="113">
        <f>IF(Q15=0,"",IF(BF15=0,"",(BF15/Q15)))</f>
        <v>0.090909090909091</v>
      </c>
      <c r="BH15" s="112"/>
      <c r="BI15" s="114">
        <f>IFERROR(BH15/BF15,"-")</f>
        <v>0</v>
      </c>
      <c r="BJ15" s="115"/>
      <c r="BK15" s="116">
        <f>IFERROR(BJ15/BF15,"-")</f>
        <v>0</v>
      </c>
      <c r="BL15" s="117"/>
      <c r="BM15" s="117"/>
      <c r="BN15" s="117"/>
      <c r="BO15" s="119">
        <v>6</v>
      </c>
      <c r="BP15" s="120">
        <f>IF(Q15=0,"",IF(BO15=0,"",(BO15/Q15)))</f>
        <v>0.54545454545455</v>
      </c>
      <c r="BQ15" s="121">
        <v>1</v>
      </c>
      <c r="BR15" s="122">
        <f>IFERROR(BQ15/BO15,"-")</f>
        <v>0.16666666666667</v>
      </c>
      <c r="BS15" s="123">
        <v>5000</v>
      </c>
      <c r="BT15" s="124">
        <f>IFERROR(BS15/BO15,"-")</f>
        <v>833.33333333333</v>
      </c>
      <c r="BU15" s="125">
        <v>1</v>
      </c>
      <c r="BV15" s="125"/>
      <c r="BW15" s="125"/>
      <c r="BX15" s="126">
        <v>3</v>
      </c>
      <c r="BY15" s="127">
        <f>IF(Q15=0,"",IF(BX15=0,"",(BX15/Q15)))</f>
        <v>0.27272727272727</v>
      </c>
      <c r="BZ15" s="128">
        <v>2</v>
      </c>
      <c r="CA15" s="129">
        <f>IFERROR(BZ15/BX15,"-")</f>
        <v>0.66666666666667</v>
      </c>
      <c r="CB15" s="130">
        <v>35000</v>
      </c>
      <c r="CC15" s="131">
        <f>IFERROR(CB15/BX15,"-")</f>
        <v>11666.666666667</v>
      </c>
      <c r="CD15" s="132">
        <v>1</v>
      </c>
      <c r="CE15" s="132">
        <v>1</v>
      </c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3</v>
      </c>
      <c r="CQ15" s="141">
        <v>40000</v>
      </c>
      <c r="CR15" s="141">
        <v>30000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>
        <f>AC16</f>
        <v>0.9332</v>
      </c>
      <c r="B16" s="189" t="s">
        <v>242</v>
      </c>
      <c r="C16" s="189"/>
      <c r="D16" s="189"/>
      <c r="E16" s="189"/>
      <c r="F16" s="189"/>
      <c r="G16" s="189" t="s">
        <v>61</v>
      </c>
      <c r="H16" s="89" t="s">
        <v>243</v>
      </c>
      <c r="I16" s="89"/>
      <c r="J16" s="89" t="s">
        <v>244</v>
      </c>
      <c r="K16" s="181">
        <v>500000</v>
      </c>
      <c r="L16" s="80">
        <v>0</v>
      </c>
      <c r="M16" s="80">
        <v>0</v>
      </c>
      <c r="N16" s="80">
        <v>0</v>
      </c>
      <c r="O16" s="91">
        <v>173</v>
      </c>
      <c r="P16" s="92">
        <v>1</v>
      </c>
      <c r="Q16" s="93">
        <f>O16+P16</f>
        <v>174</v>
      </c>
      <c r="R16" s="81" t="str">
        <f>IFERROR(Q16/N16,"-")</f>
        <v>-</v>
      </c>
      <c r="S16" s="80">
        <v>2</v>
      </c>
      <c r="T16" s="80">
        <v>22</v>
      </c>
      <c r="U16" s="81">
        <f>IFERROR(T16/(Q16),"-")</f>
        <v>0.1264367816092</v>
      </c>
      <c r="V16" s="82">
        <f>IFERROR(K16/SUM(Q16:Q21),"-")</f>
        <v>2392.3444976077</v>
      </c>
      <c r="W16" s="83">
        <v>7</v>
      </c>
      <c r="X16" s="81">
        <f>IF(Q16=0,"-",W16/Q16)</f>
        <v>0.040229885057471</v>
      </c>
      <c r="Y16" s="186">
        <v>108000</v>
      </c>
      <c r="Z16" s="187">
        <f>IFERROR(Y16/Q16,"-")</f>
        <v>620.68965517241</v>
      </c>
      <c r="AA16" s="187">
        <f>IFERROR(Y16/W16,"-")</f>
        <v>15428.571428571</v>
      </c>
      <c r="AB16" s="181">
        <f>SUM(Y16:Y21)-SUM(K16:K21)</f>
        <v>-33400</v>
      </c>
      <c r="AC16" s="85">
        <f>SUM(Y16:Y21)/SUM(K16:K21)</f>
        <v>0.9332</v>
      </c>
      <c r="AD16" s="78"/>
      <c r="AE16" s="94">
        <v>13</v>
      </c>
      <c r="AF16" s="95">
        <f>IF(Q16=0,"",IF(AE16=0,"",(AE16/Q16)))</f>
        <v>0.074712643678161</v>
      </c>
      <c r="AG16" s="94"/>
      <c r="AH16" s="96">
        <f>IFERROR(AG16/AE16,"-")</f>
        <v>0</v>
      </c>
      <c r="AI16" s="97"/>
      <c r="AJ16" s="98">
        <f>IFERROR(AI16/AE16,"-")</f>
        <v>0</v>
      </c>
      <c r="AK16" s="99"/>
      <c r="AL16" s="99"/>
      <c r="AM16" s="99"/>
      <c r="AN16" s="100">
        <v>46</v>
      </c>
      <c r="AO16" s="101">
        <f>IF(Q16=0,"",IF(AN16=0,"",(AN16/Q16)))</f>
        <v>0.26436781609195</v>
      </c>
      <c r="AP16" s="100"/>
      <c r="AQ16" s="102">
        <f>IFERROR(AP16/AN16,"-")</f>
        <v>0</v>
      </c>
      <c r="AR16" s="103"/>
      <c r="AS16" s="104">
        <f>IFERROR(AR16/AN16,"-")</f>
        <v>0</v>
      </c>
      <c r="AT16" s="105"/>
      <c r="AU16" s="105"/>
      <c r="AV16" s="105"/>
      <c r="AW16" s="106">
        <v>12</v>
      </c>
      <c r="AX16" s="107">
        <f>IF(Q16=0,"",IF(AW16=0,"",(AW16/Q16)))</f>
        <v>0.068965517241379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>
        <v>29</v>
      </c>
      <c r="BG16" s="113">
        <f>IF(Q16=0,"",IF(BF16=0,"",(BF16/Q16)))</f>
        <v>0.16666666666667</v>
      </c>
      <c r="BH16" s="112">
        <v>2</v>
      </c>
      <c r="BI16" s="114">
        <f>IFERROR(BH16/BF16,"-")</f>
        <v>0.068965517241379</v>
      </c>
      <c r="BJ16" s="115">
        <v>14000</v>
      </c>
      <c r="BK16" s="116">
        <f>IFERROR(BJ16/BF16,"-")</f>
        <v>482.75862068966</v>
      </c>
      <c r="BL16" s="117">
        <v>1</v>
      </c>
      <c r="BM16" s="117"/>
      <c r="BN16" s="117">
        <v>1</v>
      </c>
      <c r="BO16" s="119">
        <v>41</v>
      </c>
      <c r="BP16" s="120">
        <f>IF(Q16=0,"",IF(BO16=0,"",(BO16/Q16)))</f>
        <v>0.23563218390805</v>
      </c>
      <c r="BQ16" s="121">
        <v>1</v>
      </c>
      <c r="BR16" s="122">
        <f>IFERROR(BQ16/BO16,"-")</f>
        <v>0.024390243902439</v>
      </c>
      <c r="BS16" s="123">
        <v>3000</v>
      </c>
      <c r="BT16" s="124">
        <f>IFERROR(BS16/BO16,"-")</f>
        <v>73.170731707317</v>
      </c>
      <c r="BU16" s="125">
        <v>1</v>
      </c>
      <c r="BV16" s="125"/>
      <c r="BW16" s="125"/>
      <c r="BX16" s="126">
        <v>25</v>
      </c>
      <c r="BY16" s="127">
        <f>IF(Q16=0,"",IF(BX16=0,"",(BX16/Q16)))</f>
        <v>0.14367816091954</v>
      </c>
      <c r="BZ16" s="128">
        <v>4</v>
      </c>
      <c r="CA16" s="129">
        <f>IFERROR(BZ16/BX16,"-")</f>
        <v>0.16</v>
      </c>
      <c r="CB16" s="130">
        <v>91000</v>
      </c>
      <c r="CC16" s="131">
        <f>IFERROR(CB16/BX16,"-")</f>
        <v>3640</v>
      </c>
      <c r="CD16" s="132">
        <v>1</v>
      </c>
      <c r="CE16" s="132">
        <v>1</v>
      </c>
      <c r="CF16" s="132">
        <v>2</v>
      </c>
      <c r="CG16" s="133">
        <v>8</v>
      </c>
      <c r="CH16" s="134">
        <f>IF(Q16=0,"",IF(CG16=0,"",(CG16/Q16)))</f>
        <v>0.045977011494253</v>
      </c>
      <c r="CI16" s="135"/>
      <c r="CJ16" s="136">
        <f>IFERROR(CI16/CG16,"-")</f>
        <v>0</v>
      </c>
      <c r="CK16" s="137"/>
      <c r="CL16" s="138">
        <f>IFERROR(CK16/CG16,"-")</f>
        <v>0</v>
      </c>
      <c r="CM16" s="139"/>
      <c r="CN16" s="139"/>
      <c r="CO16" s="139"/>
      <c r="CP16" s="140">
        <v>7</v>
      </c>
      <c r="CQ16" s="141">
        <v>108000</v>
      </c>
      <c r="CR16" s="141">
        <v>69000</v>
      </c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245</v>
      </c>
      <c r="C17" s="189"/>
      <c r="D17" s="189"/>
      <c r="E17" s="189"/>
      <c r="F17" s="189"/>
      <c r="G17" s="189" t="s">
        <v>61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246</v>
      </c>
      <c r="C18" s="189"/>
      <c r="D18" s="189"/>
      <c r="E18" s="189"/>
      <c r="F18" s="189"/>
      <c r="G18" s="189" t="s">
        <v>61</v>
      </c>
      <c r="H18" s="89"/>
      <c r="I18" s="89"/>
      <c r="J18" s="89"/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247</v>
      </c>
      <c r="C19" s="189"/>
      <c r="D19" s="189"/>
      <c r="E19" s="189"/>
      <c r="F19" s="189"/>
      <c r="G19" s="189" t="s">
        <v>66</v>
      </c>
      <c r="H19" s="89"/>
      <c r="I19" s="89"/>
      <c r="J19" s="89"/>
      <c r="K19" s="181"/>
      <c r="L19" s="80">
        <v>264</v>
      </c>
      <c r="M19" s="80">
        <v>121</v>
      </c>
      <c r="N19" s="80">
        <v>95</v>
      </c>
      <c r="O19" s="91">
        <v>34</v>
      </c>
      <c r="P19" s="92">
        <v>0</v>
      </c>
      <c r="Q19" s="93">
        <f>O19+P19</f>
        <v>34</v>
      </c>
      <c r="R19" s="81">
        <f>IFERROR(Q19/N19,"-")</f>
        <v>0.35789473684211</v>
      </c>
      <c r="S19" s="80">
        <v>9</v>
      </c>
      <c r="T19" s="80">
        <v>3</v>
      </c>
      <c r="U19" s="81">
        <f>IFERROR(T19/(Q19),"-")</f>
        <v>0.088235294117647</v>
      </c>
      <c r="V19" s="82"/>
      <c r="W19" s="83">
        <v>5</v>
      </c>
      <c r="X19" s="81">
        <f>IF(Q19=0,"-",W19/Q19)</f>
        <v>0.14705882352941</v>
      </c>
      <c r="Y19" s="186">
        <v>358600</v>
      </c>
      <c r="Z19" s="187">
        <f>IFERROR(Y19/Q19,"-")</f>
        <v>10547.058823529</v>
      </c>
      <c r="AA19" s="187">
        <f>IFERROR(Y19/W19,"-")</f>
        <v>71720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>
        <v>2</v>
      </c>
      <c r="AO19" s="101">
        <f>IF(Q19=0,"",IF(AN19=0,"",(AN19/Q19)))</f>
        <v>0.058823529411765</v>
      </c>
      <c r="AP19" s="100"/>
      <c r="AQ19" s="102">
        <f>IFERROR(AP19/AN19,"-")</f>
        <v>0</v>
      </c>
      <c r="AR19" s="103"/>
      <c r="AS19" s="104">
        <f>IFERROR(AR19/AN19,"-")</f>
        <v>0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>
        <v>5</v>
      </c>
      <c r="BG19" s="113">
        <f>IF(Q19=0,"",IF(BF19=0,"",(BF19/Q19)))</f>
        <v>0.14705882352941</v>
      </c>
      <c r="BH19" s="112">
        <v>1</v>
      </c>
      <c r="BI19" s="114">
        <f>IFERROR(BH19/BF19,"-")</f>
        <v>0.2</v>
      </c>
      <c r="BJ19" s="115">
        <v>3350</v>
      </c>
      <c r="BK19" s="116">
        <f>IFERROR(BJ19/BF19,"-")</f>
        <v>670</v>
      </c>
      <c r="BL19" s="117"/>
      <c r="BM19" s="117"/>
      <c r="BN19" s="117">
        <v>1</v>
      </c>
      <c r="BO19" s="119">
        <v>14</v>
      </c>
      <c r="BP19" s="120">
        <f>IF(Q19=0,"",IF(BO19=0,"",(BO19/Q19)))</f>
        <v>0.41176470588235</v>
      </c>
      <c r="BQ19" s="121">
        <v>2</v>
      </c>
      <c r="BR19" s="122">
        <f>IFERROR(BQ19/BO19,"-")</f>
        <v>0.14285714285714</v>
      </c>
      <c r="BS19" s="123">
        <v>16000</v>
      </c>
      <c r="BT19" s="124">
        <f>IFERROR(BS19/BO19,"-")</f>
        <v>1142.8571428571</v>
      </c>
      <c r="BU19" s="125"/>
      <c r="BV19" s="125">
        <v>2</v>
      </c>
      <c r="BW19" s="125"/>
      <c r="BX19" s="126">
        <v>9</v>
      </c>
      <c r="BY19" s="127">
        <f>IF(Q19=0,"",IF(BX19=0,"",(BX19/Q19)))</f>
        <v>0.26470588235294</v>
      </c>
      <c r="BZ19" s="128">
        <v>2</v>
      </c>
      <c r="CA19" s="129">
        <f>IFERROR(BZ19/BX19,"-")</f>
        <v>0.22222222222222</v>
      </c>
      <c r="CB19" s="130">
        <v>123000</v>
      </c>
      <c r="CC19" s="131">
        <f>IFERROR(CB19/BX19,"-")</f>
        <v>13666.666666667</v>
      </c>
      <c r="CD19" s="132"/>
      <c r="CE19" s="132"/>
      <c r="CF19" s="132">
        <v>2</v>
      </c>
      <c r="CG19" s="133">
        <v>4</v>
      </c>
      <c r="CH19" s="134">
        <f>IF(Q19=0,"",IF(CG19=0,"",(CG19/Q19)))</f>
        <v>0.11764705882353</v>
      </c>
      <c r="CI19" s="135">
        <v>1</v>
      </c>
      <c r="CJ19" s="136">
        <f>IFERROR(CI19/CG19,"-")</f>
        <v>0.25</v>
      </c>
      <c r="CK19" s="137">
        <v>224000</v>
      </c>
      <c r="CL19" s="138">
        <f>IFERROR(CK19/CG19,"-")</f>
        <v>56000</v>
      </c>
      <c r="CM19" s="139"/>
      <c r="CN19" s="139"/>
      <c r="CO19" s="139">
        <v>1</v>
      </c>
      <c r="CP19" s="140">
        <v>5</v>
      </c>
      <c r="CQ19" s="141">
        <v>358600</v>
      </c>
      <c r="CR19" s="141">
        <v>224000</v>
      </c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248</v>
      </c>
      <c r="C20" s="189"/>
      <c r="D20" s="189"/>
      <c r="E20" s="189"/>
      <c r="F20" s="189"/>
      <c r="G20" s="189" t="s">
        <v>66</v>
      </c>
      <c r="H20" s="89"/>
      <c r="I20" s="89"/>
      <c r="J20" s="89"/>
      <c r="K20" s="181"/>
      <c r="L20" s="80">
        <v>6</v>
      </c>
      <c r="M20" s="80">
        <v>3</v>
      </c>
      <c r="N20" s="80">
        <v>11</v>
      </c>
      <c r="O20" s="91">
        <v>1</v>
      </c>
      <c r="P20" s="92">
        <v>0</v>
      </c>
      <c r="Q20" s="93">
        <f>O20+P20</f>
        <v>1</v>
      </c>
      <c r="R20" s="81">
        <f>IFERROR(Q20/N20,"-")</f>
        <v>0.090909090909091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1</v>
      </c>
      <c r="BP20" s="120">
        <f>IF(Q20=0,"",IF(BO20=0,"",(BO20/Q20)))</f>
        <v>1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/>
      <c r="BY20" s="127">
        <f>IF(Q20=0,"",IF(BX20=0,"",(BX20/Q20)))</f>
        <v>0</v>
      </c>
      <c r="BZ20" s="128"/>
      <c r="CA20" s="129" t="str">
        <f>IFERROR(BZ20/BX20,"-")</f>
        <v>-</v>
      </c>
      <c r="CB20" s="130"/>
      <c r="CC20" s="131" t="str">
        <f>IFERROR(CB20/BX20,"-")</f>
        <v>-</v>
      </c>
      <c r="CD20" s="132"/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249</v>
      </c>
      <c r="C21" s="189"/>
      <c r="D21" s="189"/>
      <c r="E21" s="189"/>
      <c r="F21" s="189"/>
      <c r="G21" s="189" t="s">
        <v>66</v>
      </c>
      <c r="H21" s="89"/>
      <c r="I21" s="89"/>
      <c r="J21" s="89"/>
      <c r="K21" s="181"/>
      <c r="L21" s="80">
        <v>11</v>
      </c>
      <c r="M21" s="80">
        <v>1</v>
      </c>
      <c r="N21" s="80">
        <v>3</v>
      </c>
      <c r="O21" s="91">
        <v>0</v>
      </c>
      <c r="P21" s="92">
        <v>0</v>
      </c>
      <c r="Q21" s="93">
        <f>O21+P21</f>
        <v>0</v>
      </c>
      <c r="R21" s="81">
        <f>IFERROR(Q21/N21,"-")</f>
        <v>0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30"/>
      <c r="B22" s="86"/>
      <c r="C22" s="86"/>
      <c r="D22" s="87"/>
      <c r="E22" s="87"/>
      <c r="F22" s="87"/>
      <c r="G22" s="88"/>
      <c r="H22" s="89"/>
      <c r="I22" s="89"/>
      <c r="J22" s="89"/>
      <c r="K22" s="182"/>
      <c r="L22" s="34"/>
      <c r="M22" s="34"/>
      <c r="N22" s="31"/>
      <c r="O22" s="23"/>
      <c r="P22" s="23"/>
      <c r="Q22" s="23"/>
      <c r="R22" s="32"/>
      <c r="S22" s="32"/>
      <c r="T22" s="23"/>
      <c r="U22" s="32"/>
      <c r="V22" s="25"/>
      <c r="W22" s="25"/>
      <c r="X22" s="25"/>
      <c r="Y22" s="188"/>
      <c r="Z22" s="188"/>
      <c r="AA22" s="188"/>
      <c r="AB22" s="188"/>
      <c r="AC22" s="33"/>
      <c r="AD22" s="58"/>
      <c r="AE22" s="62"/>
      <c r="AF22" s="63"/>
      <c r="AG22" s="62"/>
      <c r="AH22" s="66"/>
      <c r="AI22" s="67"/>
      <c r="AJ22" s="68"/>
      <c r="AK22" s="69"/>
      <c r="AL22" s="69"/>
      <c r="AM22" s="69"/>
      <c r="AN22" s="62"/>
      <c r="AO22" s="63"/>
      <c r="AP22" s="62"/>
      <c r="AQ22" s="66"/>
      <c r="AR22" s="67"/>
      <c r="AS22" s="68"/>
      <c r="AT22" s="69"/>
      <c r="AU22" s="69"/>
      <c r="AV22" s="69"/>
      <c r="AW22" s="62"/>
      <c r="AX22" s="63"/>
      <c r="AY22" s="62"/>
      <c r="AZ22" s="66"/>
      <c r="BA22" s="67"/>
      <c r="BB22" s="68"/>
      <c r="BC22" s="69"/>
      <c r="BD22" s="69"/>
      <c r="BE22" s="69"/>
      <c r="BF22" s="62"/>
      <c r="BG22" s="63"/>
      <c r="BH22" s="62"/>
      <c r="BI22" s="66"/>
      <c r="BJ22" s="67"/>
      <c r="BK22" s="68"/>
      <c r="BL22" s="69"/>
      <c r="BM22" s="69"/>
      <c r="BN22" s="69"/>
      <c r="BO22" s="64"/>
      <c r="BP22" s="65"/>
      <c r="BQ22" s="62"/>
      <c r="BR22" s="66"/>
      <c r="BS22" s="67"/>
      <c r="BT22" s="68"/>
      <c r="BU22" s="69"/>
      <c r="BV22" s="69"/>
      <c r="BW22" s="69"/>
      <c r="BX22" s="64"/>
      <c r="BY22" s="65"/>
      <c r="BZ22" s="62"/>
      <c r="CA22" s="66"/>
      <c r="CB22" s="67"/>
      <c r="CC22" s="68"/>
      <c r="CD22" s="69"/>
      <c r="CE22" s="69"/>
      <c r="CF22" s="69"/>
      <c r="CG22" s="64"/>
      <c r="CH22" s="65"/>
      <c r="CI22" s="62"/>
      <c r="CJ22" s="66"/>
      <c r="CK22" s="67"/>
      <c r="CL22" s="68"/>
      <c r="CM22" s="69"/>
      <c r="CN22" s="69"/>
      <c r="CO22" s="69"/>
      <c r="CP22" s="70"/>
      <c r="CQ22" s="67"/>
      <c r="CR22" s="67"/>
      <c r="CS22" s="67"/>
      <c r="CT22" s="71"/>
    </row>
    <row r="23" spans="1:99">
      <c r="A23" s="30"/>
      <c r="B23" s="37"/>
      <c r="C23" s="37"/>
      <c r="D23" s="21"/>
      <c r="E23" s="21"/>
      <c r="F23" s="21"/>
      <c r="G23" s="22"/>
      <c r="H23" s="36"/>
      <c r="I23" s="36"/>
      <c r="J23" s="74"/>
      <c r="K23" s="183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8"/>
      <c r="Z23" s="188"/>
      <c r="AA23" s="188"/>
      <c r="AB23" s="188"/>
      <c r="AC23" s="33"/>
      <c r="AD23" s="60"/>
      <c r="AE23" s="62"/>
      <c r="AF23" s="63"/>
      <c r="AG23" s="62"/>
      <c r="AH23" s="66"/>
      <c r="AI23" s="67"/>
      <c r="AJ23" s="68"/>
      <c r="AK23" s="69"/>
      <c r="AL23" s="69"/>
      <c r="AM23" s="69"/>
      <c r="AN23" s="62"/>
      <c r="AO23" s="63"/>
      <c r="AP23" s="62"/>
      <c r="AQ23" s="66"/>
      <c r="AR23" s="67"/>
      <c r="AS23" s="68"/>
      <c r="AT23" s="69"/>
      <c r="AU23" s="69"/>
      <c r="AV23" s="69"/>
      <c r="AW23" s="62"/>
      <c r="AX23" s="63"/>
      <c r="AY23" s="62"/>
      <c r="AZ23" s="66"/>
      <c r="BA23" s="67"/>
      <c r="BB23" s="68"/>
      <c r="BC23" s="69"/>
      <c r="BD23" s="69"/>
      <c r="BE23" s="69"/>
      <c r="BF23" s="62"/>
      <c r="BG23" s="63"/>
      <c r="BH23" s="62"/>
      <c r="BI23" s="66"/>
      <c r="BJ23" s="67"/>
      <c r="BK23" s="68"/>
      <c r="BL23" s="69"/>
      <c r="BM23" s="69"/>
      <c r="BN23" s="69"/>
      <c r="BO23" s="64"/>
      <c r="BP23" s="65"/>
      <c r="BQ23" s="62"/>
      <c r="BR23" s="66"/>
      <c r="BS23" s="67"/>
      <c r="BT23" s="68"/>
      <c r="BU23" s="69"/>
      <c r="BV23" s="69"/>
      <c r="BW23" s="69"/>
      <c r="BX23" s="64"/>
      <c r="BY23" s="65"/>
      <c r="BZ23" s="62"/>
      <c r="CA23" s="66"/>
      <c r="CB23" s="67"/>
      <c r="CC23" s="68"/>
      <c r="CD23" s="69"/>
      <c r="CE23" s="69"/>
      <c r="CF23" s="69"/>
      <c r="CG23" s="64"/>
      <c r="CH23" s="65"/>
      <c r="CI23" s="62"/>
      <c r="CJ23" s="66"/>
      <c r="CK23" s="67"/>
      <c r="CL23" s="68"/>
      <c r="CM23" s="69"/>
      <c r="CN23" s="69"/>
      <c r="CO23" s="69"/>
      <c r="CP23" s="70"/>
      <c r="CQ23" s="67"/>
      <c r="CR23" s="67"/>
      <c r="CS23" s="67"/>
      <c r="CT23" s="71"/>
    </row>
    <row r="24" spans="1:99">
      <c r="A24" s="19">
        <f>AC24</f>
        <v>0.77397379912664</v>
      </c>
      <c r="B24" s="39"/>
      <c r="C24" s="39"/>
      <c r="D24" s="39"/>
      <c r="E24" s="39"/>
      <c r="F24" s="39"/>
      <c r="G24" s="39"/>
      <c r="H24" s="40" t="s">
        <v>250</v>
      </c>
      <c r="I24" s="40"/>
      <c r="J24" s="40"/>
      <c r="K24" s="184">
        <f>SUM(K6:K23)</f>
        <v>1145000</v>
      </c>
      <c r="L24" s="41">
        <f>SUM(L6:L23)</f>
        <v>625</v>
      </c>
      <c r="M24" s="41">
        <f>SUM(M6:M23)</f>
        <v>241</v>
      </c>
      <c r="N24" s="41">
        <f>SUM(N6:N23)</f>
        <v>183</v>
      </c>
      <c r="O24" s="41">
        <f>SUM(O6:O23)</f>
        <v>346</v>
      </c>
      <c r="P24" s="41">
        <f>SUM(P6:P23)</f>
        <v>3</v>
      </c>
      <c r="Q24" s="41">
        <f>SUM(Q6:Q23)</f>
        <v>349</v>
      </c>
      <c r="R24" s="42">
        <f>IFERROR(Q24/N24,"-")</f>
        <v>1.9071038251366</v>
      </c>
      <c r="S24" s="77">
        <f>SUM(S6:S23)</f>
        <v>25</v>
      </c>
      <c r="T24" s="77">
        <f>SUM(T6:T23)</f>
        <v>40</v>
      </c>
      <c r="U24" s="42">
        <f>IFERROR(S24/Q24,"-")</f>
        <v>0.07163323782235</v>
      </c>
      <c r="V24" s="43">
        <f>IFERROR(K24/Q24,"-")</f>
        <v>3280.8022922636</v>
      </c>
      <c r="W24" s="44">
        <f>SUM(W6:W23)</f>
        <v>30</v>
      </c>
      <c r="X24" s="42">
        <f>IFERROR(W24/Q24,"-")</f>
        <v>0.085959885386819</v>
      </c>
      <c r="Y24" s="184">
        <f>SUM(Y6:Y23)</f>
        <v>886200</v>
      </c>
      <c r="Z24" s="184">
        <f>IFERROR(Y24/Q24,"-")</f>
        <v>2539.2550143266</v>
      </c>
      <c r="AA24" s="184">
        <f>IFERROR(Y24/W24,"-")</f>
        <v>29540</v>
      </c>
      <c r="AB24" s="184">
        <f>Y24-K24</f>
        <v>-258800</v>
      </c>
      <c r="AC24" s="46">
        <f>Y24/K24</f>
        <v>0.77397379912664</v>
      </c>
      <c r="AD24" s="5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21"/>
    <mergeCell ref="K16:K21"/>
    <mergeCell ref="V16:V21"/>
    <mergeCell ref="AB16:AB21"/>
    <mergeCell ref="AC16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251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6.288</v>
      </c>
      <c r="B6" s="189" t="s">
        <v>252</v>
      </c>
      <c r="C6" s="189" t="s">
        <v>226</v>
      </c>
      <c r="D6" s="189" t="s">
        <v>253</v>
      </c>
      <c r="E6" s="189" t="s">
        <v>254</v>
      </c>
      <c r="F6" s="189" t="s">
        <v>255</v>
      </c>
      <c r="G6" s="189" t="s">
        <v>256</v>
      </c>
      <c r="H6" s="89" t="s">
        <v>257</v>
      </c>
      <c r="I6" s="89" t="s">
        <v>258</v>
      </c>
      <c r="J6" s="89" t="s">
        <v>215</v>
      </c>
      <c r="K6" s="181">
        <v>125000</v>
      </c>
      <c r="L6" s="80">
        <v>45</v>
      </c>
      <c r="M6" s="80">
        <v>0</v>
      </c>
      <c r="N6" s="80">
        <v>214</v>
      </c>
      <c r="O6" s="91">
        <v>17</v>
      </c>
      <c r="P6" s="92">
        <v>1</v>
      </c>
      <c r="Q6" s="93">
        <f>O6+P6</f>
        <v>18</v>
      </c>
      <c r="R6" s="81">
        <f>IFERROR(Q6/N6,"-")</f>
        <v>0.08411214953271</v>
      </c>
      <c r="S6" s="80">
        <v>0</v>
      </c>
      <c r="T6" s="80">
        <v>5</v>
      </c>
      <c r="U6" s="81">
        <f>IFERROR(T6/(Q6),"-")</f>
        <v>0.27777777777778</v>
      </c>
      <c r="V6" s="82">
        <f>IFERROR(K6/SUM(Q6:Q7),"-")</f>
        <v>1225.4901960784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661000</v>
      </c>
      <c r="AC6" s="85">
        <f>SUM(Y6:Y7)/SUM(K6:K7)</f>
        <v>6.288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7</v>
      </c>
      <c r="AO6" s="101">
        <f>IF(Q6=0,"",IF(AN6=0,"",(AN6/Q6)))</f>
        <v>0.38888888888889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2</v>
      </c>
      <c r="AX6" s="107">
        <f>IF(Q6=0,"",IF(AW6=0,"",(AW6/Q6)))</f>
        <v>0.11111111111111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0.27777777777778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0.055555555555556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259</v>
      </c>
      <c r="C7" s="189" t="s">
        <v>226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313</v>
      </c>
      <c r="M7" s="80">
        <v>191</v>
      </c>
      <c r="N7" s="80">
        <v>185</v>
      </c>
      <c r="O7" s="91">
        <v>83</v>
      </c>
      <c r="P7" s="92">
        <v>1</v>
      </c>
      <c r="Q7" s="93">
        <f>O7+P7</f>
        <v>84</v>
      </c>
      <c r="R7" s="81">
        <f>IFERROR(Q7/N7,"-")</f>
        <v>0.45405405405405</v>
      </c>
      <c r="S7" s="80">
        <v>5</v>
      </c>
      <c r="T7" s="80">
        <v>7</v>
      </c>
      <c r="U7" s="81">
        <f>IFERROR(T7/(Q7),"-")</f>
        <v>0.083333333333333</v>
      </c>
      <c r="V7" s="82"/>
      <c r="W7" s="83">
        <v>7</v>
      </c>
      <c r="X7" s="81">
        <f>IF(Q7=0,"-",W7/Q7)</f>
        <v>0.083333333333333</v>
      </c>
      <c r="Y7" s="186">
        <v>786000</v>
      </c>
      <c r="Z7" s="187">
        <f>IFERROR(Y7/Q7,"-")</f>
        <v>9357.1428571429</v>
      </c>
      <c r="AA7" s="187">
        <f>IFERROR(Y7/W7,"-")</f>
        <v>112285.71428571</v>
      </c>
      <c r="AB7" s="181"/>
      <c r="AC7" s="85"/>
      <c r="AD7" s="78"/>
      <c r="AE7" s="94">
        <v>1</v>
      </c>
      <c r="AF7" s="95">
        <f>IF(Q7=0,"",IF(AE7=0,"",(AE7/Q7)))</f>
        <v>0.011904761904762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24</v>
      </c>
      <c r="AO7" s="101">
        <f>IF(Q7=0,"",IF(AN7=0,"",(AN7/Q7)))</f>
        <v>0.28571428571429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8</v>
      </c>
      <c r="AX7" s="107">
        <f>IF(Q7=0,"",IF(AW7=0,"",(AW7/Q7)))</f>
        <v>0.095238095238095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10</v>
      </c>
      <c r="BG7" s="113">
        <f>IF(Q7=0,"",IF(BF7=0,"",(BF7/Q7)))</f>
        <v>0.11904761904762</v>
      </c>
      <c r="BH7" s="112">
        <v>2</v>
      </c>
      <c r="BI7" s="114">
        <f>IFERROR(BH7/BF7,"-")</f>
        <v>0.2</v>
      </c>
      <c r="BJ7" s="115">
        <v>541000</v>
      </c>
      <c r="BK7" s="116">
        <f>IFERROR(BJ7/BF7,"-")</f>
        <v>54100</v>
      </c>
      <c r="BL7" s="117">
        <v>1</v>
      </c>
      <c r="BM7" s="117"/>
      <c r="BN7" s="117">
        <v>1</v>
      </c>
      <c r="BO7" s="119">
        <v>24</v>
      </c>
      <c r="BP7" s="120">
        <f>IF(Q7=0,"",IF(BO7=0,"",(BO7/Q7)))</f>
        <v>0.28571428571429</v>
      </c>
      <c r="BQ7" s="121">
        <v>3</v>
      </c>
      <c r="BR7" s="122">
        <f>IFERROR(BQ7/BO7,"-")</f>
        <v>0.125</v>
      </c>
      <c r="BS7" s="123">
        <v>135000</v>
      </c>
      <c r="BT7" s="124">
        <f>IFERROR(BS7/BO7,"-")</f>
        <v>5625</v>
      </c>
      <c r="BU7" s="125"/>
      <c r="BV7" s="125"/>
      <c r="BW7" s="125">
        <v>3</v>
      </c>
      <c r="BX7" s="126">
        <v>10</v>
      </c>
      <c r="BY7" s="127">
        <f>IF(Q7=0,"",IF(BX7=0,"",(BX7/Q7)))</f>
        <v>0.11904761904762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7</v>
      </c>
      <c r="CH7" s="134">
        <f>IF(Q7=0,"",IF(CG7=0,"",(CG7/Q7)))</f>
        <v>0.083333333333333</v>
      </c>
      <c r="CI7" s="135">
        <v>3</v>
      </c>
      <c r="CJ7" s="136">
        <f>IFERROR(CI7/CG7,"-")</f>
        <v>0.42857142857143</v>
      </c>
      <c r="CK7" s="137">
        <v>127000</v>
      </c>
      <c r="CL7" s="138">
        <f>IFERROR(CK7/CG7,"-")</f>
        <v>18142.857142857</v>
      </c>
      <c r="CM7" s="139"/>
      <c r="CN7" s="139"/>
      <c r="CO7" s="139">
        <v>3</v>
      </c>
      <c r="CP7" s="140">
        <v>7</v>
      </c>
      <c r="CQ7" s="141">
        <v>786000</v>
      </c>
      <c r="CR7" s="141">
        <v>538000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0.016</v>
      </c>
      <c r="B8" s="189" t="s">
        <v>260</v>
      </c>
      <c r="C8" s="189" t="s">
        <v>226</v>
      </c>
      <c r="D8" s="189" t="s">
        <v>253</v>
      </c>
      <c r="E8" s="189" t="s">
        <v>261</v>
      </c>
      <c r="F8" s="189" t="s">
        <v>262</v>
      </c>
      <c r="G8" s="189" t="s">
        <v>256</v>
      </c>
      <c r="H8" s="89" t="s">
        <v>263</v>
      </c>
      <c r="I8" s="89" t="s">
        <v>258</v>
      </c>
      <c r="J8" s="89" t="s">
        <v>240</v>
      </c>
      <c r="K8" s="181">
        <v>125000</v>
      </c>
      <c r="L8" s="80">
        <v>55</v>
      </c>
      <c r="M8" s="80">
        <v>0</v>
      </c>
      <c r="N8" s="80">
        <v>260</v>
      </c>
      <c r="O8" s="91">
        <v>18</v>
      </c>
      <c r="P8" s="92">
        <v>1</v>
      </c>
      <c r="Q8" s="93">
        <f>O8+P8</f>
        <v>19</v>
      </c>
      <c r="R8" s="81">
        <f>IFERROR(Q8/N8,"-")</f>
        <v>0.073076923076923</v>
      </c>
      <c r="S8" s="80">
        <v>0</v>
      </c>
      <c r="T8" s="80">
        <v>7</v>
      </c>
      <c r="U8" s="81">
        <f>IFERROR(T8/(Q8),"-")</f>
        <v>0.36842105263158</v>
      </c>
      <c r="V8" s="82">
        <f>IFERROR(K8/SUM(Q8:Q9),"-")</f>
        <v>2551.0204081633</v>
      </c>
      <c r="W8" s="83">
        <v>1</v>
      </c>
      <c r="X8" s="81">
        <f>IF(Q8=0,"-",W8/Q8)</f>
        <v>0.052631578947368</v>
      </c>
      <c r="Y8" s="186">
        <v>2000</v>
      </c>
      <c r="Z8" s="187">
        <f>IFERROR(Y8/Q8,"-")</f>
        <v>105.26315789474</v>
      </c>
      <c r="AA8" s="187">
        <f>IFERROR(Y8/W8,"-")</f>
        <v>2000</v>
      </c>
      <c r="AB8" s="181">
        <f>SUM(Y8:Y9)-SUM(K8:K9)</f>
        <v>-123000</v>
      </c>
      <c r="AC8" s="85">
        <f>SUM(Y8:Y9)/SUM(K8:K9)</f>
        <v>0.016</v>
      </c>
      <c r="AD8" s="78"/>
      <c r="AE8" s="94">
        <v>1</v>
      </c>
      <c r="AF8" s="95">
        <f>IF(Q8=0,"",IF(AE8=0,"",(AE8/Q8)))</f>
        <v>0.052631578947368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7</v>
      </c>
      <c r="AO8" s="101">
        <f>IF(Q8=0,"",IF(AN8=0,"",(AN8/Q8)))</f>
        <v>0.36842105263158</v>
      </c>
      <c r="AP8" s="100">
        <v>1</v>
      </c>
      <c r="AQ8" s="102">
        <f>IFERROR(AP8/AN8,"-")</f>
        <v>0.14285714285714</v>
      </c>
      <c r="AR8" s="103">
        <v>2000</v>
      </c>
      <c r="AS8" s="104">
        <f>IFERROR(AR8/AN8,"-")</f>
        <v>285.71428571429</v>
      </c>
      <c r="AT8" s="105">
        <v>1</v>
      </c>
      <c r="AU8" s="105"/>
      <c r="AV8" s="105"/>
      <c r="AW8" s="106">
        <v>2</v>
      </c>
      <c r="AX8" s="107">
        <f>IF(Q8=0,"",IF(AW8=0,"",(AW8/Q8)))</f>
        <v>0.10526315789474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3</v>
      </c>
      <c r="BG8" s="113">
        <f>IF(Q8=0,"",IF(BF8=0,"",(BF8/Q8)))</f>
        <v>0.15789473684211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3</v>
      </c>
      <c r="BP8" s="120">
        <f>IF(Q8=0,"",IF(BO8=0,"",(BO8/Q8)))</f>
        <v>0.15789473684211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3</v>
      </c>
      <c r="BY8" s="127">
        <f>IF(Q8=0,"",IF(BX8=0,"",(BX8/Q8)))</f>
        <v>0.15789473684211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2000</v>
      </c>
      <c r="CR8" s="141">
        <v>2000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264</v>
      </c>
      <c r="C9" s="189" t="s">
        <v>226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107</v>
      </c>
      <c r="M9" s="80">
        <v>74</v>
      </c>
      <c r="N9" s="80">
        <v>62</v>
      </c>
      <c r="O9" s="91">
        <v>30</v>
      </c>
      <c r="P9" s="92">
        <v>0</v>
      </c>
      <c r="Q9" s="93">
        <f>O9+P9</f>
        <v>30</v>
      </c>
      <c r="R9" s="81">
        <f>IFERROR(Q9/N9,"-")</f>
        <v>0.48387096774194</v>
      </c>
      <c r="S9" s="80">
        <v>0</v>
      </c>
      <c r="T9" s="80">
        <v>6</v>
      </c>
      <c r="U9" s="81">
        <f>IFERROR(T9/(Q9),"-")</f>
        <v>0.2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10</v>
      </c>
      <c r="AO9" s="101">
        <f>IF(Q9=0,"",IF(AN9=0,"",(AN9/Q9)))</f>
        <v>0.33333333333333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4</v>
      </c>
      <c r="AX9" s="107">
        <f>IF(Q9=0,"",IF(AW9=0,"",(AW9/Q9)))</f>
        <v>0.13333333333333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4</v>
      </c>
      <c r="BG9" s="113">
        <f>IF(Q9=0,"",IF(BF9=0,"",(BF9/Q9)))</f>
        <v>0.13333333333333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9</v>
      </c>
      <c r="BP9" s="120">
        <f>IF(Q9=0,"",IF(BO9=0,"",(BO9/Q9)))</f>
        <v>0.3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2</v>
      </c>
      <c r="BY9" s="127">
        <f>IF(Q9=0,"",IF(BX9=0,"",(BX9/Q9)))</f>
        <v>0.066666666666667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0.033333333333333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3.152</v>
      </c>
      <c r="B12" s="39"/>
      <c r="C12" s="39"/>
      <c r="D12" s="39"/>
      <c r="E12" s="39"/>
      <c r="F12" s="39"/>
      <c r="G12" s="39"/>
      <c r="H12" s="40" t="s">
        <v>265</v>
      </c>
      <c r="I12" s="40"/>
      <c r="J12" s="40"/>
      <c r="K12" s="184">
        <f>SUM(K6:K11)</f>
        <v>250000</v>
      </c>
      <c r="L12" s="41">
        <f>SUM(L6:L11)</f>
        <v>520</v>
      </c>
      <c r="M12" s="41">
        <f>SUM(M6:M11)</f>
        <v>265</v>
      </c>
      <c r="N12" s="41">
        <f>SUM(N6:N11)</f>
        <v>721</v>
      </c>
      <c r="O12" s="41">
        <f>SUM(O6:O11)</f>
        <v>148</v>
      </c>
      <c r="P12" s="41">
        <f>SUM(P6:P11)</f>
        <v>3</v>
      </c>
      <c r="Q12" s="41">
        <f>SUM(Q6:Q11)</f>
        <v>151</v>
      </c>
      <c r="R12" s="42">
        <f>IFERROR(Q12/N12,"-")</f>
        <v>0.20943134535368</v>
      </c>
      <c r="S12" s="77">
        <f>SUM(S6:S11)</f>
        <v>5</v>
      </c>
      <c r="T12" s="77">
        <f>SUM(T6:T11)</f>
        <v>25</v>
      </c>
      <c r="U12" s="42">
        <f>IFERROR(S12/Q12,"-")</f>
        <v>0.033112582781457</v>
      </c>
      <c r="V12" s="43">
        <f>IFERROR(K12/Q12,"-")</f>
        <v>1655.6291390728</v>
      </c>
      <c r="W12" s="44">
        <f>SUM(W6:W11)</f>
        <v>8</v>
      </c>
      <c r="X12" s="42">
        <f>IFERROR(W12/Q12,"-")</f>
        <v>0.052980132450331</v>
      </c>
      <c r="Y12" s="184">
        <f>SUM(Y6:Y11)</f>
        <v>788000</v>
      </c>
      <c r="Z12" s="184">
        <f>IFERROR(Y12/Q12,"-")</f>
        <v>5218.5430463576</v>
      </c>
      <c r="AA12" s="184">
        <f>IFERROR(Y12/W12,"-")</f>
        <v>98500</v>
      </c>
      <c r="AB12" s="184">
        <f>Y12-K12</f>
        <v>538000</v>
      </c>
      <c r="AC12" s="46">
        <f>Y12/K12</f>
        <v>3.152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266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268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269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270</v>
      </c>
      <c r="C6" s="189" t="s">
        <v>271</v>
      </c>
      <c r="D6" s="189"/>
      <c r="E6" s="189" t="s">
        <v>256</v>
      </c>
      <c r="F6" s="89" t="s">
        <v>272</v>
      </c>
      <c r="G6" s="89" t="s">
        <v>273</v>
      </c>
      <c r="H6" s="181">
        <v>0</v>
      </c>
      <c r="I6" s="84">
        <v>1500</v>
      </c>
      <c r="J6" s="80">
        <v>0</v>
      </c>
      <c r="K6" s="80">
        <v>0</v>
      </c>
      <c r="L6" s="80">
        <v>6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274</v>
      </c>
      <c r="C7" s="189" t="s">
        <v>271</v>
      </c>
      <c r="D7" s="189"/>
      <c r="E7" s="189" t="s">
        <v>256</v>
      </c>
      <c r="F7" s="89" t="s">
        <v>275</v>
      </c>
      <c r="G7" s="89" t="s">
        <v>273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276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6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267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278</v>
      </c>
      <c r="C6" s="189" t="s">
        <v>279</v>
      </c>
      <c r="D6" s="189" t="s">
        <v>280</v>
      </c>
      <c r="E6" s="189" t="s">
        <v>281</v>
      </c>
      <c r="F6" s="89" t="s">
        <v>282</v>
      </c>
      <c r="G6" s="89" t="s">
        <v>273</v>
      </c>
      <c r="H6" s="181">
        <v>0</v>
      </c>
      <c r="I6" s="80">
        <v>0</v>
      </c>
      <c r="J6" s="80">
        <v>0</v>
      </c>
      <c r="K6" s="80">
        <v>140</v>
      </c>
      <c r="L6" s="93">
        <v>0</v>
      </c>
      <c r="M6" s="81">
        <f>IFERROR(L6/K6,"-")</f>
        <v>0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3.1176516305556</v>
      </c>
      <c r="B7" s="189" t="s">
        <v>283</v>
      </c>
      <c r="C7" s="189" t="s">
        <v>279</v>
      </c>
      <c r="D7" s="189" t="s">
        <v>280</v>
      </c>
      <c r="E7" s="189" t="s">
        <v>281</v>
      </c>
      <c r="F7" s="89" t="s">
        <v>284</v>
      </c>
      <c r="G7" s="89" t="s">
        <v>273</v>
      </c>
      <c r="H7" s="181">
        <v>6021659</v>
      </c>
      <c r="I7" s="80">
        <v>5858</v>
      </c>
      <c r="J7" s="80">
        <v>0</v>
      </c>
      <c r="K7" s="80">
        <v>291623</v>
      </c>
      <c r="L7" s="93">
        <v>1819</v>
      </c>
      <c r="M7" s="81">
        <f>IFERROR(L7/K7,"-")</f>
        <v>0.0062375052722179</v>
      </c>
      <c r="N7" s="80">
        <v>89</v>
      </c>
      <c r="O7" s="80">
        <v>616</v>
      </c>
      <c r="P7" s="81">
        <f>IFERROR(N7/(L7),"-")</f>
        <v>0.048927982407916</v>
      </c>
      <c r="Q7" s="82">
        <f>IFERROR(H7/SUM(L7:L7),"-")</f>
        <v>3310.4227597581</v>
      </c>
      <c r="R7" s="83">
        <v>284</v>
      </c>
      <c r="S7" s="81">
        <f>IF(L7=0,"-",R7/L7)</f>
        <v>0.15612974161627</v>
      </c>
      <c r="T7" s="186">
        <v>18773435</v>
      </c>
      <c r="U7" s="187">
        <f>IFERROR(T7/L7,"-")</f>
        <v>10320.744914788</v>
      </c>
      <c r="V7" s="187">
        <f>IFERROR(T7/R7,"-")</f>
        <v>66103.644366197</v>
      </c>
      <c r="W7" s="181">
        <f>SUM(T7:T7)-SUM(H7:H7)</f>
        <v>12751776</v>
      </c>
      <c r="X7" s="85">
        <f>SUM(T7:T7)/SUM(H7:H7)</f>
        <v>3.1176516305556</v>
      </c>
      <c r="Y7" s="78"/>
      <c r="Z7" s="94">
        <v>1</v>
      </c>
      <c r="AA7" s="95">
        <f>IF(L7=0,"",IF(Z7=0,"",(Z7/L7)))</f>
        <v>0.0005497526113249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16</v>
      </c>
      <c r="AJ7" s="101">
        <f>IF(L7=0,"",IF(AI7=0,"",(AI7/L7)))</f>
        <v>0.0087960417811985</v>
      </c>
      <c r="AK7" s="100">
        <v>2</v>
      </c>
      <c r="AL7" s="102">
        <f>IFERROR(AK7/AI7,"-")</f>
        <v>0.125</v>
      </c>
      <c r="AM7" s="103">
        <v>24570</v>
      </c>
      <c r="AN7" s="104">
        <f>IFERROR(AM7/AI7,"-")</f>
        <v>1535.625</v>
      </c>
      <c r="AO7" s="105"/>
      <c r="AP7" s="105"/>
      <c r="AQ7" s="105">
        <v>2</v>
      </c>
      <c r="AR7" s="106">
        <v>18</v>
      </c>
      <c r="AS7" s="107">
        <f>IF(L7=0,"",IF(AR7=0,"",(AR7/L7)))</f>
        <v>0.0098955470038483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93</v>
      </c>
      <c r="BB7" s="113">
        <f>IF(L7=0,"",IF(BA7=0,"",(BA7/L7)))</f>
        <v>0.051126992853216</v>
      </c>
      <c r="BC7" s="112">
        <v>10</v>
      </c>
      <c r="BD7" s="114">
        <f>IFERROR(BC7/BA7,"-")</f>
        <v>0.10752688172043</v>
      </c>
      <c r="BE7" s="115">
        <v>384000</v>
      </c>
      <c r="BF7" s="116">
        <f>IFERROR(BE7/BA7,"-")</f>
        <v>4129.0322580645</v>
      </c>
      <c r="BG7" s="117">
        <v>5</v>
      </c>
      <c r="BH7" s="117">
        <v>1</v>
      </c>
      <c r="BI7" s="117">
        <v>4</v>
      </c>
      <c r="BJ7" s="119">
        <v>953</v>
      </c>
      <c r="BK7" s="120">
        <f>IF(L7=0,"",IF(BJ7=0,"",(BJ7/L7)))</f>
        <v>0.52391423859263</v>
      </c>
      <c r="BL7" s="121">
        <v>123</v>
      </c>
      <c r="BM7" s="122">
        <f>IFERROR(BL7/BJ7,"-")</f>
        <v>0.12906610703043</v>
      </c>
      <c r="BN7" s="123">
        <v>3839795</v>
      </c>
      <c r="BO7" s="124">
        <f>IFERROR(BN7/BJ7,"-")</f>
        <v>4029.165792235</v>
      </c>
      <c r="BP7" s="125">
        <v>46</v>
      </c>
      <c r="BQ7" s="125">
        <v>25</v>
      </c>
      <c r="BR7" s="125">
        <v>52</v>
      </c>
      <c r="BS7" s="126">
        <v>574</v>
      </c>
      <c r="BT7" s="127">
        <f>IF(L7=0,"",IF(BS7=0,"",(BS7/L7)))</f>
        <v>0.31555799890049</v>
      </c>
      <c r="BU7" s="128">
        <v>118</v>
      </c>
      <c r="BV7" s="129">
        <f>IFERROR(BU7/BS7,"-")</f>
        <v>0.20557491289199</v>
      </c>
      <c r="BW7" s="130">
        <v>6732870</v>
      </c>
      <c r="BX7" s="131">
        <f>IFERROR(BW7/BS7,"-")</f>
        <v>11729.738675958</v>
      </c>
      <c r="BY7" s="132">
        <v>45</v>
      </c>
      <c r="BZ7" s="132">
        <v>22</v>
      </c>
      <c r="CA7" s="132">
        <v>51</v>
      </c>
      <c r="CB7" s="133">
        <v>164</v>
      </c>
      <c r="CC7" s="134">
        <f>IF(L7=0,"",IF(CB7=0,"",(CB7/L7)))</f>
        <v>0.090159428257284</v>
      </c>
      <c r="CD7" s="135">
        <v>31</v>
      </c>
      <c r="CE7" s="136">
        <f>IFERROR(CD7/CB7,"-")</f>
        <v>0.1890243902439</v>
      </c>
      <c r="CF7" s="137">
        <v>7792200</v>
      </c>
      <c r="CG7" s="138">
        <f>IFERROR(CF7/CB7,"-")</f>
        <v>47513.414634146</v>
      </c>
      <c r="CH7" s="139">
        <v>8</v>
      </c>
      <c r="CI7" s="139">
        <v>5</v>
      </c>
      <c r="CJ7" s="139">
        <v>18</v>
      </c>
      <c r="CK7" s="140">
        <v>284</v>
      </c>
      <c r="CL7" s="141">
        <v>18773435</v>
      </c>
      <c r="CM7" s="141">
        <v>5445000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0.81394810957964</v>
      </c>
      <c r="B8" s="189" t="s">
        <v>285</v>
      </c>
      <c r="C8" s="189" t="s">
        <v>279</v>
      </c>
      <c r="D8" s="189" t="s">
        <v>280</v>
      </c>
      <c r="E8" s="189" t="s">
        <v>281</v>
      </c>
      <c r="F8" s="89" t="s">
        <v>286</v>
      </c>
      <c r="G8" s="89" t="s">
        <v>273</v>
      </c>
      <c r="H8" s="181">
        <v>4518175</v>
      </c>
      <c r="I8" s="80">
        <v>3696</v>
      </c>
      <c r="J8" s="80">
        <v>0</v>
      </c>
      <c r="K8" s="80">
        <v>96829</v>
      </c>
      <c r="L8" s="93">
        <v>1784</v>
      </c>
      <c r="M8" s="81">
        <f>IFERROR(L8/K8,"-")</f>
        <v>0.018424232409712</v>
      </c>
      <c r="N8" s="80">
        <v>27</v>
      </c>
      <c r="O8" s="80">
        <v>651</v>
      </c>
      <c r="P8" s="81">
        <f>IFERROR(N8/(L8),"-")</f>
        <v>0.015134529147982</v>
      </c>
      <c r="Q8" s="82">
        <f>IFERROR(H8/SUM(L8:L8),"-")</f>
        <v>2532.6093049327</v>
      </c>
      <c r="R8" s="83">
        <v>169</v>
      </c>
      <c r="S8" s="81">
        <f>IF(L8=0,"-",R8/L8)</f>
        <v>0.094730941704036</v>
      </c>
      <c r="T8" s="186">
        <v>3677560</v>
      </c>
      <c r="U8" s="187">
        <f>IFERROR(T8/L8,"-")</f>
        <v>2061.4125560538</v>
      </c>
      <c r="V8" s="187">
        <f>IFERROR(T8/R8,"-")</f>
        <v>21760.710059172</v>
      </c>
      <c r="W8" s="181">
        <f>SUM(T8:T8)-SUM(H8:H8)</f>
        <v>-840615</v>
      </c>
      <c r="X8" s="85">
        <f>SUM(T8:T8)/SUM(H8:H8)</f>
        <v>0.81394810957964</v>
      </c>
      <c r="Y8" s="78"/>
      <c r="Z8" s="94">
        <v>102</v>
      </c>
      <c r="AA8" s="95">
        <f>IF(L8=0,"",IF(Z8=0,"",(Z8/L8)))</f>
        <v>0.057174887892377</v>
      </c>
      <c r="AB8" s="94">
        <v>1</v>
      </c>
      <c r="AC8" s="96">
        <f>IFERROR(AB8/Z8,"-")</f>
        <v>0.0098039215686275</v>
      </c>
      <c r="AD8" s="97">
        <v>1500</v>
      </c>
      <c r="AE8" s="98">
        <f>IFERROR(AD8/Z8,"-")</f>
        <v>14.705882352941</v>
      </c>
      <c r="AF8" s="99">
        <v>1</v>
      </c>
      <c r="AG8" s="99"/>
      <c r="AH8" s="99"/>
      <c r="AI8" s="100">
        <v>326</v>
      </c>
      <c r="AJ8" s="101">
        <f>IF(L8=0,"",IF(AI8=0,"",(AI8/L8)))</f>
        <v>0.18273542600897</v>
      </c>
      <c r="AK8" s="100">
        <v>13</v>
      </c>
      <c r="AL8" s="102">
        <f>IFERROR(AK8/AI8,"-")</f>
        <v>0.039877300613497</v>
      </c>
      <c r="AM8" s="103">
        <v>44725</v>
      </c>
      <c r="AN8" s="104">
        <f>IFERROR(AM8/AI8,"-")</f>
        <v>137.19325153374</v>
      </c>
      <c r="AO8" s="105">
        <v>10</v>
      </c>
      <c r="AP8" s="105">
        <v>1</v>
      </c>
      <c r="AQ8" s="105">
        <v>2</v>
      </c>
      <c r="AR8" s="106">
        <v>252</v>
      </c>
      <c r="AS8" s="107">
        <f>IF(L8=0,"",IF(AR8=0,"",(AR8/L8)))</f>
        <v>0.14125560538117</v>
      </c>
      <c r="AT8" s="106">
        <v>15</v>
      </c>
      <c r="AU8" s="108">
        <f>IFERROR(AT8/AR8,"-")</f>
        <v>0.05952380952381</v>
      </c>
      <c r="AV8" s="109">
        <v>66040</v>
      </c>
      <c r="AW8" s="110">
        <f>IFERROR(AV8/AR8,"-")</f>
        <v>262.06349206349</v>
      </c>
      <c r="AX8" s="111">
        <v>11</v>
      </c>
      <c r="AY8" s="111">
        <v>4</v>
      </c>
      <c r="AZ8" s="111"/>
      <c r="BA8" s="112">
        <v>470</v>
      </c>
      <c r="BB8" s="113">
        <f>IF(L8=0,"",IF(BA8=0,"",(BA8/L8)))</f>
        <v>0.26345291479821</v>
      </c>
      <c r="BC8" s="112">
        <v>39</v>
      </c>
      <c r="BD8" s="114">
        <f>IFERROR(BC8/BA8,"-")</f>
        <v>0.082978723404255</v>
      </c>
      <c r="BE8" s="115">
        <v>290690</v>
      </c>
      <c r="BF8" s="116">
        <f>IFERROR(BE8/BA8,"-")</f>
        <v>618.48936170213</v>
      </c>
      <c r="BG8" s="117">
        <v>28</v>
      </c>
      <c r="BH8" s="117">
        <v>4</v>
      </c>
      <c r="BI8" s="117">
        <v>7</v>
      </c>
      <c r="BJ8" s="119">
        <v>413</v>
      </c>
      <c r="BK8" s="120">
        <f>IF(L8=0,"",IF(BJ8=0,"",(BJ8/L8)))</f>
        <v>0.23150224215247</v>
      </c>
      <c r="BL8" s="121">
        <v>52</v>
      </c>
      <c r="BM8" s="122">
        <f>IFERROR(BL8/BJ8,"-")</f>
        <v>0.12590799031477</v>
      </c>
      <c r="BN8" s="123">
        <v>653605</v>
      </c>
      <c r="BO8" s="124">
        <f>IFERROR(BN8/BJ8,"-")</f>
        <v>1582.5786924939</v>
      </c>
      <c r="BP8" s="125">
        <v>33</v>
      </c>
      <c r="BQ8" s="125">
        <v>6</v>
      </c>
      <c r="BR8" s="125">
        <v>13</v>
      </c>
      <c r="BS8" s="126">
        <v>181</v>
      </c>
      <c r="BT8" s="127">
        <f>IF(L8=0,"",IF(BS8=0,"",(BS8/L8)))</f>
        <v>0.10145739910314</v>
      </c>
      <c r="BU8" s="128">
        <v>38</v>
      </c>
      <c r="BV8" s="129">
        <f>IFERROR(BU8/BS8,"-")</f>
        <v>0.20994475138122</v>
      </c>
      <c r="BW8" s="130">
        <v>1899000</v>
      </c>
      <c r="BX8" s="131">
        <f>IFERROR(BW8/BS8,"-")</f>
        <v>10491.712707182</v>
      </c>
      <c r="BY8" s="132">
        <v>16</v>
      </c>
      <c r="BZ8" s="132">
        <v>7</v>
      </c>
      <c r="CA8" s="132">
        <v>15</v>
      </c>
      <c r="CB8" s="133">
        <v>40</v>
      </c>
      <c r="CC8" s="134">
        <f>IF(L8=0,"",IF(CB8=0,"",(CB8/L8)))</f>
        <v>0.022421524663677</v>
      </c>
      <c r="CD8" s="135">
        <v>11</v>
      </c>
      <c r="CE8" s="136">
        <f>IFERROR(CD8/CB8,"-")</f>
        <v>0.275</v>
      </c>
      <c r="CF8" s="137">
        <v>722000</v>
      </c>
      <c r="CG8" s="138">
        <f>IFERROR(CF8/CB8,"-")</f>
        <v>18050</v>
      </c>
      <c r="CH8" s="139">
        <v>2</v>
      </c>
      <c r="CI8" s="139">
        <v>1</v>
      </c>
      <c r="CJ8" s="139">
        <v>8</v>
      </c>
      <c r="CK8" s="140">
        <v>169</v>
      </c>
      <c r="CL8" s="141">
        <v>3677560</v>
      </c>
      <c r="CM8" s="141">
        <v>1321000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287</v>
      </c>
      <c r="C9" s="189" t="s">
        <v>279</v>
      </c>
      <c r="D9" s="189" t="s">
        <v>280</v>
      </c>
      <c r="E9" s="189" t="s">
        <v>281</v>
      </c>
      <c r="F9" s="89" t="s">
        <v>288</v>
      </c>
      <c r="G9" s="89" t="s">
        <v>273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289</v>
      </c>
      <c r="G12" s="40"/>
      <c r="H12" s="184"/>
      <c r="I12" s="41">
        <f>SUM(I6:I11)</f>
        <v>9554</v>
      </c>
      <c r="J12" s="41">
        <f>SUM(J6:J11)</f>
        <v>0</v>
      </c>
      <c r="K12" s="41">
        <f>SUM(K6:K11)</f>
        <v>388592</v>
      </c>
      <c r="L12" s="41">
        <f>SUM(L6:L11)</f>
        <v>3603</v>
      </c>
      <c r="M12" s="42">
        <f>IFERROR(L12/K12,"-")</f>
        <v>0.0092719356034092</v>
      </c>
      <c r="N12" s="77">
        <f>SUM(N6:N11)</f>
        <v>116</v>
      </c>
      <c r="O12" s="77">
        <f>SUM(O6:O11)</f>
        <v>1267</v>
      </c>
      <c r="P12" s="42">
        <f>IFERROR(N12/L12,"-")</f>
        <v>0.032195392728282</v>
      </c>
      <c r="Q12" s="43">
        <f>IFERROR(H12/L12,"-")</f>
        <v>0</v>
      </c>
      <c r="R12" s="44">
        <f>SUM(R6:R11)</f>
        <v>453</v>
      </c>
      <c r="S12" s="42">
        <f>IFERROR(R12/L12,"-")</f>
        <v>0.12572855953372</v>
      </c>
      <c r="T12" s="184">
        <f>SUM(T6:T11)</f>
        <v>22450995</v>
      </c>
      <c r="U12" s="184">
        <f>IFERROR(T12/L12,"-")</f>
        <v>6231.1948376353</v>
      </c>
      <c r="V12" s="184">
        <f>IFERROR(T12/R12,"-")</f>
        <v>49560.695364238</v>
      </c>
      <c r="W12" s="184">
        <f>T12-H12</f>
        <v>22450995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