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<sst xmlns="http://schemas.openxmlformats.org/spreadsheetml/2006/main" uniqueCount="303">
  <si>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</si>
  <si>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</si>
  <si>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</si>
  <si>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</si>
  <si>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</si>
  <si>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</si>
  <si>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</si>
  <si>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</si>
  <si>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</si>
  <si>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</si>
  <si>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</si>
  <si>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</si>
  <si>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</si>
  <si>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</si>
  <si>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</si>
  <si>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</si>
  <si>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</si>
  <si>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</si>
  <si>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</si>
  <si>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</si>
  <si>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</si>
  <si>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</si>
  <si>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</si>
  <si>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</si>
  <si>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</si>
  <si>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</si>
  <si>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</si>
  <si>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</si>
  <si>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</si>
  <si>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</si>
  <si>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</si>
  <si>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</si>
  <si>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</si>
  <si>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</si>
  <si>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</si>
  <si>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</si>
  <si>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</si>
  <si>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</si>
  <si>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</si>
  <si>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</si>
  <si>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</si>
  <si>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</si>
  <si>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</si>
  <si>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</si>
  <si>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</si>
  <si>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</si>
  <si>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</si>
  <si>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</si>
  <si>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</si>
  <si>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</si>
  <si>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</si>
  <si>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</si>
  <si>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</si>
  <si>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</si>
  <si>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</si>
  <si>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</si>
  <si>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</si>
  <si>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ln_ink287</t>
  </si>
  <si>
    <t>インターカラー</t>
  </si>
  <si>
    <t>デリヘル版3(LINEver)（高宮菜々子）</t>
  </si>
  <si>
    <t>LINEで出会いリクルート70歳まで応募可</t>
  </si>
  <si>
    <t>line</t>
  </si>
  <si>
    <t>スポニチ関東</t>
  </si>
  <si>
    <t>4C終面全5段</t>
  </si>
  <si>
    <t>4月15日(土)</t>
  </si>
  <si>
    <t>ln_ink288</t>
  </si>
  <si>
    <t>スポニチ関西</t>
  </si>
  <si>
    <t>ln_ink289</t>
  </si>
  <si>
    <t>スポニチ西部</t>
  </si>
  <si>
    <t>ln_ink290</t>
  </si>
  <si>
    <t>スポニチ北海道</t>
  </si>
  <si>
    <t>ic3497</t>
  </si>
  <si>
    <t>(空電共通)</t>
  </si>
  <si>
    <t>空電</t>
  </si>
  <si>
    <t>空電 (共通)</t>
  </si>
  <si>
    <t>ln_ink291</t>
  </si>
  <si>
    <t>①右女9版(ヘスティア)(LINEver)（百瀬凛花）</t>
  </si>
  <si>
    <t>①学生いませんギャルもいません熟女熟女熟女熟女(LINEver)</t>
  </si>
  <si>
    <t>サンスポ関東</t>
  </si>
  <si>
    <t>全5段つかみ15段</t>
  </si>
  <si>
    <t>1～15日</t>
  </si>
  <si>
    <t>ic3498</t>
  </si>
  <si>
    <t>ln_ink292</t>
  </si>
  <si>
    <t>半5段つかみ15段</t>
  </si>
  <si>
    <t>ic3499</t>
  </si>
  <si>
    <t>ln_ink293</t>
  </si>
  <si>
    <t>②雑誌版SPA(LINEver)（高宮菜々子）</t>
  </si>
  <si>
    <t>②え?LINEでこんなに出会えんの！？ダメ元で始めたはずが</t>
  </si>
  <si>
    <t>16～31日</t>
  </si>
  <si>
    <t>ic3500</t>
  </si>
  <si>
    <t>ln_ink294</t>
  </si>
  <si>
    <t>ic3501</t>
  </si>
  <si>
    <t>ln_ink295</t>
  </si>
  <si>
    <t>サンスポ関西</t>
  </si>
  <si>
    <t>ic3502</t>
  </si>
  <si>
    <t>ln_ink296</t>
  </si>
  <si>
    <t>ic3503</t>
  </si>
  <si>
    <t>ln_ink297</t>
  </si>
  <si>
    <t>ic3504</t>
  </si>
  <si>
    <t>ln_ink298</t>
  </si>
  <si>
    <t>ic3505</t>
  </si>
  <si>
    <t>ln_ink299</t>
  </si>
  <si>
    <t>揉み放題巨乳美乳神乳オジサンなら好きに選べます</t>
  </si>
  <si>
    <t>デイリースポーツ関西</t>
  </si>
  <si>
    <t>全5段・半5段段つかみ10段保証</t>
  </si>
  <si>
    <t>10段保証</t>
  </si>
  <si>
    <t>ln_ink300</t>
  </si>
  <si>
    <t>老人ホーム版(LINEver)（晶エリー）</t>
  </si>
  <si>
    <t>お相手待ちの女性が出ました(LINEver)</t>
  </si>
  <si>
    <t>ln_ink301</t>
  </si>
  <si>
    <t>テンプレート版(LINEver)（高宮菜々子）</t>
  </si>
  <si>
    <t>コミュ障男性でも大丈夫!定型文を 選ぶだけで成立する出会いサイト</t>
  </si>
  <si>
    <t>ln_ink302</t>
  </si>
  <si>
    <t>デリヘル版(LINEver)（百瀬凛花）</t>
  </si>
  <si>
    <t>マカより効果的エロい熟女が誘ってくる魅力的なサイト</t>
  </si>
  <si>
    <t>ln_ink303</t>
  </si>
  <si>
    <t>雑誌版SPA(LINEver)（高宮菜々子）</t>
  </si>
  <si>
    <t>「60歳で良かったぁ～」中高年だけのLINEから始まる簡単出会い</t>
  </si>
  <si>
    <t>ic3506</t>
  </si>
  <si>
    <t>ln_ink304</t>
  </si>
  <si>
    <t>①再婚&amp;理解者版(LINEver)（高宮菜々子）</t>
  </si>
  <si>
    <t>①再婚&amp;理解者(LINEver)</t>
  </si>
  <si>
    <t>半2段つかみ20段保証</t>
  </si>
  <si>
    <t>20段保証</t>
  </si>
  <si>
    <t>ln_ink305</t>
  </si>
  <si>
    <t>②雑誌版SPA(LINEver)（晶エリー）</t>
  </si>
  <si>
    <t>②え?LINEでこんなに出会えんのダメ元で始めたはずが</t>
  </si>
  <si>
    <t>ln_ink306</t>
  </si>
  <si>
    <t>③看板案内版(LINEver)（百瀬凛花）</t>
  </si>
  <si>
    <t>③美しい熟女との出会いまでここから約3分(LINEver)</t>
  </si>
  <si>
    <t>ln_ink307</t>
  </si>
  <si>
    <t>④写メ動画公開版(LINEver)（高宮菜々子）</t>
  </si>
  <si>
    <t>④今の時代はLINEで交換が当たり前！！あなたも素人熟女と大人遊びを楽しめる！！</t>
  </si>
  <si>
    <t>ic3507</t>
  </si>
  <si>
    <t>ln_ink308</t>
  </si>
  <si>
    <t>ニッカン関西</t>
  </si>
  <si>
    <t>半2段つかみ10段保証</t>
  </si>
  <si>
    <t>1～10日</t>
  </si>
  <si>
    <t>ln_ink309</t>
  </si>
  <si>
    <t>11～20日</t>
  </si>
  <si>
    <t>ln_ink310</t>
  </si>
  <si>
    <t>③写メ動画公開版(LINEver)（高宮菜々子）</t>
  </si>
  <si>
    <t>③今の時代はLINEで交換が当たり前！！あなたも素人熟女と大人遊びを楽しめる！！</t>
  </si>
  <si>
    <t>21～31日</t>
  </si>
  <si>
    <t>ic3508</t>
  </si>
  <si>
    <t>ln_ink311</t>
  </si>
  <si>
    <t>①LINE版(つかみ)（高宮菜々子）</t>
  </si>
  <si>
    <t>①LINEで熟女と出会いができるんです</t>
  </si>
  <si>
    <t>スポーツ報知関西　1回目</t>
  </si>
  <si>
    <t>4C終面雑報</t>
  </si>
  <si>
    <t>4月02日(日)</t>
  </si>
  <si>
    <t>ln_ink312</t>
  </si>
  <si>
    <t>②旧デイリー版(LINEver)（百瀬凛花）</t>
  </si>
  <si>
    <t>②上目遣いの熟女に酔いしれる(LINEver)</t>
  </si>
  <si>
    <t>スポーツ報知関西　2回目</t>
  </si>
  <si>
    <t>4月04日(火)</t>
  </si>
  <si>
    <t>ln_ink313</t>
  </si>
  <si>
    <t>③再婚&amp;理解者版(LINEver)（晶エリー）</t>
  </si>
  <si>
    <t>③再婚&amp;理解者(LINEver)</t>
  </si>
  <si>
    <t>スポーツ報知関西　3回目</t>
  </si>
  <si>
    <t>ln_ink314</t>
  </si>
  <si>
    <t>④男性募集版(LINEver)（百瀬凛花）</t>
  </si>
  <si>
    <t>④50代以上の男性大募集(LINEver)</t>
  </si>
  <si>
    <t>スポーツ報知関西　4回目</t>
  </si>
  <si>
    <t>4月09日(日)</t>
  </si>
  <si>
    <t>ln_ink315</t>
  </si>
  <si>
    <t>スポーツ報知関西　5回目</t>
  </si>
  <si>
    <t>4月10日(月)</t>
  </si>
  <si>
    <t>ln_ink316</t>
  </si>
  <si>
    <t>スポーツ報知関西　6回目</t>
  </si>
  <si>
    <t>4月11日(火)</t>
  </si>
  <si>
    <t>ln_ink317</t>
  </si>
  <si>
    <t>スポーツ報知関西　7回目</t>
  </si>
  <si>
    <t>ln_ink318</t>
  </si>
  <si>
    <t>スポーツ報知関西　8回目</t>
  </si>
  <si>
    <t>ln_ink319</t>
  </si>
  <si>
    <t>スポーツ報知関西　9回目</t>
  </si>
  <si>
    <t>4月16日(日)</t>
  </si>
  <si>
    <t>ln_ink320</t>
  </si>
  <si>
    <t>スポーツ報知関西　10回目</t>
  </si>
  <si>
    <t>ln_ink321</t>
  </si>
  <si>
    <t>スポーツ報知関西　11回目</t>
  </si>
  <si>
    <t>ln_ink322</t>
  </si>
  <si>
    <t>スポーツ報知関西　12回目</t>
  </si>
  <si>
    <t>4月21日(金)</t>
  </si>
  <si>
    <t>ln_ink323</t>
  </si>
  <si>
    <t>スポーツ報知関西　13回目</t>
  </si>
  <si>
    <t>4月23日(日)</t>
  </si>
  <si>
    <t>ic3509</t>
  </si>
  <si>
    <t>共通</t>
  </si>
  <si>
    <t>ln_ink324</t>
  </si>
  <si>
    <t>全5段</t>
  </si>
  <si>
    <t>ic3510</t>
  </si>
  <si>
    <t>ln_ink325</t>
  </si>
  <si>
    <t>ic3511</t>
  </si>
  <si>
    <t>ln_ink326</t>
  </si>
  <si>
    <t>4月30日(日)</t>
  </si>
  <si>
    <t>ic3512</t>
  </si>
  <si>
    <t>ln_ink327</t>
  </si>
  <si>
    <t>1C終面全5段</t>
  </si>
  <si>
    <t>ic3513</t>
  </si>
  <si>
    <t>ln_ink328</t>
  </si>
  <si>
    <t>雑誌版SPA(LINEver)（百瀬凛花）</t>
  </si>
  <si>
    <t>ic3514</t>
  </si>
  <si>
    <t>ln_ink329</t>
  </si>
  <si>
    <t>ic3515</t>
  </si>
  <si>
    <t>ln_ink330</t>
  </si>
  <si>
    <t>4月28日(金)</t>
  </si>
  <si>
    <t>ic3516</t>
  </si>
  <si>
    <t>ln_ink331</t>
  </si>
  <si>
    <t>男性不足の「ヘスティア」だから中年男性は神様です</t>
  </si>
  <si>
    <t>ic3517</t>
  </si>
  <si>
    <t>ln_ink332</t>
  </si>
  <si>
    <t>東スポ・大スポ・九スポ・中京</t>
  </si>
  <si>
    <t>記事枠</t>
  </si>
  <si>
    <t>4月26日(水)</t>
  </si>
  <si>
    <t>ic3518</t>
  </si>
  <si>
    <t>ln_ink333</t>
  </si>
  <si>
    <t>記事(ノーマル)（）</t>
  </si>
  <si>
    <t>デイリー28「女性からホテルにエスコート。男は勃起して待ってるだけ」</t>
  </si>
  <si>
    <t>4C記事枠</t>
  </si>
  <si>
    <t>ln_ink334</t>
  </si>
  <si>
    <t>記事(黄)（）</t>
  </si>
  <si>
    <t>デイリー29「成功者と性交できる中高年の神サイト。24時間受付中」</t>
  </si>
  <si>
    <t>ln_ink335</t>
  </si>
  <si>
    <t>記事(青)（）</t>
  </si>
  <si>
    <t>230「白髪まじりの男性に出会いたい女性がLINEを待ってる。」</t>
  </si>
  <si>
    <t>ln_ink336</t>
  </si>
  <si>
    <t>記事(赤)（）</t>
  </si>
  <si>
    <t>231「金持ち熟女が求めるのは「普通の中年」LINEで簡単に出会い」</t>
  </si>
  <si>
    <t>ln_ink337</t>
  </si>
  <si>
    <t>記事(緑)（）</t>
  </si>
  <si>
    <t>揉み放題！巨乳、美乳、神乳…オジサンなら好きに選べます</t>
  </si>
  <si>
    <t>ic3519</t>
  </si>
  <si>
    <t>新聞 TOTAL</t>
  </si>
  <si>
    <t>●雑誌 広告</t>
  </si>
  <si>
    <t>ln_ink286</t>
  </si>
  <si>
    <t>日本ジャーナル出版</t>
  </si>
  <si>
    <t>アダルトチック版(LINEver)（高宮菜々子）</t>
  </si>
  <si>
    <t>元手0円お色気熟女と中年男性がLINEで出会える</t>
  </si>
  <si>
    <t>FLASH(合併号)</t>
  </si>
  <si>
    <t>4C1P</t>
  </si>
  <si>
    <t>4月25日(火)</t>
  </si>
  <si>
    <t>za244</t>
  </si>
  <si>
    <t>ln_adn012</t>
  </si>
  <si>
    <t>アドライヴ</t>
  </si>
  <si>
    <t>大洋図書</t>
  </si>
  <si>
    <t>2Pスポーツ新聞_v01_ヘスティア(高宮菜々子さん)_LINE版</t>
  </si>
  <si>
    <t>実話ナックルズGOLD ドキュメント</t>
  </si>
  <si>
    <t>1C2P</t>
  </si>
  <si>
    <t>4月06日(木)</t>
  </si>
  <si>
    <t>ad820</t>
  </si>
  <si>
    <t>ln_adn013</t>
  </si>
  <si>
    <t>5P風俗ヘスティア(高宮菜々子さん)_LINE版</t>
  </si>
  <si>
    <t>臨時増刊ラヴァーズ</t>
  </si>
  <si>
    <t>1C5P</t>
  </si>
  <si>
    <t>ad821</t>
  </si>
  <si>
    <t>ln_adn015</t>
  </si>
  <si>
    <t>徳間書店</t>
  </si>
  <si>
    <t>DVD漫画きよし_袋裏用セリフアレンジ_LINE版</t>
  </si>
  <si>
    <t>アサヒ芸能.4W火</t>
  </si>
  <si>
    <t>DVD袋裏4C</t>
  </si>
  <si>
    <t>ad823</t>
  </si>
  <si>
    <t>ln_adn014</t>
  </si>
  <si>
    <t>1P記事_求む！LINE版_ヘスティア</t>
  </si>
  <si>
    <t>週刊実話増刊「実話ザ・タブー」</t>
  </si>
  <si>
    <t>表4</t>
  </si>
  <si>
    <t>ad822</t>
  </si>
  <si>
    <t>雑誌 TOTAL</t>
  </si>
  <si>
    <t>●DVD 広告</t>
  </si>
  <si>
    <t>ln_adn011</t>
  </si>
  <si>
    <t>文友舎</t>
  </si>
  <si>
    <t>DVD4コマ-ヘスティア(LINE版)</t>
  </si>
  <si>
    <t>毎月売</t>
  </si>
  <si>
    <t>EXCITING MAX!SPECIAL</t>
  </si>
  <si>
    <t>DVD袋裏1C+コンテンツ枠</t>
  </si>
  <si>
    <t>pa610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</si>
  <si>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</si>
  <si>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</si>
  <si>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</si>
  <si>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</si>
  <si>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</si>
  <si>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</si>
  <si>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</si>
  <si>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lp07</t>
  </si>
  <si>
    <t>おまたせ出会いNavi</t>
  </si>
  <si>
    <t>4/1～4/30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</si>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</sst>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0.47942857142857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0</v>
      </c>
      <c r="O6" s="91">
        <v>50</v>
      </c>
      <c r="P6" s="92">
        <v>0</v>
      </c>
      <c r="Q6" s="93">
        <f>O6+P6</f>
        <v>50</v>
      </c>
      <c r="R6" s="81" t="str">
        <f>IFERROR(Q6/N6,"-")</f>
        <v>-</v>
      </c>
      <c r="S6" s="80">
        <v>1</v>
      </c>
      <c r="T6" s="80">
        <v>12</v>
      </c>
      <c r="U6" s="81">
        <f>IFERROR(T6/(Q6),"-")</f>
        <v>0.24</v>
      </c>
      <c r="V6" s="82">
        <f>IFERROR(K6/SUM(Q6:Q10),"-")</f>
        <v>6306.3063063063</v>
      </c>
      <c r="W6" s="83">
        <v>4</v>
      </c>
      <c r="X6" s="81">
        <f>IF(Q6=0,"-",W6/Q6)</f>
        <v>0.08</v>
      </c>
      <c r="Y6" s="186">
        <v>64000</v>
      </c>
      <c r="Z6" s="187">
        <f>IFERROR(Y6/Q6,"-")</f>
        <v>1280</v>
      </c>
      <c r="AA6" s="187">
        <f>IFERROR(Y6/W6,"-")</f>
        <v>16000</v>
      </c>
      <c r="AB6" s="181">
        <f>SUM(Y6:Y10)-SUM(K6:K10)</f>
        <v>-364400</v>
      </c>
      <c r="AC6" s="85">
        <f>SUM(Y6:Y10)/SUM(K6:K10)</f>
        <v>0.47942857142857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4</v>
      </c>
      <c r="AO6" s="101">
        <f>IF(Q6=0,"",IF(AN6=0,"",(AN6/Q6)))</f>
        <v>0.08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0.08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14</v>
      </c>
      <c r="BG6" s="113">
        <f>IF(Q6=0,"",IF(BF6=0,"",(BF6/Q6)))</f>
        <v>0.28</v>
      </c>
      <c r="BH6" s="112">
        <v>1</v>
      </c>
      <c r="BI6" s="114">
        <f>IFERROR(BH6/BF6,"-")</f>
        <v>0.071428571428571</v>
      </c>
      <c r="BJ6" s="115">
        <v>10000</v>
      </c>
      <c r="BK6" s="116">
        <f>IFERROR(BJ6/BF6,"-")</f>
        <v>714.28571428571</v>
      </c>
      <c r="BL6" s="117">
        <v>1</v>
      </c>
      <c r="BM6" s="117"/>
      <c r="BN6" s="117"/>
      <c r="BO6" s="119">
        <v>16</v>
      </c>
      <c r="BP6" s="120">
        <f>IF(Q6=0,"",IF(BO6=0,"",(BO6/Q6)))</f>
        <v>0.32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10</v>
      </c>
      <c r="BY6" s="127">
        <f>IF(Q6=0,"",IF(BX6=0,"",(BX6/Q6)))</f>
        <v>0.2</v>
      </c>
      <c r="BZ6" s="128">
        <v>2</v>
      </c>
      <c r="CA6" s="129">
        <f>IFERROR(BZ6/BX6,"-")</f>
        <v>0.2</v>
      </c>
      <c r="CB6" s="130">
        <v>51000</v>
      </c>
      <c r="CC6" s="131">
        <f>IFERROR(CB6/BX6,"-")</f>
        <v>5100</v>
      </c>
      <c r="CD6" s="132">
        <v>1</v>
      </c>
      <c r="CE6" s="132"/>
      <c r="CF6" s="132">
        <v>1</v>
      </c>
      <c r="CG6" s="133">
        <v>2</v>
      </c>
      <c r="CH6" s="134">
        <f>IF(Q6=0,"",IF(CG6=0,"",(CG6/Q6)))</f>
        <v>0.04</v>
      </c>
      <c r="CI6" s="135">
        <v>1</v>
      </c>
      <c r="CJ6" s="136">
        <f>IFERROR(CI6/CG6,"-")</f>
        <v>0.5</v>
      </c>
      <c r="CK6" s="137">
        <v>3000</v>
      </c>
      <c r="CL6" s="138">
        <f>IFERROR(CK6/CG6,"-")</f>
        <v>1500</v>
      </c>
      <c r="CM6" s="139">
        <v>1</v>
      </c>
      <c r="CN6" s="139"/>
      <c r="CO6" s="139"/>
      <c r="CP6" s="140">
        <v>4</v>
      </c>
      <c r="CQ6" s="141">
        <v>64000</v>
      </c>
      <c r="CR6" s="141">
        <v>49000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0</v>
      </c>
      <c r="O7" s="91">
        <v>26</v>
      </c>
      <c r="P7" s="92">
        <v>0</v>
      </c>
      <c r="Q7" s="93">
        <f>O7+P7</f>
        <v>26</v>
      </c>
      <c r="R7" s="81" t="str">
        <f>IFERROR(Q7/N7,"-")</f>
        <v>-</v>
      </c>
      <c r="S7" s="80">
        <v>2</v>
      </c>
      <c r="T7" s="80">
        <v>1</v>
      </c>
      <c r="U7" s="81">
        <f>IFERROR(T7/(Q7),"-")</f>
        <v>0.038461538461538</v>
      </c>
      <c r="V7" s="82"/>
      <c r="W7" s="83">
        <v>4</v>
      </c>
      <c r="X7" s="81">
        <f>IF(Q7=0,"-",W7/Q7)</f>
        <v>0.15384615384615</v>
      </c>
      <c r="Y7" s="186">
        <v>179600</v>
      </c>
      <c r="Z7" s="187">
        <f>IFERROR(Y7/Q7,"-")</f>
        <v>6907.6923076923</v>
      </c>
      <c r="AA7" s="187">
        <f>IFERROR(Y7/W7,"-")</f>
        <v>44900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0.038461538461538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2</v>
      </c>
      <c r="AX7" s="107">
        <f>IF(Q7=0,"",IF(AW7=0,"",(AW7/Q7)))</f>
        <v>0.076923076923077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0.15384615384615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13</v>
      </c>
      <c r="BP7" s="120">
        <f>IF(Q7=0,"",IF(BO7=0,"",(BO7/Q7)))</f>
        <v>0.5</v>
      </c>
      <c r="BQ7" s="121">
        <v>1</v>
      </c>
      <c r="BR7" s="122">
        <f>IFERROR(BQ7/BO7,"-")</f>
        <v>0.076923076923077</v>
      </c>
      <c r="BS7" s="123">
        <v>30000</v>
      </c>
      <c r="BT7" s="124">
        <f>IFERROR(BS7/BO7,"-")</f>
        <v>2307.6923076923</v>
      </c>
      <c r="BU7" s="125"/>
      <c r="BV7" s="125"/>
      <c r="BW7" s="125">
        <v>1</v>
      </c>
      <c r="BX7" s="126">
        <v>4</v>
      </c>
      <c r="BY7" s="127">
        <f>IF(Q7=0,"",IF(BX7=0,"",(BX7/Q7)))</f>
        <v>0.15384615384615</v>
      </c>
      <c r="BZ7" s="128">
        <v>2</v>
      </c>
      <c r="CA7" s="129">
        <f>IFERROR(BZ7/BX7,"-")</f>
        <v>0.5</v>
      </c>
      <c r="CB7" s="130">
        <v>91000</v>
      </c>
      <c r="CC7" s="131">
        <f>IFERROR(CB7/BX7,"-")</f>
        <v>22750</v>
      </c>
      <c r="CD7" s="132">
        <v>1</v>
      </c>
      <c r="CE7" s="132"/>
      <c r="CF7" s="132">
        <v>1</v>
      </c>
      <c r="CG7" s="133">
        <v>2</v>
      </c>
      <c r="CH7" s="134">
        <f>IF(Q7=0,"",IF(CG7=0,"",(CG7/Q7)))</f>
        <v>0.076923076923077</v>
      </c>
      <c r="CI7" s="135">
        <v>1</v>
      </c>
      <c r="CJ7" s="136">
        <f>IFERROR(CI7/CG7,"-")</f>
        <v>0.5</v>
      </c>
      <c r="CK7" s="137">
        <v>58600</v>
      </c>
      <c r="CL7" s="138">
        <f>IFERROR(CK7/CG7,"-")</f>
        <v>29300</v>
      </c>
      <c r="CM7" s="139"/>
      <c r="CN7" s="139"/>
      <c r="CO7" s="139">
        <v>1</v>
      </c>
      <c r="CP7" s="140">
        <v>4</v>
      </c>
      <c r="CQ7" s="141">
        <v>179600</v>
      </c>
      <c r="CR7" s="141">
        <v>88000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0</v>
      </c>
      <c r="O8" s="91">
        <v>7</v>
      </c>
      <c r="P8" s="92">
        <v>0</v>
      </c>
      <c r="Q8" s="93">
        <f>O8+P8</f>
        <v>7</v>
      </c>
      <c r="R8" s="81" t="str">
        <f>IFERROR(Q8/N8,"-")</f>
        <v>-</v>
      </c>
      <c r="S8" s="80">
        <v>0</v>
      </c>
      <c r="T8" s="80">
        <v>1</v>
      </c>
      <c r="U8" s="81">
        <f>IFERROR(T8/(Q8),"-")</f>
        <v>0.14285714285714</v>
      </c>
      <c r="V8" s="82"/>
      <c r="W8" s="83">
        <v>1</v>
      </c>
      <c r="X8" s="81">
        <f>IF(Q8=0,"-",W8/Q8)</f>
        <v>0.14285714285714</v>
      </c>
      <c r="Y8" s="186">
        <v>3000</v>
      </c>
      <c r="Z8" s="187">
        <f>IFERROR(Y8/Q8,"-")</f>
        <v>428.57142857143</v>
      </c>
      <c r="AA8" s="187">
        <f>IFERROR(Y8/W8,"-")</f>
        <v>3000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0.14285714285714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1</v>
      </c>
      <c r="BG8" s="113">
        <f>IF(Q8=0,"",IF(BF8=0,"",(BF8/Q8)))</f>
        <v>0.14285714285714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0.28571428571429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0.42857142857143</v>
      </c>
      <c r="BZ8" s="128">
        <v>1</v>
      </c>
      <c r="CA8" s="129">
        <f>IFERROR(BZ8/BX8,"-")</f>
        <v>0.33333333333333</v>
      </c>
      <c r="CB8" s="130">
        <v>3000</v>
      </c>
      <c r="CC8" s="131">
        <f>IFERROR(CB8/BX8,"-")</f>
        <v>1000</v>
      </c>
      <c r="CD8" s="132">
        <v>1</v>
      </c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3000</v>
      </c>
      <c r="CR8" s="141">
        <v>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0</v>
      </c>
      <c r="O9" s="91">
        <v>10</v>
      </c>
      <c r="P9" s="92">
        <v>0</v>
      </c>
      <c r="Q9" s="93">
        <f>O9+P9</f>
        <v>10</v>
      </c>
      <c r="R9" s="81" t="str">
        <f>IFERROR(Q9/N9,"-")</f>
        <v>-</v>
      </c>
      <c r="S9" s="80">
        <v>0</v>
      </c>
      <c r="T9" s="80">
        <v>2</v>
      </c>
      <c r="U9" s="81">
        <f>IFERROR(T9/(Q9),"-")</f>
        <v>0.2</v>
      </c>
      <c r="V9" s="82"/>
      <c r="W9" s="83">
        <v>1</v>
      </c>
      <c r="X9" s="81">
        <f>IF(Q9=0,"-",W9/Q9)</f>
        <v>0.1</v>
      </c>
      <c r="Y9" s="186">
        <v>5000</v>
      </c>
      <c r="Z9" s="187">
        <f>IFERROR(Y9/Q9,"-")</f>
        <v>500</v>
      </c>
      <c r="AA9" s="187">
        <f>IFERROR(Y9/W9,"-")</f>
        <v>5000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4</v>
      </c>
      <c r="BG9" s="113">
        <f>IF(Q9=0,"",IF(BF9=0,"",(BF9/Q9)))</f>
        <v>0.4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6</v>
      </c>
      <c r="BP9" s="120">
        <f>IF(Q9=0,"",IF(BO9=0,"",(BO9/Q9)))</f>
        <v>0.6</v>
      </c>
      <c r="BQ9" s="121">
        <v>1</v>
      </c>
      <c r="BR9" s="122">
        <f>IFERROR(BQ9/BO9,"-")</f>
        <v>0.16666666666667</v>
      </c>
      <c r="BS9" s="123">
        <v>5000</v>
      </c>
      <c r="BT9" s="124">
        <f>IFERROR(BS9/BO9,"-")</f>
        <v>833.33333333333</v>
      </c>
      <c r="BU9" s="125">
        <v>1</v>
      </c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5000</v>
      </c>
      <c r="CR9" s="141">
        <v>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93</v>
      </c>
      <c r="M10" s="80">
        <v>62</v>
      </c>
      <c r="N10" s="80">
        <v>60</v>
      </c>
      <c r="O10" s="91">
        <v>18</v>
      </c>
      <c r="P10" s="92">
        <v>0</v>
      </c>
      <c r="Q10" s="93">
        <f>O10+P10</f>
        <v>18</v>
      </c>
      <c r="R10" s="81">
        <f>IFERROR(Q10/N10,"-")</f>
        <v>0.3</v>
      </c>
      <c r="S10" s="80">
        <v>2</v>
      </c>
      <c r="T10" s="80">
        <v>2</v>
      </c>
      <c r="U10" s="81">
        <f>IFERROR(T10/(Q10),"-")</f>
        <v>0.11111111111111</v>
      </c>
      <c r="V10" s="82"/>
      <c r="W10" s="83">
        <v>1</v>
      </c>
      <c r="X10" s="81">
        <f>IF(Q10=0,"-",W10/Q10)</f>
        <v>0.055555555555556</v>
      </c>
      <c r="Y10" s="186">
        <v>84000</v>
      </c>
      <c r="Z10" s="187">
        <f>IFERROR(Y10/Q10,"-")</f>
        <v>4666.6666666667</v>
      </c>
      <c r="AA10" s="187">
        <f>IFERROR(Y10/W10,"-")</f>
        <v>84000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5</v>
      </c>
      <c r="BP10" s="120">
        <f>IF(Q10=0,"",IF(BO10=0,"",(BO10/Q10)))</f>
        <v>0.27777777777778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10</v>
      </c>
      <c r="BY10" s="127">
        <f>IF(Q10=0,"",IF(BX10=0,"",(BX10/Q10)))</f>
        <v>0.55555555555556</v>
      </c>
      <c r="BZ10" s="128">
        <v>3</v>
      </c>
      <c r="CA10" s="129">
        <f>IFERROR(BZ10/BX10,"-")</f>
        <v>0.3</v>
      </c>
      <c r="CB10" s="130">
        <v>420000</v>
      </c>
      <c r="CC10" s="131">
        <f>IFERROR(CB10/BX10,"-")</f>
        <v>42000</v>
      </c>
      <c r="CD10" s="132"/>
      <c r="CE10" s="132"/>
      <c r="CF10" s="132">
        <v>3</v>
      </c>
      <c r="CG10" s="133">
        <v>3</v>
      </c>
      <c r="CH10" s="134">
        <f>IF(Q10=0,"",IF(CG10=0,"",(CG10/Q10)))</f>
        <v>0.16666666666667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</v>
      </c>
      <c r="CQ10" s="141">
        <v>84000</v>
      </c>
      <c r="CR10" s="141">
        <v>281000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2.6661764705882</v>
      </c>
      <c r="B11" s="189" t="s">
        <v>75</v>
      </c>
      <c r="C11" s="189" t="s">
        <v>58</v>
      </c>
      <c r="D11" s="189"/>
      <c r="E11" s="189" t="s">
        <v>76</v>
      </c>
      <c r="F11" s="189" t="s">
        <v>77</v>
      </c>
      <c r="G11" s="189" t="s">
        <v>61</v>
      </c>
      <c r="H11" s="89" t="s">
        <v>78</v>
      </c>
      <c r="I11" s="89" t="s">
        <v>79</v>
      </c>
      <c r="J11" s="89" t="s">
        <v>80</v>
      </c>
      <c r="K11" s="181">
        <v>340000</v>
      </c>
      <c r="L11" s="80">
        <v>0</v>
      </c>
      <c r="M11" s="80">
        <v>0</v>
      </c>
      <c r="N11" s="80">
        <v>0</v>
      </c>
      <c r="O11" s="91">
        <v>8</v>
      </c>
      <c r="P11" s="92">
        <v>0</v>
      </c>
      <c r="Q11" s="93">
        <f>O11+P11</f>
        <v>8</v>
      </c>
      <c r="R11" s="81" t="str">
        <f>IFERROR(Q11/N11,"-")</f>
        <v>-</v>
      </c>
      <c r="S11" s="80">
        <v>0</v>
      </c>
      <c r="T11" s="80">
        <v>3</v>
      </c>
      <c r="U11" s="81">
        <f>IFERROR(T11/(Q11),"-")</f>
        <v>0.375</v>
      </c>
      <c r="V11" s="82">
        <f>IFERROR(K11/SUM(Q11:Q26),"-")</f>
        <v>5312.5</v>
      </c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>
        <f>SUM(Y11:Y26)-SUM(K11:K26)</f>
        <v>566500</v>
      </c>
      <c r="AC11" s="85">
        <f>SUM(Y11:Y26)/SUM(K11:K26)</f>
        <v>2.6661764705882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0.125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0.25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3</v>
      </c>
      <c r="BP11" s="120">
        <f>IF(Q11=0,"",IF(BO11=0,"",(BO11/Q11)))</f>
        <v>0.375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0.125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0.125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81</v>
      </c>
      <c r="C12" s="189" t="s">
        <v>58</v>
      </c>
      <c r="D12" s="189"/>
      <c r="E12" s="189" t="s">
        <v>76</v>
      </c>
      <c r="F12" s="189" t="s">
        <v>77</v>
      </c>
      <c r="G12" s="189" t="s">
        <v>73</v>
      </c>
      <c r="H12" s="89"/>
      <c r="I12" s="89"/>
      <c r="J12" s="89"/>
      <c r="K12" s="181"/>
      <c r="L12" s="80">
        <v>24</v>
      </c>
      <c r="M12" s="80">
        <v>17</v>
      </c>
      <c r="N12" s="80">
        <v>4</v>
      </c>
      <c r="O12" s="91">
        <v>2</v>
      </c>
      <c r="P12" s="92">
        <v>0</v>
      </c>
      <c r="Q12" s="93">
        <f>O12+P12</f>
        <v>2</v>
      </c>
      <c r="R12" s="81">
        <f>IFERROR(Q12/N12,"-")</f>
        <v>0.5</v>
      </c>
      <c r="S12" s="80">
        <v>1</v>
      </c>
      <c r="T12" s="80">
        <v>0</v>
      </c>
      <c r="U12" s="81">
        <f>IFERROR(T12/(Q12),"-")</f>
        <v>0</v>
      </c>
      <c r="V12" s="82"/>
      <c r="W12" s="83">
        <v>1</v>
      </c>
      <c r="X12" s="81">
        <f>IF(Q12=0,"-",W12/Q12)</f>
        <v>0.5</v>
      </c>
      <c r="Y12" s="186">
        <v>193000</v>
      </c>
      <c r="Z12" s="187">
        <f>IFERROR(Y12/Q12,"-")</f>
        <v>96500</v>
      </c>
      <c r="AA12" s="187">
        <f>IFERROR(Y12/W12,"-")</f>
        <v>193000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1</v>
      </c>
      <c r="BY12" s="127">
        <f>IF(Q12=0,"",IF(BX12=0,"",(BX12/Q12)))</f>
        <v>0.5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1</v>
      </c>
      <c r="CH12" s="134">
        <f>IF(Q12=0,"",IF(CG12=0,"",(CG12/Q12)))</f>
        <v>0.5</v>
      </c>
      <c r="CI12" s="135">
        <v>1</v>
      </c>
      <c r="CJ12" s="136">
        <f>IFERROR(CI12/CG12,"-")</f>
        <v>1</v>
      </c>
      <c r="CK12" s="137">
        <v>193000</v>
      </c>
      <c r="CL12" s="138">
        <f>IFERROR(CK12/CG12,"-")</f>
        <v>193000</v>
      </c>
      <c r="CM12" s="139"/>
      <c r="CN12" s="139"/>
      <c r="CO12" s="139">
        <v>1</v>
      </c>
      <c r="CP12" s="140">
        <v>1</v>
      </c>
      <c r="CQ12" s="141">
        <v>193000</v>
      </c>
      <c r="CR12" s="141">
        <v>193000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82</v>
      </c>
      <c r="C13" s="189" t="s">
        <v>58</v>
      </c>
      <c r="D13" s="189"/>
      <c r="E13" s="189" t="s">
        <v>76</v>
      </c>
      <c r="F13" s="189" t="s">
        <v>77</v>
      </c>
      <c r="G13" s="189" t="s">
        <v>61</v>
      </c>
      <c r="H13" s="89" t="s">
        <v>78</v>
      </c>
      <c r="I13" s="89" t="s">
        <v>83</v>
      </c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84</v>
      </c>
      <c r="C14" s="189" t="s">
        <v>58</v>
      </c>
      <c r="D14" s="189"/>
      <c r="E14" s="189" t="s">
        <v>76</v>
      </c>
      <c r="F14" s="189" t="s">
        <v>77</v>
      </c>
      <c r="G14" s="189" t="s">
        <v>73</v>
      </c>
      <c r="H14" s="89"/>
      <c r="I14" s="89"/>
      <c r="J14" s="89"/>
      <c r="K14" s="181"/>
      <c r="L14" s="80">
        <v>2</v>
      </c>
      <c r="M14" s="80">
        <v>2</v>
      </c>
      <c r="N14" s="80">
        <v>29</v>
      </c>
      <c r="O14" s="91">
        <v>1</v>
      </c>
      <c r="P14" s="92">
        <v>0</v>
      </c>
      <c r="Q14" s="93">
        <f>O14+P14</f>
        <v>1</v>
      </c>
      <c r="R14" s="81">
        <f>IFERROR(Q14/N14,"-")</f>
        <v>0.03448275862069</v>
      </c>
      <c r="S14" s="80">
        <v>0</v>
      </c>
      <c r="T14" s="80">
        <v>1</v>
      </c>
      <c r="U14" s="81">
        <f>IFERROR(T14/(Q14),"-")</f>
        <v>1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1</v>
      </c>
      <c r="BY14" s="127">
        <f>IF(Q14=0,"",IF(BX14=0,"",(BX14/Q14)))</f>
        <v>1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85</v>
      </c>
      <c r="C15" s="189" t="s">
        <v>58</v>
      </c>
      <c r="D15" s="189"/>
      <c r="E15" s="189" t="s">
        <v>86</v>
      </c>
      <c r="F15" s="189" t="s">
        <v>87</v>
      </c>
      <c r="G15" s="189" t="s">
        <v>61</v>
      </c>
      <c r="H15" s="89" t="s">
        <v>78</v>
      </c>
      <c r="I15" s="89" t="s">
        <v>79</v>
      </c>
      <c r="J15" s="89" t="s">
        <v>88</v>
      </c>
      <c r="K15" s="181"/>
      <c r="L15" s="80">
        <v>0</v>
      </c>
      <c r="M15" s="80">
        <v>0</v>
      </c>
      <c r="N15" s="80">
        <v>0</v>
      </c>
      <c r="O15" s="91">
        <v>10</v>
      </c>
      <c r="P15" s="92">
        <v>0</v>
      </c>
      <c r="Q15" s="93">
        <f>O15+P15</f>
        <v>10</v>
      </c>
      <c r="R15" s="81" t="str">
        <f>IFERROR(Q15/N15,"-")</f>
        <v>-</v>
      </c>
      <c r="S15" s="80">
        <v>2</v>
      </c>
      <c r="T15" s="80">
        <v>0</v>
      </c>
      <c r="U15" s="81">
        <f>IFERROR(T15/(Q15),"-")</f>
        <v>0</v>
      </c>
      <c r="V15" s="82"/>
      <c r="W15" s="83">
        <v>3</v>
      </c>
      <c r="X15" s="81">
        <f>IF(Q15=0,"-",W15/Q15)</f>
        <v>0.3</v>
      </c>
      <c r="Y15" s="186">
        <v>171000</v>
      </c>
      <c r="Z15" s="187">
        <f>IFERROR(Y15/Q15,"-")</f>
        <v>17100</v>
      </c>
      <c r="AA15" s="187">
        <f>IFERROR(Y15/W15,"-")</f>
        <v>57000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2</v>
      </c>
      <c r="BP15" s="120">
        <f>IF(Q15=0,"",IF(BO15=0,"",(BO15/Q15)))</f>
        <v>0.2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4</v>
      </c>
      <c r="BY15" s="127">
        <f>IF(Q15=0,"",IF(BX15=0,"",(BX15/Q15)))</f>
        <v>0.4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4</v>
      </c>
      <c r="CH15" s="134">
        <f>IF(Q15=0,"",IF(CG15=0,"",(CG15/Q15)))</f>
        <v>0.4</v>
      </c>
      <c r="CI15" s="135">
        <v>3</v>
      </c>
      <c r="CJ15" s="136">
        <f>IFERROR(CI15/CG15,"-")</f>
        <v>0.75</v>
      </c>
      <c r="CK15" s="137">
        <v>171000</v>
      </c>
      <c r="CL15" s="138">
        <f>IFERROR(CK15/CG15,"-")</f>
        <v>42750</v>
      </c>
      <c r="CM15" s="139">
        <v>1</v>
      </c>
      <c r="CN15" s="139"/>
      <c r="CO15" s="139">
        <v>2</v>
      </c>
      <c r="CP15" s="140">
        <v>3</v>
      </c>
      <c r="CQ15" s="141">
        <v>171000</v>
      </c>
      <c r="CR15" s="141">
        <v>153000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89</v>
      </c>
      <c r="C16" s="189" t="s">
        <v>58</v>
      </c>
      <c r="D16" s="189"/>
      <c r="E16" s="189" t="s">
        <v>86</v>
      </c>
      <c r="F16" s="189" t="s">
        <v>87</v>
      </c>
      <c r="G16" s="189" t="s">
        <v>73</v>
      </c>
      <c r="H16" s="89"/>
      <c r="I16" s="89"/>
      <c r="J16" s="89"/>
      <c r="K16" s="181"/>
      <c r="L16" s="80">
        <v>24</v>
      </c>
      <c r="M16" s="80">
        <v>15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90</v>
      </c>
      <c r="C17" s="189" t="s">
        <v>58</v>
      </c>
      <c r="D17" s="189"/>
      <c r="E17" s="189" t="s">
        <v>86</v>
      </c>
      <c r="F17" s="189" t="s">
        <v>87</v>
      </c>
      <c r="G17" s="189" t="s">
        <v>61</v>
      </c>
      <c r="H17" s="89" t="s">
        <v>78</v>
      </c>
      <c r="I17" s="89" t="s">
        <v>83</v>
      </c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91</v>
      </c>
      <c r="C18" s="189" t="s">
        <v>58</v>
      </c>
      <c r="D18" s="189"/>
      <c r="E18" s="189" t="s">
        <v>86</v>
      </c>
      <c r="F18" s="189" t="s">
        <v>87</v>
      </c>
      <c r="G18" s="189" t="s">
        <v>73</v>
      </c>
      <c r="H18" s="89"/>
      <c r="I18" s="89"/>
      <c r="J18" s="89"/>
      <c r="K18" s="181"/>
      <c r="L18" s="80">
        <v>0</v>
      </c>
      <c r="M18" s="80">
        <v>0</v>
      </c>
      <c r="N18" s="80">
        <v>0</v>
      </c>
      <c r="O18" s="91">
        <v>0</v>
      </c>
      <c r="P18" s="92">
        <v>0</v>
      </c>
      <c r="Q18" s="93">
        <f>O18+P18</f>
        <v>0</v>
      </c>
      <c r="R18" s="81" t="str">
        <f>IFERROR(Q18/N18,"-")</f>
        <v>-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92</v>
      </c>
      <c r="C19" s="189" t="s">
        <v>58</v>
      </c>
      <c r="D19" s="189"/>
      <c r="E19" s="189" t="s">
        <v>76</v>
      </c>
      <c r="F19" s="189" t="s">
        <v>77</v>
      </c>
      <c r="G19" s="189" t="s">
        <v>61</v>
      </c>
      <c r="H19" s="89" t="s">
        <v>93</v>
      </c>
      <c r="I19" s="89" t="s">
        <v>79</v>
      </c>
      <c r="J19" s="89" t="s">
        <v>80</v>
      </c>
      <c r="K19" s="181"/>
      <c r="L19" s="80">
        <v>0</v>
      </c>
      <c r="M19" s="80">
        <v>0</v>
      </c>
      <c r="N19" s="80">
        <v>0</v>
      </c>
      <c r="O19" s="91">
        <v>8</v>
      </c>
      <c r="P19" s="92">
        <v>0</v>
      </c>
      <c r="Q19" s="93">
        <f>O19+P19</f>
        <v>8</v>
      </c>
      <c r="R19" s="81" t="str">
        <f>IFERROR(Q19/N19,"-")</f>
        <v>-</v>
      </c>
      <c r="S19" s="80">
        <v>0</v>
      </c>
      <c r="T19" s="80">
        <v>2</v>
      </c>
      <c r="U19" s="81">
        <f>IFERROR(T19/(Q19),"-")</f>
        <v>0.25</v>
      </c>
      <c r="V19" s="82"/>
      <c r="W19" s="83">
        <v>1</v>
      </c>
      <c r="X19" s="81">
        <f>IF(Q19=0,"-",W19/Q19)</f>
        <v>0.125</v>
      </c>
      <c r="Y19" s="186">
        <v>8000</v>
      </c>
      <c r="Z19" s="187">
        <f>IFERROR(Y19/Q19,"-")</f>
        <v>1000</v>
      </c>
      <c r="AA19" s="187">
        <f>IFERROR(Y19/W19,"-")</f>
        <v>8000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1</v>
      </c>
      <c r="BG19" s="113">
        <f>IF(Q19=0,"",IF(BF19=0,"",(BF19/Q19)))</f>
        <v>0.125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5</v>
      </c>
      <c r="BP19" s="120">
        <f>IF(Q19=0,"",IF(BO19=0,"",(BO19/Q19)))</f>
        <v>0.625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2</v>
      </c>
      <c r="BY19" s="127">
        <f>IF(Q19=0,"",IF(BX19=0,"",(BX19/Q19)))</f>
        <v>0.25</v>
      </c>
      <c r="BZ19" s="128">
        <v>1</v>
      </c>
      <c r="CA19" s="129">
        <f>IFERROR(BZ19/BX19,"-")</f>
        <v>0.5</v>
      </c>
      <c r="CB19" s="130">
        <v>8000</v>
      </c>
      <c r="CC19" s="131">
        <f>IFERROR(CB19/BX19,"-")</f>
        <v>4000</v>
      </c>
      <c r="CD19" s="132"/>
      <c r="CE19" s="132">
        <v>1</v>
      </c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8000</v>
      </c>
      <c r="CR19" s="141">
        <v>8000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94</v>
      </c>
      <c r="C20" s="189" t="s">
        <v>58</v>
      </c>
      <c r="D20" s="189"/>
      <c r="E20" s="189" t="s">
        <v>76</v>
      </c>
      <c r="F20" s="189" t="s">
        <v>77</v>
      </c>
      <c r="G20" s="189" t="s">
        <v>73</v>
      </c>
      <c r="H20" s="89"/>
      <c r="I20" s="89"/>
      <c r="J20" s="89"/>
      <c r="K20" s="181"/>
      <c r="L20" s="80">
        <v>34</v>
      </c>
      <c r="M20" s="80">
        <v>23</v>
      </c>
      <c r="N20" s="80">
        <v>5</v>
      </c>
      <c r="O20" s="91">
        <v>6</v>
      </c>
      <c r="P20" s="92">
        <v>0</v>
      </c>
      <c r="Q20" s="93">
        <f>O20+P20</f>
        <v>6</v>
      </c>
      <c r="R20" s="81">
        <f>IFERROR(Q20/N20,"-")</f>
        <v>1.2</v>
      </c>
      <c r="S20" s="80">
        <v>2</v>
      </c>
      <c r="T20" s="80">
        <v>0</v>
      </c>
      <c r="U20" s="81">
        <f>IFERROR(T20/(Q20),"-")</f>
        <v>0</v>
      </c>
      <c r="V20" s="82"/>
      <c r="W20" s="83">
        <v>3</v>
      </c>
      <c r="X20" s="81">
        <f>IF(Q20=0,"-",W20/Q20)</f>
        <v>0.5</v>
      </c>
      <c r="Y20" s="186">
        <v>380000</v>
      </c>
      <c r="Z20" s="187">
        <f>IFERROR(Y20/Q20,"-")</f>
        <v>63333.333333333</v>
      </c>
      <c r="AA20" s="187">
        <f>IFERROR(Y20/W20,"-")</f>
        <v>126666.66666667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3</v>
      </c>
      <c r="BP20" s="120">
        <f>IF(Q20=0,"",IF(BO20=0,"",(BO20/Q20)))</f>
        <v>0.5</v>
      </c>
      <c r="BQ20" s="121">
        <v>2</v>
      </c>
      <c r="BR20" s="122">
        <f>IFERROR(BQ20/BO20,"-")</f>
        <v>0.66666666666667</v>
      </c>
      <c r="BS20" s="123">
        <v>43000</v>
      </c>
      <c r="BT20" s="124">
        <f>IFERROR(BS20/BO20,"-")</f>
        <v>14333.333333333</v>
      </c>
      <c r="BU20" s="125">
        <v>1</v>
      </c>
      <c r="BV20" s="125"/>
      <c r="BW20" s="125">
        <v>1</v>
      </c>
      <c r="BX20" s="126">
        <v>2</v>
      </c>
      <c r="BY20" s="127">
        <f>IF(Q20=0,"",IF(BX20=0,"",(BX20/Q20)))</f>
        <v>0.33333333333333</v>
      </c>
      <c r="BZ20" s="128">
        <v>2</v>
      </c>
      <c r="CA20" s="129">
        <f>IFERROR(BZ20/BX20,"-")</f>
        <v>1</v>
      </c>
      <c r="CB20" s="130">
        <v>377000</v>
      </c>
      <c r="CC20" s="131">
        <f>IFERROR(CB20/BX20,"-")</f>
        <v>188500</v>
      </c>
      <c r="CD20" s="132"/>
      <c r="CE20" s="132"/>
      <c r="CF20" s="132">
        <v>2</v>
      </c>
      <c r="CG20" s="133">
        <v>1</v>
      </c>
      <c r="CH20" s="134">
        <f>IF(Q20=0,"",IF(CG20=0,"",(CG20/Q20)))</f>
        <v>0.16666666666667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3</v>
      </c>
      <c r="CQ20" s="141">
        <v>380000</v>
      </c>
      <c r="CR20" s="141">
        <v>358000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89" t="s">
        <v>95</v>
      </c>
      <c r="C21" s="189" t="s">
        <v>58</v>
      </c>
      <c r="D21" s="189"/>
      <c r="E21" s="189" t="s">
        <v>76</v>
      </c>
      <c r="F21" s="189" t="s">
        <v>77</v>
      </c>
      <c r="G21" s="189" t="s">
        <v>61</v>
      </c>
      <c r="H21" s="89" t="s">
        <v>93</v>
      </c>
      <c r="I21" s="89" t="s">
        <v>83</v>
      </c>
      <c r="J21" s="89"/>
      <c r="K21" s="181"/>
      <c r="L21" s="80">
        <v>0</v>
      </c>
      <c r="M21" s="80">
        <v>0</v>
      </c>
      <c r="N21" s="80">
        <v>0</v>
      </c>
      <c r="O21" s="91">
        <v>6</v>
      </c>
      <c r="P21" s="92">
        <v>0</v>
      </c>
      <c r="Q21" s="93">
        <f>O21+P21</f>
        <v>6</v>
      </c>
      <c r="R21" s="81" t="str">
        <f>IFERROR(Q21/N21,"-")</f>
        <v>-</v>
      </c>
      <c r="S21" s="80">
        <v>0</v>
      </c>
      <c r="T21" s="80">
        <v>2</v>
      </c>
      <c r="U21" s="81">
        <f>IFERROR(T21/(Q21),"-")</f>
        <v>0.33333333333333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4</v>
      </c>
      <c r="BP21" s="120">
        <f>IF(Q21=0,"",IF(BO21=0,"",(BO21/Q21)))</f>
        <v>0.66666666666667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0.16666666666667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>
        <v>1</v>
      </c>
      <c r="CH21" s="134">
        <f>IF(Q21=0,"",IF(CG21=0,"",(CG21/Q21)))</f>
        <v>0.16666666666667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96</v>
      </c>
      <c r="C22" s="189" t="s">
        <v>58</v>
      </c>
      <c r="D22" s="189"/>
      <c r="E22" s="189" t="s">
        <v>76</v>
      </c>
      <c r="F22" s="189" t="s">
        <v>77</v>
      </c>
      <c r="G22" s="189" t="s">
        <v>73</v>
      </c>
      <c r="H22" s="89"/>
      <c r="I22" s="89"/>
      <c r="J22" s="89"/>
      <c r="K22" s="181"/>
      <c r="L22" s="80">
        <v>8</v>
      </c>
      <c r="M22" s="80">
        <v>8</v>
      </c>
      <c r="N22" s="80">
        <v>3</v>
      </c>
      <c r="O22" s="91">
        <v>2</v>
      </c>
      <c r="P22" s="92">
        <v>0</v>
      </c>
      <c r="Q22" s="93">
        <f>O22+P22</f>
        <v>2</v>
      </c>
      <c r="R22" s="81">
        <f>IFERROR(Q22/N22,"-")</f>
        <v>0.66666666666667</v>
      </c>
      <c r="S22" s="80">
        <v>0</v>
      </c>
      <c r="T22" s="80">
        <v>0</v>
      </c>
      <c r="U22" s="81">
        <f>IFERROR(T22/(Q22),"-")</f>
        <v>0</v>
      </c>
      <c r="V22" s="82"/>
      <c r="W22" s="83">
        <v>1</v>
      </c>
      <c r="X22" s="81">
        <f>IF(Q22=0,"-",W22/Q22)</f>
        <v>0.5</v>
      </c>
      <c r="Y22" s="186">
        <v>105000</v>
      </c>
      <c r="Z22" s="187">
        <f>IFERROR(Y22/Q22,"-")</f>
        <v>52500</v>
      </c>
      <c r="AA22" s="187">
        <f>IFERROR(Y22/W22,"-")</f>
        <v>105000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2</v>
      </c>
      <c r="BY22" s="127">
        <f>IF(Q22=0,"",IF(BX22=0,"",(BX22/Q22)))</f>
        <v>1</v>
      </c>
      <c r="BZ22" s="128">
        <v>1</v>
      </c>
      <c r="CA22" s="129">
        <f>IFERROR(BZ22/BX22,"-")</f>
        <v>0.5</v>
      </c>
      <c r="CB22" s="130">
        <v>105000</v>
      </c>
      <c r="CC22" s="131">
        <f>IFERROR(CB22/BX22,"-")</f>
        <v>52500</v>
      </c>
      <c r="CD22" s="132"/>
      <c r="CE22" s="132"/>
      <c r="CF22" s="132">
        <v>1</v>
      </c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105000</v>
      </c>
      <c r="CR22" s="141">
        <v>105000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/>
      <c r="B23" s="189" t="s">
        <v>97</v>
      </c>
      <c r="C23" s="189" t="s">
        <v>58</v>
      </c>
      <c r="D23" s="189"/>
      <c r="E23" s="189" t="s">
        <v>86</v>
      </c>
      <c r="F23" s="189" t="s">
        <v>87</v>
      </c>
      <c r="G23" s="189" t="s">
        <v>61</v>
      </c>
      <c r="H23" s="89" t="s">
        <v>93</v>
      </c>
      <c r="I23" s="89" t="s">
        <v>79</v>
      </c>
      <c r="J23" s="89" t="s">
        <v>88</v>
      </c>
      <c r="K23" s="181"/>
      <c r="L23" s="80">
        <v>0</v>
      </c>
      <c r="M23" s="80">
        <v>0</v>
      </c>
      <c r="N23" s="80">
        <v>0</v>
      </c>
      <c r="O23" s="91">
        <v>4</v>
      </c>
      <c r="P23" s="92">
        <v>0</v>
      </c>
      <c r="Q23" s="93">
        <f>O23+P23</f>
        <v>4</v>
      </c>
      <c r="R23" s="81" t="str">
        <f>IFERROR(Q23/N23,"-")</f>
        <v>-</v>
      </c>
      <c r="S23" s="80">
        <v>0</v>
      </c>
      <c r="T23" s="80">
        <v>1</v>
      </c>
      <c r="U23" s="81">
        <f>IFERROR(T23/(Q23),"-")</f>
        <v>0.25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0.25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2</v>
      </c>
      <c r="BP23" s="120">
        <f>IF(Q23=0,"",IF(BO23=0,"",(BO23/Q23)))</f>
        <v>0.5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0.25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98</v>
      </c>
      <c r="C24" s="189" t="s">
        <v>58</v>
      </c>
      <c r="D24" s="189"/>
      <c r="E24" s="189" t="s">
        <v>86</v>
      </c>
      <c r="F24" s="189" t="s">
        <v>87</v>
      </c>
      <c r="G24" s="189" t="s">
        <v>73</v>
      </c>
      <c r="H24" s="89"/>
      <c r="I24" s="89"/>
      <c r="J24" s="89"/>
      <c r="K24" s="181"/>
      <c r="L24" s="80">
        <v>20</v>
      </c>
      <c r="M24" s="80">
        <v>15</v>
      </c>
      <c r="N24" s="80">
        <v>0</v>
      </c>
      <c r="O24" s="91">
        <v>0</v>
      </c>
      <c r="P24" s="92">
        <v>0</v>
      </c>
      <c r="Q24" s="93">
        <f>O24+P24</f>
        <v>0</v>
      </c>
      <c r="R24" s="81" t="str">
        <f>IFERROR(Q24/N24,"-")</f>
        <v>-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99</v>
      </c>
      <c r="C25" s="189" t="s">
        <v>58</v>
      </c>
      <c r="D25" s="189"/>
      <c r="E25" s="189" t="s">
        <v>86</v>
      </c>
      <c r="F25" s="189" t="s">
        <v>87</v>
      </c>
      <c r="G25" s="189" t="s">
        <v>61</v>
      </c>
      <c r="H25" s="89" t="s">
        <v>93</v>
      </c>
      <c r="I25" s="89" t="s">
        <v>83</v>
      </c>
      <c r="J25" s="89"/>
      <c r="K25" s="181"/>
      <c r="L25" s="80">
        <v>0</v>
      </c>
      <c r="M25" s="80">
        <v>0</v>
      </c>
      <c r="N25" s="80">
        <v>0</v>
      </c>
      <c r="O25" s="91">
        <v>15</v>
      </c>
      <c r="P25" s="92">
        <v>0</v>
      </c>
      <c r="Q25" s="93">
        <f>O25+P25</f>
        <v>15</v>
      </c>
      <c r="R25" s="81" t="str">
        <f>IFERROR(Q25/N25,"-")</f>
        <v>-</v>
      </c>
      <c r="S25" s="80">
        <v>0</v>
      </c>
      <c r="T25" s="80">
        <v>2</v>
      </c>
      <c r="U25" s="81">
        <f>IFERROR(T25/(Q25),"-")</f>
        <v>0.13333333333333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2</v>
      </c>
      <c r="BG25" s="113">
        <f>IF(Q25=0,"",IF(BF25=0,"",(BF25/Q25)))</f>
        <v>0.13333333333333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8</v>
      </c>
      <c r="BP25" s="120">
        <f>IF(Q25=0,"",IF(BO25=0,"",(BO25/Q25)))</f>
        <v>0.53333333333333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4</v>
      </c>
      <c r="BY25" s="127">
        <f>IF(Q25=0,"",IF(BX25=0,"",(BX25/Q25)))</f>
        <v>0.26666666666667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>
        <v>1</v>
      </c>
      <c r="CH25" s="134">
        <f>IF(Q25=0,"",IF(CG25=0,"",(CG25/Q25)))</f>
        <v>0.066666666666667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100</v>
      </c>
      <c r="C26" s="189" t="s">
        <v>58</v>
      </c>
      <c r="D26" s="189"/>
      <c r="E26" s="189" t="s">
        <v>86</v>
      </c>
      <c r="F26" s="189" t="s">
        <v>87</v>
      </c>
      <c r="G26" s="189" t="s">
        <v>73</v>
      </c>
      <c r="H26" s="89"/>
      <c r="I26" s="89"/>
      <c r="J26" s="89"/>
      <c r="K26" s="181"/>
      <c r="L26" s="80">
        <v>22</v>
      </c>
      <c r="M26" s="80">
        <v>14</v>
      </c>
      <c r="N26" s="80">
        <v>2</v>
      </c>
      <c r="O26" s="91">
        <v>2</v>
      </c>
      <c r="P26" s="92">
        <v>0</v>
      </c>
      <c r="Q26" s="93">
        <f>O26+P26</f>
        <v>2</v>
      </c>
      <c r="R26" s="81">
        <f>IFERROR(Q26/N26,"-")</f>
        <v>1</v>
      </c>
      <c r="S26" s="80">
        <v>1</v>
      </c>
      <c r="T26" s="80">
        <v>0</v>
      </c>
      <c r="U26" s="81">
        <f>IFERROR(T26/(Q26),"-")</f>
        <v>0</v>
      </c>
      <c r="V26" s="82"/>
      <c r="W26" s="83">
        <v>2</v>
      </c>
      <c r="X26" s="81">
        <f>IF(Q26=0,"-",W26/Q26)</f>
        <v>1</v>
      </c>
      <c r="Y26" s="186">
        <v>49500</v>
      </c>
      <c r="Z26" s="187">
        <f>IFERROR(Y26/Q26,"-")</f>
        <v>24750</v>
      </c>
      <c r="AA26" s="187">
        <f>IFERROR(Y26/W26,"-")</f>
        <v>24750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2</v>
      </c>
      <c r="BY26" s="127">
        <f>IF(Q26=0,"",IF(BX26=0,"",(BX26/Q26)))</f>
        <v>1</v>
      </c>
      <c r="BZ26" s="128">
        <v>2</v>
      </c>
      <c r="CA26" s="129">
        <f>IFERROR(BZ26/BX26,"-")</f>
        <v>1</v>
      </c>
      <c r="CB26" s="130">
        <v>49500</v>
      </c>
      <c r="CC26" s="131">
        <f>IFERROR(CB26/BX26,"-")</f>
        <v>24750</v>
      </c>
      <c r="CD26" s="132">
        <v>1</v>
      </c>
      <c r="CE26" s="132"/>
      <c r="CF26" s="132">
        <v>1</v>
      </c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2</v>
      </c>
      <c r="CQ26" s="141">
        <v>49500</v>
      </c>
      <c r="CR26" s="141">
        <v>48000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7.305</v>
      </c>
      <c r="B27" s="189" t="s">
        <v>101</v>
      </c>
      <c r="C27" s="189" t="s">
        <v>58</v>
      </c>
      <c r="D27" s="189"/>
      <c r="E27" s="189" t="s">
        <v>59</v>
      </c>
      <c r="F27" s="189" t="s">
        <v>102</v>
      </c>
      <c r="G27" s="189" t="s">
        <v>61</v>
      </c>
      <c r="H27" s="89" t="s">
        <v>103</v>
      </c>
      <c r="I27" s="89" t="s">
        <v>104</v>
      </c>
      <c r="J27" s="89" t="s">
        <v>105</v>
      </c>
      <c r="K27" s="181">
        <v>200000</v>
      </c>
      <c r="L27" s="80">
        <v>0</v>
      </c>
      <c r="M27" s="80">
        <v>0</v>
      </c>
      <c r="N27" s="80">
        <v>0</v>
      </c>
      <c r="O27" s="91">
        <v>14</v>
      </c>
      <c r="P27" s="92">
        <v>0</v>
      </c>
      <c r="Q27" s="93">
        <f>O27+P27</f>
        <v>14</v>
      </c>
      <c r="R27" s="81" t="str">
        <f>IFERROR(Q27/N27,"-")</f>
        <v>-</v>
      </c>
      <c r="S27" s="80">
        <v>0</v>
      </c>
      <c r="T27" s="80">
        <v>0</v>
      </c>
      <c r="U27" s="81">
        <f>IFERROR(T27/(Q27),"-")</f>
        <v>0</v>
      </c>
      <c r="V27" s="82">
        <f>IFERROR(K27/SUM(Q27:Q32),"-")</f>
        <v>3225.8064516129</v>
      </c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>
        <f>SUM(Y27:Y32)-SUM(K27:K32)</f>
        <v>1261000</v>
      </c>
      <c r="AC27" s="85">
        <f>SUM(Y27:Y32)/SUM(K27:K32)</f>
        <v>7.305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1</v>
      </c>
      <c r="AX27" s="107">
        <f>IF(Q27=0,"",IF(AW27=0,"",(AW27/Q27)))</f>
        <v>0.071428571428571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3</v>
      </c>
      <c r="BG27" s="113">
        <f>IF(Q27=0,"",IF(BF27=0,"",(BF27/Q27)))</f>
        <v>0.21428571428571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4</v>
      </c>
      <c r="BP27" s="120">
        <f>IF(Q27=0,"",IF(BO27=0,"",(BO27/Q27)))</f>
        <v>0.28571428571429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4</v>
      </c>
      <c r="BY27" s="127">
        <f>IF(Q27=0,"",IF(BX27=0,"",(BX27/Q27)))</f>
        <v>0.28571428571429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2</v>
      </c>
      <c r="CH27" s="134">
        <f>IF(Q27=0,"",IF(CG27=0,"",(CG27/Q27)))</f>
        <v>0.14285714285714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106</v>
      </c>
      <c r="C28" s="189" t="s">
        <v>58</v>
      </c>
      <c r="D28" s="189"/>
      <c r="E28" s="189" t="s">
        <v>107</v>
      </c>
      <c r="F28" s="189" t="s">
        <v>108</v>
      </c>
      <c r="G28" s="189" t="s">
        <v>61</v>
      </c>
      <c r="H28" s="89"/>
      <c r="I28" s="89" t="s">
        <v>104</v>
      </c>
      <c r="J28" s="89"/>
      <c r="K28" s="181"/>
      <c r="L28" s="80">
        <v>0</v>
      </c>
      <c r="M28" s="80">
        <v>0</v>
      </c>
      <c r="N28" s="80">
        <v>0</v>
      </c>
      <c r="O28" s="91">
        <v>15</v>
      </c>
      <c r="P28" s="92">
        <v>0</v>
      </c>
      <c r="Q28" s="93">
        <f>O28+P28</f>
        <v>15</v>
      </c>
      <c r="R28" s="81" t="str">
        <f>IFERROR(Q28/N28,"-")</f>
        <v>-</v>
      </c>
      <c r="S28" s="80">
        <v>3</v>
      </c>
      <c r="T28" s="80">
        <v>1</v>
      </c>
      <c r="U28" s="81">
        <f>IFERROR(T28/(Q28),"-")</f>
        <v>0.066666666666667</v>
      </c>
      <c r="V28" s="82"/>
      <c r="W28" s="83">
        <v>4</v>
      </c>
      <c r="X28" s="81">
        <f>IF(Q28=0,"-",W28/Q28)</f>
        <v>0.26666666666667</v>
      </c>
      <c r="Y28" s="186">
        <v>437000</v>
      </c>
      <c r="Z28" s="187">
        <f>IFERROR(Y28/Q28,"-")</f>
        <v>29133.333333333</v>
      </c>
      <c r="AA28" s="187">
        <f>IFERROR(Y28/W28,"-")</f>
        <v>109250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0.066666666666667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2</v>
      </c>
      <c r="BG28" s="113">
        <f>IF(Q28=0,"",IF(BF28=0,"",(BF28/Q28)))</f>
        <v>0.13333333333333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5</v>
      </c>
      <c r="BP28" s="120">
        <f>IF(Q28=0,"",IF(BO28=0,"",(BO28/Q28)))</f>
        <v>0.33333333333333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5</v>
      </c>
      <c r="BY28" s="127">
        <f>IF(Q28=0,"",IF(BX28=0,"",(BX28/Q28)))</f>
        <v>0.33333333333333</v>
      </c>
      <c r="BZ28" s="128">
        <v>2</v>
      </c>
      <c r="CA28" s="129">
        <f>IFERROR(BZ28/BX28,"-")</f>
        <v>0.4</v>
      </c>
      <c r="CB28" s="130">
        <v>429000</v>
      </c>
      <c r="CC28" s="131">
        <f>IFERROR(CB28/BX28,"-")</f>
        <v>85800</v>
      </c>
      <c r="CD28" s="132">
        <v>1</v>
      </c>
      <c r="CE28" s="132"/>
      <c r="CF28" s="132">
        <v>1</v>
      </c>
      <c r="CG28" s="133">
        <v>2</v>
      </c>
      <c r="CH28" s="134">
        <f>IF(Q28=0,"",IF(CG28=0,"",(CG28/Q28)))</f>
        <v>0.13333333333333</v>
      </c>
      <c r="CI28" s="135">
        <v>2</v>
      </c>
      <c r="CJ28" s="136">
        <f>IFERROR(CI28/CG28,"-")</f>
        <v>1</v>
      </c>
      <c r="CK28" s="137">
        <v>8000</v>
      </c>
      <c r="CL28" s="138">
        <f>IFERROR(CK28/CG28,"-")</f>
        <v>4000</v>
      </c>
      <c r="CM28" s="139">
        <v>2</v>
      </c>
      <c r="CN28" s="139"/>
      <c r="CO28" s="139"/>
      <c r="CP28" s="140">
        <v>4</v>
      </c>
      <c r="CQ28" s="141">
        <v>437000</v>
      </c>
      <c r="CR28" s="141">
        <v>426000</v>
      </c>
      <c r="CS28" s="141"/>
      <c r="CT28" s="142" t="str">
        <f>IF(AND(CR28=0,CS28=0),"",IF(AND(CR28&lt;=100000,CS28&lt;=100000),"",IF(CR28/CQ28&gt;0.7,"男高",IF(CS28/CQ28&gt;0.7,"女高",""))))</f>
        <v>男高</v>
      </c>
    </row>
    <row r="29" spans="1:99">
      <c r="A29" s="79"/>
      <c r="B29" s="189" t="s">
        <v>109</v>
      </c>
      <c r="C29" s="189" t="s">
        <v>58</v>
      </c>
      <c r="D29" s="189"/>
      <c r="E29" s="189" t="s">
        <v>110</v>
      </c>
      <c r="F29" s="189" t="s">
        <v>111</v>
      </c>
      <c r="G29" s="189" t="s">
        <v>61</v>
      </c>
      <c r="H29" s="89"/>
      <c r="I29" s="89" t="s">
        <v>104</v>
      </c>
      <c r="J29" s="89"/>
      <c r="K29" s="181"/>
      <c r="L29" s="80">
        <v>0</v>
      </c>
      <c r="M29" s="80">
        <v>0</v>
      </c>
      <c r="N29" s="80">
        <v>0</v>
      </c>
      <c r="O29" s="91">
        <v>5</v>
      </c>
      <c r="P29" s="92">
        <v>0</v>
      </c>
      <c r="Q29" s="93">
        <f>O29+P29</f>
        <v>5</v>
      </c>
      <c r="R29" s="81" t="str">
        <f>IFERROR(Q29/N29,"-")</f>
        <v>-</v>
      </c>
      <c r="S29" s="80">
        <v>0</v>
      </c>
      <c r="T29" s="80">
        <v>1</v>
      </c>
      <c r="U29" s="81">
        <f>IFERROR(T29/(Q29),"-")</f>
        <v>0.2</v>
      </c>
      <c r="V29" s="82"/>
      <c r="W29" s="83">
        <v>1</v>
      </c>
      <c r="X29" s="81">
        <f>IF(Q29=0,"-",W29/Q29)</f>
        <v>0.2</v>
      </c>
      <c r="Y29" s="186">
        <v>6000</v>
      </c>
      <c r="Z29" s="187">
        <f>IFERROR(Y29/Q29,"-")</f>
        <v>1200</v>
      </c>
      <c r="AA29" s="187">
        <f>IFERROR(Y29/W29,"-")</f>
        <v>6000</v>
      </c>
      <c r="AB29" s="181"/>
      <c r="AC29" s="85"/>
      <c r="AD29" s="78"/>
      <c r="AE29" s="94">
        <v>1</v>
      </c>
      <c r="AF29" s="95">
        <f>IF(Q29=0,"",IF(AE29=0,"",(AE29/Q29)))</f>
        <v>0.2</v>
      </c>
      <c r="AG29" s="94"/>
      <c r="AH29" s="96">
        <f>IFERROR(AG29/AE29,"-")</f>
        <v>0</v>
      </c>
      <c r="AI29" s="97"/>
      <c r="AJ29" s="98">
        <f>IFERROR(AI29/AE29,"-")</f>
        <v>0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2</v>
      </c>
      <c r="BP29" s="120">
        <f>IF(Q29=0,"",IF(BO29=0,"",(BO29/Q29)))</f>
        <v>0.4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>
        <v>2</v>
      </c>
      <c r="CH29" s="134">
        <f>IF(Q29=0,"",IF(CG29=0,"",(CG29/Q29)))</f>
        <v>0.4</v>
      </c>
      <c r="CI29" s="135">
        <v>1</v>
      </c>
      <c r="CJ29" s="136">
        <f>IFERROR(CI29/CG29,"-")</f>
        <v>0.5</v>
      </c>
      <c r="CK29" s="137">
        <v>6000</v>
      </c>
      <c r="CL29" s="138">
        <f>IFERROR(CK29/CG29,"-")</f>
        <v>3000</v>
      </c>
      <c r="CM29" s="139"/>
      <c r="CN29" s="139">
        <v>1</v>
      </c>
      <c r="CO29" s="139"/>
      <c r="CP29" s="140">
        <v>1</v>
      </c>
      <c r="CQ29" s="141">
        <v>6000</v>
      </c>
      <c r="CR29" s="141">
        <v>6000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112</v>
      </c>
      <c r="C30" s="189" t="s">
        <v>58</v>
      </c>
      <c r="D30" s="189"/>
      <c r="E30" s="189" t="s">
        <v>113</v>
      </c>
      <c r="F30" s="189" t="s">
        <v>114</v>
      </c>
      <c r="G30" s="189" t="s">
        <v>61</v>
      </c>
      <c r="H30" s="89"/>
      <c r="I30" s="89" t="s">
        <v>104</v>
      </c>
      <c r="J30" s="89"/>
      <c r="K30" s="181"/>
      <c r="L30" s="80">
        <v>0</v>
      </c>
      <c r="M30" s="80">
        <v>0</v>
      </c>
      <c r="N30" s="80">
        <v>0</v>
      </c>
      <c r="O30" s="91">
        <v>7</v>
      </c>
      <c r="P30" s="92">
        <v>0</v>
      </c>
      <c r="Q30" s="93">
        <f>O30+P30</f>
        <v>7</v>
      </c>
      <c r="R30" s="81" t="str">
        <f>IFERROR(Q30/N30,"-")</f>
        <v>-</v>
      </c>
      <c r="S30" s="80">
        <v>1</v>
      </c>
      <c r="T30" s="80">
        <v>0</v>
      </c>
      <c r="U30" s="81">
        <f>IFERROR(T30/(Q30),"-")</f>
        <v>0</v>
      </c>
      <c r="V30" s="82"/>
      <c r="W30" s="83">
        <v>1</v>
      </c>
      <c r="X30" s="81">
        <f>IF(Q30=0,"-",W30/Q30)</f>
        <v>0.14285714285714</v>
      </c>
      <c r="Y30" s="186">
        <v>770000</v>
      </c>
      <c r="Z30" s="187">
        <f>IFERROR(Y30/Q30,"-")</f>
        <v>110000</v>
      </c>
      <c r="AA30" s="187">
        <f>IFERROR(Y30/W30,"-")</f>
        <v>770000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0.14285714285714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2</v>
      </c>
      <c r="BP30" s="120">
        <f>IF(Q30=0,"",IF(BO30=0,"",(BO30/Q30)))</f>
        <v>0.28571428571429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0.28571428571429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2</v>
      </c>
      <c r="CH30" s="134">
        <f>IF(Q30=0,"",IF(CG30=0,"",(CG30/Q30)))</f>
        <v>0.28571428571429</v>
      </c>
      <c r="CI30" s="135">
        <v>1</v>
      </c>
      <c r="CJ30" s="136">
        <f>IFERROR(CI30/CG30,"-")</f>
        <v>0.5</v>
      </c>
      <c r="CK30" s="137">
        <v>770000</v>
      </c>
      <c r="CL30" s="138">
        <f>IFERROR(CK30/CG30,"-")</f>
        <v>385000</v>
      </c>
      <c r="CM30" s="139"/>
      <c r="CN30" s="139"/>
      <c r="CO30" s="139">
        <v>1</v>
      </c>
      <c r="CP30" s="140">
        <v>1</v>
      </c>
      <c r="CQ30" s="141">
        <v>770000</v>
      </c>
      <c r="CR30" s="141">
        <v>770000</v>
      </c>
      <c r="CS30" s="141"/>
      <c r="CT30" s="142" t="str">
        <f>IF(AND(CR30=0,CS30=0),"",IF(AND(CR30&lt;=100000,CS30&lt;=100000),"",IF(CR30/CQ30&gt;0.7,"男高",IF(CS30/CQ30&gt;0.7,"女高",""))))</f>
        <v>男高</v>
      </c>
    </row>
    <row r="31" spans="1:99">
      <c r="A31" s="79"/>
      <c r="B31" s="189" t="s">
        <v>115</v>
      </c>
      <c r="C31" s="189" t="s">
        <v>58</v>
      </c>
      <c r="D31" s="189"/>
      <c r="E31" s="189" t="s">
        <v>116</v>
      </c>
      <c r="F31" s="189" t="s">
        <v>117</v>
      </c>
      <c r="G31" s="189" t="s">
        <v>61</v>
      </c>
      <c r="H31" s="89"/>
      <c r="I31" s="89" t="s">
        <v>104</v>
      </c>
      <c r="J31" s="89"/>
      <c r="K31" s="181"/>
      <c r="L31" s="80">
        <v>0</v>
      </c>
      <c r="M31" s="80">
        <v>0</v>
      </c>
      <c r="N31" s="80">
        <v>0</v>
      </c>
      <c r="O31" s="91">
        <v>13</v>
      </c>
      <c r="P31" s="92">
        <v>1</v>
      </c>
      <c r="Q31" s="93">
        <f>O31+P31</f>
        <v>14</v>
      </c>
      <c r="R31" s="81" t="str">
        <f>IFERROR(Q31/N31,"-")</f>
        <v>-</v>
      </c>
      <c r="S31" s="80">
        <v>0</v>
      </c>
      <c r="T31" s="80">
        <v>2</v>
      </c>
      <c r="U31" s="81">
        <f>IFERROR(T31/(Q31),"-")</f>
        <v>0.14285714285714</v>
      </c>
      <c r="V31" s="82"/>
      <c r="W31" s="83">
        <v>2</v>
      </c>
      <c r="X31" s="81">
        <f>IF(Q31=0,"-",W31/Q31)</f>
        <v>0.14285714285714</v>
      </c>
      <c r="Y31" s="186">
        <v>113000</v>
      </c>
      <c r="Z31" s="187">
        <f>IFERROR(Y31/Q31,"-")</f>
        <v>8071.4285714286</v>
      </c>
      <c r="AA31" s="187">
        <f>IFERROR(Y31/W31,"-")</f>
        <v>56500</v>
      </c>
      <c r="AB31" s="181"/>
      <c r="AC31" s="85"/>
      <c r="AD31" s="78"/>
      <c r="AE31" s="94">
        <v>1</v>
      </c>
      <c r="AF31" s="95">
        <f>IF(Q31=0,"",IF(AE31=0,"",(AE31/Q31)))</f>
        <v>0.071428571428571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>
        <v>1</v>
      </c>
      <c r="AO31" s="101">
        <f>IF(Q31=0,"",IF(AN31=0,"",(AN31/Q31)))</f>
        <v>0.071428571428571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0.071428571428571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3</v>
      </c>
      <c r="BP31" s="120">
        <f>IF(Q31=0,"",IF(BO31=0,"",(BO31/Q31)))</f>
        <v>0.21428571428571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5</v>
      </c>
      <c r="BY31" s="127">
        <f>IF(Q31=0,"",IF(BX31=0,"",(BX31/Q31)))</f>
        <v>0.35714285714286</v>
      </c>
      <c r="BZ31" s="128">
        <v>2</v>
      </c>
      <c r="CA31" s="129">
        <f>IFERROR(BZ31/BX31,"-")</f>
        <v>0.4</v>
      </c>
      <c r="CB31" s="130">
        <v>113000</v>
      </c>
      <c r="CC31" s="131">
        <f>IFERROR(CB31/BX31,"-")</f>
        <v>22600</v>
      </c>
      <c r="CD31" s="132"/>
      <c r="CE31" s="132">
        <v>1</v>
      </c>
      <c r="CF31" s="132">
        <v>1</v>
      </c>
      <c r="CG31" s="133">
        <v>3</v>
      </c>
      <c r="CH31" s="134">
        <f>IF(Q31=0,"",IF(CG31=0,"",(CG31/Q31)))</f>
        <v>0.21428571428571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2</v>
      </c>
      <c r="CQ31" s="141">
        <v>113000</v>
      </c>
      <c r="CR31" s="141">
        <v>107000</v>
      </c>
      <c r="CS31" s="141"/>
      <c r="CT31" s="142" t="str">
        <f>IF(AND(CR31=0,CS31=0),"",IF(AND(CR31&lt;=100000,CS31&lt;=100000),"",IF(CR31/CQ31&gt;0.7,"男高",IF(CS31/CQ31&gt;0.7,"女高",""))))</f>
        <v>男高</v>
      </c>
    </row>
    <row r="32" spans="1:99">
      <c r="A32" s="79"/>
      <c r="B32" s="189" t="s">
        <v>118</v>
      </c>
      <c r="C32" s="189" t="s">
        <v>58</v>
      </c>
      <c r="D32" s="189"/>
      <c r="E32" s="189" t="s">
        <v>72</v>
      </c>
      <c r="F32" s="189" t="s">
        <v>72</v>
      </c>
      <c r="G32" s="189" t="s">
        <v>73</v>
      </c>
      <c r="H32" s="89"/>
      <c r="I32" s="89"/>
      <c r="J32" s="89"/>
      <c r="K32" s="181"/>
      <c r="L32" s="80">
        <v>154</v>
      </c>
      <c r="M32" s="80">
        <v>56</v>
      </c>
      <c r="N32" s="80">
        <v>31</v>
      </c>
      <c r="O32" s="91">
        <v>7</v>
      </c>
      <c r="P32" s="92">
        <v>0</v>
      </c>
      <c r="Q32" s="93">
        <f>O32+P32</f>
        <v>7</v>
      </c>
      <c r="R32" s="81">
        <f>IFERROR(Q32/N32,"-")</f>
        <v>0.2258064516129</v>
      </c>
      <c r="S32" s="80">
        <v>1</v>
      </c>
      <c r="T32" s="80">
        <v>2</v>
      </c>
      <c r="U32" s="81">
        <f>IFERROR(T32/(Q32),"-")</f>
        <v>0.28571428571429</v>
      </c>
      <c r="V32" s="82"/>
      <c r="W32" s="83">
        <v>1</v>
      </c>
      <c r="X32" s="81">
        <f>IF(Q32=0,"-",W32/Q32)</f>
        <v>0.14285714285714</v>
      </c>
      <c r="Y32" s="186">
        <v>135000</v>
      </c>
      <c r="Z32" s="187">
        <f>IFERROR(Y32/Q32,"-")</f>
        <v>19285.714285714</v>
      </c>
      <c r="AA32" s="187">
        <f>IFERROR(Y32/W32,"-")</f>
        <v>135000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0.14285714285714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1</v>
      </c>
      <c r="BP32" s="120">
        <f>IF(Q32=0,"",IF(BO32=0,"",(BO32/Q32)))</f>
        <v>0.14285714285714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4</v>
      </c>
      <c r="BY32" s="127">
        <f>IF(Q32=0,"",IF(BX32=0,"",(BX32/Q32)))</f>
        <v>0.57142857142857</v>
      </c>
      <c r="BZ32" s="128">
        <v>1</v>
      </c>
      <c r="CA32" s="129">
        <f>IFERROR(BZ32/BX32,"-")</f>
        <v>0.25</v>
      </c>
      <c r="CB32" s="130">
        <v>3000</v>
      </c>
      <c r="CC32" s="131">
        <f>IFERROR(CB32/BX32,"-")</f>
        <v>750</v>
      </c>
      <c r="CD32" s="132">
        <v>1</v>
      </c>
      <c r="CE32" s="132"/>
      <c r="CF32" s="132"/>
      <c r="CG32" s="133">
        <v>1</v>
      </c>
      <c r="CH32" s="134">
        <f>IF(Q32=0,"",IF(CG32=0,"",(CG32/Q32)))</f>
        <v>0.14285714285714</v>
      </c>
      <c r="CI32" s="135">
        <v>1</v>
      </c>
      <c r="CJ32" s="136">
        <f>IFERROR(CI32/CG32,"-")</f>
        <v>1</v>
      </c>
      <c r="CK32" s="137">
        <v>135000</v>
      </c>
      <c r="CL32" s="138">
        <f>IFERROR(CK32/CG32,"-")</f>
        <v>135000</v>
      </c>
      <c r="CM32" s="139"/>
      <c r="CN32" s="139"/>
      <c r="CO32" s="139">
        <v>1</v>
      </c>
      <c r="CP32" s="140">
        <v>1</v>
      </c>
      <c r="CQ32" s="141">
        <v>135000</v>
      </c>
      <c r="CR32" s="141">
        <v>135000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>
        <f>AC33</f>
        <v>0.6275</v>
      </c>
      <c r="B33" s="189" t="s">
        <v>119</v>
      </c>
      <c r="C33" s="189" t="s">
        <v>58</v>
      </c>
      <c r="D33" s="189"/>
      <c r="E33" s="189" t="s">
        <v>120</v>
      </c>
      <c r="F33" s="189" t="s">
        <v>121</v>
      </c>
      <c r="G33" s="189" t="s">
        <v>61</v>
      </c>
      <c r="H33" s="89" t="s">
        <v>62</v>
      </c>
      <c r="I33" s="89" t="s">
        <v>122</v>
      </c>
      <c r="J33" s="89" t="s">
        <v>123</v>
      </c>
      <c r="K33" s="181">
        <v>400000</v>
      </c>
      <c r="L33" s="80">
        <v>0</v>
      </c>
      <c r="M33" s="80">
        <v>0</v>
      </c>
      <c r="N33" s="80">
        <v>0</v>
      </c>
      <c r="O33" s="91">
        <v>11</v>
      </c>
      <c r="P33" s="92">
        <v>0</v>
      </c>
      <c r="Q33" s="93">
        <f>O33+P33</f>
        <v>11</v>
      </c>
      <c r="R33" s="81" t="str">
        <f>IFERROR(Q33/N33,"-")</f>
        <v>-</v>
      </c>
      <c r="S33" s="80">
        <v>2</v>
      </c>
      <c r="T33" s="80">
        <v>0</v>
      </c>
      <c r="U33" s="81">
        <f>IFERROR(T33/(Q33),"-")</f>
        <v>0</v>
      </c>
      <c r="V33" s="82">
        <f>IFERROR(K33/SUM(Q33:Q37),"-")</f>
        <v>8888.8888888889</v>
      </c>
      <c r="W33" s="83">
        <v>2</v>
      </c>
      <c r="X33" s="81">
        <f>IF(Q33=0,"-",W33/Q33)</f>
        <v>0.18181818181818</v>
      </c>
      <c r="Y33" s="186">
        <v>55000</v>
      </c>
      <c r="Z33" s="187">
        <f>IFERROR(Y33/Q33,"-")</f>
        <v>5000</v>
      </c>
      <c r="AA33" s="187">
        <f>IFERROR(Y33/W33,"-")</f>
        <v>27500</v>
      </c>
      <c r="AB33" s="181">
        <f>SUM(Y33:Y37)-SUM(K33:K37)</f>
        <v>-149000</v>
      </c>
      <c r="AC33" s="85">
        <f>SUM(Y33:Y37)/SUM(K33:K37)</f>
        <v>0.6275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4</v>
      </c>
      <c r="BG33" s="113">
        <f>IF(Q33=0,"",IF(BF33=0,"",(BF33/Q33)))</f>
        <v>0.36363636363636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2</v>
      </c>
      <c r="BP33" s="120">
        <f>IF(Q33=0,"",IF(BO33=0,"",(BO33/Q33)))</f>
        <v>0.18181818181818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3</v>
      </c>
      <c r="BY33" s="127">
        <f>IF(Q33=0,"",IF(BX33=0,"",(BX33/Q33)))</f>
        <v>0.27272727272727</v>
      </c>
      <c r="BZ33" s="128">
        <v>2</v>
      </c>
      <c r="CA33" s="129">
        <f>IFERROR(BZ33/BX33,"-")</f>
        <v>0.66666666666667</v>
      </c>
      <c r="CB33" s="130">
        <v>55000</v>
      </c>
      <c r="CC33" s="131">
        <f>IFERROR(CB33/BX33,"-")</f>
        <v>18333.333333333</v>
      </c>
      <c r="CD33" s="132"/>
      <c r="CE33" s="132"/>
      <c r="CF33" s="132">
        <v>2</v>
      </c>
      <c r="CG33" s="133">
        <v>2</v>
      </c>
      <c r="CH33" s="134">
        <f>IF(Q33=0,"",IF(CG33=0,"",(CG33/Q33)))</f>
        <v>0.18181818181818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2</v>
      </c>
      <c r="CQ33" s="141">
        <v>55000</v>
      </c>
      <c r="CR33" s="141">
        <v>35000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124</v>
      </c>
      <c r="C34" s="189" t="s">
        <v>58</v>
      </c>
      <c r="D34" s="189"/>
      <c r="E34" s="189" t="s">
        <v>125</v>
      </c>
      <c r="F34" s="189" t="s">
        <v>126</v>
      </c>
      <c r="G34" s="189" t="s">
        <v>61</v>
      </c>
      <c r="H34" s="89"/>
      <c r="I34" s="89" t="s">
        <v>122</v>
      </c>
      <c r="J34" s="89"/>
      <c r="K34" s="181"/>
      <c r="L34" s="80">
        <v>0</v>
      </c>
      <c r="M34" s="80">
        <v>0</v>
      </c>
      <c r="N34" s="80">
        <v>0</v>
      </c>
      <c r="O34" s="91">
        <v>12</v>
      </c>
      <c r="P34" s="92">
        <v>0</v>
      </c>
      <c r="Q34" s="93">
        <f>O34+P34</f>
        <v>12</v>
      </c>
      <c r="R34" s="81" t="str">
        <f>IFERROR(Q34/N34,"-")</f>
        <v>-</v>
      </c>
      <c r="S34" s="80">
        <v>0</v>
      </c>
      <c r="T34" s="80">
        <v>1</v>
      </c>
      <c r="U34" s="81">
        <f>IFERROR(T34/(Q34),"-")</f>
        <v>0.083333333333333</v>
      </c>
      <c r="V34" s="82"/>
      <c r="W34" s="83">
        <v>1</v>
      </c>
      <c r="X34" s="81">
        <f>IF(Q34=0,"-",W34/Q34)</f>
        <v>0.083333333333333</v>
      </c>
      <c r="Y34" s="186">
        <v>10000</v>
      </c>
      <c r="Z34" s="187">
        <f>IFERROR(Y34/Q34,"-")</f>
        <v>833.33333333333</v>
      </c>
      <c r="AA34" s="187">
        <f>IFERROR(Y34/W34,"-")</f>
        <v>10000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0.083333333333333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7</v>
      </c>
      <c r="BP34" s="120">
        <f>IF(Q34=0,"",IF(BO34=0,"",(BO34/Q34)))</f>
        <v>0.58333333333333</v>
      </c>
      <c r="BQ34" s="121">
        <v>1</v>
      </c>
      <c r="BR34" s="122">
        <f>IFERROR(BQ34/BO34,"-")</f>
        <v>0.14285714285714</v>
      </c>
      <c r="BS34" s="123">
        <v>10000</v>
      </c>
      <c r="BT34" s="124">
        <f>IFERROR(BS34/BO34,"-")</f>
        <v>1428.5714285714</v>
      </c>
      <c r="BU34" s="125">
        <v>1</v>
      </c>
      <c r="BV34" s="125"/>
      <c r="BW34" s="125"/>
      <c r="BX34" s="126">
        <v>4</v>
      </c>
      <c r="BY34" s="127">
        <f>IF(Q34=0,"",IF(BX34=0,"",(BX34/Q34)))</f>
        <v>0.33333333333333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10000</v>
      </c>
      <c r="CR34" s="141">
        <v>10000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127</v>
      </c>
      <c r="C35" s="189" t="s">
        <v>58</v>
      </c>
      <c r="D35" s="189"/>
      <c r="E35" s="189" t="s">
        <v>128</v>
      </c>
      <c r="F35" s="189" t="s">
        <v>129</v>
      </c>
      <c r="G35" s="189" t="s">
        <v>61</v>
      </c>
      <c r="H35" s="89"/>
      <c r="I35" s="89" t="s">
        <v>122</v>
      </c>
      <c r="J35" s="89"/>
      <c r="K35" s="181"/>
      <c r="L35" s="80">
        <v>0</v>
      </c>
      <c r="M35" s="80">
        <v>0</v>
      </c>
      <c r="N35" s="80">
        <v>0</v>
      </c>
      <c r="O35" s="91">
        <v>9</v>
      </c>
      <c r="P35" s="92">
        <v>0</v>
      </c>
      <c r="Q35" s="93">
        <f>O35+P35</f>
        <v>9</v>
      </c>
      <c r="R35" s="81" t="str">
        <f>IFERROR(Q35/N35,"-")</f>
        <v>-</v>
      </c>
      <c r="S35" s="80">
        <v>1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0.11111111111111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>
        <v>1</v>
      </c>
      <c r="AX35" s="107">
        <f>IF(Q35=0,"",IF(AW35=0,"",(AW35/Q35)))</f>
        <v>0.11111111111111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3</v>
      </c>
      <c r="BP35" s="120">
        <f>IF(Q35=0,"",IF(BO35=0,"",(BO35/Q35)))</f>
        <v>0.33333333333333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4</v>
      </c>
      <c r="BY35" s="127">
        <f>IF(Q35=0,"",IF(BX35=0,"",(BX35/Q35)))</f>
        <v>0.44444444444444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130</v>
      </c>
      <c r="C36" s="189" t="s">
        <v>58</v>
      </c>
      <c r="D36" s="189"/>
      <c r="E36" s="189" t="s">
        <v>131</v>
      </c>
      <c r="F36" s="189" t="s">
        <v>132</v>
      </c>
      <c r="G36" s="189" t="s">
        <v>61</v>
      </c>
      <c r="H36" s="89"/>
      <c r="I36" s="89" t="s">
        <v>122</v>
      </c>
      <c r="J36" s="89"/>
      <c r="K36" s="181"/>
      <c r="L36" s="80">
        <v>0</v>
      </c>
      <c r="M36" s="80">
        <v>0</v>
      </c>
      <c r="N36" s="80">
        <v>0</v>
      </c>
      <c r="O36" s="91">
        <v>8</v>
      </c>
      <c r="P36" s="92">
        <v>0</v>
      </c>
      <c r="Q36" s="93">
        <f>O36+P36</f>
        <v>8</v>
      </c>
      <c r="R36" s="81" t="str">
        <f>IFERROR(Q36/N36,"-")</f>
        <v>-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>
        <v>1</v>
      </c>
      <c r="AX36" s="107">
        <f>IF(Q36=0,"",IF(AW36=0,"",(AW36/Q36)))</f>
        <v>0.125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1</v>
      </c>
      <c r="BG36" s="113">
        <f>IF(Q36=0,"",IF(BF36=0,"",(BF36/Q36)))</f>
        <v>0.125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5</v>
      </c>
      <c r="BP36" s="120">
        <f>IF(Q36=0,"",IF(BO36=0,"",(BO36/Q36)))</f>
        <v>0.625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>
        <v>1</v>
      </c>
      <c r="CH36" s="134">
        <f>IF(Q36=0,"",IF(CG36=0,"",(CG36/Q36)))</f>
        <v>0.125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133</v>
      </c>
      <c r="C37" s="189" t="s">
        <v>58</v>
      </c>
      <c r="D37" s="189"/>
      <c r="E37" s="189" t="s">
        <v>72</v>
      </c>
      <c r="F37" s="189" t="s">
        <v>72</v>
      </c>
      <c r="G37" s="189" t="s">
        <v>73</v>
      </c>
      <c r="H37" s="89"/>
      <c r="I37" s="89"/>
      <c r="J37" s="89"/>
      <c r="K37" s="181"/>
      <c r="L37" s="80">
        <v>69</v>
      </c>
      <c r="M37" s="80">
        <v>38</v>
      </c>
      <c r="N37" s="80">
        <v>23</v>
      </c>
      <c r="O37" s="91">
        <v>5</v>
      </c>
      <c r="P37" s="92">
        <v>0</v>
      </c>
      <c r="Q37" s="93">
        <f>O37+P37</f>
        <v>5</v>
      </c>
      <c r="R37" s="81">
        <f>IFERROR(Q37/N37,"-")</f>
        <v>0.21739130434783</v>
      </c>
      <c r="S37" s="80">
        <v>2</v>
      </c>
      <c r="T37" s="80">
        <v>0</v>
      </c>
      <c r="U37" s="81">
        <f>IFERROR(T37/(Q37),"-")</f>
        <v>0</v>
      </c>
      <c r="V37" s="82"/>
      <c r="W37" s="83">
        <v>2</v>
      </c>
      <c r="X37" s="81">
        <f>IF(Q37=0,"-",W37/Q37)</f>
        <v>0.4</v>
      </c>
      <c r="Y37" s="186">
        <v>186000</v>
      </c>
      <c r="Z37" s="187">
        <f>IFERROR(Y37/Q37,"-")</f>
        <v>37200</v>
      </c>
      <c r="AA37" s="187">
        <f>IFERROR(Y37/W37,"-")</f>
        <v>93000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0.2</v>
      </c>
      <c r="BQ37" s="121">
        <v>1</v>
      </c>
      <c r="BR37" s="122">
        <f>IFERROR(BQ37/BO37,"-")</f>
        <v>1</v>
      </c>
      <c r="BS37" s="123">
        <v>26000</v>
      </c>
      <c r="BT37" s="124">
        <f>IFERROR(BS37/BO37,"-")</f>
        <v>26000</v>
      </c>
      <c r="BU37" s="125"/>
      <c r="BV37" s="125"/>
      <c r="BW37" s="125">
        <v>1</v>
      </c>
      <c r="BX37" s="126">
        <v>2</v>
      </c>
      <c r="BY37" s="127">
        <f>IF(Q37=0,"",IF(BX37=0,"",(BX37/Q37)))</f>
        <v>0.4</v>
      </c>
      <c r="BZ37" s="128">
        <v>1</v>
      </c>
      <c r="CA37" s="129">
        <f>IFERROR(BZ37/BX37,"-")</f>
        <v>0.5</v>
      </c>
      <c r="CB37" s="130">
        <v>160000</v>
      </c>
      <c r="CC37" s="131">
        <f>IFERROR(CB37/BX37,"-")</f>
        <v>80000</v>
      </c>
      <c r="CD37" s="132"/>
      <c r="CE37" s="132"/>
      <c r="CF37" s="132">
        <v>1</v>
      </c>
      <c r="CG37" s="133">
        <v>2</v>
      </c>
      <c r="CH37" s="134">
        <f>IF(Q37=0,"",IF(CG37=0,"",(CG37/Q37)))</f>
        <v>0.4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2</v>
      </c>
      <c r="CQ37" s="141">
        <v>186000</v>
      </c>
      <c r="CR37" s="141">
        <v>160000</v>
      </c>
      <c r="CS37" s="141"/>
      <c r="CT37" s="142" t="str">
        <f>IF(AND(CR37=0,CS37=0),"",IF(AND(CR37&lt;=100000,CS37&lt;=100000),"",IF(CR37/CQ37&gt;0.7,"男高",IF(CS37/CQ37&gt;0.7,"女高",""))))</f>
        <v>男高</v>
      </c>
    </row>
    <row r="38" spans="1:99">
      <c r="A38" s="79">
        <f>AC38</f>
        <v>0.44615384615385</v>
      </c>
      <c r="B38" s="189" t="s">
        <v>134</v>
      </c>
      <c r="C38" s="189" t="s">
        <v>58</v>
      </c>
      <c r="D38" s="189"/>
      <c r="E38" s="189" t="s">
        <v>120</v>
      </c>
      <c r="F38" s="189" t="s">
        <v>121</v>
      </c>
      <c r="G38" s="189" t="s">
        <v>61</v>
      </c>
      <c r="H38" s="89" t="s">
        <v>135</v>
      </c>
      <c r="I38" s="89" t="s">
        <v>136</v>
      </c>
      <c r="J38" s="89" t="s">
        <v>137</v>
      </c>
      <c r="K38" s="181">
        <v>260000</v>
      </c>
      <c r="L38" s="80">
        <v>0</v>
      </c>
      <c r="M38" s="80">
        <v>0</v>
      </c>
      <c r="N38" s="80">
        <v>0</v>
      </c>
      <c r="O38" s="91">
        <v>11</v>
      </c>
      <c r="P38" s="92">
        <v>0</v>
      </c>
      <c r="Q38" s="93">
        <f>O38+P38</f>
        <v>11</v>
      </c>
      <c r="R38" s="81" t="str">
        <f>IFERROR(Q38/N38,"-")</f>
        <v>-</v>
      </c>
      <c r="S38" s="80">
        <v>0</v>
      </c>
      <c r="T38" s="80">
        <v>1</v>
      </c>
      <c r="U38" s="81">
        <f>IFERROR(T38/(Q38),"-")</f>
        <v>0.090909090909091</v>
      </c>
      <c r="V38" s="82">
        <f>IFERROR(K38/SUM(Q38:Q41),"-")</f>
        <v>8666.6666666667</v>
      </c>
      <c r="W38" s="83">
        <v>3</v>
      </c>
      <c r="X38" s="81">
        <f>IF(Q38=0,"-",W38/Q38)</f>
        <v>0.27272727272727</v>
      </c>
      <c r="Y38" s="186">
        <v>51000</v>
      </c>
      <c r="Z38" s="187">
        <f>IFERROR(Y38/Q38,"-")</f>
        <v>4636.3636363636</v>
      </c>
      <c r="AA38" s="187">
        <f>IFERROR(Y38/W38,"-")</f>
        <v>17000</v>
      </c>
      <c r="AB38" s="181">
        <f>SUM(Y38:Y41)-SUM(K38:K41)</f>
        <v>-144000</v>
      </c>
      <c r="AC38" s="85">
        <f>SUM(Y38:Y41)/SUM(K38:K41)</f>
        <v>0.44615384615385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>
        <v>1</v>
      </c>
      <c r="AX38" s="107">
        <f>IF(Q38=0,"",IF(AW38=0,"",(AW38/Q38)))</f>
        <v>0.090909090909091</v>
      </c>
      <c r="AY38" s="106">
        <v>1</v>
      </c>
      <c r="AZ38" s="108">
        <f>IFERROR(AY38/AW38,"-")</f>
        <v>1</v>
      </c>
      <c r="BA38" s="109">
        <v>19000</v>
      </c>
      <c r="BB38" s="110">
        <f>IFERROR(BA38/AW38,"-")</f>
        <v>19000</v>
      </c>
      <c r="BC38" s="111"/>
      <c r="BD38" s="111"/>
      <c r="BE38" s="111">
        <v>1</v>
      </c>
      <c r="BF38" s="112">
        <v>1</v>
      </c>
      <c r="BG38" s="113">
        <f>IF(Q38=0,"",IF(BF38=0,"",(BF38/Q38)))</f>
        <v>0.090909090909091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5</v>
      </c>
      <c r="BP38" s="120">
        <f>IF(Q38=0,"",IF(BO38=0,"",(BO38/Q38)))</f>
        <v>0.45454545454545</v>
      </c>
      <c r="BQ38" s="121">
        <v>1</v>
      </c>
      <c r="BR38" s="122">
        <f>IFERROR(BQ38/BO38,"-")</f>
        <v>0.2</v>
      </c>
      <c r="BS38" s="123">
        <v>3000</v>
      </c>
      <c r="BT38" s="124">
        <f>IFERROR(BS38/BO38,"-")</f>
        <v>600</v>
      </c>
      <c r="BU38" s="125">
        <v>1</v>
      </c>
      <c r="BV38" s="125"/>
      <c r="BW38" s="125"/>
      <c r="BX38" s="126">
        <v>3</v>
      </c>
      <c r="BY38" s="127">
        <f>IF(Q38=0,"",IF(BX38=0,"",(BX38/Q38)))</f>
        <v>0.27272727272727</v>
      </c>
      <c r="BZ38" s="128">
        <v>1</v>
      </c>
      <c r="CA38" s="129">
        <f>IFERROR(BZ38/BX38,"-")</f>
        <v>0.33333333333333</v>
      </c>
      <c r="CB38" s="130">
        <v>29000</v>
      </c>
      <c r="CC38" s="131">
        <f>IFERROR(CB38/BX38,"-")</f>
        <v>9666.6666666667</v>
      </c>
      <c r="CD38" s="132"/>
      <c r="CE38" s="132"/>
      <c r="CF38" s="132">
        <v>1</v>
      </c>
      <c r="CG38" s="133">
        <v>1</v>
      </c>
      <c r="CH38" s="134">
        <f>IF(Q38=0,"",IF(CG38=0,"",(CG38/Q38)))</f>
        <v>0.090909090909091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3</v>
      </c>
      <c r="CQ38" s="141">
        <v>51000</v>
      </c>
      <c r="CR38" s="141">
        <v>29000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138</v>
      </c>
      <c r="C39" s="189" t="s">
        <v>58</v>
      </c>
      <c r="D39" s="189"/>
      <c r="E39" s="189" t="s">
        <v>125</v>
      </c>
      <c r="F39" s="189" t="s">
        <v>126</v>
      </c>
      <c r="G39" s="189" t="s">
        <v>61</v>
      </c>
      <c r="H39" s="89"/>
      <c r="I39" s="89" t="s">
        <v>136</v>
      </c>
      <c r="J39" s="89" t="s">
        <v>139</v>
      </c>
      <c r="K39" s="181"/>
      <c r="L39" s="80">
        <v>0</v>
      </c>
      <c r="M39" s="80">
        <v>0</v>
      </c>
      <c r="N39" s="80">
        <v>0</v>
      </c>
      <c r="O39" s="91">
        <v>7</v>
      </c>
      <c r="P39" s="92">
        <v>0</v>
      </c>
      <c r="Q39" s="93">
        <f>O39+P39</f>
        <v>7</v>
      </c>
      <c r="R39" s="81" t="str">
        <f>IFERROR(Q39/N39,"-")</f>
        <v>-</v>
      </c>
      <c r="S39" s="80">
        <v>0</v>
      </c>
      <c r="T39" s="80">
        <v>3</v>
      </c>
      <c r="U39" s="81">
        <f>IFERROR(T39/(Q39),"-")</f>
        <v>0.42857142857143</v>
      </c>
      <c r="V39" s="82"/>
      <c r="W39" s="83">
        <v>1</v>
      </c>
      <c r="X39" s="81">
        <f>IF(Q39=0,"-",W39/Q39)</f>
        <v>0.14285714285714</v>
      </c>
      <c r="Y39" s="186">
        <v>25000</v>
      </c>
      <c r="Z39" s="187">
        <f>IFERROR(Y39/Q39,"-")</f>
        <v>3571.4285714286</v>
      </c>
      <c r="AA39" s="187">
        <f>IFERROR(Y39/W39,"-")</f>
        <v>25000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1</v>
      </c>
      <c r="AO39" s="101">
        <f>IF(Q39=0,"",IF(AN39=0,"",(AN39/Q39)))</f>
        <v>0.14285714285714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5</v>
      </c>
      <c r="BP39" s="120">
        <f>IF(Q39=0,"",IF(BO39=0,"",(BO39/Q39)))</f>
        <v>0.71428571428571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1</v>
      </c>
      <c r="BY39" s="127">
        <f>IF(Q39=0,"",IF(BX39=0,"",(BX39/Q39)))</f>
        <v>0.14285714285714</v>
      </c>
      <c r="BZ39" s="128">
        <v>1</v>
      </c>
      <c r="CA39" s="129">
        <f>IFERROR(BZ39/BX39,"-")</f>
        <v>1</v>
      </c>
      <c r="CB39" s="130">
        <v>25000</v>
      </c>
      <c r="CC39" s="131">
        <f>IFERROR(CB39/BX39,"-")</f>
        <v>25000</v>
      </c>
      <c r="CD39" s="132"/>
      <c r="CE39" s="132"/>
      <c r="CF39" s="132">
        <v>1</v>
      </c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25000</v>
      </c>
      <c r="CR39" s="141">
        <v>25000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140</v>
      </c>
      <c r="C40" s="189" t="s">
        <v>58</v>
      </c>
      <c r="D40" s="189"/>
      <c r="E40" s="189" t="s">
        <v>141</v>
      </c>
      <c r="F40" s="189" t="s">
        <v>142</v>
      </c>
      <c r="G40" s="189" t="s">
        <v>61</v>
      </c>
      <c r="H40" s="89"/>
      <c r="I40" s="89" t="s">
        <v>136</v>
      </c>
      <c r="J40" s="89" t="s">
        <v>143</v>
      </c>
      <c r="K40" s="181"/>
      <c r="L40" s="80">
        <v>0</v>
      </c>
      <c r="M40" s="80">
        <v>0</v>
      </c>
      <c r="N40" s="80">
        <v>0</v>
      </c>
      <c r="O40" s="91">
        <v>6</v>
      </c>
      <c r="P40" s="92">
        <v>0</v>
      </c>
      <c r="Q40" s="93">
        <f>O40+P40</f>
        <v>6</v>
      </c>
      <c r="R40" s="81" t="str">
        <f>IFERROR(Q40/N40,"-")</f>
        <v>-</v>
      </c>
      <c r="S40" s="80">
        <v>1</v>
      </c>
      <c r="T40" s="80">
        <v>0</v>
      </c>
      <c r="U40" s="81">
        <f>IFERROR(T40/(Q40),"-")</f>
        <v>0</v>
      </c>
      <c r="V40" s="82"/>
      <c r="W40" s="83">
        <v>1</v>
      </c>
      <c r="X40" s="81">
        <f>IF(Q40=0,"-",W40/Q40)</f>
        <v>0.16666666666667</v>
      </c>
      <c r="Y40" s="186">
        <v>40000</v>
      </c>
      <c r="Z40" s="187">
        <f>IFERROR(Y40/Q40,"-")</f>
        <v>6666.6666666667</v>
      </c>
      <c r="AA40" s="187">
        <f>IFERROR(Y40/W40,"-")</f>
        <v>40000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>
        <v>1</v>
      </c>
      <c r="AO40" s="101">
        <f>IF(Q40=0,"",IF(AN40=0,"",(AN40/Q40)))</f>
        <v>0.16666666666667</v>
      </c>
      <c r="AP40" s="100"/>
      <c r="AQ40" s="102">
        <f>IFERROR(AP40/AN40,"-")</f>
        <v>0</v>
      </c>
      <c r="AR40" s="103"/>
      <c r="AS40" s="104">
        <f>IFERROR(AR40/AN40,"-")</f>
        <v>0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1</v>
      </c>
      <c r="BP40" s="120">
        <f>IF(Q40=0,"",IF(BO40=0,"",(BO40/Q40)))</f>
        <v>0.16666666666667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3</v>
      </c>
      <c r="BY40" s="127">
        <f>IF(Q40=0,"",IF(BX40=0,"",(BX40/Q40)))</f>
        <v>0.5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>
        <v>1</v>
      </c>
      <c r="CH40" s="134">
        <f>IF(Q40=0,"",IF(CG40=0,"",(CG40/Q40)))</f>
        <v>0.16666666666667</v>
      </c>
      <c r="CI40" s="135">
        <v>1</v>
      </c>
      <c r="CJ40" s="136">
        <f>IFERROR(CI40/CG40,"-")</f>
        <v>1</v>
      </c>
      <c r="CK40" s="137">
        <v>40000</v>
      </c>
      <c r="CL40" s="138">
        <f>IFERROR(CK40/CG40,"-")</f>
        <v>40000</v>
      </c>
      <c r="CM40" s="139"/>
      <c r="CN40" s="139"/>
      <c r="CO40" s="139">
        <v>1</v>
      </c>
      <c r="CP40" s="140">
        <v>1</v>
      </c>
      <c r="CQ40" s="141">
        <v>40000</v>
      </c>
      <c r="CR40" s="141">
        <v>40000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144</v>
      </c>
      <c r="C41" s="189" t="s">
        <v>58</v>
      </c>
      <c r="D41" s="189"/>
      <c r="E41" s="189" t="s">
        <v>72</v>
      </c>
      <c r="F41" s="189" t="s">
        <v>72</v>
      </c>
      <c r="G41" s="189" t="s">
        <v>73</v>
      </c>
      <c r="H41" s="89"/>
      <c r="I41" s="89"/>
      <c r="J41" s="89"/>
      <c r="K41" s="181"/>
      <c r="L41" s="80">
        <v>53</v>
      </c>
      <c r="M41" s="80">
        <v>29</v>
      </c>
      <c r="N41" s="80">
        <v>21</v>
      </c>
      <c r="O41" s="91">
        <v>6</v>
      </c>
      <c r="P41" s="92">
        <v>0</v>
      </c>
      <c r="Q41" s="93">
        <f>O41+P41</f>
        <v>6</v>
      </c>
      <c r="R41" s="81">
        <f>IFERROR(Q41/N41,"-")</f>
        <v>0.28571428571429</v>
      </c>
      <c r="S41" s="80">
        <v>0</v>
      </c>
      <c r="T41" s="80">
        <v>1</v>
      </c>
      <c r="U41" s="81">
        <f>IFERROR(T41/(Q41),"-")</f>
        <v>0.16666666666667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>
        <v>2</v>
      </c>
      <c r="AO41" s="101">
        <f>IF(Q41=0,"",IF(AN41=0,"",(AN41/Q41)))</f>
        <v>0.33333333333333</v>
      </c>
      <c r="AP41" s="100"/>
      <c r="AQ41" s="102">
        <f>IFERROR(AP41/AN41,"-")</f>
        <v>0</v>
      </c>
      <c r="AR41" s="103"/>
      <c r="AS41" s="104">
        <f>IFERROR(AR41/AN41,"-")</f>
        <v>0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2</v>
      </c>
      <c r="BP41" s="120">
        <f>IF(Q41=0,"",IF(BO41=0,"",(BO41/Q41)))</f>
        <v>0.33333333333333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1</v>
      </c>
      <c r="BY41" s="127">
        <f>IF(Q41=0,"",IF(BX41=0,"",(BX41/Q41)))</f>
        <v>0.16666666666667</v>
      </c>
      <c r="BZ41" s="128">
        <v>1</v>
      </c>
      <c r="CA41" s="129">
        <f>IFERROR(BZ41/BX41,"-")</f>
        <v>1</v>
      </c>
      <c r="CB41" s="130">
        <v>8000</v>
      </c>
      <c r="CC41" s="131">
        <f>IFERROR(CB41/BX41,"-")</f>
        <v>8000</v>
      </c>
      <c r="CD41" s="132"/>
      <c r="CE41" s="132">
        <v>1</v>
      </c>
      <c r="CF41" s="132"/>
      <c r="CG41" s="133">
        <v>1</v>
      </c>
      <c r="CH41" s="134">
        <f>IF(Q41=0,"",IF(CG41=0,"",(CG41/Q41)))</f>
        <v>0.16666666666667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0</v>
      </c>
      <c r="CQ41" s="141">
        <v>0</v>
      </c>
      <c r="CR41" s="141">
        <v>8000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0.03</v>
      </c>
      <c r="B42" s="189" t="s">
        <v>145</v>
      </c>
      <c r="C42" s="189" t="s">
        <v>58</v>
      </c>
      <c r="D42" s="189"/>
      <c r="E42" s="189" t="s">
        <v>146</v>
      </c>
      <c r="F42" s="189" t="s">
        <v>147</v>
      </c>
      <c r="G42" s="189" t="s">
        <v>61</v>
      </c>
      <c r="H42" s="89" t="s">
        <v>148</v>
      </c>
      <c r="I42" s="89" t="s">
        <v>149</v>
      </c>
      <c r="J42" s="191" t="s">
        <v>150</v>
      </c>
      <c r="K42" s="181">
        <v>300000</v>
      </c>
      <c r="L42" s="80">
        <v>0</v>
      </c>
      <c r="M42" s="80">
        <v>0</v>
      </c>
      <c r="N42" s="80">
        <v>0</v>
      </c>
      <c r="O42" s="91">
        <v>5</v>
      </c>
      <c r="P42" s="92">
        <v>0</v>
      </c>
      <c r="Q42" s="93">
        <f>O42+P42</f>
        <v>5</v>
      </c>
      <c r="R42" s="81" t="str">
        <f>IFERROR(Q42/N42,"-")</f>
        <v>-</v>
      </c>
      <c r="S42" s="80">
        <v>0</v>
      </c>
      <c r="T42" s="80">
        <v>0</v>
      </c>
      <c r="U42" s="81">
        <f>IFERROR(T42/(Q42),"-")</f>
        <v>0</v>
      </c>
      <c r="V42" s="82">
        <f>IFERROR(K42/SUM(Q42:Q55),"-")</f>
        <v>14285.714285714</v>
      </c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>
        <f>SUM(Y42:Y55)-SUM(K42:K55)</f>
        <v>-291000</v>
      </c>
      <c r="AC42" s="85">
        <f>SUM(Y42:Y55)/SUM(K42:K55)</f>
        <v>0.03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>
        <v>1</v>
      </c>
      <c r="AX42" s="107">
        <f>IF(Q42=0,"",IF(AW42=0,"",(AW42/Q42)))</f>
        <v>0.2</v>
      </c>
      <c r="AY42" s="106"/>
      <c r="AZ42" s="108">
        <f>IFERROR(AY42/AW42,"-")</f>
        <v>0</v>
      </c>
      <c r="BA42" s="109"/>
      <c r="BB42" s="110">
        <f>IFERROR(BA42/AW42,"-")</f>
        <v>0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1</v>
      </c>
      <c r="BP42" s="120">
        <f>IF(Q42=0,"",IF(BO42=0,"",(BO42/Q42)))</f>
        <v>0.2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3</v>
      </c>
      <c r="BY42" s="127">
        <f>IF(Q42=0,"",IF(BX42=0,"",(BX42/Q42)))</f>
        <v>0.6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151</v>
      </c>
      <c r="C43" s="189" t="s">
        <v>58</v>
      </c>
      <c r="D43" s="189"/>
      <c r="E43" s="189" t="s">
        <v>152</v>
      </c>
      <c r="F43" s="189" t="s">
        <v>153</v>
      </c>
      <c r="G43" s="189" t="s">
        <v>61</v>
      </c>
      <c r="H43" s="89" t="s">
        <v>154</v>
      </c>
      <c r="I43" s="89" t="s">
        <v>149</v>
      </c>
      <c r="J43" s="89" t="s">
        <v>155</v>
      </c>
      <c r="K43" s="181"/>
      <c r="L43" s="80">
        <v>0</v>
      </c>
      <c r="M43" s="80">
        <v>0</v>
      </c>
      <c r="N43" s="80">
        <v>0</v>
      </c>
      <c r="O43" s="91">
        <v>1</v>
      </c>
      <c r="P43" s="92">
        <v>0</v>
      </c>
      <c r="Q43" s="93">
        <f>O43+P43</f>
        <v>1</v>
      </c>
      <c r="R43" s="81" t="str">
        <f>IFERROR(Q43/N43,"-")</f>
        <v>-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1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156</v>
      </c>
      <c r="C44" s="189" t="s">
        <v>58</v>
      </c>
      <c r="D44" s="189"/>
      <c r="E44" s="189" t="s">
        <v>157</v>
      </c>
      <c r="F44" s="189" t="s">
        <v>158</v>
      </c>
      <c r="G44" s="189" t="s">
        <v>61</v>
      </c>
      <c r="H44" s="89" t="s">
        <v>159</v>
      </c>
      <c r="I44" s="89" t="s">
        <v>149</v>
      </c>
      <c r="J44" s="89"/>
      <c r="K44" s="181"/>
      <c r="L44" s="80">
        <v>0</v>
      </c>
      <c r="M44" s="80">
        <v>0</v>
      </c>
      <c r="N44" s="80">
        <v>0</v>
      </c>
      <c r="O44" s="91">
        <v>0</v>
      </c>
      <c r="P44" s="92">
        <v>0</v>
      </c>
      <c r="Q44" s="93">
        <f>O44+P44</f>
        <v>0</v>
      </c>
      <c r="R44" s="81" t="str">
        <f>IFERROR(Q44/N44,"-")</f>
        <v>-</v>
      </c>
      <c r="S44" s="80">
        <v>0</v>
      </c>
      <c r="T44" s="80">
        <v>0</v>
      </c>
      <c r="U44" s="81" t="str">
        <f>IFERROR(T44/(Q44),"-")</f>
        <v>-</v>
      </c>
      <c r="V44" s="82"/>
      <c r="W44" s="83">
        <v>0</v>
      </c>
      <c r="X44" s="81" t="str">
        <f>IF(Q44=0,"-",W44/Q44)</f>
        <v>-</v>
      </c>
      <c r="Y44" s="186">
        <v>0</v>
      </c>
      <c r="Z44" s="187" t="str">
        <f>IFERROR(Y44/Q44,"-")</f>
        <v>-</v>
      </c>
      <c r="AA44" s="187" t="str">
        <f>IFERROR(Y44/W44,"-")</f>
        <v>-</v>
      </c>
      <c r="AB44" s="181"/>
      <c r="AC44" s="85"/>
      <c r="AD44" s="78"/>
      <c r="AE44" s="94"/>
      <c r="AF44" s="95" t="str">
        <f>IF(Q44=0,"",IF(AE44=0,"",(AE44/Q44)))</f>
        <v/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 t="str">
        <f>IF(Q44=0,"",IF(AN44=0,"",(AN44/Q44)))</f>
        <v/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 t="str">
        <f>IF(Q44=0,"",IF(AW44=0,"",(AW44/Q44)))</f>
        <v/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 t="str">
        <f>IF(Q44=0,"",IF(BF44=0,"",(BF44/Q44)))</f>
        <v/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 t="str">
        <f>IF(Q44=0,"",IF(BO44=0,"",(BO44/Q44)))</f>
        <v/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 t="str">
        <f>IF(Q44=0,"",IF(BX44=0,"",(BX44/Q44)))</f>
        <v/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 t="str">
        <f>IF(Q44=0,"",IF(CG44=0,"",(CG44/Q44)))</f>
        <v/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160</v>
      </c>
      <c r="C45" s="189" t="s">
        <v>58</v>
      </c>
      <c r="D45" s="189"/>
      <c r="E45" s="189" t="s">
        <v>161</v>
      </c>
      <c r="F45" s="189" t="s">
        <v>162</v>
      </c>
      <c r="G45" s="189" t="s">
        <v>61</v>
      </c>
      <c r="H45" s="89" t="s">
        <v>163</v>
      </c>
      <c r="I45" s="89" t="s">
        <v>149</v>
      </c>
      <c r="J45" s="191" t="s">
        <v>164</v>
      </c>
      <c r="K45" s="181"/>
      <c r="L45" s="80">
        <v>0</v>
      </c>
      <c r="M45" s="80">
        <v>0</v>
      </c>
      <c r="N45" s="80">
        <v>0</v>
      </c>
      <c r="O45" s="91">
        <v>2</v>
      </c>
      <c r="P45" s="92">
        <v>0</v>
      </c>
      <c r="Q45" s="93">
        <f>O45+P45</f>
        <v>2</v>
      </c>
      <c r="R45" s="81" t="str">
        <f>IFERROR(Q45/N45,"-")</f>
        <v>-</v>
      </c>
      <c r="S45" s="80">
        <v>0</v>
      </c>
      <c r="T45" s="80">
        <v>0</v>
      </c>
      <c r="U45" s="81">
        <f>IFERROR(T45/(Q45),"-")</f>
        <v>0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2</v>
      </c>
      <c r="BP45" s="120">
        <f>IF(Q45=0,"",IF(BO45=0,"",(BO45/Q45)))</f>
        <v>1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165</v>
      </c>
      <c r="C46" s="189" t="s">
        <v>58</v>
      </c>
      <c r="D46" s="189"/>
      <c r="E46" s="189" t="s">
        <v>146</v>
      </c>
      <c r="F46" s="189" t="s">
        <v>147</v>
      </c>
      <c r="G46" s="189" t="s">
        <v>61</v>
      </c>
      <c r="H46" s="89" t="s">
        <v>166</v>
      </c>
      <c r="I46" s="89" t="s">
        <v>149</v>
      </c>
      <c r="J46" s="89" t="s">
        <v>167</v>
      </c>
      <c r="K46" s="181"/>
      <c r="L46" s="80">
        <v>0</v>
      </c>
      <c r="M46" s="80">
        <v>0</v>
      </c>
      <c r="N46" s="80">
        <v>0</v>
      </c>
      <c r="O46" s="91">
        <v>3</v>
      </c>
      <c r="P46" s="92">
        <v>0</v>
      </c>
      <c r="Q46" s="93">
        <f>O46+P46</f>
        <v>3</v>
      </c>
      <c r="R46" s="81" t="str">
        <f>IFERROR(Q46/N46,"-")</f>
        <v>-</v>
      </c>
      <c r="S46" s="80">
        <v>0</v>
      </c>
      <c r="T46" s="80">
        <v>1</v>
      </c>
      <c r="U46" s="81">
        <f>IFERROR(T46/(Q46),"-")</f>
        <v>0.33333333333333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0.33333333333333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1</v>
      </c>
      <c r="BP46" s="120">
        <f>IF(Q46=0,"",IF(BO46=0,"",(BO46/Q46)))</f>
        <v>0.33333333333333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1</v>
      </c>
      <c r="BY46" s="127">
        <f>IF(Q46=0,"",IF(BX46=0,"",(BX46/Q46)))</f>
        <v>0.33333333333333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168</v>
      </c>
      <c r="C47" s="189" t="s">
        <v>58</v>
      </c>
      <c r="D47" s="189"/>
      <c r="E47" s="189" t="s">
        <v>152</v>
      </c>
      <c r="F47" s="189" t="s">
        <v>153</v>
      </c>
      <c r="G47" s="189" t="s">
        <v>61</v>
      </c>
      <c r="H47" s="89" t="s">
        <v>169</v>
      </c>
      <c r="I47" s="89" t="s">
        <v>149</v>
      </c>
      <c r="J47" s="89" t="s">
        <v>170</v>
      </c>
      <c r="K47" s="181"/>
      <c r="L47" s="80">
        <v>0</v>
      </c>
      <c r="M47" s="80">
        <v>0</v>
      </c>
      <c r="N47" s="80">
        <v>0</v>
      </c>
      <c r="O47" s="91">
        <v>1</v>
      </c>
      <c r="P47" s="92">
        <v>0</v>
      </c>
      <c r="Q47" s="93">
        <f>O47+P47</f>
        <v>1</v>
      </c>
      <c r="R47" s="81" t="str">
        <f>IFERROR(Q47/N47,"-")</f>
        <v>-</v>
      </c>
      <c r="S47" s="80">
        <v>1</v>
      </c>
      <c r="T47" s="80">
        <v>0</v>
      </c>
      <c r="U47" s="81">
        <f>IFERROR(T47/(Q47),"-")</f>
        <v>0</v>
      </c>
      <c r="V47" s="82"/>
      <c r="W47" s="83">
        <v>1</v>
      </c>
      <c r="X47" s="81">
        <f>IF(Q47=0,"-",W47/Q47)</f>
        <v>1</v>
      </c>
      <c r="Y47" s="186">
        <v>9000</v>
      </c>
      <c r="Z47" s="187">
        <f>IFERROR(Y47/Q47,"-")</f>
        <v>9000</v>
      </c>
      <c r="AA47" s="187">
        <f>IFERROR(Y47/W47,"-")</f>
        <v>9000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>
        <v>1</v>
      </c>
      <c r="BY47" s="127">
        <f>IF(Q47=0,"",IF(BX47=0,"",(BX47/Q47)))</f>
        <v>1</v>
      </c>
      <c r="BZ47" s="128">
        <v>1</v>
      </c>
      <c r="CA47" s="129">
        <f>IFERROR(BZ47/BX47,"-")</f>
        <v>1</v>
      </c>
      <c r="CB47" s="130">
        <v>9000</v>
      </c>
      <c r="CC47" s="131">
        <f>IFERROR(CB47/BX47,"-")</f>
        <v>9000</v>
      </c>
      <c r="CD47" s="132"/>
      <c r="CE47" s="132"/>
      <c r="CF47" s="132">
        <v>1</v>
      </c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9000</v>
      </c>
      <c r="CR47" s="141">
        <v>9000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171</v>
      </c>
      <c r="C48" s="189" t="s">
        <v>58</v>
      </c>
      <c r="D48" s="189"/>
      <c r="E48" s="189" t="s">
        <v>157</v>
      </c>
      <c r="F48" s="189" t="s">
        <v>158</v>
      </c>
      <c r="G48" s="189" t="s">
        <v>61</v>
      </c>
      <c r="H48" s="89" t="s">
        <v>172</v>
      </c>
      <c r="I48" s="89" t="s">
        <v>149</v>
      </c>
      <c r="J48" s="89"/>
      <c r="K48" s="181"/>
      <c r="L48" s="80">
        <v>0</v>
      </c>
      <c r="M48" s="80">
        <v>0</v>
      </c>
      <c r="N48" s="80">
        <v>0</v>
      </c>
      <c r="O48" s="91">
        <v>0</v>
      </c>
      <c r="P48" s="92">
        <v>0</v>
      </c>
      <c r="Q48" s="93">
        <f>O48+P48</f>
        <v>0</v>
      </c>
      <c r="R48" s="81" t="str">
        <f>IFERROR(Q48/N48,"-")</f>
        <v>-</v>
      </c>
      <c r="S48" s="80">
        <v>0</v>
      </c>
      <c r="T48" s="80">
        <v>0</v>
      </c>
      <c r="U48" s="81" t="str">
        <f>IFERROR(T48/(Q48),"-")</f>
        <v>-</v>
      </c>
      <c r="V48" s="82"/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173</v>
      </c>
      <c r="C49" s="189" t="s">
        <v>58</v>
      </c>
      <c r="D49" s="189"/>
      <c r="E49" s="189" t="s">
        <v>161</v>
      </c>
      <c r="F49" s="189" t="s">
        <v>162</v>
      </c>
      <c r="G49" s="189" t="s">
        <v>61</v>
      </c>
      <c r="H49" s="89" t="s">
        <v>174</v>
      </c>
      <c r="I49" s="89" t="s">
        <v>149</v>
      </c>
      <c r="J49" s="89"/>
      <c r="K49" s="181"/>
      <c r="L49" s="80">
        <v>0</v>
      </c>
      <c r="M49" s="80">
        <v>0</v>
      </c>
      <c r="N49" s="80">
        <v>0</v>
      </c>
      <c r="O49" s="91">
        <v>0</v>
      </c>
      <c r="P49" s="92">
        <v>0</v>
      </c>
      <c r="Q49" s="93">
        <f>O49+P49</f>
        <v>0</v>
      </c>
      <c r="R49" s="81" t="str">
        <f>IFERROR(Q49/N49,"-")</f>
        <v>-</v>
      </c>
      <c r="S49" s="80">
        <v>0</v>
      </c>
      <c r="T49" s="80">
        <v>0</v>
      </c>
      <c r="U49" s="81" t="str">
        <f>IFERROR(T49/(Q49),"-")</f>
        <v>-</v>
      </c>
      <c r="V49" s="82"/>
      <c r="W49" s="83">
        <v>0</v>
      </c>
      <c r="X49" s="81" t="str">
        <f>IF(Q49=0,"-",W49/Q49)</f>
        <v>-</v>
      </c>
      <c r="Y49" s="186">
        <v>0</v>
      </c>
      <c r="Z49" s="187" t="str">
        <f>IFERROR(Y49/Q49,"-")</f>
        <v>-</v>
      </c>
      <c r="AA49" s="187" t="str">
        <f>IFERROR(Y49/W49,"-")</f>
        <v>-</v>
      </c>
      <c r="AB49" s="181"/>
      <c r="AC49" s="85"/>
      <c r="AD49" s="78"/>
      <c r="AE49" s="94"/>
      <c r="AF49" s="95" t="str">
        <f>IF(Q49=0,"",IF(AE49=0,"",(AE49/Q49)))</f>
        <v/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 t="str">
        <f>IF(Q49=0,"",IF(AN49=0,"",(AN49/Q49)))</f>
        <v/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 t="str">
        <f>IF(Q49=0,"",IF(AW49=0,"",(AW49/Q49)))</f>
        <v/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 t="str">
        <f>IF(Q49=0,"",IF(BF49=0,"",(BF49/Q49)))</f>
        <v/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 t="str">
        <f>IF(Q49=0,"",IF(BO49=0,"",(BO49/Q49)))</f>
        <v/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 t="str">
        <f>IF(Q49=0,"",IF(BX49=0,"",(BX49/Q49)))</f>
        <v/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 t="str">
        <f>IF(Q49=0,"",IF(CG49=0,"",(CG49/Q49)))</f>
        <v/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175</v>
      </c>
      <c r="C50" s="189" t="s">
        <v>58</v>
      </c>
      <c r="D50" s="189"/>
      <c r="E50" s="189" t="s">
        <v>146</v>
      </c>
      <c r="F50" s="189" t="s">
        <v>147</v>
      </c>
      <c r="G50" s="189" t="s">
        <v>61</v>
      </c>
      <c r="H50" s="89" t="s">
        <v>176</v>
      </c>
      <c r="I50" s="89" t="s">
        <v>149</v>
      </c>
      <c r="J50" s="191" t="s">
        <v>177</v>
      </c>
      <c r="K50" s="181"/>
      <c r="L50" s="80">
        <v>0</v>
      </c>
      <c r="M50" s="80">
        <v>0</v>
      </c>
      <c r="N50" s="80">
        <v>0</v>
      </c>
      <c r="O50" s="91">
        <v>2</v>
      </c>
      <c r="P50" s="92">
        <v>0</v>
      </c>
      <c r="Q50" s="93">
        <f>O50+P50</f>
        <v>2</v>
      </c>
      <c r="R50" s="81" t="str">
        <f>IFERROR(Q50/N50,"-")</f>
        <v>-</v>
      </c>
      <c r="S50" s="80">
        <v>0</v>
      </c>
      <c r="T50" s="80">
        <v>0</v>
      </c>
      <c r="U50" s="81">
        <f>IFERROR(T50/(Q50),"-")</f>
        <v>0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1</v>
      </c>
      <c r="BG50" s="113">
        <f>IF(Q50=0,"",IF(BF50=0,"",(BF50/Q50)))</f>
        <v>0.5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1</v>
      </c>
      <c r="BP50" s="120">
        <f>IF(Q50=0,"",IF(BO50=0,"",(BO50/Q50)))</f>
        <v>0.5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178</v>
      </c>
      <c r="C51" s="189" t="s">
        <v>58</v>
      </c>
      <c r="D51" s="189"/>
      <c r="E51" s="189" t="s">
        <v>152</v>
      </c>
      <c r="F51" s="189" t="s">
        <v>153</v>
      </c>
      <c r="G51" s="189" t="s">
        <v>61</v>
      </c>
      <c r="H51" s="89" t="s">
        <v>179</v>
      </c>
      <c r="I51" s="89" t="s">
        <v>149</v>
      </c>
      <c r="J51" s="89"/>
      <c r="K51" s="181"/>
      <c r="L51" s="80">
        <v>0</v>
      </c>
      <c r="M51" s="80">
        <v>0</v>
      </c>
      <c r="N51" s="80">
        <v>0</v>
      </c>
      <c r="O51" s="91">
        <v>0</v>
      </c>
      <c r="P51" s="92">
        <v>0</v>
      </c>
      <c r="Q51" s="93">
        <f>O51+P51</f>
        <v>0</v>
      </c>
      <c r="R51" s="81" t="str">
        <f>IFERROR(Q51/N51,"-")</f>
        <v>-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180</v>
      </c>
      <c r="C52" s="189" t="s">
        <v>58</v>
      </c>
      <c r="D52" s="189"/>
      <c r="E52" s="189" t="s">
        <v>157</v>
      </c>
      <c r="F52" s="189" t="s">
        <v>158</v>
      </c>
      <c r="G52" s="189" t="s">
        <v>61</v>
      </c>
      <c r="H52" s="89" t="s">
        <v>181</v>
      </c>
      <c r="I52" s="89" t="s">
        <v>149</v>
      </c>
      <c r="J52" s="89"/>
      <c r="K52" s="181"/>
      <c r="L52" s="80">
        <v>0</v>
      </c>
      <c r="M52" s="80">
        <v>0</v>
      </c>
      <c r="N52" s="80">
        <v>0</v>
      </c>
      <c r="O52" s="91">
        <v>0</v>
      </c>
      <c r="P52" s="92">
        <v>0</v>
      </c>
      <c r="Q52" s="93">
        <f>O52+P52</f>
        <v>0</v>
      </c>
      <c r="R52" s="81" t="str">
        <f>IFERROR(Q52/N52,"-")</f>
        <v>-</v>
      </c>
      <c r="S52" s="80">
        <v>0</v>
      </c>
      <c r="T52" s="80">
        <v>0</v>
      </c>
      <c r="U52" s="81" t="str">
        <f>IFERROR(T52/(Q52),"-")</f>
        <v>-</v>
      </c>
      <c r="V52" s="82"/>
      <c r="W52" s="83">
        <v>0</v>
      </c>
      <c r="X52" s="81" t="str">
        <f>IF(Q52=0,"-",W52/Q52)</f>
        <v>-</v>
      </c>
      <c r="Y52" s="186">
        <v>0</v>
      </c>
      <c r="Z52" s="187" t="str">
        <f>IFERROR(Y52/Q52,"-")</f>
        <v>-</v>
      </c>
      <c r="AA52" s="187" t="str">
        <f>IFERROR(Y52/W52,"-")</f>
        <v>-</v>
      </c>
      <c r="AB52" s="181"/>
      <c r="AC52" s="85"/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182</v>
      </c>
      <c r="C53" s="189" t="s">
        <v>58</v>
      </c>
      <c r="D53" s="189"/>
      <c r="E53" s="189" t="s">
        <v>161</v>
      </c>
      <c r="F53" s="189" t="s">
        <v>162</v>
      </c>
      <c r="G53" s="189" t="s">
        <v>61</v>
      </c>
      <c r="H53" s="89" t="s">
        <v>183</v>
      </c>
      <c r="I53" s="89" t="s">
        <v>149</v>
      </c>
      <c r="J53" s="89" t="s">
        <v>184</v>
      </c>
      <c r="K53" s="181"/>
      <c r="L53" s="80">
        <v>0</v>
      </c>
      <c r="M53" s="80">
        <v>0</v>
      </c>
      <c r="N53" s="80">
        <v>0</v>
      </c>
      <c r="O53" s="91">
        <v>1</v>
      </c>
      <c r="P53" s="92">
        <v>0</v>
      </c>
      <c r="Q53" s="93">
        <f>O53+P53</f>
        <v>1</v>
      </c>
      <c r="R53" s="81" t="str">
        <f>IFERROR(Q53/N53,"-")</f>
        <v>-</v>
      </c>
      <c r="S53" s="80">
        <v>0</v>
      </c>
      <c r="T53" s="80">
        <v>0</v>
      </c>
      <c r="U53" s="81">
        <f>IFERROR(T53/(Q53),"-")</f>
        <v>0</v>
      </c>
      <c r="V53" s="82"/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>
        <v>1</v>
      </c>
      <c r="BP53" s="120">
        <f>IF(Q53=0,"",IF(BO53=0,"",(BO53/Q53)))</f>
        <v>1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185</v>
      </c>
      <c r="C54" s="189" t="s">
        <v>58</v>
      </c>
      <c r="D54" s="189"/>
      <c r="E54" s="189" t="s">
        <v>146</v>
      </c>
      <c r="F54" s="189" t="s">
        <v>147</v>
      </c>
      <c r="G54" s="189" t="s">
        <v>61</v>
      </c>
      <c r="H54" s="89" t="s">
        <v>186</v>
      </c>
      <c r="I54" s="89" t="s">
        <v>149</v>
      </c>
      <c r="J54" s="191" t="s">
        <v>187</v>
      </c>
      <c r="K54" s="181"/>
      <c r="L54" s="80">
        <v>0</v>
      </c>
      <c r="M54" s="80">
        <v>0</v>
      </c>
      <c r="N54" s="80">
        <v>0</v>
      </c>
      <c r="O54" s="91">
        <v>5</v>
      </c>
      <c r="P54" s="92">
        <v>0</v>
      </c>
      <c r="Q54" s="93">
        <f>O54+P54</f>
        <v>5</v>
      </c>
      <c r="R54" s="81" t="str">
        <f>IFERROR(Q54/N54,"-")</f>
        <v>-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1</v>
      </c>
      <c r="BG54" s="113">
        <f>IF(Q54=0,"",IF(BF54=0,"",(BF54/Q54)))</f>
        <v>0.2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>
        <v>2</v>
      </c>
      <c r="BP54" s="120">
        <f>IF(Q54=0,"",IF(BO54=0,"",(BO54/Q54)))</f>
        <v>0.4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1</v>
      </c>
      <c r="BY54" s="127">
        <f>IF(Q54=0,"",IF(BX54=0,"",(BX54/Q54)))</f>
        <v>0.2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>
        <v>1</v>
      </c>
      <c r="CH54" s="134">
        <f>IF(Q54=0,"",IF(CG54=0,"",(CG54/Q54)))</f>
        <v>0.2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188</v>
      </c>
      <c r="C55" s="189" t="s">
        <v>58</v>
      </c>
      <c r="D55" s="189"/>
      <c r="E55" s="189" t="s">
        <v>72</v>
      </c>
      <c r="F55" s="189" t="s">
        <v>72</v>
      </c>
      <c r="G55" s="189" t="s">
        <v>73</v>
      </c>
      <c r="H55" s="89" t="s">
        <v>189</v>
      </c>
      <c r="I55" s="89"/>
      <c r="J55" s="89"/>
      <c r="K55" s="181"/>
      <c r="L55" s="80">
        <v>30</v>
      </c>
      <c r="M55" s="80">
        <v>20</v>
      </c>
      <c r="N55" s="80">
        <v>0</v>
      </c>
      <c r="O55" s="91">
        <v>1</v>
      </c>
      <c r="P55" s="92">
        <v>0</v>
      </c>
      <c r="Q55" s="93">
        <f>O55+P55</f>
        <v>1</v>
      </c>
      <c r="R55" s="81" t="str">
        <f>IFERROR(Q55/N55,"-")</f>
        <v>-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>
        <v>1</v>
      </c>
      <c r="CH55" s="134">
        <f>IF(Q55=0,"",IF(CG55=0,"",(CG55/Q55)))</f>
        <v>1</v>
      </c>
      <c r="CI55" s="135"/>
      <c r="CJ55" s="136">
        <f>IFERROR(CI55/CG55,"-")</f>
        <v>0</v>
      </c>
      <c r="CK55" s="137"/>
      <c r="CL55" s="138">
        <f>IFERROR(CK55/CG55,"-")</f>
        <v>0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0.48333333333333</v>
      </c>
      <c r="B56" s="189" t="s">
        <v>190</v>
      </c>
      <c r="C56" s="189" t="s">
        <v>58</v>
      </c>
      <c r="D56" s="189"/>
      <c r="E56" s="189" t="s">
        <v>59</v>
      </c>
      <c r="F56" s="189" t="s">
        <v>60</v>
      </c>
      <c r="G56" s="189" t="s">
        <v>61</v>
      </c>
      <c r="H56" s="89" t="s">
        <v>62</v>
      </c>
      <c r="I56" s="89" t="s">
        <v>191</v>
      </c>
      <c r="J56" s="191" t="s">
        <v>150</v>
      </c>
      <c r="K56" s="181">
        <v>120000</v>
      </c>
      <c r="L56" s="80">
        <v>0</v>
      </c>
      <c r="M56" s="80">
        <v>0</v>
      </c>
      <c r="N56" s="80">
        <v>0</v>
      </c>
      <c r="O56" s="91">
        <v>21</v>
      </c>
      <c r="P56" s="92">
        <v>0</v>
      </c>
      <c r="Q56" s="93">
        <f>O56+P56</f>
        <v>21</v>
      </c>
      <c r="R56" s="81" t="str">
        <f>IFERROR(Q56/N56,"-")</f>
        <v>-</v>
      </c>
      <c r="S56" s="80">
        <v>1</v>
      </c>
      <c r="T56" s="80">
        <v>2</v>
      </c>
      <c r="U56" s="81">
        <f>IFERROR(T56/(Q56),"-")</f>
        <v>0.095238095238095</v>
      </c>
      <c r="V56" s="82">
        <f>IFERROR(K56/SUM(Q56:Q57),"-")</f>
        <v>4800</v>
      </c>
      <c r="W56" s="83">
        <v>5</v>
      </c>
      <c r="X56" s="81">
        <f>IF(Q56=0,"-",W56/Q56)</f>
        <v>0.23809523809524</v>
      </c>
      <c r="Y56" s="186">
        <v>58000</v>
      </c>
      <c r="Z56" s="187">
        <f>IFERROR(Y56/Q56,"-")</f>
        <v>2761.9047619048</v>
      </c>
      <c r="AA56" s="187">
        <f>IFERROR(Y56/W56,"-")</f>
        <v>11600</v>
      </c>
      <c r="AB56" s="181">
        <f>SUM(Y56:Y57)-SUM(K56:K57)</f>
        <v>-62000</v>
      </c>
      <c r="AC56" s="85">
        <f>SUM(Y56:Y57)/SUM(K56:K57)</f>
        <v>0.48333333333333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0.047619047619048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>
        <v>1</v>
      </c>
      <c r="AX56" s="107">
        <f>IF(Q56=0,"",IF(AW56=0,"",(AW56/Q56)))</f>
        <v>0.047619047619048</v>
      </c>
      <c r="AY56" s="106"/>
      <c r="AZ56" s="108">
        <f>IFERROR(AY56/AW56,"-")</f>
        <v>0</v>
      </c>
      <c r="BA56" s="109"/>
      <c r="BB56" s="110">
        <f>IFERROR(BA56/AW56,"-")</f>
        <v>0</v>
      </c>
      <c r="BC56" s="111"/>
      <c r="BD56" s="111"/>
      <c r="BE56" s="111"/>
      <c r="BF56" s="112">
        <v>2</v>
      </c>
      <c r="BG56" s="113">
        <f>IF(Q56=0,"",IF(BF56=0,"",(BF56/Q56)))</f>
        <v>0.095238095238095</v>
      </c>
      <c r="BH56" s="112">
        <v>1</v>
      </c>
      <c r="BI56" s="114">
        <f>IFERROR(BH56/BF56,"-")</f>
        <v>0.5</v>
      </c>
      <c r="BJ56" s="115">
        <v>13000</v>
      </c>
      <c r="BK56" s="116">
        <f>IFERROR(BJ56/BF56,"-")</f>
        <v>6500</v>
      </c>
      <c r="BL56" s="117"/>
      <c r="BM56" s="117"/>
      <c r="BN56" s="117">
        <v>1</v>
      </c>
      <c r="BO56" s="119">
        <v>9</v>
      </c>
      <c r="BP56" s="120">
        <f>IF(Q56=0,"",IF(BO56=0,"",(BO56/Q56)))</f>
        <v>0.42857142857143</v>
      </c>
      <c r="BQ56" s="121">
        <v>2</v>
      </c>
      <c r="BR56" s="122">
        <f>IFERROR(BQ56/BO56,"-")</f>
        <v>0.22222222222222</v>
      </c>
      <c r="BS56" s="123">
        <v>10000</v>
      </c>
      <c r="BT56" s="124">
        <f>IFERROR(BS56/BO56,"-")</f>
        <v>1111.1111111111</v>
      </c>
      <c r="BU56" s="125">
        <v>2</v>
      </c>
      <c r="BV56" s="125"/>
      <c r="BW56" s="125"/>
      <c r="BX56" s="126">
        <v>5</v>
      </c>
      <c r="BY56" s="127">
        <f>IF(Q56=0,"",IF(BX56=0,"",(BX56/Q56)))</f>
        <v>0.23809523809524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>
        <v>3</v>
      </c>
      <c r="CH56" s="134">
        <f>IF(Q56=0,"",IF(CG56=0,"",(CG56/Q56)))</f>
        <v>0.14285714285714</v>
      </c>
      <c r="CI56" s="135">
        <v>2</v>
      </c>
      <c r="CJ56" s="136">
        <f>IFERROR(CI56/CG56,"-")</f>
        <v>0.66666666666667</v>
      </c>
      <c r="CK56" s="137">
        <v>35000</v>
      </c>
      <c r="CL56" s="138">
        <f>IFERROR(CK56/CG56,"-")</f>
        <v>11666.666666667</v>
      </c>
      <c r="CM56" s="139">
        <v>1</v>
      </c>
      <c r="CN56" s="139"/>
      <c r="CO56" s="139">
        <v>1</v>
      </c>
      <c r="CP56" s="140">
        <v>5</v>
      </c>
      <c r="CQ56" s="141">
        <v>58000</v>
      </c>
      <c r="CR56" s="141">
        <v>30000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192</v>
      </c>
      <c r="C57" s="189" t="s">
        <v>58</v>
      </c>
      <c r="D57" s="189"/>
      <c r="E57" s="189" t="s">
        <v>59</v>
      </c>
      <c r="F57" s="189" t="s">
        <v>60</v>
      </c>
      <c r="G57" s="189" t="s">
        <v>73</v>
      </c>
      <c r="H57" s="89"/>
      <c r="I57" s="89"/>
      <c r="J57" s="89"/>
      <c r="K57" s="181"/>
      <c r="L57" s="80">
        <v>38</v>
      </c>
      <c r="M57" s="80">
        <v>19</v>
      </c>
      <c r="N57" s="80">
        <v>7</v>
      </c>
      <c r="O57" s="91">
        <v>4</v>
      </c>
      <c r="P57" s="92">
        <v>0</v>
      </c>
      <c r="Q57" s="93">
        <f>O57+P57</f>
        <v>4</v>
      </c>
      <c r="R57" s="81">
        <f>IFERROR(Q57/N57,"-")</f>
        <v>0.57142857142857</v>
      </c>
      <c r="S57" s="80">
        <v>0</v>
      </c>
      <c r="T57" s="80">
        <v>1</v>
      </c>
      <c r="U57" s="81">
        <f>IFERROR(T57/(Q57),"-")</f>
        <v>0.25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>
        <v>2</v>
      </c>
      <c r="BY57" s="127">
        <f>IF(Q57=0,"",IF(BX57=0,"",(BX57/Q57)))</f>
        <v>0.5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2</v>
      </c>
      <c r="CH57" s="134">
        <f>IF(Q57=0,"",IF(CG57=0,"",(CG57/Q57)))</f>
        <v>0.5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1.525</v>
      </c>
      <c r="B58" s="189" t="s">
        <v>193</v>
      </c>
      <c r="C58" s="189" t="s">
        <v>58</v>
      </c>
      <c r="D58" s="189"/>
      <c r="E58" s="189" t="s">
        <v>107</v>
      </c>
      <c r="F58" s="189" t="s">
        <v>108</v>
      </c>
      <c r="G58" s="189" t="s">
        <v>61</v>
      </c>
      <c r="H58" s="89" t="s">
        <v>62</v>
      </c>
      <c r="I58" s="89" t="s">
        <v>191</v>
      </c>
      <c r="J58" s="191" t="s">
        <v>177</v>
      </c>
      <c r="K58" s="181">
        <v>120000</v>
      </c>
      <c r="L58" s="80">
        <v>0</v>
      </c>
      <c r="M58" s="80">
        <v>0</v>
      </c>
      <c r="N58" s="80">
        <v>0</v>
      </c>
      <c r="O58" s="91">
        <v>16</v>
      </c>
      <c r="P58" s="92">
        <v>0</v>
      </c>
      <c r="Q58" s="93">
        <f>O58+P58</f>
        <v>16</v>
      </c>
      <c r="R58" s="81" t="str">
        <f>IFERROR(Q58/N58,"-")</f>
        <v>-</v>
      </c>
      <c r="S58" s="80">
        <v>3</v>
      </c>
      <c r="T58" s="80">
        <v>4</v>
      </c>
      <c r="U58" s="81">
        <f>IFERROR(T58/(Q58),"-")</f>
        <v>0.25</v>
      </c>
      <c r="V58" s="82">
        <f>IFERROR(K58/SUM(Q58:Q59),"-")</f>
        <v>6666.6666666667</v>
      </c>
      <c r="W58" s="83">
        <v>4</v>
      </c>
      <c r="X58" s="81">
        <f>IF(Q58=0,"-",W58/Q58)</f>
        <v>0.25</v>
      </c>
      <c r="Y58" s="186">
        <v>160000</v>
      </c>
      <c r="Z58" s="187">
        <f>IFERROR(Y58/Q58,"-")</f>
        <v>10000</v>
      </c>
      <c r="AA58" s="187">
        <f>IFERROR(Y58/W58,"-")</f>
        <v>40000</v>
      </c>
      <c r="AB58" s="181">
        <f>SUM(Y58:Y59)-SUM(K58:K59)</f>
        <v>63000</v>
      </c>
      <c r="AC58" s="85">
        <f>SUM(Y58:Y59)/SUM(K58:K59)</f>
        <v>1.525</v>
      </c>
      <c r="AD58" s="78"/>
      <c r="AE58" s="94">
        <v>1</v>
      </c>
      <c r="AF58" s="95">
        <f>IF(Q58=0,"",IF(AE58=0,"",(AE58/Q58)))</f>
        <v>0.0625</v>
      </c>
      <c r="AG58" s="94"/>
      <c r="AH58" s="96">
        <f>IFERROR(AG58/AE58,"-")</f>
        <v>0</v>
      </c>
      <c r="AI58" s="97"/>
      <c r="AJ58" s="98">
        <f>IFERROR(AI58/AE58,"-")</f>
        <v>0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4</v>
      </c>
      <c r="BG58" s="113">
        <f>IF(Q58=0,"",IF(BF58=0,"",(BF58/Q58)))</f>
        <v>0.25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>
        <v>4</v>
      </c>
      <c r="BP58" s="120">
        <f>IF(Q58=0,"",IF(BO58=0,"",(BO58/Q58)))</f>
        <v>0.25</v>
      </c>
      <c r="BQ58" s="121">
        <v>2</v>
      </c>
      <c r="BR58" s="122">
        <f>IFERROR(BQ58/BO58,"-")</f>
        <v>0.5</v>
      </c>
      <c r="BS58" s="123">
        <v>18000</v>
      </c>
      <c r="BT58" s="124">
        <f>IFERROR(BS58/BO58,"-")</f>
        <v>4500</v>
      </c>
      <c r="BU58" s="125">
        <v>1</v>
      </c>
      <c r="BV58" s="125">
        <v>1</v>
      </c>
      <c r="BW58" s="125"/>
      <c r="BX58" s="126">
        <v>7</v>
      </c>
      <c r="BY58" s="127">
        <f>IF(Q58=0,"",IF(BX58=0,"",(BX58/Q58)))</f>
        <v>0.4375</v>
      </c>
      <c r="BZ58" s="128">
        <v>2</v>
      </c>
      <c r="CA58" s="129">
        <f>IFERROR(BZ58/BX58,"-")</f>
        <v>0.28571428571429</v>
      </c>
      <c r="CB58" s="130">
        <v>142000</v>
      </c>
      <c r="CC58" s="131">
        <f>IFERROR(CB58/BX58,"-")</f>
        <v>20285.714285714</v>
      </c>
      <c r="CD58" s="132"/>
      <c r="CE58" s="132"/>
      <c r="CF58" s="132">
        <v>2</v>
      </c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4</v>
      </c>
      <c r="CQ58" s="141">
        <v>160000</v>
      </c>
      <c r="CR58" s="141">
        <v>130000</v>
      </c>
      <c r="CS58" s="141"/>
      <c r="CT58" s="142" t="str">
        <f>IF(AND(CR58=0,CS58=0),"",IF(AND(CR58&lt;=100000,CS58&lt;=100000),"",IF(CR58/CQ58&gt;0.7,"男高",IF(CS58/CQ58&gt;0.7,"女高",""))))</f>
        <v>男高</v>
      </c>
    </row>
    <row r="59" spans="1:99">
      <c r="A59" s="79"/>
      <c r="B59" s="189" t="s">
        <v>194</v>
      </c>
      <c r="C59" s="189" t="s">
        <v>58</v>
      </c>
      <c r="D59" s="189"/>
      <c r="E59" s="189" t="s">
        <v>107</v>
      </c>
      <c r="F59" s="189" t="s">
        <v>108</v>
      </c>
      <c r="G59" s="189" t="s">
        <v>73</v>
      </c>
      <c r="H59" s="89"/>
      <c r="I59" s="89"/>
      <c r="J59" s="89"/>
      <c r="K59" s="181"/>
      <c r="L59" s="80">
        <v>18</v>
      </c>
      <c r="M59" s="80">
        <v>13</v>
      </c>
      <c r="N59" s="80">
        <v>2</v>
      </c>
      <c r="O59" s="91">
        <v>2</v>
      </c>
      <c r="P59" s="92">
        <v>0</v>
      </c>
      <c r="Q59" s="93">
        <f>O59+P59</f>
        <v>2</v>
      </c>
      <c r="R59" s="81">
        <f>IFERROR(Q59/N59,"-")</f>
        <v>1</v>
      </c>
      <c r="S59" s="80">
        <v>0</v>
      </c>
      <c r="T59" s="80">
        <v>0</v>
      </c>
      <c r="U59" s="81">
        <f>IFERROR(T59/(Q59),"-")</f>
        <v>0</v>
      </c>
      <c r="V59" s="82"/>
      <c r="W59" s="83">
        <v>1</v>
      </c>
      <c r="X59" s="81">
        <f>IF(Q59=0,"-",W59/Q59)</f>
        <v>0.5</v>
      </c>
      <c r="Y59" s="186">
        <v>23000</v>
      </c>
      <c r="Z59" s="187">
        <f>IFERROR(Y59/Q59,"-")</f>
        <v>11500</v>
      </c>
      <c r="AA59" s="187">
        <f>IFERROR(Y59/W59,"-")</f>
        <v>23000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1</v>
      </c>
      <c r="BP59" s="120">
        <f>IF(Q59=0,"",IF(BO59=0,"",(BO59/Q59)))</f>
        <v>0.5</v>
      </c>
      <c r="BQ59" s="121">
        <v>1</v>
      </c>
      <c r="BR59" s="122">
        <f>IFERROR(BQ59/BO59,"-")</f>
        <v>1</v>
      </c>
      <c r="BS59" s="123">
        <v>18000</v>
      </c>
      <c r="BT59" s="124">
        <f>IFERROR(BS59/BO59,"-")</f>
        <v>18000</v>
      </c>
      <c r="BU59" s="125"/>
      <c r="BV59" s="125"/>
      <c r="BW59" s="125">
        <v>1</v>
      </c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>
        <v>1</v>
      </c>
      <c r="CH59" s="134">
        <f>IF(Q59=0,"",IF(CG59=0,"",(CG59/Q59)))</f>
        <v>0.5</v>
      </c>
      <c r="CI59" s="135">
        <v>1</v>
      </c>
      <c r="CJ59" s="136">
        <f>IFERROR(CI59/CG59,"-")</f>
        <v>1</v>
      </c>
      <c r="CK59" s="137">
        <v>23000</v>
      </c>
      <c r="CL59" s="138">
        <f>IFERROR(CK59/CG59,"-")</f>
        <v>23000</v>
      </c>
      <c r="CM59" s="139"/>
      <c r="CN59" s="139"/>
      <c r="CO59" s="139">
        <v>1</v>
      </c>
      <c r="CP59" s="140">
        <v>1</v>
      </c>
      <c r="CQ59" s="141">
        <v>23000</v>
      </c>
      <c r="CR59" s="141">
        <v>23000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0.025</v>
      </c>
      <c r="B60" s="189" t="s">
        <v>195</v>
      </c>
      <c r="C60" s="189" t="s">
        <v>58</v>
      </c>
      <c r="D60" s="189"/>
      <c r="E60" s="189" t="s">
        <v>110</v>
      </c>
      <c r="F60" s="189" t="s">
        <v>111</v>
      </c>
      <c r="G60" s="189" t="s">
        <v>61</v>
      </c>
      <c r="H60" s="89" t="s">
        <v>62</v>
      </c>
      <c r="I60" s="89" t="s">
        <v>191</v>
      </c>
      <c r="J60" s="191" t="s">
        <v>196</v>
      </c>
      <c r="K60" s="181">
        <v>120000</v>
      </c>
      <c r="L60" s="80">
        <v>0</v>
      </c>
      <c r="M60" s="80">
        <v>0</v>
      </c>
      <c r="N60" s="80">
        <v>0</v>
      </c>
      <c r="O60" s="91">
        <v>5</v>
      </c>
      <c r="P60" s="92">
        <v>0</v>
      </c>
      <c r="Q60" s="93">
        <f>O60+P60</f>
        <v>5</v>
      </c>
      <c r="R60" s="81" t="str">
        <f>IFERROR(Q60/N60,"-")</f>
        <v>-</v>
      </c>
      <c r="S60" s="80">
        <v>0</v>
      </c>
      <c r="T60" s="80">
        <v>0</v>
      </c>
      <c r="U60" s="81">
        <f>IFERROR(T60/(Q60),"-")</f>
        <v>0</v>
      </c>
      <c r="V60" s="82">
        <f>IFERROR(K60/SUM(Q60:Q61),"-")</f>
        <v>24000</v>
      </c>
      <c r="W60" s="83">
        <v>1</v>
      </c>
      <c r="X60" s="81">
        <f>IF(Q60=0,"-",W60/Q60)</f>
        <v>0.2</v>
      </c>
      <c r="Y60" s="186">
        <v>3000</v>
      </c>
      <c r="Z60" s="187">
        <f>IFERROR(Y60/Q60,"-")</f>
        <v>600</v>
      </c>
      <c r="AA60" s="187">
        <f>IFERROR(Y60/W60,"-")</f>
        <v>3000</v>
      </c>
      <c r="AB60" s="181">
        <f>SUM(Y60:Y61)-SUM(K60:K61)</f>
        <v>-117000</v>
      </c>
      <c r="AC60" s="85">
        <f>SUM(Y60:Y61)/SUM(K60:K61)</f>
        <v>0.025</v>
      </c>
      <c r="AD60" s="78"/>
      <c r="AE60" s="94">
        <v>1</v>
      </c>
      <c r="AF60" s="95">
        <f>IF(Q60=0,"",IF(AE60=0,"",(AE60/Q60)))</f>
        <v>0.2</v>
      </c>
      <c r="AG60" s="94"/>
      <c r="AH60" s="96">
        <f>IFERROR(AG60/AE60,"-")</f>
        <v>0</v>
      </c>
      <c r="AI60" s="97"/>
      <c r="AJ60" s="98">
        <f>IFERROR(AI60/AE60,"-")</f>
        <v>0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3</v>
      </c>
      <c r="BP60" s="120">
        <f>IF(Q60=0,"",IF(BO60=0,"",(BO60/Q60)))</f>
        <v>0.6</v>
      </c>
      <c r="BQ60" s="121">
        <v>1</v>
      </c>
      <c r="BR60" s="122">
        <f>IFERROR(BQ60/BO60,"-")</f>
        <v>0.33333333333333</v>
      </c>
      <c r="BS60" s="123">
        <v>3000</v>
      </c>
      <c r="BT60" s="124">
        <f>IFERROR(BS60/BO60,"-")</f>
        <v>1000</v>
      </c>
      <c r="BU60" s="125">
        <v>1</v>
      </c>
      <c r="BV60" s="125"/>
      <c r="BW60" s="125"/>
      <c r="BX60" s="126">
        <v>1</v>
      </c>
      <c r="BY60" s="127">
        <f>IF(Q60=0,"",IF(BX60=0,"",(BX60/Q60)))</f>
        <v>0.2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1</v>
      </c>
      <c r="CQ60" s="141">
        <v>3000</v>
      </c>
      <c r="CR60" s="141">
        <v>3000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197</v>
      </c>
      <c r="C61" s="189" t="s">
        <v>58</v>
      </c>
      <c r="D61" s="189"/>
      <c r="E61" s="189" t="s">
        <v>110</v>
      </c>
      <c r="F61" s="189" t="s">
        <v>111</v>
      </c>
      <c r="G61" s="189" t="s">
        <v>73</v>
      </c>
      <c r="H61" s="89"/>
      <c r="I61" s="89"/>
      <c r="J61" s="89"/>
      <c r="K61" s="181"/>
      <c r="L61" s="80">
        <v>13</v>
      </c>
      <c r="M61" s="80">
        <v>10</v>
      </c>
      <c r="N61" s="80">
        <v>1</v>
      </c>
      <c r="O61" s="91">
        <v>0</v>
      </c>
      <c r="P61" s="92">
        <v>0</v>
      </c>
      <c r="Q61" s="93">
        <f>O61+P61</f>
        <v>0</v>
      </c>
      <c r="R61" s="81">
        <f>IFERROR(Q61/N61,"-")</f>
        <v>0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1.4533333333333</v>
      </c>
      <c r="B62" s="189" t="s">
        <v>198</v>
      </c>
      <c r="C62" s="189" t="s">
        <v>58</v>
      </c>
      <c r="D62" s="189"/>
      <c r="E62" s="189" t="s">
        <v>59</v>
      </c>
      <c r="F62" s="189" t="s">
        <v>60</v>
      </c>
      <c r="G62" s="189" t="s">
        <v>61</v>
      </c>
      <c r="H62" s="89" t="s">
        <v>78</v>
      </c>
      <c r="I62" s="89" t="s">
        <v>199</v>
      </c>
      <c r="J62" s="190" t="s">
        <v>64</v>
      </c>
      <c r="K62" s="181">
        <v>150000</v>
      </c>
      <c r="L62" s="80">
        <v>0</v>
      </c>
      <c r="M62" s="80">
        <v>0</v>
      </c>
      <c r="N62" s="80">
        <v>0</v>
      </c>
      <c r="O62" s="91">
        <v>24</v>
      </c>
      <c r="P62" s="92">
        <v>0</v>
      </c>
      <c r="Q62" s="93">
        <f>O62+P62</f>
        <v>24</v>
      </c>
      <c r="R62" s="81" t="str">
        <f>IFERROR(Q62/N62,"-")</f>
        <v>-</v>
      </c>
      <c r="S62" s="80">
        <v>2</v>
      </c>
      <c r="T62" s="80">
        <v>6</v>
      </c>
      <c r="U62" s="81">
        <f>IFERROR(T62/(Q62),"-")</f>
        <v>0.25</v>
      </c>
      <c r="V62" s="82">
        <f>IFERROR(K62/SUM(Q62:Q63),"-")</f>
        <v>5555.5555555556</v>
      </c>
      <c r="W62" s="83">
        <v>3</v>
      </c>
      <c r="X62" s="81">
        <f>IF(Q62=0,"-",W62/Q62)</f>
        <v>0.125</v>
      </c>
      <c r="Y62" s="186">
        <v>218000</v>
      </c>
      <c r="Z62" s="187">
        <f>IFERROR(Y62/Q62,"-")</f>
        <v>9083.3333333333</v>
      </c>
      <c r="AA62" s="187">
        <f>IFERROR(Y62/W62,"-")</f>
        <v>72666.666666667</v>
      </c>
      <c r="AB62" s="181">
        <f>SUM(Y62:Y63)-SUM(K62:K63)</f>
        <v>68000</v>
      </c>
      <c r="AC62" s="85">
        <f>SUM(Y62:Y63)/SUM(K62:K63)</f>
        <v>1.4533333333333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>
        <v>1</v>
      </c>
      <c r="AO62" s="101">
        <f>IF(Q62=0,"",IF(AN62=0,"",(AN62/Q62)))</f>
        <v>0.041666666666667</v>
      </c>
      <c r="AP62" s="100"/>
      <c r="AQ62" s="102">
        <f>IFERROR(AP62/AN62,"-")</f>
        <v>0</v>
      </c>
      <c r="AR62" s="103"/>
      <c r="AS62" s="104">
        <f>IFERROR(AR62/AN62,"-")</f>
        <v>0</v>
      </c>
      <c r="AT62" s="105"/>
      <c r="AU62" s="105"/>
      <c r="AV62" s="105"/>
      <c r="AW62" s="106">
        <v>1</v>
      </c>
      <c r="AX62" s="107">
        <f>IF(Q62=0,"",IF(AW62=0,"",(AW62/Q62)))</f>
        <v>0.041666666666667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>
        <v>2</v>
      </c>
      <c r="BG62" s="113">
        <f>IF(Q62=0,"",IF(BF62=0,"",(BF62/Q62)))</f>
        <v>0.083333333333333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7</v>
      </c>
      <c r="BP62" s="120">
        <f>IF(Q62=0,"",IF(BO62=0,"",(BO62/Q62)))</f>
        <v>0.29166666666667</v>
      </c>
      <c r="BQ62" s="121">
        <v>1</v>
      </c>
      <c r="BR62" s="122">
        <f>IFERROR(BQ62/BO62,"-")</f>
        <v>0.14285714285714</v>
      </c>
      <c r="BS62" s="123">
        <v>24000</v>
      </c>
      <c r="BT62" s="124">
        <f>IFERROR(BS62/BO62,"-")</f>
        <v>3428.5714285714</v>
      </c>
      <c r="BU62" s="125"/>
      <c r="BV62" s="125"/>
      <c r="BW62" s="125">
        <v>1</v>
      </c>
      <c r="BX62" s="126">
        <v>10</v>
      </c>
      <c r="BY62" s="127">
        <f>IF(Q62=0,"",IF(BX62=0,"",(BX62/Q62)))</f>
        <v>0.41666666666667</v>
      </c>
      <c r="BZ62" s="128">
        <v>1</v>
      </c>
      <c r="CA62" s="129">
        <f>IFERROR(BZ62/BX62,"-")</f>
        <v>0.1</v>
      </c>
      <c r="CB62" s="130">
        <v>13000</v>
      </c>
      <c r="CC62" s="131">
        <f>IFERROR(CB62/BX62,"-")</f>
        <v>1300</v>
      </c>
      <c r="CD62" s="132"/>
      <c r="CE62" s="132">
        <v>1</v>
      </c>
      <c r="CF62" s="132"/>
      <c r="CG62" s="133">
        <v>3</v>
      </c>
      <c r="CH62" s="134">
        <f>IF(Q62=0,"",IF(CG62=0,"",(CG62/Q62)))</f>
        <v>0.125</v>
      </c>
      <c r="CI62" s="135">
        <v>1</v>
      </c>
      <c r="CJ62" s="136">
        <f>IFERROR(CI62/CG62,"-")</f>
        <v>0.33333333333333</v>
      </c>
      <c r="CK62" s="137">
        <v>181000</v>
      </c>
      <c r="CL62" s="138">
        <f>IFERROR(CK62/CG62,"-")</f>
        <v>60333.333333333</v>
      </c>
      <c r="CM62" s="139"/>
      <c r="CN62" s="139"/>
      <c r="CO62" s="139">
        <v>1</v>
      </c>
      <c r="CP62" s="140">
        <v>3</v>
      </c>
      <c r="CQ62" s="141">
        <v>218000</v>
      </c>
      <c r="CR62" s="141">
        <v>181000</v>
      </c>
      <c r="CS62" s="141"/>
      <c r="CT62" s="142" t="str">
        <f>IF(AND(CR62=0,CS62=0),"",IF(AND(CR62&lt;=100000,CS62&lt;=100000),"",IF(CR62/CQ62&gt;0.7,"男高",IF(CS62/CQ62&gt;0.7,"女高",""))))</f>
        <v>男高</v>
      </c>
    </row>
    <row r="63" spans="1:99">
      <c r="A63" s="79"/>
      <c r="B63" s="189" t="s">
        <v>200</v>
      </c>
      <c r="C63" s="189" t="s">
        <v>58</v>
      </c>
      <c r="D63" s="189"/>
      <c r="E63" s="189" t="s">
        <v>59</v>
      </c>
      <c r="F63" s="189" t="s">
        <v>60</v>
      </c>
      <c r="G63" s="189" t="s">
        <v>73</v>
      </c>
      <c r="H63" s="89"/>
      <c r="I63" s="89"/>
      <c r="J63" s="89"/>
      <c r="K63" s="181"/>
      <c r="L63" s="80">
        <v>21</v>
      </c>
      <c r="M63" s="80">
        <v>17</v>
      </c>
      <c r="N63" s="80">
        <v>2</v>
      </c>
      <c r="O63" s="91">
        <v>3</v>
      </c>
      <c r="P63" s="92">
        <v>0</v>
      </c>
      <c r="Q63" s="93">
        <f>O63+P63</f>
        <v>3</v>
      </c>
      <c r="R63" s="81">
        <f>IFERROR(Q63/N63,"-")</f>
        <v>1.5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1</v>
      </c>
      <c r="BP63" s="120">
        <f>IF(Q63=0,"",IF(BO63=0,"",(BO63/Q63)))</f>
        <v>0.33333333333333</v>
      </c>
      <c r="BQ63" s="121">
        <v>1</v>
      </c>
      <c r="BR63" s="122">
        <f>IFERROR(BQ63/BO63,"-")</f>
        <v>1</v>
      </c>
      <c r="BS63" s="123">
        <v>11500</v>
      </c>
      <c r="BT63" s="124">
        <f>IFERROR(BS63/BO63,"-")</f>
        <v>11500</v>
      </c>
      <c r="BU63" s="125"/>
      <c r="BV63" s="125"/>
      <c r="BW63" s="125">
        <v>1</v>
      </c>
      <c r="BX63" s="126">
        <v>1</v>
      </c>
      <c r="BY63" s="127">
        <f>IF(Q63=0,"",IF(BX63=0,"",(BX63/Q63)))</f>
        <v>0.33333333333333</v>
      </c>
      <c r="BZ63" s="128">
        <v>1</v>
      </c>
      <c r="CA63" s="129">
        <f>IFERROR(BZ63/BX63,"-")</f>
        <v>1</v>
      </c>
      <c r="CB63" s="130">
        <v>61000</v>
      </c>
      <c r="CC63" s="131">
        <f>IFERROR(CB63/BX63,"-")</f>
        <v>61000</v>
      </c>
      <c r="CD63" s="132"/>
      <c r="CE63" s="132"/>
      <c r="CF63" s="132">
        <v>1</v>
      </c>
      <c r="CG63" s="133">
        <v>1</v>
      </c>
      <c r="CH63" s="134">
        <f>IF(Q63=0,"",IF(CG63=0,"",(CG63/Q63)))</f>
        <v>0.33333333333333</v>
      </c>
      <c r="CI63" s="135"/>
      <c r="CJ63" s="136">
        <f>IFERROR(CI63/CG63,"-")</f>
        <v>0</v>
      </c>
      <c r="CK63" s="137"/>
      <c r="CL63" s="138">
        <f>IFERROR(CK63/CG63,"-")</f>
        <v>0</v>
      </c>
      <c r="CM63" s="139"/>
      <c r="CN63" s="139"/>
      <c r="CO63" s="139"/>
      <c r="CP63" s="140">
        <v>0</v>
      </c>
      <c r="CQ63" s="141">
        <v>0</v>
      </c>
      <c r="CR63" s="141">
        <v>61000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0.08</v>
      </c>
      <c r="B64" s="189" t="s">
        <v>201</v>
      </c>
      <c r="C64" s="189" t="s">
        <v>58</v>
      </c>
      <c r="D64" s="189"/>
      <c r="E64" s="189" t="s">
        <v>202</v>
      </c>
      <c r="F64" s="189" t="s">
        <v>117</v>
      </c>
      <c r="G64" s="189" t="s">
        <v>61</v>
      </c>
      <c r="H64" s="89" t="s">
        <v>78</v>
      </c>
      <c r="I64" s="89" t="s">
        <v>199</v>
      </c>
      <c r="J64" s="89" t="s">
        <v>184</v>
      </c>
      <c r="K64" s="181">
        <v>150000</v>
      </c>
      <c r="L64" s="80">
        <v>0</v>
      </c>
      <c r="M64" s="80">
        <v>0</v>
      </c>
      <c r="N64" s="80">
        <v>0</v>
      </c>
      <c r="O64" s="91">
        <v>8</v>
      </c>
      <c r="P64" s="92">
        <v>0</v>
      </c>
      <c r="Q64" s="93">
        <f>O64+P64</f>
        <v>8</v>
      </c>
      <c r="R64" s="81" t="str">
        <f>IFERROR(Q64/N64,"-")</f>
        <v>-</v>
      </c>
      <c r="S64" s="80">
        <v>0</v>
      </c>
      <c r="T64" s="80">
        <v>3</v>
      </c>
      <c r="U64" s="81">
        <f>IFERROR(T64/(Q64),"-")</f>
        <v>0.375</v>
      </c>
      <c r="V64" s="82">
        <f>IFERROR(K64/SUM(Q64:Q65),"-")</f>
        <v>16666.666666667</v>
      </c>
      <c r="W64" s="83">
        <v>2</v>
      </c>
      <c r="X64" s="81">
        <f>IF(Q64=0,"-",W64/Q64)</f>
        <v>0.25</v>
      </c>
      <c r="Y64" s="186">
        <v>12000</v>
      </c>
      <c r="Z64" s="187">
        <f>IFERROR(Y64/Q64,"-")</f>
        <v>1500</v>
      </c>
      <c r="AA64" s="187">
        <f>IFERROR(Y64/W64,"-")</f>
        <v>6000</v>
      </c>
      <c r="AB64" s="181">
        <f>SUM(Y64:Y65)-SUM(K64:K65)</f>
        <v>-138000</v>
      </c>
      <c r="AC64" s="85">
        <f>SUM(Y64:Y65)/SUM(K64:K65)</f>
        <v>0.08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>
        <v>1</v>
      </c>
      <c r="AO64" s="101">
        <f>IF(Q64=0,"",IF(AN64=0,"",(AN64/Q64)))</f>
        <v>0.125</v>
      </c>
      <c r="AP64" s="100"/>
      <c r="AQ64" s="102">
        <f>IFERROR(AP64/AN64,"-")</f>
        <v>0</v>
      </c>
      <c r="AR64" s="103"/>
      <c r="AS64" s="104">
        <f>IFERROR(AR64/AN64,"-")</f>
        <v>0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2</v>
      </c>
      <c r="BP64" s="120">
        <f>IF(Q64=0,"",IF(BO64=0,"",(BO64/Q64)))</f>
        <v>0.25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4</v>
      </c>
      <c r="BY64" s="127">
        <f>IF(Q64=0,"",IF(BX64=0,"",(BX64/Q64)))</f>
        <v>0.5</v>
      </c>
      <c r="BZ64" s="128">
        <v>1</v>
      </c>
      <c r="CA64" s="129">
        <f>IFERROR(BZ64/BX64,"-")</f>
        <v>0.25</v>
      </c>
      <c r="CB64" s="130">
        <v>6000</v>
      </c>
      <c r="CC64" s="131">
        <f>IFERROR(CB64/BX64,"-")</f>
        <v>1500</v>
      </c>
      <c r="CD64" s="132"/>
      <c r="CE64" s="132">
        <v>1</v>
      </c>
      <c r="CF64" s="132"/>
      <c r="CG64" s="133">
        <v>1</v>
      </c>
      <c r="CH64" s="134">
        <f>IF(Q64=0,"",IF(CG64=0,"",(CG64/Q64)))</f>
        <v>0.125</v>
      </c>
      <c r="CI64" s="135">
        <v>1</v>
      </c>
      <c r="CJ64" s="136">
        <f>IFERROR(CI64/CG64,"-")</f>
        <v>1</v>
      </c>
      <c r="CK64" s="137">
        <v>6000</v>
      </c>
      <c r="CL64" s="138">
        <f>IFERROR(CK64/CG64,"-")</f>
        <v>6000</v>
      </c>
      <c r="CM64" s="139"/>
      <c r="CN64" s="139">
        <v>1</v>
      </c>
      <c r="CO64" s="139"/>
      <c r="CP64" s="140">
        <v>2</v>
      </c>
      <c r="CQ64" s="141">
        <v>12000</v>
      </c>
      <c r="CR64" s="141">
        <v>6000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203</v>
      </c>
      <c r="C65" s="189" t="s">
        <v>58</v>
      </c>
      <c r="D65" s="189"/>
      <c r="E65" s="189" t="s">
        <v>202</v>
      </c>
      <c r="F65" s="189" t="s">
        <v>117</v>
      </c>
      <c r="G65" s="189" t="s">
        <v>73</v>
      </c>
      <c r="H65" s="89"/>
      <c r="I65" s="89"/>
      <c r="J65" s="89"/>
      <c r="K65" s="181"/>
      <c r="L65" s="80">
        <v>11</v>
      </c>
      <c r="M65" s="80">
        <v>9</v>
      </c>
      <c r="N65" s="80">
        <v>2</v>
      </c>
      <c r="O65" s="91">
        <v>1</v>
      </c>
      <c r="P65" s="92">
        <v>0</v>
      </c>
      <c r="Q65" s="93">
        <f>O65+P65</f>
        <v>1</v>
      </c>
      <c r="R65" s="81">
        <f>IFERROR(Q65/N65,"-")</f>
        <v>0.5</v>
      </c>
      <c r="S65" s="80">
        <v>1</v>
      </c>
      <c r="T65" s="80">
        <v>0</v>
      </c>
      <c r="U65" s="81">
        <f>IFERROR(T65/(Q65),"-")</f>
        <v>0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>
        <v>1</v>
      </c>
      <c r="BY65" s="127">
        <f>IF(Q65=0,"",IF(BX65=0,"",(BX65/Q65)))</f>
        <v>1</v>
      </c>
      <c r="BZ65" s="128">
        <v>1</v>
      </c>
      <c r="CA65" s="129">
        <f>IFERROR(BZ65/BX65,"-")</f>
        <v>1</v>
      </c>
      <c r="CB65" s="130">
        <v>20000</v>
      </c>
      <c r="CC65" s="131">
        <f>IFERROR(CB65/BX65,"-")</f>
        <v>20000</v>
      </c>
      <c r="CD65" s="132"/>
      <c r="CE65" s="132"/>
      <c r="CF65" s="132">
        <v>1</v>
      </c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>
        <v>20000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204</v>
      </c>
      <c r="C66" s="189" t="s">
        <v>58</v>
      </c>
      <c r="D66" s="189"/>
      <c r="E66" s="189" t="s">
        <v>59</v>
      </c>
      <c r="F66" s="189" t="s">
        <v>60</v>
      </c>
      <c r="G66" s="189" t="s">
        <v>61</v>
      </c>
      <c r="H66" s="89" t="s">
        <v>93</v>
      </c>
      <c r="I66" s="89" t="s">
        <v>199</v>
      </c>
      <c r="J66" s="89" t="s">
        <v>184</v>
      </c>
      <c r="K66" s="181">
        <v>150000</v>
      </c>
      <c r="L66" s="80">
        <v>0</v>
      </c>
      <c r="M66" s="80">
        <v>0</v>
      </c>
      <c r="N66" s="80">
        <v>0</v>
      </c>
      <c r="O66" s="91">
        <v>14</v>
      </c>
      <c r="P66" s="92">
        <v>0</v>
      </c>
      <c r="Q66" s="93">
        <f>O66+P66</f>
        <v>14</v>
      </c>
      <c r="R66" s="81" t="str">
        <f>IFERROR(Q66/N66,"-")</f>
        <v>-</v>
      </c>
      <c r="S66" s="80">
        <v>1</v>
      </c>
      <c r="T66" s="80">
        <v>0</v>
      </c>
      <c r="U66" s="81">
        <f>IFERROR(T66/(Q66),"-")</f>
        <v>0</v>
      </c>
      <c r="V66" s="82">
        <f>IFERROR(K66/SUM(Q66:Q67),"-")</f>
        <v>10714.285714286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SUM(Y66:Y67)-SUM(K66:K67)</f>
        <v>-150000</v>
      </c>
      <c r="AC66" s="85">
        <f>SUM(Y66:Y67)/SUM(K66:K67)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>
        <v>2</v>
      </c>
      <c r="AO66" s="101">
        <f>IF(Q66=0,"",IF(AN66=0,"",(AN66/Q66)))</f>
        <v>0.14285714285714</v>
      </c>
      <c r="AP66" s="100"/>
      <c r="AQ66" s="102">
        <f>IFERROR(AP66/AN66,"-")</f>
        <v>0</v>
      </c>
      <c r="AR66" s="103"/>
      <c r="AS66" s="104">
        <f>IFERROR(AR66/AN66,"-")</f>
        <v>0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6</v>
      </c>
      <c r="BP66" s="120">
        <f>IF(Q66=0,"",IF(BO66=0,"",(BO66/Q66)))</f>
        <v>0.42857142857143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6</v>
      </c>
      <c r="BY66" s="127">
        <f>IF(Q66=0,"",IF(BX66=0,"",(BX66/Q66)))</f>
        <v>0.42857142857143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205</v>
      </c>
      <c r="C67" s="189" t="s">
        <v>58</v>
      </c>
      <c r="D67" s="189"/>
      <c r="E67" s="189" t="s">
        <v>59</v>
      </c>
      <c r="F67" s="189" t="s">
        <v>60</v>
      </c>
      <c r="G67" s="189" t="s">
        <v>73</v>
      </c>
      <c r="H67" s="89"/>
      <c r="I67" s="89"/>
      <c r="J67" s="89"/>
      <c r="K67" s="181"/>
      <c r="L67" s="80">
        <v>32</v>
      </c>
      <c r="M67" s="80">
        <v>21</v>
      </c>
      <c r="N67" s="80">
        <v>0</v>
      </c>
      <c r="O67" s="91">
        <v>0</v>
      </c>
      <c r="P67" s="92">
        <v>0</v>
      </c>
      <c r="Q67" s="93">
        <f>O67+P67</f>
        <v>0</v>
      </c>
      <c r="R67" s="81" t="str">
        <f>IFERROR(Q67/N67,"-")</f>
        <v>-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0.77333333333333</v>
      </c>
      <c r="B68" s="189" t="s">
        <v>206</v>
      </c>
      <c r="C68" s="189" t="s">
        <v>58</v>
      </c>
      <c r="D68" s="189"/>
      <c r="E68" s="189" t="s">
        <v>202</v>
      </c>
      <c r="F68" s="189" t="s">
        <v>117</v>
      </c>
      <c r="G68" s="189" t="s">
        <v>61</v>
      </c>
      <c r="H68" s="89" t="s">
        <v>93</v>
      </c>
      <c r="I68" s="89" t="s">
        <v>199</v>
      </c>
      <c r="J68" s="89" t="s">
        <v>207</v>
      </c>
      <c r="K68" s="181">
        <v>150000</v>
      </c>
      <c r="L68" s="80">
        <v>0</v>
      </c>
      <c r="M68" s="80">
        <v>0</v>
      </c>
      <c r="N68" s="80">
        <v>0</v>
      </c>
      <c r="O68" s="91">
        <v>10</v>
      </c>
      <c r="P68" s="92">
        <v>0</v>
      </c>
      <c r="Q68" s="93">
        <f>O68+P68</f>
        <v>10</v>
      </c>
      <c r="R68" s="81" t="str">
        <f>IFERROR(Q68/N68,"-")</f>
        <v>-</v>
      </c>
      <c r="S68" s="80">
        <v>1</v>
      </c>
      <c r="T68" s="80">
        <v>1</v>
      </c>
      <c r="U68" s="81">
        <f>IFERROR(T68/(Q68),"-")</f>
        <v>0.1</v>
      </c>
      <c r="V68" s="82">
        <f>IFERROR(K68/SUM(Q68:Q69),"-")</f>
        <v>12500</v>
      </c>
      <c r="W68" s="83">
        <v>3</v>
      </c>
      <c r="X68" s="81">
        <f>IF(Q68=0,"-",W68/Q68)</f>
        <v>0.3</v>
      </c>
      <c r="Y68" s="186">
        <v>116000</v>
      </c>
      <c r="Z68" s="187">
        <f>IFERROR(Y68/Q68,"-")</f>
        <v>11600</v>
      </c>
      <c r="AA68" s="187">
        <f>IFERROR(Y68/W68,"-")</f>
        <v>38666.666666667</v>
      </c>
      <c r="AB68" s="181">
        <f>SUM(Y68:Y69)-SUM(K68:K69)</f>
        <v>-34000</v>
      </c>
      <c r="AC68" s="85">
        <f>SUM(Y68:Y69)/SUM(K68:K69)</f>
        <v>0.77333333333333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>
        <v>2</v>
      </c>
      <c r="BG68" s="113">
        <f>IF(Q68=0,"",IF(BF68=0,"",(BF68/Q68)))</f>
        <v>0.2</v>
      </c>
      <c r="BH68" s="112"/>
      <c r="BI68" s="114">
        <f>IFERROR(BH68/BF68,"-")</f>
        <v>0</v>
      </c>
      <c r="BJ68" s="115"/>
      <c r="BK68" s="116">
        <f>IFERROR(BJ68/BF68,"-")</f>
        <v>0</v>
      </c>
      <c r="BL68" s="117"/>
      <c r="BM68" s="117"/>
      <c r="BN68" s="117"/>
      <c r="BO68" s="119">
        <v>2</v>
      </c>
      <c r="BP68" s="120">
        <f>IF(Q68=0,"",IF(BO68=0,"",(BO68/Q68)))</f>
        <v>0.2</v>
      </c>
      <c r="BQ68" s="121">
        <v>1</v>
      </c>
      <c r="BR68" s="122">
        <f>IFERROR(BQ68/BO68,"-")</f>
        <v>0.5</v>
      </c>
      <c r="BS68" s="123">
        <v>3000</v>
      </c>
      <c r="BT68" s="124">
        <f>IFERROR(BS68/BO68,"-")</f>
        <v>1500</v>
      </c>
      <c r="BU68" s="125">
        <v>1</v>
      </c>
      <c r="BV68" s="125"/>
      <c r="BW68" s="125"/>
      <c r="BX68" s="126">
        <v>4</v>
      </c>
      <c r="BY68" s="127">
        <f>IF(Q68=0,"",IF(BX68=0,"",(BX68/Q68)))</f>
        <v>0.4</v>
      </c>
      <c r="BZ68" s="128">
        <v>2</v>
      </c>
      <c r="CA68" s="129">
        <f>IFERROR(BZ68/BX68,"-")</f>
        <v>0.5</v>
      </c>
      <c r="CB68" s="130">
        <v>113000</v>
      </c>
      <c r="CC68" s="131">
        <f>IFERROR(CB68/BX68,"-")</f>
        <v>28250</v>
      </c>
      <c r="CD68" s="132">
        <v>1</v>
      </c>
      <c r="CE68" s="132"/>
      <c r="CF68" s="132">
        <v>1</v>
      </c>
      <c r="CG68" s="133">
        <v>2</v>
      </c>
      <c r="CH68" s="134">
        <f>IF(Q68=0,"",IF(CG68=0,"",(CG68/Q68)))</f>
        <v>0.2</v>
      </c>
      <c r="CI68" s="135"/>
      <c r="CJ68" s="136">
        <f>IFERROR(CI68/CG68,"-")</f>
        <v>0</v>
      </c>
      <c r="CK68" s="137"/>
      <c r="CL68" s="138">
        <f>IFERROR(CK68/CG68,"-")</f>
        <v>0</v>
      </c>
      <c r="CM68" s="139"/>
      <c r="CN68" s="139"/>
      <c r="CO68" s="139"/>
      <c r="CP68" s="140">
        <v>3</v>
      </c>
      <c r="CQ68" s="141">
        <v>116000</v>
      </c>
      <c r="CR68" s="141">
        <v>110000</v>
      </c>
      <c r="CS68" s="141"/>
      <c r="CT68" s="142" t="str">
        <f>IF(AND(CR68=0,CS68=0),"",IF(AND(CR68&lt;=100000,CS68&lt;=100000),"",IF(CR68/CQ68&gt;0.7,"男高",IF(CS68/CQ68&gt;0.7,"女高",""))))</f>
        <v>男高</v>
      </c>
    </row>
    <row r="69" spans="1:99">
      <c r="A69" s="79"/>
      <c r="B69" s="189" t="s">
        <v>208</v>
      </c>
      <c r="C69" s="189" t="s">
        <v>58</v>
      </c>
      <c r="D69" s="189"/>
      <c r="E69" s="189" t="s">
        <v>202</v>
      </c>
      <c r="F69" s="189" t="s">
        <v>117</v>
      </c>
      <c r="G69" s="189" t="s">
        <v>73</v>
      </c>
      <c r="H69" s="89"/>
      <c r="I69" s="89"/>
      <c r="J69" s="89"/>
      <c r="K69" s="181"/>
      <c r="L69" s="80">
        <v>11</v>
      </c>
      <c r="M69" s="80">
        <v>9</v>
      </c>
      <c r="N69" s="80">
        <v>1</v>
      </c>
      <c r="O69" s="91">
        <v>2</v>
      </c>
      <c r="P69" s="92">
        <v>0</v>
      </c>
      <c r="Q69" s="93">
        <f>O69+P69</f>
        <v>2</v>
      </c>
      <c r="R69" s="81">
        <f>IFERROR(Q69/N69,"-")</f>
        <v>2</v>
      </c>
      <c r="S69" s="80">
        <v>1</v>
      </c>
      <c r="T69" s="80">
        <v>0</v>
      </c>
      <c r="U69" s="81">
        <f>IFERROR(T69/(Q69),"-")</f>
        <v>0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>
        <v>1</v>
      </c>
      <c r="BY69" s="127">
        <f>IF(Q69=0,"",IF(BX69=0,"",(BX69/Q69)))</f>
        <v>0.5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>
        <v>1</v>
      </c>
      <c r="CH69" s="134">
        <f>IF(Q69=0,"",IF(CG69=0,"",(CG69/Q69)))</f>
        <v>0.5</v>
      </c>
      <c r="CI69" s="135">
        <v>1</v>
      </c>
      <c r="CJ69" s="136">
        <f>IFERROR(CI69/CG69,"-")</f>
        <v>1</v>
      </c>
      <c r="CK69" s="137">
        <v>155000</v>
      </c>
      <c r="CL69" s="138">
        <f>IFERROR(CK69/CG69,"-")</f>
        <v>155000</v>
      </c>
      <c r="CM69" s="139"/>
      <c r="CN69" s="139"/>
      <c r="CO69" s="139">
        <v>1</v>
      </c>
      <c r="CP69" s="140">
        <v>0</v>
      </c>
      <c r="CQ69" s="141">
        <v>0</v>
      </c>
      <c r="CR69" s="141">
        <v>155000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0.023076923076923</v>
      </c>
      <c r="B70" s="189" t="s">
        <v>209</v>
      </c>
      <c r="C70" s="189" t="s">
        <v>58</v>
      </c>
      <c r="D70" s="189"/>
      <c r="E70" s="189" t="s">
        <v>113</v>
      </c>
      <c r="F70" s="189" t="s">
        <v>210</v>
      </c>
      <c r="G70" s="189" t="s">
        <v>61</v>
      </c>
      <c r="H70" s="89" t="s">
        <v>135</v>
      </c>
      <c r="I70" s="89" t="s">
        <v>191</v>
      </c>
      <c r="J70" s="191" t="s">
        <v>164</v>
      </c>
      <c r="K70" s="181">
        <v>130000</v>
      </c>
      <c r="L70" s="80">
        <v>0</v>
      </c>
      <c r="M70" s="80">
        <v>0</v>
      </c>
      <c r="N70" s="80">
        <v>0</v>
      </c>
      <c r="O70" s="91">
        <v>8</v>
      </c>
      <c r="P70" s="92">
        <v>0</v>
      </c>
      <c r="Q70" s="93">
        <f>O70+P70</f>
        <v>8</v>
      </c>
      <c r="R70" s="81" t="str">
        <f>IFERROR(Q70/N70,"-")</f>
        <v>-</v>
      </c>
      <c r="S70" s="80">
        <v>0</v>
      </c>
      <c r="T70" s="80">
        <v>2</v>
      </c>
      <c r="U70" s="81">
        <f>IFERROR(T70/(Q70),"-")</f>
        <v>0.25</v>
      </c>
      <c r="V70" s="82">
        <f>IFERROR(K70/SUM(Q70:Q71),"-")</f>
        <v>14444.444444444</v>
      </c>
      <c r="W70" s="83">
        <v>1</v>
      </c>
      <c r="X70" s="81">
        <f>IF(Q70=0,"-",W70/Q70)</f>
        <v>0.125</v>
      </c>
      <c r="Y70" s="186">
        <v>3000</v>
      </c>
      <c r="Z70" s="187">
        <f>IFERROR(Y70/Q70,"-")</f>
        <v>375</v>
      </c>
      <c r="AA70" s="187">
        <f>IFERROR(Y70/W70,"-")</f>
        <v>3000</v>
      </c>
      <c r="AB70" s="181">
        <f>SUM(Y70:Y71)-SUM(K70:K71)</f>
        <v>-127000</v>
      </c>
      <c r="AC70" s="85">
        <f>SUM(Y70:Y71)/SUM(K70:K71)</f>
        <v>0.023076923076923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2</v>
      </c>
      <c r="BG70" s="113">
        <f>IF(Q70=0,"",IF(BF70=0,"",(BF70/Q70)))</f>
        <v>0.25</v>
      </c>
      <c r="BH70" s="112"/>
      <c r="BI70" s="114">
        <f>IFERROR(BH70/BF70,"-")</f>
        <v>0</v>
      </c>
      <c r="BJ70" s="115"/>
      <c r="BK70" s="116">
        <f>IFERROR(BJ70/BF70,"-")</f>
        <v>0</v>
      </c>
      <c r="BL70" s="117"/>
      <c r="BM70" s="117"/>
      <c r="BN70" s="117"/>
      <c r="BO70" s="119">
        <v>4</v>
      </c>
      <c r="BP70" s="120">
        <f>IF(Q70=0,"",IF(BO70=0,"",(BO70/Q70)))</f>
        <v>0.5</v>
      </c>
      <c r="BQ70" s="121">
        <v>1</v>
      </c>
      <c r="BR70" s="122">
        <f>IFERROR(BQ70/BO70,"-")</f>
        <v>0.25</v>
      </c>
      <c r="BS70" s="123">
        <v>3000</v>
      </c>
      <c r="BT70" s="124">
        <f>IFERROR(BS70/BO70,"-")</f>
        <v>750</v>
      </c>
      <c r="BU70" s="125">
        <v>1</v>
      </c>
      <c r="BV70" s="125"/>
      <c r="BW70" s="125"/>
      <c r="BX70" s="126">
        <v>1</v>
      </c>
      <c r="BY70" s="127">
        <f>IF(Q70=0,"",IF(BX70=0,"",(BX70/Q70)))</f>
        <v>0.125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>
        <v>1</v>
      </c>
      <c r="CH70" s="134">
        <f>IF(Q70=0,"",IF(CG70=0,"",(CG70/Q70)))</f>
        <v>0.125</v>
      </c>
      <c r="CI70" s="135"/>
      <c r="CJ70" s="136">
        <f>IFERROR(CI70/CG70,"-")</f>
        <v>0</v>
      </c>
      <c r="CK70" s="137"/>
      <c r="CL70" s="138">
        <f>IFERROR(CK70/CG70,"-")</f>
        <v>0</v>
      </c>
      <c r="CM70" s="139"/>
      <c r="CN70" s="139"/>
      <c r="CO70" s="139"/>
      <c r="CP70" s="140">
        <v>1</v>
      </c>
      <c r="CQ70" s="141">
        <v>3000</v>
      </c>
      <c r="CR70" s="141">
        <v>3000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211</v>
      </c>
      <c r="C71" s="189" t="s">
        <v>58</v>
      </c>
      <c r="D71" s="189"/>
      <c r="E71" s="189" t="s">
        <v>113</v>
      </c>
      <c r="F71" s="189" t="s">
        <v>210</v>
      </c>
      <c r="G71" s="189" t="s">
        <v>73</v>
      </c>
      <c r="H71" s="89"/>
      <c r="I71" s="89"/>
      <c r="J71" s="89"/>
      <c r="K71" s="181"/>
      <c r="L71" s="80">
        <v>14</v>
      </c>
      <c r="M71" s="80">
        <v>11</v>
      </c>
      <c r="N71" s="80">
        <v>5</v>
      </c>
      <c r="O71" s="91">
        <v>1</v>
      </c>
      <c r="P71" s="92">
        <v>0</v>
      </c>
      <c r="Q71" s="93">
        <f>O71+P71</f>
        <v>1</v>
      </c>
      <c r="R71" s="81">
        <f>IFERROR(Q71/N71,"-")</f>
        <v>0.2</v>
      </c>
      <c r="S71" s="80">
        <v>0</v>
      </c>
      <c r="T71" s="80">
        <v>0</v>
      </c>
      <c r="U71" s="81">
        <f>IFERROR(T71/(Q71),"-")</f>
        <v>0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>
        <f>IF(Q71=0,"",IF(BO71=0,"",(BO71/Q71)))</f>
        <v>0</v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>
        <v>1</v>
      </c>
      <c r="BY71" s="127">
        <f>IF(Q71=0,"",IF(BX71=0,"",(BX71/Q71)))</f>
        <v>1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0.2375</v>
      </c>
      <c r="B72" s="189" t="s">
        <v>212</v>
      </c>
      <c r="C72" s="189" t="s">
        <v>58</v>
      </c>
      <c r="D72" s="189"/>
      <c r="E72" s="189"/>
      <c r="F72" s="189"/>
      <c r="G72" s="189" t="s">
        <v>61</v>
      </c>
      <c r="H72" s="89" t="s">
        <v>213</v>
      </c>
      <c r="I72" s="89" t="s">
        <v>214</v>
      </c>
      <c r="J72" s="89" t="s">
        <v>215</v>
      </c>
      <c r="K72" s="181">
        <v>80000</v>
      </c>
      <c r="L72" s="80">
        <v>0</v>
      </c>
      <c r="M72" s="80">
        <v>0</v>
      </c>
      <c r="N72" s="80">
        <v>0</v>
      </c>
      <c r="O72" s="91">
        <v>11</v>
      </c>
      <c r="P72" s="92">
        <v>0</v>
      </c>
      <c r="Q72" s="93">
        <f>O72+P72</f>
        <v>11</v>
      </c>
      <c r="R72" s="81" t="str">
        <f>IFERROR(Q72/N72,"-")</f>
        <v>-</v>
      </c>
      <c r="S72" s="80">
        <v>1</v>
      </c>
      <c r="T72" s="80">
        <v>1</v>
      </c>
      <c r="U72" s="81">
        <f>IFERROR(T72/(Q72),"-")</f>
        <v>0.090909090909091</v>
      </c>
      <c r="V72" s="82">
        <f>IFERROR(K72/SUM(Q72:Q73),"-")</f>
        <v>6153.8461538462</v>
      </c>
      <c r="W72" s="83">
        <v>1</v>
      </c>
      <c r="X72" s="81">
        <f>IF(Q72=0,"-",W72/Q72)</f>
        <v>0.090909090909091</v>
      </c>
      <c r="Y72" s="186">
        <v>16000</v>
      </c>
      <c r="Z72" s="187">
        <f>IFERROR(Y72/Q72,"-")</f>
        <v>1454.5454545455</v>
      </c>
      <c r="AA72" s="187">
        <f>IFERROR(Y72/W72,"-")</f>
        <v>16000</v>
      </c>
      <c r="AB72" s="181">
        <f>SUM(Y72:Y73)-SUM(K72:K73)</f>
        <v>-61000</v>
      </c>
      <c r="AC72" s="85">
        <f>SUM(Y72:Y73)/SUM(K72:K73)</f>
        <v>0.2375</v>
      </c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>
        <v>3</v>
      </c>
      <c r="BP72" s="120">
        <f>IF(Q72=0,"",IF(BO72=0,"",(BO72/Q72)))</f>
        <v>0.27272727272727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>
        <v>8</v>
      </c>
      <c r="BY72" s="127">
        <f>IF(Q72=0,"",IF(BX72=0,"",(BX72/Q72)))</f>
        <v>0.72727272727273</v>
      </c>
      <c r="BZ72" s="128">
        <v>1</v>
      </c>
      <c r="CA72" s="129">
        <f>IFERROR(BZ72/BX72,"-")</f>
        <v>0.125</v>
      </c>
      <c r="CB72" s="130">
        <v>16000</v>
      </c>
      <c r="CC72" s="131">
        <f>IFERROR(CB72/BX72,"-")</f>
        <v>2000</v>
      </c>
      <c r="CD72" s="132"/>
      <c r="CE72" s="132"/>
      <c r="CF72" s="132">
        <v>1</v>
      </c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16000</v>
      </c>
      <c r="CR72" s="141">
        <v>16000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216</v>
      </c>
      <c r="C73" s="189" t="s">
        <v>58</v>
      </c>
      <c r="D73" s="189"/>
      <c r="E73" s="189"/>
      <c r="F73" s="189"/>
      <c r="G73" s="189" t="s">
        <v>73</v>
      </c>
      <c r="H73" s="89"/>
      <c r="I73" s="89"/>
      <c r="J73" s="89"/>
      <c r="K73" s="181"/>
      <c r="L73" s="80">
        <v>8</v>
      </c>
      <c r="M73" s="80">
        <v>7</v>
      </c>
      <c r="N73" s="80">
        <v>7</v>
      </c>
      <c r="O73" s="91">
        <v>2</v>
      </c>
      <c r="P73" s="92">
        <v>0</v>
      </c>
      <c r="Q73" s="93">
        <f>O73+P73</f>
        <v>2</v>
      </c>
      <c r="R73" s="81">
        <f>IFERROR(Q73/N73,"-")</f>
        <v>0.28571428571429</v>
      </c>
      <c r="S73" s="80">
        <v>0</v>
      </c>
      <c r="T73" s="80">
        <v>1</v>
      </c>
      <c r="U73" s="81">
        <f>IFERROR(T73/(Q73),"-")</f>
        <v>0.5</v>
      </c>
      <c r="V73" s="82"/>
      <c r="W73" s="83">
        <v>1</v>
      </c>
      <c r="X73" s="81">
        <f>IF(Q73=0,"-",W73/Q73)</f>
        <v>0.5</v>
      </c>
      <c r="Y73" s="186">
        <v>3000</v>
      </c>
      <c r="Z73" s="187">
        <f>IFERROR(Y73/Q73,"-")</f>
        <v>1500</v>
      </c>
      <c r="AA73" s="187">
        <f>IFERROR(Y73/W73,"-")</f>
        <v>3000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>
        <v>1</v>
      </c>
      <c r="BP73" s="120">
        <f>IF(Q73=0,"",IF(BO73=0,"",(BO73/Q73)))</f>
        <v>0.5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>
        <v>1</v>
      </c>
      <c r="CH73" s="134">
        <f>IF(Q73=0,"",IF(CG73=0,"",(CG73/Q73)))</f>
        <v>0.5</v>
      </c>
      <c r="CI73" s="135">
        <v>1</v>
      </c>
      <c r="CJ73" s="136">
        <f>IFERROR(CI73/CG73,"-")</f>
        <v>1</v>
      </c>
      <c r="CK73" s="137">
        <v>3000</v>
      </c>
      <c r="CL73" s="138">
        <f>IFERROR(CK73/CG73,"-")</f>
        <v>3000</v>
      </c>
      <c r="CM73" s="139">
        <v>1</v>
      </c>
      <c r="CN73" s="139"/>
      <c r="CO73" s="139"/>
      <c r="CP73" s="140">
        <v>1</v>
      </c>
      <c r="CQ73" s="141">
        <v>3000</v>
      </c>
      <c r="CR73" s="141">
        <v>3000</v>
      </c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>
        <f>AC74</f>
        <v>20.4</v>
      </c>
      <c r="B74" s="189" t="s">
        <v>217</v>
      </c>
      <c r="C74" s="189" t="s">
        <v>58</v>
      </c>
      <c r="D74" s="189"/>
      <c r="E74" s="189" t="s">
        <v>218</v>
      </c>
      <c r="F74" s="189" t="s">
        <v>219</v>
      </c>
      <c r="G74" s="189" t="s">
        <v>61</v>
      </c>
      <c r="H74" s="89" t="s">
        <v>103</v>
      </c>
      <c r="I74" s="89" t="s">
        <v>220</v>
      </c>
      <c r="J74" s="191" t="s">
        <v>150</v>
      </c>
      <c r="K74" s="181">
        <v>100000</v>
      </c>
      <c r="L74" s="80">
        <v>0</v>
      </c>
      <c r="M74" s="80">
        <v>0</v>
      </c>
      <c r="N74" s="80">
        <v>0</v>
      </c>
      <c r="O74" s="91">
        <v>7</v>
      </c>
      <c r="P74" s="92">
        <v>0</v>
      </c>
      <c r="Q74" s="93">
        <f>O74+P74</f>
        <v>7</v>
      </c>
      <c r="R74" s="81" t="str">
        <f>IFERROR(Q74/N74,"-")</f>
        <v>-</v>
      </c>
      <c r="S74" s="80">
        <v>0</v>
      </c>
      <c r="T74" s="80">
        <v>1</v>
      </c>
      <c r="U74" s="81">
        <f>IFERROR(T74/(Q74),"-")</f>
        <v>0.14285714285714</v>
      </c>
      <c r="V74" s="82">
        <f>IFERROR(K74/SUM(Q74:Q79),"-")</f>
        <v>4000</v>
      </c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>
        <f>SUM(Y74:Y79)-SUM(K74:K79)</f>
        <v>1940000</v>
      </c>
      <c r="AC74" s="85">
        <f>SUM(Y74:Y79)/SUM(K74:K79)</f>
        <v>20.4</v>
      </c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>
        <v>1</v>
      </c>
      <c r="AO74" s="101">
        <f>IF(Q74=0,"",IF(AN74=0,"",(AN74/Q74)))</f>
        <v>0.14285714285714</v>
      </c>
      <c r="AP74" s="100"/>
      <c r="AQ74" s="102">
        <f>IFERROR(AP74/AN74,"-")</f>
        <v>0</v>
      </c>
      <c r="AR74" s="103"/>
      <c r="AS74" s="104">
        <f>IFERROR(AR74/AN74,"-")</f>
        <v>0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>
        <v>2</v>
      </c>
      <c r="BP74" s="120">
        <f>IF(Q74=0,"",IF(BO74=0,"",(BO74/Q74)))</f>
        <v>0.28571428571429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>
        <v>4</v>
      </c>
      <c r="BY74" s="127">
        <f>IF(Q74=0,"",IF(BX74=0,"",(BX74/Q74)))</f>
        <v>0.57142857142857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221</v>
      </c>
      <c r="C75" s="189" t="s">
        <v>58</v>
      </c>
      <c r="D75" s="189"/>
      <c r="E75" s="189" t="s">
        <v>222</v>
      </c>
      <c r="F75" s="189" t="s">
        <v>223</v>
      </c>
      <c r="G75" s="189" t="s">
        <v>61</v>
      </c>
      <c r="H75" s="89" t="s">
        <v>103</v>
      </c>
      <c r="I75" s="89" t="s">
        <v>220</v>
      </c>
      <c r="J75" s="191" t="s">
        <v>164</v>
      </c>
      <c r="K75" s="181"/>
      <c r="L75" s="80">
        <v>0</v>
      </c>
      <c r="M75" s="80">
        <v>0</v>
      </c>
      <c r="N75" s="80">
        <v>0</v>
      </c>
      <c r="O75" s="91">
        <v>3</v>
      </c>
      <c r="P75" s="92">
        <v>0</v>
      </c>
      <c r="Q75" s="93">
        <f>O75+P75</f>
        <v>3</v>
      </c>
      <c r="R75" s="81" t="str">
        <f>IFERROR(Q75/N75,"-")</f>
        <v>-</v>
      </c>
      <c r="S75" s="80">
        <v>0</v>
      </c>
      <c r="T75" s="80">
        <v>0</v>
      </c>
      <c r="U75" s="81">
        <f>IFERROR(T75/(Q75),"-")</f>
        <v>0</v>
      </c>
      <c r="V75" s="82"/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2</v>
      </c>
      <c r="BP75" s="120">
        <f>IF(Q75=0,"",IF(BO75=0,"",(BO75/Q75)))</f>
        <v>0.66666666666667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>
        <v>1</v>
      </c>
      <c r="BY75" s="127">
        <f>IF(Q75=0,"",IF(BX75=0,"",(BX75/Q75)))</f>
        <v>0.33333333333333</v>
      </c>
      <c r="BZ75" s="128"/>
      <c r="CA75" s="129">
        <f>IFERROR(BZ75/BX75,"-")</f>
        <v>0</v>
      </c>
      <c r="CB75" s="130"/>
      <c r="CC75" s="131">
        <f>IFERROR(CB75/BX75,"-")</f>
        <v>0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224</v>
      </c>
      <c r="C76" s="189" t="s">
        <v>58</v>
      </c>
      <c r="D76" s="189"/>
      <c r="E76" s="189" t="s">
        <v>225</v>
      </c>
      <c r="F76" s="189" t="s">
        <v>226</v>
      </c>
      <c r="G76" s="189" t="s">
        <v>61</v>
      </c>
      <c r="H76" s="89" t="s">
        <v>103</v>
      </c>
      <c r="I76" s="89" t="s">
        <v>220</v>
      </c>
      <c r="J76" s="191" t="s">
        <v>177</v>
      </c>
      <c r="K76" s="181"/>
      <c r="L76" s="80">
        <v>0</v>
      </c>
      <c r="M76" s="80">
        <v>0</v>
      </c>
      <c r="N76" s="80">
        <v>0</v>
      </c>
      <c r="O76" s="91">
        <v>4</v>
      </c>
      <c r="P76" s="92">
        <v>0</v>
      </c>
      <c r="Q76" s="93">
        <f>O76+P76</f>
        <v>4</v>
      </c>
      <c r="R76" s="81" t="str">
        <f>IFERROR(Q76/N76,"-")</f>
        <v>-</v>
      </c>
      <c r="S76" s="80">
        <v>0</v>
      </c>
      <c r="T76" s="80">
        <v>0</v>
      </c>
      <c r="U76" s="81">
        <f>IFERROR(T76/(Q76),"-")</f>
        <v>0</v>
      </c>
      <c r="V76" s="82"/>
      <c r="W76" s="83">
        <v>1</v>
      </c>
      <c r="X76" s="81">
        <f>IF(Q76=0,"-",W76/Q76)</f>
        <v>0.25</v>
      </c>
      <c r="Y76" s="186">
        <v>10000</v>
      </c>
      <c r="Z76" s="187">
        <f>IFERROR(Y76/Q76,"-")</f>
        <v>2500</v>
      </c>
      <c r="AA76" s="187">
        <f>IFERROR(Y76/W76,"-")</f>
        <v>10000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2</v>
      </c>
      <c r="BP76" s="120">
        <f>IF(Q76=0,"",IF(BO76=0,"",(BO76/Q76)))</f>
        <v>0.5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>
        <v>1</v>
      </c>
      <c r="BY76" s="127">
        <f>IF(Q76=0,"",IF(BX76=0,"",(BX76/Q76)))</f>
        <v>0.25</v>
      </c>
      <c r="BZ76" s="128"/>
      <c r="CA76" s="129">
        <f>IFERROR(BZ76/BX76,"-")</f>
        <v>0</v>
      </c>
      <c r="CB76" s="130"/>
      <c r="CC76" s="131">
        <f>IFERROR(CB76/BX76,"-")</f>
        <v>0</v>
      </c>
      <c r="CD76" s="132"/>
      <c r="CE76" s="132"/>
      <c r="CF76" s="132"/>
      <c r="CG76" s="133">
        <v>1</v>
      </c>
      <c r="CH76" s="134">
        <f>IF(Q76=0,"",IF(CG76=0,"",(CG76/Q76)))</f>
        <v>0.25</v>
      </c>
      <c r="CI76" s="135">
        <v>1</v>
      </c>
      <c r="CJ76" s="136">
        <f>IFERROR(CI76/CG76,"-")</f>
        <v>1</v>
      </c>
      <c r="CK76" s="137">
        <v>10000</v>
      </c>
      <c r="CL76" s="138">
        <f>IFERROR(CK76/CG76,"-")</f>
        <v>10000</v>
      </c>
      <c r="CM76" s="139">
        <v>1</v>
      </c>
      <c r="CN76" s="139"/>
      <c r="CO76" s="139"/>
      <c r="CP76" s="140">
        <v>1</v>
      </c>
      <c r="CQ76" s="141">
        <v>10000</v>
      </c>
      <c r="CR76" s="141">
        <v>10000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227</v>
      </c>
      <c r="C77" s="189" t="s">
        <v>58</v>
      </c>
      <c r="D77" s="189"/>
      <c r="E77" s="189" t="s">
        <v>228</v>
      </c>
      <c r="F77" s="189" t="s">
        <v>229</v>
      </c>
      <c r="G77" s="189" t="s">
        <v>61</v>
      </c>
      <c r="H77" s="89" t="s">
        <v>103</v>
      </c>
      <c r="I77" s="89" t="s">
        <v>220</v>
      </c>
      <c r="J77" s="191" t="s">
        <v>187</v>
      </c>
      <c r="K77" s="181"/>
      <c r="L77" s="80">
        <v>0</v>
      </c>
      <c r="M77" s="80">
        <v>0</v>
      </c>
      <c r="N77" s="80">
        <v>0</v>
      </c>
      <c r="O77" s="91">
        <v>5</v>
      </c>
      <c r="P77" s="92">
        <v>0</v>
      </c>
      <c r="Q77" s="93">
        <f>O77+P77</f>
        <v>5</v>
      </c>
      <c r="R77" s="81" t="str">
        <f>IFERROR(Q77/N77,"-")</f>
        <v>-</v>
      </c>
      <c r="S77" s="80">
        <v>0</v>
      </c>
      <c r="T77" s="80">
        <v>0</v>
      </c>
      <c r="U77" s="81">
        <f>IFERROR(T77/(Q77),"-")</f>
        <v>0</v>
      </c>
      <c r="V77" s="82"/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>
        <v>2</v>
      </c>
      <c r="BG77" s="113">
        <f>IF(Q77=0,"",IF(BF77=0,"",(BF77/Q77)))</f>
        <v>0.4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>
        <v>2</v>
      </c>
      <c r="BP77" s="120">
        <f>IF(Q77=0,"",IF(BO77=0,"",(BO77/Q77)))</f>
        <v>0.4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>
        <v>1</v>
      </c>
      <c r="BY77" s="127">
        <f>IF(Q77=0,"",IF(BX77=0,"",(BX77/Q77)))</f>
        <v>0.2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230</v>
      </c>
      <c r="C78" s="189" t="s">
        <v>58</v>
      </c>
      <c r="D78" s="189"/>
      <c r="E78" s="189" t="s">
        <v>231</v>
      </c>
      <c r="F78" s="189" t="s">
        <v>232</v>
      </c>
      <c r="G78" s="189" t="s">
        <v>61</v>
      </c>
      <c r="H78" s="89" t="s">
        <v>103</v>
      </c>
      <c r="I78" s="89" t="s">
        <v>220</v>
      </c>
      <c r="J78" s="191" t="s">
        <v>196</v>
      </c>
      <c r="K78" s="181"/>
      <c r="L78" s="80">
        <v>0</v>
      </c>
      <c r="M78" s="80">
        <v>0</v>
      </c>
      <c r="N78" s="80">
        <v>0</v>
      </c>
      <c r="O78" s="91">
        <v>4</v>
      </c>
      <c r="P78" s="92">
        <v>0</v>
      </c>
      <c r="Q78" s="93">
        <f>O78+P78</f>
        <v>4</v>
      </c>
      <c r="R78" s="81" t="str">
        <f>IFERROR(Q78/N78,"-")</f>
        <v>-</v>
      </c>
      <c r="S78" s="80">
        <v>1</v>
      </c>
      <c r="T78" s="80">
        <v>0</v>
      </c>
      <c r="U78" s="81">
        <f>IFERROR(T78/(Q78),"-")</f>
        <v>0</v>
      </c>
      <c r="V78" s="82"/>
      <c r="W78" s="83">
        <v>1</v>
      </c>
      <c r="X78" s="81">
        <f>IF(Q78=0,"-",W78/Q78)</f>
        <v>0.25</v>
      </c>
      <c r="Y78" s="186">
        <v>2030000</v>
      </c>
      <c r="Z78" s="187">
        <f>IFERROR(Y78/Q78,"-")</f>
        <v>507500</v>
      </c>
      <c r="AA78" s="187">
        <f>IFERROR(Y78/W78,"-")</f>
        <v>2030000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>
        <v>1</v>
      </c>
      <c r="BG78" s="113">
        <f>IF(Q78=0,"",IF(BF78=0,"",(BF78/Q78)))</f>
        <v>0.25</v>
      </c>
      <c r="BH78" s="112">
        <v>1</v>
      </c>
      <c r="BI78" s="114">
        <f>IFERROR(BH78/BF78,"-")</f>
        <v>1</v>
      </c>
      <c r="BJ78" s="115">
        <v>2030000</v>
      </c>
      <c r="BK78" s="116">
        <f>IFERROR(BJ78/BF78,"-")</f>
        <v>2030000</v>
      </c>
      <c r="BL78" s="117"/>
      <c r="BM78" s="117"/>
      <c r="BN78" s="117">
        <v>1</v>
      </c>
      <c r="BO78" s="119">
        <v>3</v>
      </c>
      <c r="BP78" s="120">
        <f>IF(Q78=0,"",IF(BO78=0,"",(BO78/Q78)))</f>
        <v>0.75</v>
      </c>
      <c r="BQ78" s="121"/>
      <c r="BR78" s="122">
        <f>IFERROR(BQ78/BO78,"-")</f>
        <v>0</v>
      </c>
      <c r="BS78" s="123"/>
      <c r="BT78" s="124">
        <f>IFERROR(BS78/BO78,"-")</f>
        <v>0</v>
      </c>
      <c r="BU78" s="125"/>
      <c r="BV78" s="125"/>
      <c r="BW78" s="125"/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1</v>
      </c>
      <c r="CQ78" s="141">
        <v>2030000</v>
      </c>
      <c r="CR78" s="141">
        <v>2030000</v>
      </c>
      <c r="CS78" s="141"/>
      <c r="CT78" s="142" t="str">
        <f>IF(AND(CR78=0,CS78=0),"",IF(AND(CR78&lt;=100000,CS78&lt;=100000),"",IF(CR78/CQ78&gt;0.7,"男高",IF(CS78/CQ78&gt;0.7,"女高",""))))</f>
        <v>男高</v>
      </c>
    </row>
    <row r="79" spans="1:99">
      <c r="A79" s="79"/>
      <c r="B79" s="189" t="s">
        <v>233</v>
      </c>
      <c r="C79" s="189" t="s">
        <v>58</v>
      </c>
      <c r="D79" s="189"/>
      <c r="E79" s="189" t="s">
        <v>72</v>
      </c>
      <c r="F79" s="189" t="s">
        <v>72</v>
      </c>
      <c r="G79" s="189" t="s">
        <v>73</v>
      </c>
      <c r="H79" s="89" t="s">
        <v>189</v>
      </c>
      <c r="I79" s="89"/>
      <c r="J79" s="89"/>
      <c r="K79" s="181"/>
      <c r="L79" s="80">
        <v>28</v>
      </c>
      <c r="M79" s="80">
        <v>14</v>
      </c>
      <c r="N79" s="80">
        <v>2</v>
      </c>
      <c r="O79" s="91">
        <v>2</v>
      </c>
      <c r="P79" s="92">
        <v>0</v>
      </c>
      <c r="Q79" s="93">
        <f>O79+P79</f>
        <v>2</v>
      </c>
      <c r="R79" s="81">
        <f>IFERROR(Q79/N79,"-")</f>
        <v>1</v>
      </c>
      <c r="S79" s="80">
        <v>0</v>
      </c>
      <c r="T79" s="80">
        <v>1</v>
      </c>
      <c r="U79" s="81">
        <f>IFERROR(T79/(Q79),"-")</f>
        <v>0.5</v>
      </c>
      <c r="V79" s="82"/>
      <c r="W79" s="83">
        <v>0</v>
      </c>
      <c r="X79" s="81">
        <f>IF(Q79=0,"-",W79/Q79)</f>
        <v>0</v>
      </c>
      <c r="Y79" s="186">
        <v>0</v>
      </c>
      <c r="Z79" s="187">
        <f>IFERROR(Y79/Q79,"-")</f>
        <v>0</v>
      </c>
      <c r="AA79" s="187" t="str">
        <f>IFERROR(Y79/W79,"-")</f>
        <v>-</v>
      </c>
      <c r="AB79" s="181"/>
      <c r="AC79" s="85"/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>
        <f>IF(Q79=0,"",IF(BO79=0,"",(BO79/Q79)))</f>
        <v>0</v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>
        <v>1</v>
      </c>
      <c r="BY79" s="127">
        <f>IF(Q79=0,"",IF(BX79=0,"",(BX79/Q79)))</f>
        <v>0.5</v>
      </c>
      <c r="BZ79" s="128"/>
      <c r="CA79" s="129">
        <f>IFERROR(BZ79/BX79,"-")</f>
        <v>0</v>
      </c>
      <c r="CB79" s="130"/>
      <c r="CC79" s="131">
        <f>IFERROR(CB79/BX79,"-")</f>
        <v>0</v>
      </c>
      <c r="CD79" s="132"/>
      <c r="CE79" s="132"/>
      <c r="CF79" s="132"/>
      <c r="CG79" s="133">
        <v>1</v>
      </c>
      <c r="CH79" s="134">
        <f>IF(Q79=0,"",IF(CG79=0,"",(CG79/Q79)))</f>
        <v>0.5</v>
      </c>
      <c r="CI79" s="135"/>
      <c r="CJ79" s="136">
        <f>IFERROR(CI79/CG79,"-")</f>
        <v>0</v>
      </c>
      <c r="CK79" s="137"/>
      <c r="CL79" s="138">
        <f>IFERROR(CK79/CG79,"-")</f>
        <v>0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30"/>
      <c r="B80" s="86"/>
      <c r="C80" s="86"/>
      <c r="D80" s="87"/>
      <c r="E80" s="87"/>
      <c r="F80" s="87"/>
      <c r="G80" s="88"/>
      <c r="H80" s="89"/>
      <c r="I80" s="89"/>
      <c r="J80" s="89"/>
      <c r="K80" s="182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8"/>
      <c r="Z80" s="188"/>
      <c r="AA80" s="188"/>
      <c r="AB80" s="188"/>
      <c r="AC80" s="33"/>
      <c r="AD80" s="58"/>
      <c r="AE80" s="62"/>
      <c r="AF80" s="63"/>
      <c r="AG80" s="62"/>
      <c r="AH80" s="66"/>
      <c r="AI80" s="67"/>
      <c r="AJ80" s="68"/>
      <c r="AK80" s="69"/>
      <c r="AL80" s="69"/>
      <c r="AM80" s="69"/>
      <c r="AN80" s="62"/>
      <c r="AO80" s="63"/>
      <c r="AP80" s="62"/>
      <c r="AQ80" s="66"/>
      <c r="AR80" s="67"/>
      <c r="AS80" s="68"/>
      <c r="AT80" s="69"/>
      <c r="AU80" s="69"/>
      <c r="AV80" s="69"/>
      <c r="AW80" s="62"/>
      <c r="AX80" s="63"/>
      <c r="AY80" s="62"/>
      <c r="AZ80" s="66"/>
      <c r="BA80" s="67"/>
      <c r="BB80" s="68"/>
      <c r="BC80" s="69"/>
      <c r="BD80" s="69"/>
      <c r="BE80" s="69"/>
      <c r="BF80" s="62"/>
      <c r="BG80" s="63"/>
      <c r="BH80" s="62"/>
      <c r="BI80" s="66"/>
      <c r="BJ80" s="67"/>
      <c r="BK80" s="68"/>
      <c r="BL80" s="69"/>
      <c r="BM80" s="69"/>
      <c r="BN80" s="69"/>
      <c r="BO80" s="64"/>
      <c r="BP80" s="65"/>
      <c r="BQ80" s="62"/>
      <c r="BR80" s="66"/>
      <c r="BS80" s="67"/>
      <c r="BT80" s="68"/>
      <c r="BU80" s="69"/>
      <c r="BV80" s="69"/>
      <c r="BW80" s="69"/>
      <c r="BX80" s="64"/>
      <c r="BY80" s="65"/>
      <c r="BZ80" s="62"/>
      <c r="CA80" s="66"/>
      <c r="CB80" s="67"/>
      <c r="CC80" s="68"/>
      <c r="CD80" s="69"/>
      <c r="CE80" s="69"/>
      <c r="CF80" s="69"/>
      <c r="CG80" s="64"/>
      <c r="CH80" s="65"/>
      <c r="CI80" s="62"/>
      <c r="CJ80" s="66"/>
      <c r="CK80" s="67"/>
      <c r="CL80" s="68"/>
      <c r="CM80" s="69"/>
      <c r="CN80" s="69"/>
      <c r="CO80" s="69"/>
      <c r="CP80" s="70"/>
      <c r="CQ80" s="67"/>
      <c r="CR80" s="67"/>
      <c r="CS80" s="67"/>
      <c r="CT80" s="71"/>
    </row>
    <row r="81" spans="1:99">
      <c r="A81" s="30"/>
      <c r="B81" s="37"/>
      <c r="C81" s="37"/>
      <c r="D81" s="21"/>
      <c r="E81" s="21"/>
      <c r="F81" s="21"/>
      <c r="G81" s="22"/>
      <c r="H81" s="36"/>
      <c r="I81" s="36"/>
      <c r="J81" s="74"/>
      <c r="K81" s="183"/>
      <c r="L81" s="34"/>
      <c r="M81" s="34"/>
      <c r="N81" s="31"/>
      <c r="O81" s="23"/>
      <c r="P81" s="23"/>
      <c r="Q81" s="23"/>
      <c r="R81" s="32"/>
      <c r="S81" s="32"/>
      <c r="T81" s="23"/>
      <c r="U81" s="32"/>
      <c r="V81" s="25"/>
      <c r="W81" s="25"/>
      <c r="X81" s="25"/>
      <c r="Y81" s="188"/>
      <c r="Z81" s="188"/>
      <c r="AA81" s="188"/>
      <c r="AB81" s="188"/>
      <c r="AC81" s="33"/>
      <c r="AD81" s="60"/>
      <c r="AE81" s="62"/>
      <c r="AF81" s="63"/>
      <c r="AG81" s="62"/>
      <c r="AH81" s="66"/>
      <c r="AI81" s="67"/>
      <c r="AJ81" s="68"/>
      <c r="AK81" s="69"/>
      <c r="AL81" s="69"/>
      <c r="AM81" s="69"/>
      <c r="AN81" s="62"/>
      <c r="AO81" s="63"/>
      <c r="AP81" s="62"/>
      <c r="AQ81" s="66"/>
      <c r="AR81" s="67"/>
      <c r="AS81" s="68"/>
      <c r="AT81" s="69"/>
      <c r="AU81" s="69"/>
      <c r="AV81" s="69"/>
      <c r="AW81" s="62"/>
      <c r="AX81" s="63"/>
      <c r="AY81" s="62"/>
      <c r="AZ81" s="66"/>
      <c r="BA81" s="67"/>
      <c r="BB81" s="68"/>
      <c r="BC81" s="69"/>
      <c r="BD81" s="69"/>
      <c r="BE81" s="69"/>
      <c r="BF81" s="62"/>
      <c r="BG81" s="63"/>
      <c r="BH81" s="62"/>
      <c r="BI81" s="66"/>
      <c r="BJ81" s="67"/>
      <c r="BK81" s="68"/>
      <c r="BL81" s="69"/>
      <c r="BM81" s="69"/>
      <c r="BN81" s="69"/>
      <c r="BO81" s="64"/>
      <c r="BP81" s="65"/>
      <c r="BQ81" s="62"/>
      <c r="BR81" s="66"/>
      <c r="BS81" s="67"/>
      <c r="BT81" s="68"/>
      <c r="BU81" s="69"/>
      <c r="BV81" s="69"/>
      <c r="BW81" s="69"/>
      <c r="BX81" s="64"/>
      <c r="BY81" s="65"/>
      <c r="BZ81" s="62"/>
      <c r="CA81" s="66"/>
      <c r="CB81" s="67"/>
      <c r="CC81" s="68"/>
      <c r="CD81" s="69"/>
      <c r="CE81" s="69"/>
      <c r="CF81" s="69"/>
      <c r="CG81" s="64"/>
      <c r="CH81" s="65"/>
      <c r="CI81" s="62"/>
      <c r="CJ81" s="66"/>
      <c r="CK81" s="67"/>
      <c r="CL81" s="68"/>
      <c r="CM81" s="69"/>
      <c r="CN81" s="69"/>
      <c r="CO81" s="69"/>
      <c r="CP81" s="70"/>
      <c r="CQ81" s="67"/>
      <c r="CR81" s="67"/>
      <c r="CS81" s="67"/>
      <c r="CT81" s="71"/>
    </row>
    <row r="82" spans="1:99">
      <c r="A82" s="19">
        <f>AC82</f>
        <v>1.651613832853</v>
      </c>
      <c r="B82" s="39"/>
      <c r="C82" s="39"/>
      <c r="D82" s="39"/>
      <c r="E82" s="39"/>
      <c r="F82" s="39"/>
      <c r="G82" s="39"/>
      <c r="H82" s="40" t="s">
        <v>234</v>
      </c>
      <c r="I82" s="40"/>
      <c r="J82" s="40"/>
      <c r="K82" s="184">
        <f>SUM(K6:K81)</f>
        <v>3470000</v>
      </c>
      <c r="L82" s="41">
        <f>SUM(L6:L81)</f>
        <v>727</v>
      </c>
      <c r="M82" s="41">
        <f>SUM(M6:M81)</f>
        <v>429</v>
      </c>
      <c r="N82" s="41">
        <f>SUM(N6:N81)</f>
        <v>207</v>
      </c>
      <c r="O82" s="41">
        <f>SUM(O6:O81)</f>
        <v>489</v>
      </c>
      <c r="P82" s="41">
        <f>SUM(P6:P81)</f>
        <v>1</v>
      </c>
      <c r="Q82" s="41">
        <f>SUM(Q6:Q81)</f>
        <v>490</v>
      </c>
      <c r="R82" s="42">
        <f>IFERROR(Q82/N82,"-")</f>
        <v>2.3671497584541</v>
      </c>
      <c r="S82" s="77">
        <f>SUM(S6:S81)</f>
        <v>35</v>
      </c>
      <c r="T82" s="77">
        <f>SUM(T6:T81)</f>
        <v>65</v>
      </c>
      <c r="U82" s="42">
        <f>IFERROR(S82/Q82,"-")</f>
        <v>0.071428571428571</v>
      </c>
      <c r="V82" s="43">
        <f>IFERROR(K82/Q82,"-")</f>
        <v>7081.6326530612</v>
      </c>
      <c r="W82" s="44">
        <f>SUM(W6:W81)</f>
        <v>66</v>
      </c>
      <c r="X82" s="42">
        <f>IFERROR(W82/Q82,"-")</f>
        <v>0.13469387755102</v>
      </c>
      <c r="Y82" s="184">
        <f>SUM(Y6:Y81)</f>
        <v>5731100</v>
      </c>
      <c r="Z82" s="184">
        <f>IFERROR(Y82/Q82,"-")</f>
        <v>11696.12244898</v>
      </c>
      <c r="AA82" s="184">
        <f>IFERROR(Y82/W82,"-")</f>
        <v>86834.848484848</v>
      </c>
      <c r="AB82" s="184">
        <f>Y82-K82</f>
        <v>2261100</v>
      </c>
      <c r="AC82" s="46">
        <f>Y82/K82</f>
        <v>1.651613832853</v>
      </c>
      <c r="AD82" s="59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26"/>
    <mergeCell ref="K11:K26"/>
    <mergeCell ref="V11:V26"/>
    <mergeCell ref="AB11:AB26"/>
    <mergeCell ref="AC11:AC26"/>
    <mergeCell ref="A27:A32"/>
    <mergeCell ref="K27:K32"/>
    <mergeCell ref="V27:V32"/>
    <mergeCell ref="AB27:AB32"/>
    <mergeCell ref="AC27:AC32"/>
    <mergeCell ref="A33:A37"/>
    <mergeCell ref="K33:K37"/>
    <mergeCell ref="V33:V37"/>
    <mergeCell ref="AB33:AB37"/>
    <mergeCell ref="AC33:AC37"/>
    <mergeCell ref="A38:A41"/>
    <mergeCell ref="K38:K41"/>
    <mergeCell ref="V38:V41"/>
    <mergeCell ref="AB38:AB41"/>
    <mergeCell ref="AC38:AC41"/>
    <mergeCell ref="A42:A55"/>
    <mergeCell ref="K42:K55"/>
    <mergeCell ref="V42:V55"/>
    <mergeCell ref="AB42:AB55"/>
    <mergeCell ref="AC42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9"/>
    <mergeCell ref="K74:K79"/>
    <mergeCell ref="V74:V79"/>
    <mergeCell ref="AB74:AB79"/>
    <mergeCell ref="AC74:AC7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235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0.010909090909091</v>
      </c>
      <c r="B6" s="189" t="s">
        <v>236</v>
      </c>
      <c r="C6" s="189" t="s">
        <v>58</v>
      </c>
      <c r="D6" s="189" t="s">
        <v>237</v>
      </c>
      <c r="E6" s="189" t="s">
        <v>238</v>
      </c>
      <c r="F6" s="189" t="s">
        <v>239</v>
      </c>
      <c r="G6" s="189" t="s">
        <v>61</v>
      </c>
      <c r="H6" s="89" t="s">
        <v>240</v>
      </c>
      <c r="I6" s="89" t="s">
        <v>241</v>
      </c>
      <c r="J6" s="89" t="s">
        <v>242</v>
      </c>
      <c r="K6" s="181">
        <v>275000</v>
      </c>
      <c r="L6" s="80">
        <v>0</v>
      </c>
      <c r="M6" s="80">
        <v>0</v>
      </c>
      <c r="N6" s="80">
        <v>0</v>
      </c>
      <c r="O6" s="91">
        <v>23</v>
      </c>
      <c r="P6" s="92">
        <v>0</v>
      </c>
      <c r="Q6" s="93">
        <f>O6+P6</f>
        <v>23</v>
      </c>
      <c r="R6" s="81" t="str">
        <f>IFERROR(Q6/N6,"-")</f>
        <v>-</v>
      </c>
      <c r="S6" s="80">
        <v>1</v>
      </c>
      <c r="T6" s="80">
        <v>3</v>
      </c>
      <c r="U6" s="81">
        <f>IFERROR(T6/(Q6),"-")</f>
        <v>0.1304347826087</v>
      </c>
      <c r="V6" s="82">
        <f>IFERROR(K6/SUM(Q6:Q7),"-")</f>
        <v>11458.333333333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-272000</v>
      </c>
      <c r="AC6" s="85">
        <f>SUM(Y6:Y7)/SUM(K6:K7)</f>
        <v>0.010909090909091</v>
      </c>
      <c r="AD6" s="78"/>
      <c r="AE6" s="94">
        <v>2</v>
      </c>
      <c r="AF6" s="95">
        <f>IF(Q6=0,"",IF(AE6=0,"",(AE6/Q6)))</f>
        <v>0.08695652173913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0.043478260869565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5</v>
      </c>
      <c r="BG6" s="113">
        <f>IF(Q6=0,"",IF(BF6=0,"",(BF6/Q6)))</f>
        <v>0.21739130434783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10</v>
      </c>
      <c r="BP6" s="120">
        <f>IF(Q6=0,"",IF(BO6=0,"",(BO6/Q6)))</f>
        <v>0.43478260869565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0.17391304347826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0.043478260869565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243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29</v>
      </c>
      <c r="M7" s="80">
        <v>19</v>
      </c>
      <c r="N7" s="80">
        <v>20</v>
      </c>
      <c r="O7" s="91">
        <v>1</v>
      </c>
      <c r="P7" s="92">
        <v>0</v>
      </c>
      <c r="Q7" s="93">
        <f>O7+P7</f>
        <v>1</v>
      </c>
      <c r="R7" s="81">
        <f>IFERROR(Q7/N7,"-")</f>
        <v>0.05</v>
      </c>
      <c r="S7" s="80">
        <v>0</v>
      </c>
      <c r="T7" s="80">
        <v>1</v>
      </c>
      <c r="U7" s="81">
        <f>IFERROR(T7/(Q7),"-")</f>
        <v>1</v>
      </c>
      <c r="V7" s="82"/>
      <c r="W7" s="83">
        <v>1</v>
      </c>
      <c r="X7" s="81">
        <f>IF(Q7=0,"-",W7/Q7)</f>
        <v>1</v>
      </c>
      <c r="Y7" s="186">
        <v>3000</v>
      </c>
      <c r="Z7" s="187">
        <f>IFERROR(Y7/Q7,"-")</f>
        <v>3000</v>
      </c>
      <c r="AA7" s="187">
        <f>IFERROR(Y7/W7,"-")</f>
        <v>3000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1</v>
      </c>
      <c r="BQ7" s="121">
        <v>1</v>
      </c>
      <c r="BR7" s="122">
        <f>IFERROR(BQ7/BO7,"-")</f>
        <v>1</v>
      </c>
      <c r="BS7" s="123">
        <v>3000</v>
      </c>
      <c r="BT7" s="124">
        <f>IFERROR(BS7/BO7,"-")</f>
        <v>3000</v>
      </c>
      <c r="BU7" s="125">
        <v>1</v>
      </c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3000</v>
      </c>
      <c r="CR7" s="141">
        <v>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0.14666666666667</v>
      </c>
      <c r="B8" s="189" t="s">
        <v>244</v>
      </c>
      <c r="C8" s="189" t="s">
        <v>245</v>
      </c>
      <c r="D8" s="189" t="s">
        <v>246</v>
      </c>
      <c r="E8" s="189" t="s">
        <v>247</v>
      </c>
      <c r="F8" s="189"/>
      <c r="G8" s="189" t="s">
        <v>61</v>
      </c>
      <c r="H8" s="89" t="s">
        <v>248</v>
      </c>
      <c r="I8" s="89" t="s">
        <v>249</v>
      </c>
      <c r="J8" s="89" t="s">
        <v>250</v>
      </c>
      <c r="K8" s="181">
        <v>45000</v>
      </c>
      <c r="L8" s="80">
        <v>0</v>
      </c>
      <c r="M8" s="80">
        <v>0</v>
      </c>
      <c r="N8" s="80">
        <v>0</v>
      </c>
      <c r="O8" s="91">
        <v>11</v>
      </c>
      <c r="P8" s="92">
        <v>0</v>
      </c>
      <c r="Q8" s="93">
        <f>O8+P8</f>
        <v>11</v>
      </c>
      <c r="R8" s="81" t="str">
        <f>IFERROR(Q8/N8,"-")</f>
        <v>-</v>
      </c>
      <c r="S8" s="80">
        <v>0</v>
      </c>
      <c r="T8" s="80">
        <v>1</v>
      </c>
      <c r="U8" s="81">
        <f>IFERROR(T8/(Q8),"-")</f>
        <v>0.090909090909091</v>
      </c>
      <c r="V8" s="82">
        <f>IFERROR(K8/SUM(Q8:Q9),"-")</f>
        <v>3000</v>
      </c>
      <c r="W8" s="83">
        <v>1</v>
      </c>
      <c r="X8" s="81">
        <f>IF(Q8=0,"-",W8/Q8)</f>
        <v>0.090909090909091</v>
      </c>
      <c r="Y8" s="186">
        <v>3000</v>
      </c>
      <c r="Z8" s="187">
        <f>IFERROR(Y8/Q8,"-")</f>
        <v>272.72727272727</v>
      </c>
      <c r="AA8" s="187">
        <f>IFERROR(Y8/W8,"-")</f>
        <v>3000</v>
      </c>
      <c r="AB8" s="181">
        <f>SUM(Y8:Y9)-SUM(K8:K9)</f>
        <v>-38400</v>
      </c>
      <c r="AC8" s="85">
        <f>SUM(Y8:Y9)/SUM(K8:K9)</f>
        <v>0.14666666666667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0.18181818181818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5</v>
      </c>
      <c r="BG8" s="113">
        <f>IF(Q8=0,"",IF(BF8=0,"",(BF8/Q8)))</f>
        <v>0.45454545454545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0.18181818181818</v>
      </c>
      <c r="BQ8" s="121">
        <v>1</v>
      </c>
      <c r="BR8" s="122">
        <f>IFERROR(BQ8/BO8,"-")</f>
        <v>0.5</v>
      </c>
      <c r="BS8" s="123">
        <v>3000</v>
      </c>
      <c r="BT8" s="124">
        <f>IFERROR(BS8/BO8,"-")</f>
        <v>1500</v>
      </c>
      <c r="BU8" s="125">
        <v>1</v>
      </c>
      <c r="BV8" s="125"/>
      <c r="BW8" s="125"/>
      <c r="BX8" s="126">
        <v>2</v>
      </c>
      <c r="BY8" s="127">
        <f>IF(Q8=0,"",IF(BX8=0,"",(BX8/Q8)))</f>
        <v>0.18181818181818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3000</v>
      </c>
      <c r="CR8" s="141">
        <v>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251</v>
      </c>
      <c r="C9" s="189" t="s">
        <v>245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198</v>
      </c>
      <c r="M9" s="80">
        <v>25</v>
      </c>
      <c r="N9" s="80">
        <v>8</v>
      </c>
      <c r="O9" s="91">
        <v>4</v>
      </c>
      <c r="P9" s="92">
        <v>0</v>
      </c>
      <c r="Q9" s="93">
        <f>O9+P9</f>
        <v>4</v>
      </c>
      <c r="R9" s="81">
        <f>IFERROR(Q9/N9,"-")</f>
        <v>0.5</v>
      </c>
      <c r="S9" s="80">
        <v>0</v>
      </c>
      <c r="T9" s="80">
        <v>0</v>
      </c>
      <c r="U9" s="81">
        <f>IFERROR(T9/(Q9),"-")</f>
        <v>0</v>
      </c>
      <c r="V9" s="82"/>
      <c r="W9" s="83">
        <v>1</v>
      </c>
      <c r="X9" s="81">
        <f>IF(Q9=0,"-",W9/Q9)</f>
        <v>0.25</v>
      </c>
      <c r="Y9" s="186">
        <v>3600</v>
      </c>
      <c r="Z9" s="187">
        <f>IFERROR(Y9/Q9,"-")</f>
        <v>900</v>
      </c>
      <c r="AA9" s="187">
        <f>IFERROR(Y9/W9,"-")</f>
        <v>3600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0.25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0.25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0.5</v>
      </c>
      <c r="BQ9" s="121">
        <v>1</v>
      </c>
      <c r="BR9" s="122">
        <f>IFERROR(BQ9/BO9,"-")</f>
        <v>0.5</v>
      </c>
      <c r="BS9" s="123">
        <v>3600</v>
      </c>
      <c r="BT9" s="124">
        <f>IFERROR(BS9/BO9,"-")</f>
        <v>1800</v>
      </c>
      <c r="BU9" s="125"/>
      <c r="BV9" s="125">
        <v>1</v>
      </c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3600</v>
      </c>
      <c r="CR9" s="141">
        <v>3600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0.73333333333333</v>
      </c>
      <c r="B10" s="189" t="s">
        <v>252</v>
      </c>
      <c r="C10" s="189" t="s">
        <v>245</v>
      </c>
      <c r="D10" s="189" t="s">
        <v>246</v>
      </c>
      <c r="E10" s="189" t="s">
        <v>253</v>
      </c>
      <c r="F10" s="189"/>
      <c r="G10" s="189" t="s">
        <v>61</v>
      </c>
      <c r="H10" s="89" t="s">
        <v>254</v>
      </c>
      <c r="I10" s="89" t="s">
        <v>255</v>
      </c>
      <c r="J10" s="89" t="s">
        <v>184</v>
      </c>
      <c r="K10" s="181">
        <v>75000</v>
      </c>
      <c r="L10" s="80">
        <v>0</v>
      </c>
      <c r="M10" s="80">
        <v>0</v>
      </c>
      <c r="N10" s="80">
        <v>0</v>
      </c>
      <c r="O10" s="91">
        <v>38</v>
      </c>
      <c r="P10" s="92">
        <v>0</v>
      </c>
      <c r="Q10" s="93">
        <f>O10+P10</f>
        <v>38</v>
      </c>
      <c r="R10" s="81" t="str">
        <f>IFERROR(Q10/N10,"-")</f>
        <v>-</v>
      </c>
      <c r="S10" s="80">
        <v>2</v>
      </c>
      <c r="T10" s="80">
        <v>7</v>
      </c>
      <c r="U10" s="81">
        <f>IFERROR(T10/(Q10),"-")</f>
        <v>0.18421052631579</v>
      </c>
      <c r="V10" s="82">
        <f>IFERROR(K10/SUM(Q10:Q11),"-")</f>
        <v>1704.5454545455</v>
      </c>
      <c r="W10" s="83">
        <v>4</v>
      </c>
      <c r="X10" s="81">
        <f>IF(Q10=0,"-",W10/Q10)</f>
        <v>0.10526315789474</v>
      </c>
      <c r="Y10" s="186">
        <v>55000</v>
      </c>
      <c r="Z10" s="187">
        <f>IFERROR(Y10/Q10,"-")</f>
        <v>1447.3684210526</v>
      </c>
      <c r="AA10" s="187">
        <f>IFERROR(Y10/W10,"-")</f>
        <v>13750</v>
      </c>
      <c r="AB10" s="181">
        <f>SUM(Y10:Y11)-SUM(K10:K11)</f>
        <v>-20000</v>
      </c>
      <c r="AC10" s="85">
        <f>SUM(Y10:Y11)/SUM(K10:K11)</f>
        <v>0.73333333333333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5</v>
      </c>
      <c r="AO10" s="101">
        <f>IF(Q10=0,"",IF(AN10=0,"",(AN10/Q10)))</f>
        <v>0.13157894736842</v>
      </c>
      <c r="AP10" s="100">
        <v>1</v>
      </c>
      <c r="AQ10" s="102">
        <f>IFERROR(AP10/AN10,"-")</f>
        <v>0.2</v>
      </c>
      <c r="AR10" s="103">
        <v>32000</v>
      </c>
      <c r="AS10" s="104">
        <f>IFERROR(AR10/AN10,"-")</f>
        <v>6400</v>
      </c>
      <c r="AT10" s="105"/>
      <c r="AU10" s="105"/>
      <c r="AV10" s="105">
        <v>1</v>
      </c>
      <c r="AW10" s="106">
        <v>6</v>
      </c>
      <c r="AX10" s="107">
        <f>IF(Q10=0,"",IF(AW10=0,"",(AW10/Q10)))</f>
        <v>0.15789473684211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6</v>
      </c>
      <c r="BG10" s="113">
        <f>IF(Q10=0,"",IF(BF10=0,"",(BF10/Q10)))</f>
        <v>0.15789473684211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12</v>
      </c>
      <c r="BP10" s="120">
        <f>IF(Q10=0,"",IF(BO10=0,"",(BO10/Q10)))</f>
        <v>0.31578947368421</v>
      </c>
      <c r="BQ10" s="121">
        <v>1</v>
      </c>
      <c r="BR10" s="122">
        <f>IFERROR(BQ10/BO10,"-")</f>
        <v>0.083333333333333</v>
      </c>
      <c r="BS10" s="123">
        <v>8000</v>
      </c>
      <c r="BT10" s="124">
        <f>IFERROR(BS10/BO10,"-")</f>
        <v>666.66666666667</v>
      </c>
      <c r="BU10" s="125"/>
      <c r="BV10" s="125">
        <v>1</v>
      </c>
      <c r="BW10" s="125"/>
      <c r="BX10" s="126">
        <v>9</v>
      </c>
      <c r="BY10" s="127">
        <f>IF(Q10=0,"",IF(BX10=0,"",(BX10/Q10)))</f>
        <v>0.23684210526316</v>
      </c>
      <c r="BZ10" s="128">
        <v>2</v>
      </c>
      <c r="CA10" s="129">
        <f>IFERROR(BZ10/BX10,"-")</f>
        <v>0.22222222222222</v>
      </c>
      <c r="CB10" s="130">
        <v>15000</v>
      </c>
      <c r="CC10" s="131">
        <f>IFERROR(CB10/BX10,"-")</f>
        <v>1666.6666666667</v>
      </c>
      <c r="CD10" s="132">
        <v>2</v>
      </c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4</v>
      </c>
      <c r="CQ10" s="141">
        <v>55000</v>
      </c>
      <c r="CR10" s="141">
        <v>32000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256</v>
      </c>
      <c r="C11" s="189" t="s">
        <v>245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52</v>
      </c>
      <c r="M11" s="80">
        <v>32</v>
      </c>
      <c r="N11" s="80">
        <v>103</v>
      </c>
      <c r="O11" s="91">
        <v>6</v>
      </c>
      <c r="P11" s="92">
        <v>0</v>
      </c>
      <c r="Q11" s="93">
        <f>O11+P11</f>
        <v>6</v>
      </c>
      <c r="R11" s="81">
        <f>IFERROR(Q11/N11,"-")</f>
        <v>0.058252427184466</v>
      </c>
      <c r="S11" s="80">
        <v>0</v>
      </c>
      <c r="T11" s="80">
        <v>1</v>
      </c>
      <c r="U11" s="81">
        <f>IFERROR(T11/(Q11),"-")</f>
        <v>0.16666666666667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0.33333333333333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0.16666666666667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3</v>
      </c>
      <c r="BY11" s="127">
        <f>IF(Q11=0,"",IF(BX11=0,"",(BX11/Q11)))</f>
        <v>0.5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2.28</v>
      </c>
      <c r="B12" s="189" t="s">
        <v>257</v>
      </c>
      <c r="C12" s="189" t="s">
        <v>245</v>
      </c>
      <c r="D12" s="189" t="s">
        <v>258</v>
      </c>
      <c r="E12" s="189" t="s">
        <v>259</v>
      </c>
      <c r="F12" s="189"/>
      <c r="G12" s="189" t="s">
        <v>61</v>
      </c>
      <c r="H12" s="89" t="s">
        <v>260</v>
      </c>
      <c r="I12" s="89" t="s">
        <v>261</v>
      </c>
      <c r="J12" s="89" t="s">
        <v>242</v>
      </c>
      <c r="K12" s="181">
        <v>75000</v>
      </c>
      <c r="L12" s="80">
        <v>0</v>
      </c>
      <c r="M12" s="80">
        <v>0</v>
      </c>
      <c r="N12" s="80">
        <v>0</v>
      </c>
      <c r="O12" s="91">
        <v>71</v>
      </c>
      <c r="P12" s="92">
        <v>1</v>
      </c>
      <c r="Q12" s="93">
        <f>O12+P12</f>
        <v>72</v>
      </c>
      <c r="R12" s="81" t="str">
        <f>IFERROR(Q12/N12,"-")</f>
        <v>-</v>
      </c>
      <c r="S12" s="80">
        <v>14</v>
      </c>
      <c r="T12" s="80">
        <v>7</v>
      </c>
      <c r="U12" s="81">
        <f>IFERROR(T12/(Q12),"-")</f>
        <v>0.097222222222222</v>
      </c>
      <c r="V12" s="82">
        <f>IFERROR(K12/SUM(Q12:Q13),"-")</f>
        <v>974.02597402597</v>
      </c>
      <c r="W12" s="83">
        <v>6</v>
      </c>
      <c r="X12" s="81">
        <f>IF(Q12=0,"-",W12/Q12)</f>
        <v>0.083333333333333</v>
      </c>
      <c r="Y12" s="186">
        <v>121000</v>
      </c>
      <c r="Z12" s="187">
        <f>IFERROR(Y12/Q12,"-")</f>
        <v>1680.5555555556</v>
      </c>
      <c r="AA12" s="187">
        <f>IFERROR(Y12/W12,"-")</f>
        <v>20166.666666667</v>
      </c>
      <c r="AB12" s="181">
        <f>SUM(Y12:Y13)-SUM(K12:K13)</f>
        <v>96000</v>
      </c>
      <c r="AC12" s="85">
        <f>SUM(Y12:Y13)/SUM(K12:K13)</f>
        <v>2.28</v>
      </c>
      <c r="AD12" s="78"/>
      <c r="AE12" s="94">
        <v>10</v>
      </c>
      <c r="AF12" s="95">
        <f>IF(Q12=0,"",IF(AE12=0,"",(AE12/Q12)))</f>
        <v>0.13888888888889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19</v>
      </c>
      <c r="AO12" s="101">
        <f>IF(Q12=0,"",IF(AN12=0,"",(AN12/Q12)))</f>
        <v>0.26388888888889</v>
      </c>
      <c r="AP12" s="100">
        <v>1</v>
      </c>
      <c r="AQ12" s="102">
        <f>IFERROR(AP12/AN12,"-")</f>
        <v>0.052631578947368</v>
      </c>
      <c r="AR12" s="103">
        <v>34000</v>
      </c>
      <c r="AS12" s="104">
        <f>IFERROR(AR12/AN12,"-")</f>
        <v>1789.4736842105</v>
      </c>
      <c r="AT12" s="105"/>
      <c r="AU12" s="105"/>
      <c r="AV12" s="105">
        <v>1</v>
      </c>
      <c r="AW12" s="106">
        <v>5</v>
      </c>
      <c r="AX12" s="107">
        <f>IF(Q12=0,"",IF(AW12=0,"",(AW12/Q12)))</f>
        <v>0.069444444444444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6</v>
      </c>
      <c r="BG12" s="113">
        <f>IF(Q12=0,"",IF(BF12=0,"",(BF12/Q12)))</f>
        <v>0.083333333333333</v>
      </c>
      <c r="BH12" s="112">
        <v>1</v>
      </c>
      <c r="BI12" s="114">
        <f>IFERROR(BH12/BF12,"-")</f>
        <v>0.16666666666667</v>
      </c>
      <c r="BJ12" s="115">
        <v>9000</v>
      </c>
      <c r="BK12" s="116">
        <f>IFERROR(BJ12/BF12,"-")</f>
        <v>1500</v>
      </c>
      <c r="BL12" s="117"/>
      <c r="BM12" s="117"/>
      <c r="BN12" s="117">
        <v>1</v>
      </c>
      <c r="BO12" s="119">
        <v>18</v>
      </c>
      <c r="BP12" s="120">
        <f>IF(Q12=0,"",IF(BO12=0,"",(BO12/Q12)))</f>
        <v>0.25</v>
      </c>
      <c r="BQ12" s="121">
        <v>2</v>
      </c>
      <c r="BR12" s="122">
        <f>IFERROR(BQ12/BO12,"-")</f>
        <v>0.11111111111111</v>
      </c>
      <c r="BS12" s="123">
        <v>10000</v>
      </c>
      <c r="BT12" s="124">
        <f>IFERROR(BS12/BO12,"-")</f>
        <v>555.55555555556</v>
      </c>
      <c r="BU12" s="125">
        <v>2</v>
      </c>
      <c r="BV12" s="125"/>
      <c r="BW12" s="125"/>
      <c r="BX12" s="126">
        <v>10</v>
      </c>
      <c r="BY12" s="127">
        <f>IF(Q12=0,"",IF(BX12=0,"",(BX12/Q12)))</f>
        <v>0.13888888888889</v>
      </c>
      <c r="BZ12" s="128">
        <v>1</v>
      </c>
      <c r="CA12" s="129">
        <f>IFERROR(BZ12/BX12,"-")</f>
        <v>0.1</v>
      </c>
      <c r="CB12" s="130">
        <v>50000</v>
      </c>
      <c r="CC12" s="131">
        <f>IFERROR(CB12/BX12,"-")</f>
        <v>5000</v>
      </c>
      <c r="CD12" s="132"/>
      <c r="CE12" s="132"/>
      <c r="CF12" s="132">
        <v>1</v>
      </c>
      <c r="CG12" s="133">
        <v>4</v>
      </c>
      <c r="CH12" s="134">
        <f>IF(Q12=0,"",IF(CG12=0,"",(CG12/Q12)))</f>
        <v>0.055555555555556</v>
      </c>
      <c r="CI12" s="135">
        <v>1</v>
      </c>
      <c r="CJ12" s="136">
        <f>IFERROR(CI12/CG12,"-")</f>
        <v>0.25</v>
      </c>
      <c r="CK12" s="137">
        <v>21000</v>
      </c>
      <c r="CL12" s="138">
        <f>IFERROR(CK12/CG12,"-")</f>
        <v>5250</v>
      </c>
      <c r="CM12" s="139"/>
      <c r="CN12" s="139"/>
      <c r="CO12" s="139">
        <v>1</v>
      </c>
      <c r="CP12" s="140">
        <v>6</v>
      </c>
      <c r="CQ12" s="141">
        <v>121000</v>
      </c>
      <c r="CR12" s="141">
        <v>50000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262</v>
      </c>
      <c r="C13" s="189" t="s">
        <v>245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89</v>
      </c>
      <c r="M13" s="80">
        <v>38</v>
      </c>
      <c r="N13" s="80">
        <v>27</v>
      </c>
      <c r="O13" s="91">
        <v>5</v>
      </c>
      <c r="P13" s="92">
        <v>0</v>
      </c>
      <c r="Q13" s="93">
        <f>O13+P13</f>
        <v>5</v>
      </c>
      <c r="R13" s="81">
        <f>IFERROR(Q13/N13,"-")</f>
        <v>0.18518518518519</v>
      </c>
      <c r="S13" s="80">
        <v>2</v>
      </c>
      <c r="T13" s="80">
        <v>0</v>
      </c>
      <c r="U13" s="81">
        <f>IFERROR(T13/(Q13),"-")</f>
        <v>0</v>
      </c>
      <c r="V13" s="82"/>
      <c r="W13" s="83">
        <v>1</v>
      </c>
      <c r="X13" s="81">
        <f>IF(Q13=0,"-",W13/Q13)</f>
        <v>0.2</v>
      </c>
      <c r="Y13" s="186">
        <v>50000</v>
      </c>
      <c r="Z13" s="187">
        <f>IFERROR(Y13/Q13,"-")</f>
        <v>10000</v>
      </c>
      <c r="AA13" s="187">
        <f>IFERROR(Y13/W13,"-")</f>
        <v>50000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3</v>
      </c>
      <c r="BP13" s="120">
        <f>IF(Q13=0,"",IF(BO13=0,"",(BO13/Q13)))</f>
        <v>0.6</v>
      </c>
      <c r="BQ13" s="121">
        <v>1</v>
      </c>
      <c r="BR13" s="122">
        <f>IFERROR(BQ13/BO13,"-")</f>
        <v>0.33333333333333</v>
      </c>
      <c r="BS13" s="123">
        <v>5000</v>
      </c>
      <c r="BT13" s="124">
        <f>IFERROR(BS13/BO13,"-")</f>
        <v>1666.6666666667</v>
      </c>
      <c r="BU13" s="125">
        <v>1</v>
      </c>
      <c r="BV13" s="125"/>
      <c r="BW13" s="125"/>
      <c r="BX13" s="126">
        <v>1</v>
      </c>
      <c r="BY13" s="127">
        <f>IF(Q13=0,"",IF(BX13=0,"",(BX13/Q13)))</f>
        <v>0.2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1</v>
      </c>
      <c r="CH13" s="134">
        <f>IF(Q13=0,"",IF(CG13=0,"",(CG13/Q13)))</f>
        <v>0.2</v>
      </c>
      <c r="CI13" s="135">
        <v>1</v>
      </c>
      <c r="CJ13" s="136">
        <f>IFERROR(CI13/CG13,"-")</f>
        <v>1</v>
      </c>
      <c r="CK13" s="137">
        <v>50000</v>
      </c>
      <c r="CL13" s="138">
        <f>IFERROR(CK13/CG13,"-")</f>
        <v>50000</v>
      </c>
      <c r="CM13" s="139"/>
      <c r="CN13" s="139"/>
      <c r="CO13" s="139">
        <v>1</v>
      </c>
      <c r="CP13" s="140">
        <v>1</v>
      </c>
      <c r="CQ13" s="141">
        <v>50000</v>
      </c>
      <c r="CR13" s="141">
        <v>50000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2.624</v>
      </c>
      <c r="B14" s="189" t="s">
        <v>263</v>
      </c>
      <c r="C14" s="189" t="s">
        <v>245</v>
      </c>
      <c r="D14" s="189" t="s">
        <v>237</v>
      </c>
      <c r="E14" s="189" t="s">
        <v>264</v>
      </c>
      <c r="F14" s="189"/>
      <c r="G14" s="189" t="s">
        <v>61</v>
      </c>
      <c r="H14" s="89" t="s">
        <v>265</v>
      </c>
      <c r="I14" s="89" t="s">
        <v>266</v>
      </c>
      <c r="J14" s="89" t="s">
        <v>215</v>
      </c>
      <c r="K14" s="181">
        <v>125000</v>
      </c>
      <c r="L14" s="80">
        <v>0</v>
      </c>
      <c r="M14" s="80">
        <v>0</v>
      </c>
      <c r="N14" s="80">
        <v>0</v>
      </c>
      <c r="O14" s="91">
        <v>6</v>
      </c>
      <c r="P14" s="92">
        <v>0</v>
      </c>
      <c r="Q14" s="93">
        <f>O14+P14</f>
        <v>6</v>
      </c>
      <c r="R14" s="81" t="str">
        <f>IFERROR(Q14/N14,"-")</f>
        <v>-</v>
      </c>
      <c r="S14" s="80">
        <v>1</v>
      </c>
      <c r="T14" s="80">
        <v>1</v>
      </c>
      <c r="U14" s="81">
        <f>IFERROR(T14/(Q14),"-")</f>
        <v>0.16666666666667</v>
      </c>
      <c r="V14" s="82">
        <f>IFERROR(K14/SUM(Q14:Q15),"-")</f>
        <v>10416.666666667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203000</v>
      </c>
      <c r="AC14" s="85">
        <f>SUM(Y14:Y15)/SUM(K14:K15)</f>
        <v>2.624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2</v>
      </c>
      <c r="AO14" s="101">
        <f>IF(Q14=0,"",IF(AN14=0,"",(AN14/Q14)))</f>
        <v>0.33333333333333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1</v>
      </c>
      <c r="AX14" s="107">
        <f>IF(Q14=0,"",IF(AW14=0,"",(AW14/Q14)))</f>
        <v>0.16666666666667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3</v>
      </c>
      <c r="BP14" s="120">
        <f>IF(Q14=0,"",IF(BO14=0,"",(BO14/Q14)))</f>
        <v>0.5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267</v>
      </c>
      <c r="C15" s="189" t="s">
        <v>245</v>
      </c>
      <c r="D15" s="189"/>
      <c r="E15" s="189"/>
      <c r="F15" s="189"/>
      <c r="G15" s="189" t="s">
        <v>73</v>
      </c>
      <c r="H15" s="89"/>
      <c r="I15" s="89"/>
      <c r="J15" s="89"/>
      <c r="K15" s="181"/>
      <c r="L15" s="80">
        <v>41</v>
      </c>
      <c r="M15" s="80">
        <v>23</v>
      </c>
      <c r="N15" s="80">
        <v>15</v>
      </c>
      <c r="O15" s="91">
        <v>6</v>
      </c>
      <c r="P15" s="92">
        <v>0</v>
      </c>
      <c r="Q15" s="93">
        <f>O15+P15</f>
        <v>6</v>
      </c>
      <c r="R15" s="81">
        <f>IFERROR(Q15/N15,"-")</f>
        <v>0.4</v>
      </c>
      <c r="S15" s="80">
        <v>2</v>
      </c>
      <c r="T15" s="80">
        <v>1</v>
      </c>
      <c r="U15" s="81">
        <f>IFERROR(T15/(Q15),"-")</f>
        <v>0.16666666666667</v>
      </c>
      <c r="V15" s="82"/>
      <c r="W15" s="83">
        <v>2</v>
      </c>
      <c r="X15" s="81">
        <f>IF(Q15=0,"-",W15/Q15)</f>
        <v>0.33333333333333</v>
      </c>
      <c r="Y15" s="186">
        <v>328000</v>
      </c>
      <c r="Z15" s="187">
        <f>IFERROR(Y15/Q15,"-")</f>
        <v>54666.666666667</v>
      </c>
      <c r="AA15" s="187">
        <f>IFERROR(Y15/W15,"-")</f>
        <v>164000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0.16666666666667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2</v>
      </c>
      <c r="BY15" s="127">
        <f>IF(Q15=0,"",IF(BX15=0,"",(BX15/Q15)))</f>
        <v>0.33333333333333</v>
      </c>
      <c r="BZ15" s="128">
        <v>1</v>
      </c>
      <c r="CA15" s="129">
        <f>IFERROR(BZ15/BX15,"-")</f>
        <v>0.5</v>
      </c>
      <c r="CB15" s="130">
        <v>100000</v>
      </c>
      <c r="CC15" s="131">
        <f>IFERROR(CB15/BX15,"-")</f>
        <v>50000</v>
      </c>
      <c r="CD15" s="132"/>
      <c r="CE15" s="132"/>
      <c r="CF15" s="132">
        <v>1</v>
      </c>
      <c r="CG15" s="133">
        <v>3</v>
      </c>
      <c r="CH15" s="134">
        <f>IF(Q15=0,"",IF(CG15=0,"",(CG15/Q15)))</f>
        <v>0.5</v>
      </c>
      <c r="CI15" s="135">
        <v>1</v>
      </c>
      <c r="CJ15" s="136">
        <f>IFERROR(CI15/CG15,"-")</f>
        <v>0.33333333333333</v>
      </c>
      <c r="CK15" s="137">
        <v>228000</v>
      </c>
      <c r="CL15" s="138">
        <f>IFERROR(CK15/CG15,"-")</f>
        <v>76000</v>
      </c>
      <c r="CM15" s="139"/>
      <c r="CN15" s="139"/>
      <c r="CO15" s="139">
        <v>1</v>
      </c>
      <c r="CP15" s="140">
        <v>2</v>
      </c>
      <c r="CQ15" s="141">
        <v>328000</v>
      </c>
      <c r="CR15" s="141">
        <v>228000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30"/>
      <c r="B16" s="86"/>
      <c r="C16" s="86"/>
      <c r="D16" s="87"/>
      <c r="E16" s="87"/>
      <c r="F16" s="87"/>
      <c r="G16" s="88"/>
      <c r="H16" s="89"/>
      <c r="I16" s="89"/>
      <c r="J16" s="89"/>
      <c r="K16" s="182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8"/>
      <c r="Z16" s="188"/>
      <c r="AA16" s="188"/>
      <c r="AB16" s="188"/>
      <c r="AC16" s="33"/>
      <c r="AD16" s="58"/>
      <c r="AE16" s="62"/>
      <c r="AF16" s="63"/>
      <c r="AG16" s="62"/>
      <c r="AH16" s="66"/>
      <c r="AI16" s="67"/>
      <c r="AJ16" s="68"/>
      <c r="AK16" s="69"/>
      <c r="AL16" s="69"/>
      <c r="AM16" s="69"/>
      <c r="AN16" s="62"/>
      <c r="AO16" s="63"/>
      <c r="AP16" s="62"/>
      <c r="AQ16" s="66"/>
      <c r="AR16" s="67"/>
      <c r="AS16" s="68"/>
      <c r="AT16" s="69"/>
      <c r="AU16" s="69"/>
      <c r="AV16" s="69"/>
      <c r="AW16" s="62"/>
      <c r="AX16" s="63"/>
      <c r="AY16" s="62"/>
      <c r="AZ16" s="66"/>
      <c r="BA16" s="67"/>
      <c r="BB16" s="68"/>
      <c r="BC16" s="69"/>
      <c r="BD16" s="69"/>
      <c r="BE16" s="69"/>
      <c r="BF16" s="62"/>
      <c r="BG16" s="63"/>
      <c r="BH16" s="62"/>
      <c r="BI16" s="66"/>
      <c r="BJ16" s="67"/>
      <c r="BK16" s="68"/>
      <c r="BL16" s="69"/>
      <c r="BM16" s="69"/>
      <c r="BN16" s="69"/>
      <c r="BO16" s="64"/>
      <c r="BP16" s="65"/>
      <c r="BQ16" s="62"/>
      <c r="BR16" s="66"/>
      <c r="BS16" s="67"/>
      <c r="BT16" s="68"/>
      <c r="BU16" s="69"/>
      <c r="BV16" s="69"/>
      <c r="BW16" s="69"/>
      <c r="BX16" s="64"/>
      <c r="BY16" s="65"/>
      <c r="BZ16" s="62"/>
      <c r="CA16" s="66"/>
      <c r="CB16" s="67"/>
      <c r="CC16" s="68"/>
      <c r="CD16" s="69"/>
      <c r="CE16" s="69"/>
      <c r="CF16" s="69"/>
      <c r="CG16" s="64"/>
      <c r="CH16" s="65"/>
      <c r="CI16" s="62"/>
      <c r="CJ16" s="66"/>
      <c r="CK16" s="67"/>
      <c r="CL16" s="68"/>
      <c r="CM16" s="69"/>
      <c r="CN16" s="69"/>
      <c r="CO16" s="69"/>
      <c r="CP16" s="70"/>
      <c r="CQ16" s="67"/>
      <c r="CR16" s="67"/>
      <c r="CS16" s="67"/>
      <c r="CT16" s="71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4"/>
      <c r="K17" s="183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8"/>
      <c r="Z17" s="188"/>
      <c r="AA17" s="188"/>
      <c r="AB17" s="188"/>
      <c r="AC17" s="33"/>
      <c r="AD17" s="60"/>
      <c r="AE17" s="62"/>
      <c r="AF17" s="63"/>
      <c r="AG17" s="62"/>
      <c r="AH17" s="66"/>
      <c r="AI17" s="67"/>
      <c r="AJ17" s="68"/>
      <c r="AK17" s="69"/>
      <c r="AL17" s="69"/>
      <c r="AM17" s="69"/>
      <c r="AN17" s="62"/>
      <c r="AO17" s="63"/>
      <c r="AP17" s="62"/>
      <c r="AQ17" s="66"/>
      <c r="AR17" s="67"/>
      <c r="AS17" s="68"/>
      <c r="AT17" s="69"/>
      <c r="AU17" s="69"/>
      <c r="AV17" s="69"/>
      <c r="AW17" s="62"/>
      <c r="AX17" s="63"/>
      <c r="AY17" s="62"/>
      <c r="AZ17" s="66"/>
      <c r="BA17" s="67"/>
      <c r="BB17" s="68"/>
      <c r="BC17" s="69"/>
      <c r="BD17" s="69"/>
      <c r="BE17" s="69"/>
      <c r="BF17" s="62"/>
      <c r="BG17" s="63"/>
      <c r="BH17" s="62"/>
      <c r="BI17" s="66"/>
      <c r="BJ17" s="67"/>
      <c r="BK17" s="68"/>
      <c r="BL17" s="69"/>
      <c r="BM17" s="69"/>
      <c r="BN17" s="69"/>
      <c r="BO17" s="64"/>
      <c r="BP17" s="65"/>
      <c r="BQ17" s="62"/>
      <c r="BR17" s="66"/>
      <c r="BS17" s="67"/>
      <c r="BT17" s="68"/>
      <c r="BU17" s="69"/>
      <c r="BV17" s="69"/>
      <c r="BW17" s="69"/>
      <c r="BX17" s="64"/>
      <c r="BY17" s="65"/>
      <c r="BZ17" s="62"/>
      <c r="CA17" s="66"/>
      <c r="CB17" s="67"/>
      <c r="CC17" s="68"/>
      <c r="CD17" s="69"/>
      <c r="CE17" s="69"/>
      <c r="CF17" s="69"/>
      <c r="CG17" s="64"/>
      <c r="CH17" s="65"/>
      <c r="CI17" s="62"/>
      <c r="CJ17" s="66"/>
      <c r="CK17" s="67"/>
      <c r="CL17" s="68"/>
      <c r="CM17" s="69"/>
      <c r="CN17" s="69"/>
      <c r="CO17" s="69"/>
      <c r="CP17" s="70"/>
      <c r="CQ17" s="67"/>
      <c r="CR17" s="67"/>
      <c r="CS17" s="67"/>
      <c r="CT17" s="71"/>
    </row>
    <row r="18" spans="1:99">
      <c r="A18" s="19">
        <f>AC18</f>
        <v>0.9472268907563</v>
      </c>
      <c r="B18" s="39"/>
      <c r="C18" s="39"/>
      <c r="D18" s="39"/>
      <c r="E18" s="39"/>
      <c r="F18" s="39"/>
      <c r="G18" s="39"/>
      <c r="H18" s="40" t="s">
        <v>268</v>
      </c>
      <c r="I18" s="40"/>
      <c r="J18" s="40"/>
      <c r="K18" s="184">
        <f>SUM(K6:K17)</f>
        <v>595000</v>
      </c>
      <c r="L18" s="41">
        <f>SUM(L6:L17)</f>
        <v>409</v>
      </c>
      <c r="M18" s="41">
        <f>SUM(M6:M17)</f>
        <v>137</v>
      </c>
      <c r="N18" s="41">
        <f>SUM(N6:N17)</f>
        <v>173</v>
      </c>
      <c r="O18" s="41">
        <f>SUM(O6:O17)</f>
        <v>171</v>
      </c>
      <c r="P18" s="41">
        <f>SUM(P6:P17)</f>
        <v>1</v>
      </c>
      <c r="Q18" s="41">
        <f>SUM(Q6:Q17)</f>
        <v>172</v>
      </c>
      <c r="R18" s="42">
        <f>IFERROR(Q18/N18,"-")</f>
        <v>0.99421965317919</v>
      </c>
      <c r="S18" s="77">
        <f>SUM(S6:S17)</f>
        <v>22</v>
      </c>
      <c r="T18" s="77">
        <f>SUM(T6:T17)</f>
        <v>22</v>
      </c>
      <c r="U18" s="42">
        <f>IFERROR(S18/Q18,"-")</f>
        <v>0.12790697674419</v>
      </c>
      <c r="V18" s="43">
        <f>IFERROR(K18/Q18,"-")</f>
        <v>3459.3023255814</v>
      </c>
      <c r="W18" s="44">
        <f>SUM(W6:W17)</f>
        <v>16</v>
      </c>
      <c r="X18" s="42">
        <f>IFERROR(W18/Q18,"-")</f>
        <v>0.093023255813953</v>
      </c>
      <c r="Y18" s="184">
        <f>SUM(Y6:Y17)</f>
        <v>563600</v>
      </c>
      <c r="Z18" s="184">
        <f>IFERROR(Y18/Q18,"-")</f>
        <v>3276.7441860465</v>
      </c>
      <c r="AA18" s="184">
        <f>IFERROR(Y18/W18,"-")</f>
        <v>35225</v>
      </c>
      <c r="AB18" s="184">
        <f>Y18-K18</f>
        <v>-31400</v>
      </c>
      <c r="AC18" s="46">
        <f>Y18/K18</f>
        <v>0.9472268907563</v>
      </c>
      <c r="AD18" s="59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269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1.37656</v>
      </c>
      <c r="B6" s="189" t="s">
        <v>270</v>
      </c>
      <c r="C6" s="189" t="s">
        <v>245</v>
      </c>
      <c r="D6" s="189" t="s">
        <v>271</v>
      </c>
      <c r="E6" s="189" t="s">
        <v>272</v>
      </c>
      <c r="F6" s="189" t="s">
        <v>273</v>
      </c>
      <c r="G6" s="189" t="s">
        <v>61</v>
      </c>
      <c r="H6" s="89" t="s">
        <v>274</v>
      </c>
      <c r="I6" s="89" t="s">
        <v>275</v>
      </c>
      <c r="J6" s="89" t="s">
        <v>170</v>
      </c>
      <c r="K6" s="181">
        <v>125000</v>
      </c>
      <c r="L6" s="80">
        <v>0</v>
      </c>
      <c r="M6" s="80">
        <v>0</v>
      </c>
      <c r="N6" s="80">
        <v>0</v>
      </c>
      <c r="O6" s="91">
        <v>31</v>
      </c>
      <c r="P6" s="92">
        <v>0</v>
      </c>
      <c r="Q6" s="93">
        <f>O6+P6</f>
        <v>31</v>
      </c>
      <c r="R6" s="81" t="str">
        <f>IFERROR(Q6/N6,"-")</f>
        <v>-</v>
      </c>
      <c r="S6" s="80">
        <v>0</v>
      </c>
      <c r="T6" s="80">
        <v>10</v>
      </c>
      <c r="U6" s="81">
        <f>IFERROR(T6/(Q6),"-")</f>
        <v>0.32258064516129</v>
      </c>
      <c r="V6" s="82">
        <f>IFERROR(K6/SUM(Q6:Q7),"-")</f>
        <v>1865.671641791</v>
      </c>
      <c r="W6" s="83">
        <v>1</v>
      </c>
      <c r="X6" s="81">
        <f>IF(Q6=0,"-",W6/Q6)</f>
        <v>0.032258064516129</v>
      </c>
      <c r="Y6" s="186">
        <v>10000</v>
      </c>
      <c r="Z6" s="187">
        <f>IFERROR(Y6/Q6,"-")</f>
        <v>322.58064516129</v>
      </c>
      <c r="AA6" s="187">
        <f>IFERROR(Y6/W6,"-")</f>
        <v>10000</v>
      </c>
      <c r="AB6" s="181">
        <f>SUM(Y6:Y7)-SUM(K6:K7)</f>
        <v>47070</v>
      </c>
      <c r="AC6" s="85">
        <f>SUM(Y6:Y7)/SUM(K6:K7)</f>
        <v>1.37656</v>
      </c>
      <c r="AD6" s="78"/>
      <c r="AE6" s="94">
        <v>1</v>
      </c>
      <c r="AF6" s="95">
        <f>IF(Q6=0,"",IF(AE6=0,"",(AE6/Q6)))</f>
        <v>0.032258064516129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11</v>
      </c>
      <c r="AO6" s="101">
        <f>IF(Q6=0,"",IF(AN6=0,"",(AN6/Q6)))</f>
        <v>0.35483870967742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5</v>
      </c>
      <c r="AX6" s="107">
        <f>IF(Q6=0,"",IF(AW6=0,"",(AW6/Q6)))</f>
        <v>0.16129032258065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0.12903225806452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8</v>
      </c>
      <c r="BP6" s="120">
        <f>IF(Q6=0,"",IF(BO6=0,"",(BO6/Q6)))</f>
        <v>0.25806451612903</v>
      </c>
      <c r="BQ6" s="121">
        <v>1</v>
      </c>
      <c r="BR6" s="122">
        <f>IFERROR(BQ6/BO6,"-")</f>
        <v>0.125</v>
      </c>
      <c r="BS6" s="123">
        <v>10000</v>
      </c>
      <c r="BT6" s="124">
        <f>IFERROR(BS6/BO6,"-")</f>
        <v>1250</v>
      </c>
      <c r="BU6" s="125">
        <v>1</v>
      </c>
      <c r="BV6" s="125"/>
      <c r="BW6" s="125"/>
      <c r="BX6" s="126">
        <v>2</v>
      </c>
      <c r="BY6" s="127">
        <f>IF(Q6=0,"",IF(BX6=0,"",(BX6/Q6)))</f>
        <v>0.064516129032258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10000</v>
      </c>
      <c r="CR6" s="141">
        <v>10000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276</v>
      </c>
      <c r="C7" s="189" t="s">
        <v>245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138</v>
      </c>
      <c r="M7" s="80">
        <v>99</v>
      </c>
      <c r="N7" s="80">
        <v>111</v>
      </c>
      <c r="O7" s="91">
        <v>35</v>
      </c>
      <c r="P7" s="92">
        <v>1</v>
      </c>
      <c r="Q7" s="93">
        <f>O7+P7</f>
        <v>36</v>
      </c>
      <c r="R7" s="81">
        <f>IFERROR(Q7/N7,"-")</f>
        <v>0.32432432432432</v>
      </c>
      <c r="S7" s="80">
        <v>2</v>
      </c>
      <c r="T7" s="80">
        <v>5</v>
      </c>
      <c r="U7" s="81">
        <f>IFERROR(T7/(Q7),"-")</f>
        <v>0.13888888888889</v>
      </c>
      <c r="V7" s="82"/>
      <c r="W7" s="83">
        <v>1</v>
      </c>
      <c r="X7" s="81">
        <f>IF(Q7=0,"-",W7/Q7)</f>
        <v>0.027777777777778</v>
      </c>
      <c r="Y7" s="186">
        <v>162070</v>
      </c>
      <c r="Z7" s="187">
        <f>IFERROR(Y7/Q7,"-")</f>
        <v>4501.9444444444</v>
      </c>
      <c r="AA7" s="187">
        <f>IFERROR(Y7/W7,"-")</f>
        <v>162070</v>
      </c>
      <c r="AB7" s="181"/>
      <c r="AC7" s="85"/>
      <c r="AD7" s="78"/>
      <c r="AE7" s="94">
        <v>1</v>
      </c>
      <c r="AF7" s="95">
        <f>IF(Q7=0,"",IF(AE7=0,"",(AE7/Q7)))</f>
        <v>0.027777777777778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11</v>
      </c>
      <c r="AO7" s="101">
        <f>IF(Q7=0,"",IF(AN7=0,"",(AN7/Q7)))</f>
        <v>0.30555555555556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9</v>
      </c>
      <c r="AX7" s="107">
        <f>IF(Q7=0,"",IF(AW7=0,"",(AW7/Q7)))</f>
        <v>0.25</v>
      </c>
      <c r="AY7" s="106">
        <v>2</v>
      </c>
      <c r="AZ7" s="108">
        <f>IFERROR(AY7/AW7,"-")</f>
        <v>0.22222222222222</v>
      </c>
      <c r="BA7" s="109">
        <v>192070</v>
      </c>
      <c r="BB7" s="110">
        <f>IFERROR(BA7/AW7,"-")</f>
        <v>21341.111111111</v>
      </c>
      <c r="BC7" s="111"/>
      <c r="BD7" s="111"/>
      <c r="BE7" s="111">
        <v>2</v>
      </c>
      <c r="BF7" s="112">
        <v>4</v>
      </c>
      <c r="BG7" s="113">
        <f>IF(Q7=0,"",IF(BF7=0,"",(BF7/Q7)))</f>
        <v>0.11111111111111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4</v>
      </c>
      <c r="BP7" s="120">
        <f>IF(Q7=0,"",IF(BO7=0,"",(BO7/Q7)))</f>
        <v>0.11111111111111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6</v>
      </c>
      <c r="BY7" s="127">
        <f>IF(Q7=0,"",IF(BX7=0,"",(BX7/Q7)))</f>
        <v>0.16666666666667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0.027777777777778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162070</v>
      </c>
      <c r="CR7" s="141">
        <v>162070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1.37656</v>
      </c>
      <c r="B10" s="39"/>
      <c r="C10" s="39"/>
      <c r="D10" s="39"/>
      <c r="E10" s="39"/>
      <c r="F10" s="39"/>
      <c r="G10" s="39"/>
      <c r="H10" s="40" t="s">
        <v>277</v>
      </c>
      <c r="I10" s="40"/>
      <c r="J10" s="40"/>
      <c r="K10" s="184">
        <f>SUM(K6:K9)</f>
        <v>125000</v>
      </c>
      <c r="L10" s="41">
        <f>SUM(L6:L9)</f>
        <v>138</v>
      </c>
      <c r="M10" s="41">
        <f>SUM(M6:M9)</f>
        <v>99</v>
      </c>
      <c r="N10" s="41">
        <f>SUM(N6:N9)</f>
        <v>111</v>
      </c>
      <c r="O10" s="41">
        <f>SUM(O6:O9)</f>
        <v>66</v>
      </c>
      <c r="P10" s="41">
        <f>SUM(P6:P9)</f>
        <v>1</v>
      </c>
      <c r="Q10" s="41">
        <f>SUM(Q6:Q9)</f>
        <v>67</v>
      </c>
      <c r="R10" s="42">
        <f>IFERROR(Q10/N10,"-")</f>
        <v>0.6036036036036</v>
      </c>
      <c r="S10" s="77">
        <f>SUM(S6:S9)</f>
        <v>2</v>
      </c>
      <c r="T10" s="77">
        <f>SUM(T6:T9)</f>
        <v>15</v>
      </c>
      <c r="U10" s="42">
        <f>IFERROR(S10/Q10,"-")</f>
        <v>0.029850746268657</v>
      </c>
      <c r="V10" s="43">
        <f>IFERROR(K10/Q10,"-")</f>
        <v>1865.671641791</v>
      </c>
      <c r="W10" s="44">
        <f>SUM(W6:W9)</f>
        <v>2</v>
      </c>
      <c r="X10" s="42">
        <f>IFERROR(W10/Q10,"-")</f>
        <v>0.029850746268657</v>
      </c>
      <c r="Y10" s="184">
        <f>SUM(Y6:Y9)</f>
        <v>172070</v>
      </c>
      <c r="Z10" s="184">
        <f>IFERROR(Y10/Q10,"-")</f>
        <v>2568.2089552239</v>
      </c>
      <c r="AA10" s="184">
        <f>IFERROR(Y10/W10,"-")</f>
        <v>86035</v>
      </c>
      <c r="AB10" s="184">
        <f>Y10-K10</f>
        <v>47070</v>
      </c>
      <c r="AC10" s="46">
        <f>Y10/K10</f>
        <v>1.37656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278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279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280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281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282</v>
      </c>
      <c r="C6" s="189" t="s">
        <v>283</v>
      </c>
      <c r="D6" s="189"/>
      <c r="E6" s="189" t="s">
        <v>284</v>
      </c>
      <c r="F6" s="89" t="s">
        <v>285</v>
      </c>
      <c r="G6" s="89" t="s">
        <v>286</v>
      </c>
      <c r="H6" s="181">
        <v>0</v>
      </c>
      <c r="I6" s="84">
        <v>1500</v>
      </c>
      <c r="J6" s="80">
        <v>0</v>
      </c>
      <c r="K6" s="80">
        <v>0</v>
      </c>
      <c r="L6" s="80">
        <v>0</v>
      </c>
      <c r="M6" s="93">
        <v>0</v>
      </c>
      <c r="N6" s="144">
        <v>0</v>
      </c>
      <c r="O6" s="81" t="str">
        <f>IFERROR(M6/L6,"-")</f>
        <v>-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287</v>
      </c>
      <c r="C7" s="189" t="s">
        <v>283</v>
      </c>
      <c r="D7" s="189"/>
      <c r="E7" s="189" t="s">
        <v>284</v>
      </c>
      <c r="F7" s="89" t="s">
        <v>288</v>
      </c>
      <c r="G7" s="89" t="s">
        <v>286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289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0</v>
      </c>
      <c r="M10" s="41">
        <f>SUM(M6:M9)</f>
        <v>0</v>
      </c>
      <c r="N10" s="41">
        <f>SUM(N6:N9)</f>
        <v>0</v>
      </c>
      <c r="O10" s="42" t="str">
        <f>IFERROR(M10/L10,"-")</f>
        <v>-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290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279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291</v>
      </c>
      <c r="C6" s="189" t="s">
        <v>292</v>
      </c>
      <c r="D6" s="189" t="s">
        <v>293</v>
      </c>
      <c r="E6" s="189" t="s">
        <v>294</v>
      </c>
      <c r="F6" s="89" t="s">
        <v>295</v>
      </c>
      <c r="G6" s="89" t="s">
        <v>286</v>
      </c>
      <c r="H6" s="181">
        <v>0</v>
      </c>
      <c r="I6" s="80">
        <v>0</v>
      </c>
      <c r="J6" s="80">
        <v>0</v>
      </c>
      <c r="K6" s="80">
        <v>1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2.0673028569572</v>
      </c>
      <c r="B7" s="189" t="s">
        <v>296</v>
      </c>
      <c r="C7" s="189" t="s">
        <v>292</v>
      </c>
      <c r="D7" s="189" t="s">
        <v>293</v>
      </c>
      <c r="E7" s="189" t="s">
        <v>294</v>
      </c>
      <c r="F7" s="89" t="s">
        <v>297</v>
      </c>
      <c r="G7" s="89" t="s">
        <v>286</v>
      </c>
      <c r="H7" s="181">
        <v>5170256</v>
      </c>
      <c r="I7" s="80">
        <v>4732</v>
      </c>
      <c r="J7" s="80">
        <v>0</v>
      </c>
      <c r="K7" s="80">
        <v>362342</v>
      </c>
      <c r="L7" s="93">
        <v>1625</v>
      </c>
      <c r="M7" s="81">
        <f>IFERROR(L7/K7,"-")</f>
        <v>0.0044847133371235</v>
      </c>
      <c r="N7" s="80">
        <v>81</v>
      </c>
      <c r="O7" s="80">
        <v>501</v>
      </c>
      <c r="P7" s="81">
        <f>IFERROR(N7/(L7),"-")</f>
        <v>0.049846153846154</v>
      </c>
      <c r="Q7" s="82">
        <f>IFERROR(H7/SUM(L7:L7),"-")</f>
        <v>3181.696</v>
      </c>
      <c r="R7" s="83">
        <v>202</v>
      </c>
      <c r="S7" s="81">
        <f>IF(L7=0,"-",R7/L7)</f>
        <v>0.12430769230769</v>
      </c>
      <c r="T7" s="186">
        <v>10688485</v>
      </c>
      <c r="U7" s="187">
        <f>IFERROR(T7/L7,"-")</f>
        <v>6577.5292307692</v>
      </c>
      <c r="V7" s="187">
        <f>IFERROR(T7/R7,"-")</f>
        <v>52913.292079208</v>
      </c>
      <c r="W7" s="181">
        <f>SUM(T7:T7)-SUM(H7:H7)</f>
        <v>5518229</v>
      </c>
      <c r="X7" s="85">
        <f>SUM(T7:T7)/SUM(H7:H7)</f>
        <v>2.0673028569572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20</v>
      </c>
      <c r="AJ7" s="101">
        <f>IF(L7=0,"",IF(AI7=0,"",(AI7/L7)))</f>
        <v>0.012307692307692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19</v>
      </c>
      <c r="AS7" s="107">
        <f>IF(L7=0,"",IF(AR7=0,"",(AR7/L7)))</f>
        <v>0.011692307692308</v>
      </c>
      <c r="AT7" s="106">
        <v>1</v>
      </c>
      <c r="AU7" s="108">
        <f>IFERROR(AT7/AR7,"-")</f>
        <v>0.052631578947368</v>
      </c>
      <c r="AV7" s="109">
        <v>3000</v>
      </c>
      <c r="AW7" s="110">
        <f>IFERROR(AV7/AR7,"-")</f>
        <v>157.89473684211</v>
      </c>
      <c r="AX7" s="111">
        <v>1</v>
      </c>
      <c r="AY7" s="111"/>
      <c r="AZ7" s="111"/>
      <c r="BA7" s="112">
        <v>114</v>
      </c>
      <c r="BB7" s="113">
        <f>IF(L7=0,"",IF(BA7=0,"",(BA7/L7)))</f>
        <v>0.070153846153846</v>
      </c>
      <c r="BC7" s="112">
        <v>7</v>
      </c>
      <c r="BD7" s="114">
        <f>IFERROR(BC7/BA7,"-")</f>
        <v>0.06140350877193</v>
      </c>
      <c r="BE7" s="115">
        <v>111000</v>
      </c>
      <c r="BF7" s="116">
        <f>IFERROR(BE7/BA7,"-")</f>
        <v>973.68421052632</v>
      </c>
      <c r="BG7" s="117">
        <v>4</v>
      </c>
      <c r="BH7" s="117">
        <v>1</v>
      </c>
      <c r="BI7" s="117">
        <v>2</v>
      </c>
      <c r="BJ7" s="119">
        <v>904</v>
      </c>
      <c r="BK7" s="120">
        <f>IF(L7=0,"",IF(BJ7=0,"",(BJ7/L7)))</f>
        <v>0.55630769230769</v>
      </c>
      <c r="BL7" s="121">
        <v>89</v>
      </c>
      <c r="BM7" s="122">
        <f>IFERROR(BL7/BJ7,"-")</f>
        <v>0.098451327433628</v>
      </c>
      <c r="BN7" s="123">
        <v>2526339</v>
      </c>
      <c r="BO7" s="124">
        <f>IFERROR(BN7/BJ7,"-")</f>
        <v>2794.6227876106</v>
      </c>
      <c r="BP7" s="125">
        <v>39</v>
      </c>
      <c r="BQ7" s="125">
        <v>10</v>
      </c>
      <c r="BR7" s="125">
        <v>40</v>
      </c>
      <c r="BS7" s="126">
        <v>445</v>
      </c>
      <c r="BT7" s="127">
        <f>IF(L7=0,"",IF(BS7=0,"",(BS7/L7)))</f>
        <v>0.27384615384615</v>
      </c>
      <c r="BU7" s="128">
        <v>87</v>
      </c>
      <c r="BV7" s="129">
        <f>IFERROR(BU7/BS7,"-")</f>
        <v>0.19550561797753</v>
      </c>
      <c r="BW7" s="130">
        <v>5661146</v>
      </c>
      <c r="BX7" s="131">
        <f>IFERROR(BW7/BS7,"-")</f>
        <v>12721.676404494</v>
      </c>
      <c r="BY7" s="132">
        <v>27</v>
      </c>
      <c r="BZ7" s="132">
        <v>13</v>
      </c>
      <c r="CA7" s="132">
        <v>47</v>
      </c>
      <c r="CB7" s="133">
        <v>123</v>
      </c>
      <c r="CC7" s="134">
        <f>IF(L7=0,"",IF(CB7=0,"",(CB7/L7)))</f>
        <v>0.075692307692308</v>
      </c>
      <c r="CD7" s="135">
        <v>18</v>
      </c>
      <c r="CE7" s="136">
        <f>IFERROR(CD7/CB7,"-")</f>
        <v>0.14634146341463</v>
      </c>
      <c r="CF7" s="137">
        <v>2387000</v>
      </c>
      <c r="CG7" s="138">
        <f>IFERROR(CF7/CB7,"-")</f>
        <v>19406.504065041</v>
      </c>
      <c r="CH7" s="139">
        <v>4</v>
      </c>
      <c r="CI7" s="139">
        <v>5</v>
      </c>
      <c r="CJ7" s="139">
        <v>9</v>
      </c>
      <c r="CK7" s="140">
        <v>202</v>
      </c>
      <c r="CL7" s="141">
        <v>10688485</v>
      </c>
      <c r="CM7" s="141">
        <v>750000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1.8723480529482</v>
      </c>
      <c r="B8" s="189" t="s">
        <v>298</v>
      </c>
      <c r="C8" s="189" t="s">
        <v>292</v>
      </c>
      <c r="D8" s="189" t="s">
        <v>293</v>
      </c>
      <c r="E8" s="189" t="s">
        <v>294</v>
      </c>
      <c r="F8" s="89" t="s">
        <v>299</v>
      </c>
      <c r="G8" s="89" t="s">
        <v>286</v>
      </c>
      <c r="H8" s="181">
        <v>4664026</v>
      </c>
      <c r="I8" s="80">
        <v>3657</v>
      </c>
      <c r="J8" s="80">
        <v>0</v>
      </c>
      <c r="K8" s="80">
        <v>92383</v>
      </c>
      <c r="L8" s="93">
        <v>1805</v>
      </c>
      <c r="M8" s="81">
        <f>IFERROR(L8/K8,"-")</f>
        <v>0.019538226730026</v>
      </c>
      <c r="N8" s="80">
        <v>37</v>
      </c>
      <c r="O8" s="80">
        <v>655</v>
      </c>
      <c r="P8" s="81">
        <f>IFERROR(N8/(L8),"-")</f>
        <v>0.020498614958449</v>
      </c>
      <c r="Q8" s="82">
        <f>IFERROR(H8/SUM(L8:L8),"-")</f>
        <v>2583.9479224377</v>
      </c>
      <c r="R8" s="83">
        <v>162</v>
      </c>
      <c r="S8" s="81">
        <f>IF(L8=0,"-",R8/L8)</f>
        <v>0.089750692520776</v>
      </c>
      <c r="T8" s="186">
        <v>8732680</v>
      </c>
      <c r="U8" s="187">
        <f>IFERROR(T8/L8,"-")</f>
        <v>4838.0498614958</v>
      </c>
      <c r="V8" s="187">
        <f>IFERROR(T8/R8,"-")</f>
        <v>53905.432098765</v>
      </c>
      <c r="W8" s="181">
        <f>SUM(T8:T8)-SUM(H8:H8)</f>
        <v>4068654</v>
      </c>
      <c r="X8" s="85">
        <f>SUM(T8:T8)/SUM(H8:H8)</f>
        <v>1.8723480529482</v>
      </c>
      <c r="Y8" s="78"/>
      <c r="Z8" s="94">
        <v>96</v>
      </c>
      <c r="AA8" s="95">
        <f>IF(L8=0,"",IF(Z8=0,"",(Z8/L8)))</f>
        <v>0.053185595567867</v>
      </c>
      <c r="AB8" s="94">
        <v>1</v>
      </c>
      <c r="AC8" s="96">
        <f>IFERROR(AB8/Z8,"-")</f>
        <v>0.010416666666667</v>
      </c>
      <c r="AD8" s="97">
        <v>14000</v>
      </c>
      <c r="AE8" s="98">
        <f>IFERROR(AD8/Z8,"-")</f>
        <v>145.83333333333</v>
      </c>
      <c r="AF8" s="99"/>
      <c r="AG8" s="99"/>
      <c r="AH8" s="99">
        <v>1</v>
      </c>
      <c r="AI8" s="100">
        <v>298</v>
      </c>
      <c r="AJ8" s="101">
        <f>IF(L8=0,"",IF(AI8=0,"",(AI8/L8)))</f>
        <v>0.16509695290859</v>
      </c>
      <c r="AK8" s="100">
        <v>13</v>
      </c>
      <c r="AL8" s="102">
        <f>IFERROR(AK8/AI8,"-")</f>
        <v>0.043624161073826</v>
      </c>
      <c r="AM8" s="103">
        <v>51570</v>
      </c>
      <c r="AN8" s="104">
        <f>IFERROR(AM8/AI8,"-")</f>
        <v>173.05369127517</v>
      </c>
      <c r="AO8" s="105">
        <v>9</v>
      </c>
      <c r="AP8" s="105">
        <v>3</v>
      </c>
      <c r="AQ8" s="105">
        <v>1</v>
      </c>
      <c r="AR8" s="106">
        <v>224</v>
      </c>
      <c r="AS8" s="107">
        <f>IF(L8=0,"",IF(AR8=0,"",(AR8/L8)))</f>
        <v>0.12409972299169</v>
      </c>
      <c r="AT8" s="106">
        <v>11</v>
      </c>
      <c r="AU8" s="108">
        <f>IFERROR(AT8/AR8,"-")</f>
        <v>0.049107142857143</v>
      </c>
      <c r="AV8" s="109">
        <v>55000</v>
      </c>
      <c r="AW8" s="110">
        <f>IFERROR(AV8/AR8,"-")</f>
        <v>245.53571428571</v>
      </c>
      <c r="AX8" s="111">
        <v>7</v>
      </c>
      <c r="AY8" s="111">
        <v>2</v>
      </c>
      <c r="AZ8" s="111">
        <v>2</v>
      </c>
      <c r="BA8" s="112">
        <v>450</v>
      </c>
      <c r="BB8" s="113">
        <f>IF(L8=0,"",IF(BA8=0,"",(BA8/L8)))</f>
        <v>0.24930747922438</v>
      </c>
      <c r="BC8" s="112">
        <v>35</v>
      </c>
      <c r="BD8" s="114">
        <f>IFERROR(BC8/BA8,"-")</f>
        <v>0.077777777777778</v>
      </c>
      <c r="BE8" s="115">
        <v>456240</v>
      </c>
      <c r="BF8" s="116">
        <f>IFERROR(BE8/BA8,"-")</f>
        <v>1013.8666666667</v>
      </c>
      <c r="BG8" s="117">
        <v>19</v>
      </c>
      <c r="BH8" s="117">
        <v>7</v>
      </c>
      <c r="BI8" s="117">
        <v>9</v>
      </c>
      <c r="BJ8" s="119">
        <v>509</v>
      </c>
      <c r="BK8" s="120">
        <f>IF(L8=0,"",IF(BJ8=0,"",(BJ8/L8)))</f>
        <v>0.2819944598338</v>
      </c>
      <c r="BL8" s="121">
        <v>60</v>
      </c>
      <c r="BM8" s="122">
        <f>IFERROR(BL8/BJ8,"-")</f>
        <v>0.11787819253438</v>
      </c>
      <c r="BN8" s="123">
        <v>1309200</v>
      </c>
      <c r="BO8" s="124">
        <f>IFERROR(BN8/BJ8,"-")</f>
        <v>2572.1021611002</v>
      </c>
      <c r="BP8" s="125">
        <v>30</v>
      </c>
      <c r="BQ8" s="125">
        <v>10</v>
      </c>
      <c r="BR8" s="125">
        <v>20</v>
      </c>
      <c r="BS8" s="126">
        <v>194</v>
      </c>
      <c r="BT8" s="127">
        <f>IF(L8=0,"",IF(BS8=0,"",(BS8/L8)))</f>
        <v>0.10747922437673</v>
      </c>
      <c r="BU8" s="128">
        <v>38</v>
      </c>
      <c r="BV8" s="129">
        <f>IFERROR(BU8/BS8,"-")</f>
        <v>0.19587628865979</v>
      </c>
      <c r="BW8" s="130">
        <v>6557670</v>
      </c>
      <c r="BX8" s="131">
        <f>IFERROR(BW8/BS8,"-")</f>
        <v>33802.422680412</v>
      </c>
      <c r="BY8" s="132">
        <v>12</v>
      </c>
      <c r="BZ8" s="132">
        <v>8</v>
      </c>
      <c r="CA8" s="132">
        <v>18</v>
      </c>
      <c r="CB8" s="133">
        <v>34</v>
      </c>
      <c r="CC8" s="134">
        <f>IF(L8=0,"",IF(CB8=0,"",(CB8/L8)))</f>
        <v>0.018836565096953</v>
      </c>
      <c r="CD8" s="135">
        <v>4</v>
      </c>
      <c r="CE8" s="136">
        <f>IFERROR(CD8/CB8,"-")</f>
        <v>0.11764705882353</v>
      </c>
      <c r="CF8" s="137">
        <v>289000</v>
      </c>
      <c r="CG8" s="138">
        <f>IFERROR(CF8/CB8,"-")</f>
        <v>8500</v>
      </c>
      <c r="CH8" s="139">
        <v>1</v>
      </c>
      <c r="CI8" s="139"/>
      <c r="CJ8" s="139">
        <v>3</v>
      </c>
      <c r="CK8" s="140">
        <v>162</v>
      </c>
      <c r="CL8" s="141">
        <v>8732680</v>
      </c>
      <c r="CM8" s="141">
        <v>1710000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300</v>
      </c>
      <c r="C9" s="189" t="s">
        <v>292</v>
      </c>
      <c r="D9" s="189" t="s">
        <v>293</v>
      </c>
      <c r="E9" s="189" t="s">
        <v>294</v>
      </c>
      <c r="F9" s="89" t="s">
        <v>301</v>
      </c>
      <c r="G9" s="89" t="s">
        <v>286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302</v>
      </c>
      <c r="G12" s="40"/>
      <c r="H12" s="184"/>
      <c r="I12" s="41">
        <f>SUM(I6:I11)</f>
        <v>8389</v>
      </c>
      <c r="J12" s="41">
        <f>SUM(J6:J11)</f>
        <v>0</v>
      </c>
      <c r="K12" s="41">
        <f>SUM(K6:K11)</f>
        <v>454726</v>
      </c>
      <c r="L12" s="41">
        <f>SUM(L6:L11)</f>
        <v>3430</v>
      </c>
      <c r="M12" s="42">
        <f>IFERROR(L12/K12,"-")</f>
        <v>0.0075430039188434</v>
      </c>
      <c r="N12" s="77">
        <f>SUM(N6:N11)</f>
        <v>118</v>
      </c>
      <c r="O12" s="77">
        <f>SUM(O6:O11)</f>
        <v>1156</v>
      </c>
      <c r="P12" s="42">
        <f>IFERROR(N12/L12,"-")</f>
        <v>0.034402332361516</v>
      </c>
      <c r="Q12" s="43">
        <f>IFERROR(H12/L12,"-")</f>
        <v>0</v>
      </c>
      <c r="R12" s="44">
        <f>SUM(R6:R11)</f>
        <v>364</v>
      </c>
      <c r="S12" s="42">
        <f>IFERROR(R12/L12,"-")</f>
        <v>0.10612244897959</v>
      </c>
      <c r="T12" s="184">
        <f>SUM(T6:T11)</f>
        <v>19421165</v>
      </c>
      <c r="U12" s="184">
        <f>IFERROR(T12/L12,"-")</f>
        <v>5662.1472303207</v>
      </c>
      <c r="V12" s="184">
        <f>IFERROR(T12/R12,"-")</f>
        <v>53354.848901099</v>
      </c>
      <c r="W12" s="184">
        <f>T12-H12</f>
        <v>19421165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