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<sst xmlns="http://schemas.openxmlformats.org/spreadsheetml/2006/main" uniqueCount="263">
  <si>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</si>
  <si>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</si>
  <si>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</si>
  <si>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</si>
  <si>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</si>
  <si>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</si>
  <si>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</si>
  <si>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</si>
  <si>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</si>
  <si>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</si>
  <si>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</si>
  <si>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</si>
  <si>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</si>
  <si>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</si>
  <si>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</si>
  <si>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</si>
  <si>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</si>
  <si>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</si>
  <si>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</si>
  <si>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</si>
  <si>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</si>
  <si>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</si>
  <si>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</si>
  <si>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</si>
  <si>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</si>
  <si>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</si>
  <si>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</si>
  <si>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</si>
  <si>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</si>
  <si>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</si>
  <si>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</si>
  <si>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</si>
  <si>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</si>
  <si>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</si>
  <si>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</si>
  <si>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</si>
  <si>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</si>
  <si>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</si>
  <si>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</si>
  <si>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</si>
  <si>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</si>
  <si>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</si>
  <si>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</si>
  <si>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</si>
  <si>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</si>
  <si>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</si>
  <si>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</si>
  <si>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</si>
  <si>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</si>
  <si>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</si>
  <si>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</si>
  <si>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</si>
  <si>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</si>
  <si>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</si>
  <si>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</si>
  <si>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</si>
  <si>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</si>
  <si>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ln_ink247</t>
  </si>
  <si>
    <t>インターカラー</t>
  </si>
  <si>
    <t>デリヘル版(LINEver)（高宮菜々子）</t>
  </si>
  <si>
    <t>三密(秘密♡親密♡密着)の出会い中高年で大流行(LINEver)</t>
  </si>
  <si>
    <t>line</t>
  </si>
  <si>
    <t>スポニチ西部</t>
  </si>
  <si>
    <t>全5段つかみ55段保証</t>
  </si>
  <si>
    <t>55段保証</t>
  </si>
  <si>
    <t>ic3472</t>
  </si>
  <si>
    <t>空電</t>
  </si>
  <si>
    <t>ln_ink248</t>
  </si>
  <si>
    <t>老人ホーム版(LINEver)（--）</t>
  </si>
  <si>
    <t>お相手待ちの女性が出ました(LINEver)</t>
  </si>
  <si>
    <t>半5段つかみ55段保証</t>
  </si>
  <si>
    <t>ic3473</t>
  </si>
  <si>
    <t>ln_ink249</t>
  </si>
  <si>
    <t>DVDパッケージ＿ストーリー版(LINEver)（晶エリー）</t>
  </si>
  <si>
    <t>え美熟女が(LINEver)</t>
  </si>
  <si>
    <t>全3段つかみ55段保証</t>
  </si>
  <si>
    <t>ic3474</t>
  </si>
  <si>
    <t>ln_ink250</t>
  </si>
  <si>
    <t>LINE版(つかみ)（高宮菜々子）</t>
  </si>
  <si>
    <t>LINEで熟女と出会いができるんです！</t>
  </si>
  <si>
    <t>lp07</t>
  </si>
  <si>
    <t>スポーツ報知関東</t>
  </si>
  <si>
    <t>半2段つかみ20段保証</t>
  </si>
  <si>
    <t>20段保証</t>
  </si>
  <si>
    <t>ln_ink251</t>
  </si>
  <si>
    <t>旧デイリー風(LINEver)（晶エリー）</t>
  </si>
  <si>
    <t>50〜70代男性限定熟女好きな男性募集中(LINEver)</t>
  </si>
  <si>
    <t>半3段つかみ20段保証</t>
  </si>
  <si>
    <t>ln_ink252</t>
  </si>
  <si>
    <t>半5段つかみ20段保証</t>
  </si>
  <si>
    <t>ic3475</t>
  </si>
  <si>
    <t>(空電共通)</t>
  </si>
  <si>
    <t>ln_ink254</t>
  </si>
  <si>
    <t>サンスポ関東</t>
  </si>
  <si>
    <t>全5段つかみ15段</t>
  </si>
  <si>
    <t>1～15日</t>
  </si>
  <si>
    <t>ic3476</t>
  </si>
  <si>
    <t>ln_ink255</t>
  </si>
  <si>
    <t>半5段つかみ15段</t>
  </si>
  <si>
    <t>ic3477</t>
  </si>
  <si>
    <t>ln_ink256</t>
  </si>
  <si>
    <t>右女9版(ヘスティア)(LINEver)（晶エリー）</t>
  </si>
  <si>
    <t>16～31日</t>
  </si>
  <si>
    <t>ic3478</t>
  </si>
  <si>
    <t>ln_ink257</t>
  </si>
  <si>
    <t>ic3479</t>
  </si>
  <si>
    <t>ln_ink258</t>
  </si>
  <si>
    <t>サンスポ関西</t>
  </si>
  <si>
    <t>ic3480</t>
  </si>
  <si>
    <t>ln_ink259</t>
  </si>
  <si>
    <t>ic3481</t>
  </si>
  <si>
    <t>ln_ink260</t>
  </si>
  <si>
    <t>ic3482</t>
  </si>
  <si>
    <t>ln_ink261</t>
  </si>
  <si>
    <t>ic3483</t>
  </si>
  <si>
    <t>ln_ink262</t>
  </si>
  <si>
    <t>デリヘル版3(LINEver)（高宮菜々子）</t>
  </si>
  <si>
    <t>LINEで出会いリクルート70歳まで応募可</t>
  </si>
  <si>
    <t>デイリースポーツ関西</t>
  </si>
  <si>
    <t>全5段・半5段段つかみ10段保証</t>
  </si>
  <si>
    <t>10段保証</t>
  </si>
  <si>
    <t>ln_ink263</t>
  </si>
  <si>
    <t>雑誌版SPA(LINEver)（百瀬凛花）</t>
  </si>
  <si>
    <t>「過剰なサービスが自慢です」素人熟女の出会いを暴露」(LINEver)</t>
  </si>
  <si>
    <t>ln_ink264</t>
  </si>
  <si>
    <t>「フラダンスが得意な熟女がフェラダンスを披露」(LINEver)</t>
  </si>
  <si>
    <t>ln_ink265</t>
  </si>
  <si>
    <t>携帯版(LINEver)（高宮菜々子）</t>
  </si>
  <si>
    <t>手間いらずのオヤジ向け出会い場！(LINEver)</t>
  </si>
  <si>
    <t>ln_ink266</t>
  </si>
  <si>
    <t>直接LINE交換版（百瀬凛花）</t>
  </si>
  <si>
    <t>熟女とLINEで出会いができる</t>
  </si>
  <si>
    <t>ic3484</t>
  </si>
  <si>
    <t>ln_ink267</t>
  </si>
  <si>
    <t>①デリヘル版3(LINEver)（高宮菜々子）</t>
  </si>
  <si>
    <t>①LINEで出会いリクルート70歳まで応募可</t>
  </si>
  <si>
    <t>東スポ</t>
  </si>
  <si>
    <t>全2段金土</t>
  </si>
  <si>
    <t>8回セット</t>
  </si>
  <si>
    <t>ln_ink268</t>
  </si>
  <si>
    <t>②雑誌版SPA(LINEver)（百瀬凛花）</t>
  </si>
  <si>
    <t>②「過剰なサービスが自慢です」素人熟女の出会いを暴露」(LINEver)</t>
  </si>
  <si>
    <t>ln_ink269</t>
  </si>
  <si>
    <t>③旧デイリー風(LINEver)（晶エリー）</t>
  </si>
  <si>
    <t>③50〜70代男性限定熟女好きな男性募集中(LINEver)</t>
  </si>
  <si>
    <t>ic3485</t>
  </si>
  <si>
    <t>ln_ink270</t>
  </si>
  <si>
    <t>ニッカン関西</t>
  </si>
  <si>
    <t>半2段つかみ10段保証</t>
  </si>
  <si>
    <t>1～10日</t>
  </si>
  <si>
    <t>ln_ink271</t>
  </si>
  <si>
    <t>11～20日</t>
  </si>
  <si>
    <t>ln_ink272</t>
  </si>
  <si>
    <t>21～31日</t>
  </si>
  <si>
    <t>ic3486</t>
  </si>
  <si>
    <t>ln_ink273</t>
  </si>
  <si>
    <t>スポーツ報知関西</t>
  </si>
  <si>
    <t>4C終面全5段</t>
  </si>
  <si>
    <t>3月25日(土)</t>
  </si>
  <si>
    <t>ic3487</t>
  </si>
  <si>
    <t>ln_ink274</t>
  </si>
  <si>
    <t>スポニチ関東</t>
  </si>
  <si>
    <t>全5段</t>
  </si>
  <si>
    <t>3月12日(日)</t>
  </si>
  <si>
    <t>ic3488</t>
  </si>
  <si>
    <t>ln_ink275</t>
  </si>
  <si>
    <t>スポニチ関西</t>
  </si>
  <si>
    <t>3月18日(土)</t>
  </si>
  <si>
    <t>ic3489</t>
  </si>
  <si>
    <t>ln_ink276</t>
  </si>
  <si>
    <t>1C終面全5段</t>
  </si>
  <si>
    <t>3月19日(日)</t>
  </si>
  <si>
    <t>ic3490</t>
  </si>
  <si>
    <t>ln_ink277</t>
  </si>
  <si>
    <t>3月04日(土)</t>
  </si>
  <si>
    <t>ic3491</t>
  </si>
  <si>
    <t>ln_ink278</t>
  </si>
  <si>
    <t>ic3492</t>
  </si>
  <si>
    <t>ln_ink279</t>
  </si>
  <si>
    <t>中京スポーツ</t>
  </si>
  <si>
    <t>3月24日(金)</t>
  </si>
  <si>
    <t>ic3493</t>
  </si>
  <si>
    <t>ln_ink280</t>
  </si>
  <si>
    <t>ic3494</t>
  </si>
  <si>
    <t>ln_ink281</t>
  </si>
  <si>
    <t>東スポ・大スポ・九スポ・中京</t>
  </si>
  <si>
    <t>記事枠</t>
  </si>
  <si>
    <t>3月29日(水)</t>
  </si>
  <si>
    <t>ic3495</t>
  </si>
  <si>
    <t>ln_ink282</t>
  </si>
  <si>
    <t>記事(ノーマル)（）</t>
  </si>
  <si>
    <t>デイリー26「見つけちゃいました。【究極の出会い】登録から10分でホテル直行」</t>
  </si>
  <si>
    <t>4C記事枠</t>
  </si>
  <si>
    <t>3月05日(日)</t>
  </si>
  <si>
    <t>ln_ink283</t>
  </si>
  <si>
    <t>記事(黄)（）</t>
  </si>
  <si>
    <t>デイリー27「「イヤシよりイヤラシイのが好き…」欲求不満な美熟女と即出会い」</t>
  </si>
  <si>
    <t>ln_ink284</t>
  </si>
  <si>
    <t>記事(青)（）</t>
  </si>
  <si>
    <t>228「LINEだから24時間いつでも利用可能！昭和世代の新出会い」</t>
  </si>
  <si>
    <t>ln_ink285</t>
  </si>
  <si>
    <t>記事(赤)（）</t>
  </si>
  <si>
    <t>229「ありえない！3人会ったらその内1人は超絶美人」</t>
  </si>
  <si>
    <t>3月26日(日)</t>
  </si>
  <si>
    <t>ic3496</t>
  </si>
  <si>
    <t>共通</t>
  </si>
  <si>
    <t>新聞 TOTAL</t>
  </si>
  <si>
    <t>●雑誌 広告</t>
  </si>
  <si>
    <t>ln_adn009</t>
  </si>
  <si>
    <t>アドライヴ</t>
  </si>
  <si>
    <t>大洋図書</t>
  </si>
  <si>
    <t>2Pスポーツ新聞_v01_ヘスティア(高宮菜々子さん)_LINE版</t>
  </si>
  <si>
    <t>ナックルズ極ベスト</t>
  </si>
  <si>
    <t>1C2P</t>
  </si>
  <si>
    <t>3月15日(水)</t>
  </si>
  <si>
    <t>ad818</t>
  </si>
  <si>
    <t>ln_adn010</t>
  </si>
  <si>
    <t>5P風俗ヘスティア(高宮菜々子さん)_LINE版</t>
  </si>
  <si>
    <t>別冊ラヴァーズ</t>
  </si>
  <si>
    <t>1C5P</t>
  </si>
  <si>
    <t>3月22日(水)</t>
  </si>
  <si>
    <t>ad819</t>
  </si>
  <si>
    <t>雑誌 TOTAL</t>
  </si>
  <si>
    <t>●DVD 広告</t>
  </si>
  <si>
    <t>ln_adn007</t>
  </si>
  <si>
    <t>三和出版</t>
  </si>
  <si>
    <t>DVD漫画きよし(LINE版)</t>
  </si>
  <si>
    <t>A4変形、CVSフル、860円、10万部</t>
  </si>
  <si>
    <t>MEN'S DVD</t>
  </si>
  <si>
    <t>DVD袋表4C</t>
  </si>
  <si>
    <t>3月27日(月)</t>
  </si>
  <si>
    <t>pa608</t>
  </si>
  <si>
    <t>ln_adn008</t>
  </si>
  <si>
    <t>DVD4コマ-ヘスティア(LINE版)</t>
  </si>
  <si>
    <t>A4、CVS日版PB</t>
  </si>
  <si>
    <t>人妻日和</t>
  </si>
  <si>
    <t>3月30日(木)</t>
  </si>
  <si>
    <t>pa609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</si>
  <si>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</si>
  <si>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</si>
  <si>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</si>
  <si>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</si>
  <si>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</si>
  <si>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</si>
  <si>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</si>
  <si>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</si>
  <si>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3/1～3/31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</si>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</sst>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0.39818181818182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550000</v>
      </c>
      <c r="L6" s="80">
        <v>0</v>
      </c>
      <c r="M6" s="80">
        <v>0</v>
      </c>
      <c r="N6" s="80">
        <v>0</v>
      </c>
      <c r="O6" s="91">
        <v>16</v>
      </c>
      <c r="P6" s="92">
        <v>0</v>
      </c>
      <c r="Q6" s="93">
        <f>O6+P6</f>
        <v>16</v>
      </c>
      <c r="R6" s="81" t="str">
        <f>IFERROR(Q6/N6,"-")</f>
        <v>-</v>
      </c>
      <c r="S6" s="80">
        <v>0</v>
      </c>
      <c r="T6" s="80">
        <v>5</v>
      </c>
      <c r="U6" s="81">
        <f>IFERROR(T6/(Q6),"-")</f>
        <v>0.3125</v>
      </c>
      <c r="V6" s="82">
        <f>IFERROR(K6/SUM(Q6:Q11),"-")</f>
        <v>19642.857142857</v>
      </c>
      <c r="W6" s="83">
        <v>2</v>
      </c>
      <c r="X6" s="81">
        <f>IF(Q6=0,"-",W6/Q6)</f>
        <v>0.125</v>
      </c>
      <c r="Y6" s="186">
        <v>13000</v>
      </c>
      <c r="Z6" s="187">
        <f>IFERROR(Y6/Q6,"-")</f>
        <v>812.5</v>
      </c>
      <c r="AA6" s="187">
        <f>IFERROR(Y6/W6,"-")</f>
        <v>6500</v>
      </c>
      <c r="AB6" s="181">
        <f>SUM(Y6:Y11)-SUM(K6:K11)</f>
        <v>-331000</v>
      </c>
      <c r="AC6" s="85">
        <f>SUM(Y6:Y11)/SUM(K6:K11)</f>
        <v>0.39818181818182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0.1875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3</v>
      </c>
      <c r="BG6" s="113">
        <f>IF(Q6=0,"",IF(BF6=0,"",(BF6/Q6)))</f>
        <v>0.1875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0.1875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6</v>
      </c>
      <c r="BY6" s="127">
        <f>IF(Q6=0,"",IF(BX6=0,"",(BX6/Q6)))</f>
        <v>0.375</v>
      </c>
      <c r="BZ6" s="128">
        <v>1</v>
      </c>
      <c r="CA6" s="129">
        <f>IFERROR(BZ6/BX6,"-")</f>
        <v>0.16666666666667</v>
      </c>
      <c r="CB6" s="130">
        <v>3000</v>
      </c>
      <c r="CC6" s="131">
        <f>IFERROR(CB6/BX6,"-")</f>
        <v>500</v>
      </c>
      <c r="CD6" s="132">
        <v>1</v>
      </c>
      <c r="CE6" s="132"/>
      <c r="CF6" s="132"/>
      <c r="CG6" s="133">
        <v>1</v>
      </c>
      <c r="CH6" s="134">
        <f>IF(Q6=0,"",IF(CG6=0,"",(CG6/Q6)))</f>
        <v>0.0625</v>
      </c>
      <c r="CI6" s="135">
        <v>1</v>
      </c>
      <c r="CJ6" s="136">
        <f>IFERROR(CI6/CG6,"-")</f>
        <v>1</v>
      </c>
      <c r="CK6" s="137">
        <v>10000</v>
      </c>
      <c r="CL6" s="138">
        <f>IFERROR(CK6/CG6,"-")</f>
        <v>10000</v>
      </c>
      <c r="CM6" s="139"/>
      <c r="CN6" s="139">
        <v>1</v>
      </c>
      <c r="CO6" s="139"/>
      <c r="CP6" s="140">
        <v>2</v>
      </c>
      <c r="CQ6" s="141">
        <v>13000</v>
      </c>
      <c r="CR6" s="141">
        <v>10000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37</v>
      </c>
      <c r="M7" s="80">
        <v>21</v>
      </c>
      <c r="N7" s="80">
        <v>7</v>
      </c>
      <c r="O7" s="91">
        <v>3</v>
      </c>
      <c r="P7" s="92">
        <v>0</v>
      </c>
      <c r="Q7" s="93">
        <f>O7+P7</f>
        <v>3</v>
      </c>
      <c r="R7" s="81">
        <f>IFERROR(Q7/N7,"-")</f>
        <v>0.42857142857143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0.33333333333333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0.33333333333333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0.33333333333333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68</v>
      </c>
      <c r="F8" s="189" t="s">
        <v>69</v>
      </c>
      <c r="G8" s="189" t="s">
        <v>61</v>
      </c>
      <c r="H8" s="89" t="s">
        <v>62</v>
      </c>
      <c r="I8" s="89" t="s">
        <v>70</v>
      </c>
      <c r="J8" s="89"/>
      <c r="K8" s="181"/>
      <c r="L8" s="80">
        <v>0</v>
      </c>
      <c r="M8" s="80">
        <v>0</v>
      </c>
      <c r="N8" s="80">
        <v>0</v>
      </c>
      <c r="O8" s="91">
        <v>7</v>
      </c>
      <c r="P8" s="92">
        <v>0</v>
      </c>
      <c r="Q8" s="93">
        <f>O8+P8</f>
        <v>7</v>
      </c>
      <c r="R8" s="81" t="str">
        <f>IFERROR(Q8/N8,"-")</f>
        <v>-</v>
      </c>
      <c r="S8" s="80">
        <v>0</v>
      </c>
      <c r="T8" s="80">
        <v>0</v>
      </c>
      <c r="U8" s="81">
        <f>IFERROR(T8/(Q8),"-")</f>
        <v>0</v>
      </c>
      <c r="V8" s="82"/>
      <c r="W8" s="83">
        <v>1</v>
      </c>
      <c r="X8" s="81">
        <f>IF(Q8=0,"-",W8/Q8)</f>
        <v>0.14285714285714</v>
      </c>
      <c r="Y8" s="186">
        <v>14000</v>
      </c>
      <c r="Z8" s="187">
        <f>IFERROR(Y8/Q8,"-")</f>
        <v>2000</v>
      </c>
      <c r="AA8" s="187">
        <f>IFERROR(Y8/W8,"-")</f>
        <v>14000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0.14285714285714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0.14285714285714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0.14285714285714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0.28571428571429</v>
      </c>
      <c r="BZ8" s="128">
        <v>1</v>
      </c>
      <c r="CA8" s="129">
        <f>IFERROR(BZ8/BX8,"-")</f>
        <v>0.5</v>
      </c>
      <c r="CB8" s="130">
        <v>14000</v>
      </c>
      <c r="CC8" s="131">
        <f>IFERROR(CB8/BX8,"-")</f>
        <v>7000</v>
      </c>
      <c r="CD8" s="132"/>
      <c r="CE8" s="132"/>
      <c r="CF8" s="132">
        <v>1</v>
      </c>
      <c r="CG8" s="133">
        <v>2</v>
      </c>
      <c r="CH8" s="134">
        <f>IF(Q8=0,"",IF(CG8=0,"",(CG8/Q8)))</f>
        <v>0.28571428571429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1</v>
      </c>
      <c r="CQ8" s="141">
        <v>14000</v>
      </c>
      <c r="CR8" s="141">
        <v>14000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71</v>
      </c>
      <c r="C9" s="189" t="s">
        <v>58</v>
      </c>
      <c r="D9" s="189"/>
      <c r="E9" s="189" t="s">
        <v>68</v>
      </c>
      <c r="F9" s="189" t="s">
        <v>69</v>
      </c>
      <c r="G9" s="189" t="s">
        <v>66</v>
      </c>
      <c r="H9" s="89"/>
      <c r="I9" s="89"/>
      <c r="J9" s="89"/>
      <c r="K9" s="181"/>
      <c r="L9" s="80">
        <v>7</v>
      </c>
      <c r="M9" s="80">
        <v>5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72</v>
      </c>
      <c r="C10" s="189" t="s">
        <v>58</v>
      </c>
      <c r="D10" s="189"/>
      <c r="E10" s="189" t="s">
        <v>73</v>
      </c>
      <c r="F10" s="189" t="s">
        <v>74</v>
      </c>
      <c r="G10" s="189" t="s">
        <v>61</v>
      </c>
      <c r="H10" s="89" t="s">
        <v>62</v>
      </c>
      <c r="I10" s="89" t="s">
        <v>75</v>
      </c>
      <c r="J10" s="89"/>
      <c r="K10" s="181"/>
      <c r="L10" s="80">
        <v>0</v>
      </c>
      <c r="M10" s="80">
        <v>0</v>
      </c>
      <c r="N10" s="80">
        <v>0</v>
      </c>
      <c r="O10" s="91">
        <v>0</v>
      </c>
      <c r="P10" s="92">
        <v>0</v>
      </c>
      <c r="Q10" s="93">
        <f>O10+P10</f>
        <v>0</v>
      </c>
      <c r="R10" s="81" t="str">
        <f>IFERROR(Q10/N10,"-")</f>
        <v>-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76</v>
      </c>
      <c r="C11" s="189" t="s">
        <v>58</v>
      </c>
      <c r="D11" s="189"/>
      <c r="E11" s="189" t="s">
        <v>73</v>
      </c>
      <c r="F11" s="189" t="s">
        <v>74</v>
      </c>
      <c r="G11" s="189" t="s">
        <v>66</v>
      </c>
      <c r="H11" s="89"/>
      <c r="I11" s="89"/>
      <c r="J11" s="89"/>
      <c r="K11" s="181"/>
      <c r="L11" s="80">
        <v>8</v>
      </c>
      <c r="M11" s="80">
        <v>8</v>
      </c>
      <c r="N11" s="80">
        <v>4</v>
      </c>
      <c r="O11" s="91">
        <v>2</v>
      </c>
      <c r="P11" s="92">
        <v>0</v>
      </c>
      <c r="Q11" s="93">
        <f>O11+P11</f>
        <v>2</v>
      </c>
      <c r="R11" s="81">
        <f>IFERROR(Q11/N11,"-")</f>
        <v>0.5</v>
      </c>
      <c r="S11" s="80">
        <v>1</v>
      </c>
      <c r="T11" s="80">
        <v>0</v>
      </c>
      <c r="U11" s="81">
        <f>IFERROR(T11/(Q11),"-")</f>
        <v>0</v>
      </c>
      <c r="V11" s="82"/>
      <c r="W11" s="83">
        <v>1</v>
      </c>
      <c r="X11" s="81">
        <f>IF(Q11=0,"-",W11/Q11)</f>
        <v>0.5</v>
      </c>
      <c r="Y11" s="186">
        <v>192000</v>
      </c>
      <c r="Z11" s="187">
        <f>IFERROR(Y11/Q11,"-")</f>
        <v>96000</v>
      </c>
      <c r="AA11" s="187">
        <f>IFERROR(Y11/W11,"-")</f>
        <v>192000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>
        <v>1</v>
      </c>
      <c r="CH11" s="134">
        <f>IF(Q11=0,"",IF(CG11=0,"",(CG11/Q11)))</f>
        <v>0.5</v>
      </c>
      <c r="CI11" s="135">
        <v>1</v>
      </c>
      <c r="CJ11" s="136">
        <f>IFERROR(CI11/CG11,"-")</f>
        <v>1</v>
      </c>
      <c r="CK11" s="137">
        <v>192000</v>
      </c>
      <c r="CL11" s="138">
        <f>IFERROR(CK11/CG11,"-")</f>
        <v>192000</v>
      </c>
      <c r="CM11" s="139"/>
      <c r="CN11" s="139"/>
      <c r="CO11" s="139">
        <v>1</v>
      </c>
      <c r="CP11" s="140">
        <v>1</v>
      </c>
      <c r="CQ11" s="141">
        <v>192000</v>
      </c>
      <c r="CR11" s="141">
        <v>192000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>
        <f>AC12</f>
        <v>0.19307692307692</v>
      </c>
      <c r="B12" s="189" t="s">
        <v>77</v>
      </c>
      <c r="C12" s="189" t="s">
        <v>58</v>
      </c>
      <c r="D12" s="189"/>
      <c r="E12" s="189" t="s">
        <v>78</v>
      </c>
      <c r="F12" s="189" t="s">
        <v>79</v>
      </c>
      <c r="G12" s="189" t="s">
        <v>80</v>
      </c>
      <c r="H12" s="89" t="s">
        <v>81</v>
      </c>
      <c r="I12" s="89" t="s">
        <v>82</v>
      </c>
      <c r="J12" s="89" t="s">
        <v>83</v>
      </c>
      <c r="K12" s="181">
        <v>650000</v>
      </c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>
        <f>IFERROR(K12/SUM(Q12:Q15),"-")</f>
        <v>11607.142857143</v>
      </c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>
        <f>SUM(Y12:Y15)-SUM(K12:K15)</f>
        <v>-524500</v>
      </c>
      <c r="AC12" s="85">
        <f>SUM(Y12:Y15)/SUM(K12:K15)</f>
        <v>0.19307692307692</v>
      </c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84</v>
      </c>
      <c r="C13" s="189" t="s">
        <v>58</v>
      </c>
      <c r="D13" s="189"/>
      <c r="E13" s="189" t="s">
        <v>85</v>
      </c>
      <c r="F13" s="189" t="s">
        <v>86</v>
      </c>
      <c r="G13" s="189" t="s">
        <v>80</v>
      </c>
      <c r="H13" s="89" t="s">
        <v>81</v>
      </c>
      <c r="I13" s="89" t="s">
        <v>87</v>
      </c>
      <c r="J13" s="89"/>
      <c r="K13" s="181"/>
      <c r="L13" s="80">
        <v>0</v>
      </c>
      <c r="M13" s="80">
        <v>0</v>
      </c>
      <c r="N13" s="80">
        <v>0</v>
      </c>
      <c r="O13" s="91">
        <v>11</v>
      </c>
      <c r="P13" s="92">
        <v>0</v>
      </c>
      <c r="Q13" s="93">
        <f>O13+P13</f>
        <v>11</v>
      </c>
      <c r="R13" s="81" t="str">
        <f>IFERROR(Q13/N13,"-")</f>
        <v>-</v>
      </c>
      <c r="S13" s="80">
        <v>0</v>
      </c>
      <c r="T13" s="80">
        <v>1</v>
      </c>
      <c r="U13" s="81">
        <f>IFERROR(T13/(Q13),"-")</f>
        <v>0.090909090909091</v>
      </c>
      <c r="V13" s="82"/>
      <c r="W13" s="83">
        <v>4</v>
      </c>
      <c r="X13" s="81">
        <f>IF(Q13=0,"-",W13/Q13)</f>
        <v>0.36363636363636</v>
      </c>
      <c r="Y13" s="186">
        <v>36000</v>
      </c>
      <c r="Z13" s="187">
        <f>IFERROR(Y13/Q13,"-")</f>
        <v>3272.7272727273</v>
      </c>
      <c r="AA13" s="187">
        <f>IFERROR(Y13/W13,"-")</f>
        <v>9000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>
        <v>1</v>
      </c>
      <c r="AX13" s="107">
        <f>IF(Q13=0,"",IF(AW13=0,"",(AW13/Q13)))</f>
        <v>0.090909090909091</v>
      </c>
      <c r="AY13" s="106">
        <v>1</v>
      </c>
      <c r="AZ13" s="108">
        <f>IFERROR(AY13/AW13,"-")</f>
        <v>1</v>
      </c>
      <c r="BA13" s="109">
        <v>3000</v>
      </c>
      <c r="BB13" s="110">
        <f>IFERROR(BA13/AW13,"-")</f>
        <v>3000</v>
      </c>
      <c r="BC13" s="111">
        <v>1</v>
      </c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0.090909090909091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6</v>
      </c>
      <c r="BY13" s="127">
        <f>IF(Q13=0,"",IF(BX13=0,"",(BX13/Q13)))</f>
        <v>0.54545454545455</v>
      </c>
      <c r="BZ13" s="128">
        <v>2</v>
      </c>
      <c r="CA13" s="129">
        <f>IFERROR(BZ13/BX13,"-")</f>
        <v>0.33333333333333</v>
      </c>
      <c r="CB13" s="130">
        <v>23000</v>
      </c>
      <c r="CC13" s="131">
        <f>IFERROR(CB13/BX13,"-")</f>
        <v>3833.3333333333</v>
      </c>
      <c r="CD13" s="132">
        <v>1</v>
      </c>
      <c r="CE13" s="132"/>
      <c r="CF13" s="132">
        <v>1</v>
      </c>
      <c r="CG13" s="133">
        <v>3</v>
      </c>
      <c r="CH13" s="134">
        <f>IF(Q13=0,"",IF(CG13=0,"",(CG13/Q13)))</f>
        <v>0.27272727272727</v>
      </c>
      <c r="CI13" s="135">
        <v>1</v>
      </c>
      <c r="CJ13" s="136">
        <f>IFERROR(CI13/CG13,"-")</f>
        <v>0.33333333333333</v>
      </c>
      <c r="CK13" s="137">
        <v>10000</v>
      </c>
      <c r="CL13" s="138">
        <f>IFERROR(CK13/CG13,"-")</f>
        <v>3333.3333333333</v>
      </c>
      <c r="CM13" s="139"/>
      <c r="CN13" s="139">
        <v>1</v>
      </c>
      <c r="CO13" s="139"/>
      <c r="CP13" s="140">
        <v>4</v>
      </c>
      <c r="CQ13" s="141">
        <v>36000</v>
      </c>
      <c r="CR13" s="141">
        <v>20000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88</v>
      </c>
      <c r="C14" s="189" t="s">
        <v>58</v>
      </c>
      <c r="D14" s="189"/>
      <c r="E14" s="189" t="s">
        <v>68</v>
      </c>
      <c r="F14" s="189" t="s">
        <v>69</v>
      </c>
      <c r="G14" s="189" t="s">
        <v>80</v>
      </c>
      <c r="H14" s="89" t="s">
        <v>81</v>
      </c>
      <c r="I14" s="89" t="s">
        <v>89</v>
      </c>
      <c r="J14" s="89"/>
      <c r="K14" s="181"/>
      <c r="L14" s="80">
        <v>0</v>
      </c>
      <c r="M14" s="80">
        <v>0</v>
      </c>
      <c r="N14" s="80">
        <v>0</v>
      </c>
      <c r="O14" s="91">
        <v>28</v>
      </c>
      <c r="P14" s="92">
        <v>0</v>
      </c>
      <c r="Q14" s="93">
        <f>O14+P14</f>
        <v>28</v>
      </c>
      <c r="R14" s="81" t="str">
        <f>IFERROR(Q14/N14,"-")</f>
        <v>-</v>
      </c>
      <c r="S14" s="80">
        <v>0</v>
      </c>
      <c r="T14" s="80">
        <v>5</v>
      </c>
      <c r="U14" s="81">
        <f>IFERROR(T14/(Q14),"-")</f>
        <v>0.17857142857143</v>
      </c>
      <c r="V14" s="82"/>
      <c r="W14" s="83">
        <v>3</v>
      </c>
      <c r="X14" s="81">
        <f>IF(Q14=0,"-",W14/Q14)</f>
        <v>0.10714285714286</v>
      </c>
      <c r="Y14" s="186">
        <v>11000</v>
      </c>
      <c r="Z14" s="187">
        <f>IFERROR(Y14/Q14,"-")</f>
        <v>392.85714285714</v>
      </c>
      <c r="AA14" s="187">
        <f>IFERROR(Y14/W14,"-")</f>
        <v>3666.6666666667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3</v>
      </c>
      <c r="AO14" s="101">
        <f>IF(Q14=0,"",IF(AN14=0,"",(AN14/Q14)))</f>
        <v>0.10714285714286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0.035714285714286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12</v>
      </c>
      <c r="BP14" s="120">
        <f>IF(Q14=0,"",IF(BO14=0,"",(BO14/Q14)))</f>
        <v>0.42857142857143</v>
      </c>
      <c r="BQ14" s="121">
        <v>2</v>
      </c>
      <c r="BR14" s="122">
        <f>IFERROR(BQ14/BO14,"-")</f>
        <v>0.16666666666667</v>
      </c>
      <c r="BS14" s="123">
        <v>6000</v>
      </c>
      <c r="BT14" s="124">
        <f>IFERROR(BS14/BO14,"-")</f>
        <v>500</v>
      </c>
      <c r="BU14" s="125">
        <v>2</v>
      </c>
      <c r="BV14" s="125"/>
      <c r="BW14" s="125"/>
      <c r="BX14" s="126">
        <v>11</v>
      </c>
      <c r="BY14" s="127">
        <f>IF(Q14=0,"",IF(BX14=0,"",(BX14/Q14)))</f>
        <v>0.39285714285714</v>
      </c>
      <c r="BZ14" s="128">
        <v>1</v>
      </c>
      <c r="CA14" s="129">
        <f>IFERROR(BZ14/BX14,"-")</f>
        <v>0.090909090909091</v>
      </c>
      <c r="CB14" s="130">
        <v>5000</v>
      </c>
      <c r="CC14" s="131">
        <f>IFERROR(CB14/BX14,"-")</f>
        <v>454.54545454545</v>
      </c>
      <c r="CD14" s="132">
        <v>1</v>
      </c>
      <c r="CE14" s="132"/>
      <c r="CF14" s="132"/>
      <c r="CG14" s="133">
        <v>1</v>
      </c>
      <c r="CH14" s="134">
        <f>IF(Q14=0,"",IF(CG14=0,"",(CG14/Q14)))</f>
        <v>0.035714285714286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3</v>
      </c>
      <c r="CQ14" s="141">
        <v>11000</v>
      </c>
      <c r="CR14" s="141">
        <v>5000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90</v>
      </c>
      <c r="C15" s="189" t="s">
        <v>58</v>
      </c>
      <c r="D15" s="189"/>
      <c r="E15" s="189" t="s">
        <v>91</v>
      </c>
      <c r="F15" s="189" t="s">
        <v>91</v>
      </c>
      <c r="G15" s="189" t="s">
        <v>66</v>
      </c>
      <c r="H15" s="89"/>
      <c r="I15" s="89"/>
      <c r="J15" s="89"/>
      <c r="K15" s="181"/>
      <c r="L15" s="80">
        <v>74</v>
      </c>
      <c r="M15" s="80">
        <v>48</v>
      </c>
      <c r="N15" s="80">
        <v>42</v>
      </c>
      <c r="O15" s="91">
        <v>17</v>
      </c>
      <c r="P15" s="92">
        <v>0</v>
      </c>
      <c r="Q15" s="93">
        <f>O15+P15</f>
        <v>17</v>
      </c>
      <c r="R15" s="81">
        <f>IFERROR(Q15/N15,"-")</f>
        <v>0.4047619047619</v>
      </c>
      <c r="S15" s="80">
        <v>8</v>
      </c>
      <c r="T15" s="80">
        <v>1</v>
      </c>
      <c r="U15" s="81">
        <f>IFERROR(T15/(Q15),"-")</f>
        <v>0.058823529411765</v>
      </c>
      <c r="V15" s="82"/>
      <c r="W15" s="83">
        <v>2</v>
      </c>
      <c r="X15" s="81">
        <f>IF(Q15=0,"-",W15/Q15)</f>
        <v>0.11764705882353</v>
      </c>
      <c r="Y15" s="186">
        <v>78500</v>
      </c>
      <c r="Z15" s="187">
        <f>IFERROR(Y15/Q15,"-")</f>
        <v>4617.6470588235</v>
      </c>
      <c r="AA15" s="187">
        <f>IFERROR(Y15/W15,"-")</f>
        <v>39250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5</v>
      </c>
      <c r="BP15" s="120">
        <f>IF(Q15=0,"",IF(BO15=0,"",(BO15/Q15)))</f>
        <v>0.29411764705882</v>
      </c>
      <c r="BQ15" s="121">
        <v>1</v>
      </c>
      <c r="BR15" s="122">
        <f>IFERROR(BQ15/BO15,"-")</f>
        <v>0.2</v>
      </c>
      <c r="BS15" s="123">
        <v>65000</v>
      </c>
      <c r="BT15" s="124">
        <f>IFERROR(BS15/BO15,"-")</f>
        <v>13000</v>
      </c>
      <c r="BU15" s="125"/>
      <c r="BV15" s="125"/>
      <c r="BW15" s="125">
        <v>1</v>
      </c>
      <c r="BX15" s="126">
        <v>7</v>
      </c>
      <c r="BY15" s="127">
        <f>IF(Q15=0,"",IF(BX15=0,"",(BX15/Q15)))</f>
        <v>0.41176470588235</v>
      </c>
      <c r="BZ15" s="128">
        <v>4</v>
      </c>
      <c r="CA15" s="129">
        <f>IFERROR(BZ15/BX15,"-")</f>
        <v>0.57142857142857</v>
      </c>
      <c r="CB15" s="130">
        <v>50500</v>
      </c>
      <c r="CC15" s="131">
        <f>IFERROR(CB15/BX15,"-")</f>
        <v>7214.2857142857</v>
      </c>
      <c r="CD15" s="132">
        <v>1</v>
      </c>
      <c r="CE15" s="132">
        <v>1</v>
      </c>
      <c r="CF15" s="132">
        <v>2</v>
      </c>
      <c r="CG15" s="133">
        <v>5</v>
      </c>
      <c r="CH15" s="134">
        <f>IF(Q15=0,"",IF(CG15=0,"",(CG15/Q15)))</f>
        <v>0.29411764705882</v>
      </c>
      <c r="CI15" s="135">
        <v>3</v>
      </c>
      <c r="CJ15" s="136">
        <f>IFERROR(CI15/CG15,"-")</f>
        <v>0.6</v>
      </c>
      <c r="CK15" s="137">
        <v>48000</v>
      </c>
      <c r="CL15" s="138">
        <f>IFERROR(CK15/CG15,"-")</f>
        <v>9600</v>
      </c>
      <c r="CM15" s="139">
        <v>1</v>
      </c>
      <c r="CN15" s="139">
        <v>1</v>
      </c>
      <c r="CO15" s="139">
        <v>1</v>
      </c>
      <c r="CP15" s="140">
        <v>2</v>
      </c>
      <c r="CQ15" s="141">
        <v>78500</v>
      </c>
      <c r="CR15" s="141">
        <v>65000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0.40882352941176</v>
      </c>
      <c r="B16" s="189" t="s">
        <v>92</v>
      </c>
      <c r="C16" s="189" t="s">
        <v>58</v>
      </c>
      <c r="D16" s="189"/>
      <c r="E16" s="189" t="s">
        <v>68</v>
      </c>
      <c r="F16" s="189" t="s">
        <v>69</v>
      </c>
      <c r="G16" s="189" t="s">
        <v>61</v>
      </c>
      <c r="H16" s="89" t="s">
        <v>93</v>
      </c>
      <c r="I16" s="89" t="s">
        <v>94</v>
      </c>
      <c r="J16" s="89" t="s">
        <v>95</v>
      </c>
      <c r="K16" s="181">
        <v>340000</v>
      </c>
      <c r="L16" s="80">
        <v>0</v>
      </c>
      <c r="M16" s="80">
        <v>0</v>
      </c>
      <c r="N16" s="80">
        <v>0</v>
      </c>
      <c r="O16" s="91">
        <v>5</v>
      </c>
      <c r="P16" s="92">
        <v>0</v>
      </c>
      <c r="Q16" s="93">
        <f>O16+P16</f>
        <v>5</v>
      </c>
      <c r="R16" s="81" t="str">
        <f>IFERROR(Q16/N16,"-")</f>
        <v>-</v>
      </c>
      <c r="S16" s="80">
        <v>0</v>
      </c>
      <c r="T16" s="80">
        <v>1</v>
      </c>
      <c r="U16" s="81">
        <f>IFERROR(T16/(Q16),"-")</f>
        <v>0.2</v>
      </c>
      <c r="V16" s="82">
        <f>IFERROR(K16/SUM(Q16:Q31),"-")</f>
        <v>5151.5151515152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SUM(Y16:Y31)-SUM(K16:K31)</f>
        <v>-201000</v>
      </c>
      <c r="AC16" s="85">
        <f>SUM(Y16:Y31)/SUM(K16:K31)</f>
        <v>0.40882352941176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0.2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1</v>
      </c>
      <c r="BP16" s="120">
        <f>IF(Q16=0,"",IF(BO16=0,"",(BO16/Q16)))</f>
        <v>0.2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1</v>
      </c>
      <c r="BY16" s="127">
        <f>IF(Q16=0,"",IF(BX16=0,"",(BX16/Q16)))</f>
        <v>0.2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>
        <v>2</v>
      </c>
      <c r="CH16" s="134">
        <f>IF(Q16=0,"",IF(CG16=0,"",(CG16/Q16)))</f>
        <v>0.4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96</v>
      </c>
      <c r="C17" s="189" t="s">
        <v>58</v>
      </c>
      <c r="D17" s="189"/>
      <c r="E17" s="189" t="s">
        <v>68</v>
      </c>
      <c r="F17" s="189" t="s">
        <v>69</v>
      </c>
      <c r="G17" s="189" t="s">
        <v>66</v>
      </c>
      <c r="H17" s="89"/>
      <c r="I17" s="89"/>
      <c r="J17" s="89"/>
      <c r="K17" s="181"/>
      <c r="L17" s="80">
        <v>13</v>
      </c>
      <c r="M17" s="80">
        <v>8</v>
      </c>
      <c r="N17" s="80">
        <v>11</v>
      </c>
      <c r="O17" s="91">
        <v>1</v>
      </c>
      <c r="P17" s="92">
        <v>0</v>
      </c>
      <c r="Q17" s="93">
        <f>O17+P17</f>
        <v>1</v>
      </c>
      <c r="R17" s="81">
        <f>IFERROR(Q17/N17,"-")</f>
        <v>0.090909090909091</v>
      </c>
      <c r="S17" s="80">
        <v>0</v>
      </c>
      <c r="T17" s="80">
        <v>0</v>
      </c>
      <c r="U17" s="81">
        <f>IFERROR(T17/(Q17),"-")</f>
        <v>0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>
        <v>1</v>
      </c>
      <c r="CH17" s="134">
        <f>IF(Q17=0,"",IF(CG17=0,"",(CG17/Q17)))</f>
        <v>1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97</v>
      </c>
      <c r="C18" s="189" t="s">
        <v>58</v>
      </c>
      <c r="D18" s="189"/>
      <c r="E18" s="189" t="s">
        <v>68</v>
      </c>
      <c r="F18" s="189" t="s">
        <v>69</v>
      </c>
      <c r="G18" s="189" t="s">
        <v>61</v>
      </c>
      <c r="H18" s="89" t="s">
        <v>93</v>
      </c>
      <c r="I18" s="89" t="s">
        <v>98</v>
      </c>
      <c r="J18" s="89"/>
      <c r="K18" s="181"/>
      <c r="L18" s="80">
        <v>0</v>
      </c>
      <c r="M18" s="80">
        <v>0</v>
      </c>
      <c r="N18" s="80">
        <v>0</v>
      </c>
      <c r="O18" s="91">
        <v>2</v>
      </c>
      <c r="P18" s="92">
        <v>0</v>
      </c>
      <c r="Q18" s="93">
        <f>O18+P18</f>
        <v>2</v>
      </c>
      <c r="R18" s="81" t="str">
        <f>IFERROR(Q18/N18,"-")</f>
        <v>-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1</v>
      </c>
      <c r="BY18" s="127">
        <f>IF(Q18=0,"",IF(BX18=0,"",(BX18/Q18)))</f>
        <v>0.5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0.5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99</v>
      </c>
      <c r="C19" s="189" t="s">
        <v>58</v>
      </c>
      <c r="D19" s="189"/>
      <c r="E19" s="189" t="s">
        <v>68</v>
      </c>
      <c r="F19" s="189" t="s">
        <v>69</v>
      </c>
      <c r="G19" s="189" t="s">
        <v>66</v>
      </c>
      <c r="H19" s="89"/>
      <c r="I19" s="89"/>
      <c r="J19" s="89"/>
      <c r="K19" s="181"/>
      <c r="L19" s="80">
        <v>2</v>
      </c>
      <c r="M19" s="80">
        <v>2</v>
      </c>
      <c r="N19" s="80">
        <v>0</v>
      </c>
      <c r="O19" s="91">
        <v>0</v>
      </c>
      <c r="P19" s="92">
        <v>0</v>
      </c>
      <c r="Q19" s="93">
        <f>O19+P19</f>
        <v>0</v>
      </c>
      <c r="R19" s="81" t="str">
        <f>IFERROR(Q19/N19,"-")</f>
        <v>-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100</v>
      </c>
      <c r="C20" s="189" t="s">
        <v>58</v>
      </c>
      <c r="D20" s="189"/>
      <c r="E20" s="189" t="s">
        <v>101</v>
      </c>
      <c r="F20" s="189" t="s">
        <v>86</v>
      </c>
      <c r="G20" s="189" t="s">
        <v>61</v>
      </c>
      <c r="H20" s="89" t="s">
        <v>93</v>
      </c>
      <c r="I20" s="89" t="s">
        <v>94</v>
      </c>
      <c r="J20" s="89" t="s">
        <v>102</v>
      </c>
      <c r="K20" s="181"/>
      <c r="L20" s="80">
        <v>0</v>
      </c>
      <c r="M20" s="80">
        <v>0</v>
      </c>
      <c r="N20" s="80">
        <v>0</v>
      </c>
      <c r="O20" s="91">
        <v>9</v>
      </c>
      <c r="P20" s="92">
        <v>0</v>
      </c>
      <c r="Q20" s="93">
        <f>O20+P20</f>
        <v>9</v>
      </c>
      <c r="R20" s="81" t="str">
        <f>IFERROR(Q20/N20,"-")</f>
        <v>-</v>
      </c>
      <c r="S20" s="80">
        <v>0</v>
      </c>
      <c r="T20" s="80">
        <v>0</v>
      </c>
      <c r="U20" s="81">
        <f>IFERROR(T20/(Q20),"-")</f>
        <v>0</v>
      </c>
      <c r="V20" s="82"/>
      <c r="W20" s="83">
        <v>1</v>
      </c>
      <c r="X20" s="81">
        <f>IF(Q20=0,"-",W20/Q20)</f>
        <v>0.11111111111111</v>
      </c>
      <c r="Y20" s="186">
        <v>3000</v>
      </c>
      <c r="Z20" s="187">
        <f>IFERROR(Y20/Q20,"-")</f>
        <v>333.33333333333</v>
      </c>
      <c r="AA20" s="187">
        <f>IFERROR(Y20/W20,"-")</f>
        <v>3000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0.11111111111111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2</v>
      </c>
      <c r="BP20" s="120">
        <f>IF(Q20=0,"",IF(BO20=0,"",(BO20/Q20)))</f>
        <v>0.22222222222222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5</v>
      </c>
      <c r="BY20" s="127">
        <f>IF(Q20=0,"",IF(BX20=0,"",(BX20/Q20)))</f>
        <v>0.55555555555556</v>
      </c>
      <c r="BZ20" s="128">
        <v>1</v>
      </c>
      <c r="CA20" s="129">
        <f>IFERROR(BZ20/BX20,"-")</f>
        <v>0.2</v>
      </c>
      <c r="CB20" s="130">
        <v>3000</v>
      </c>
      <c r="CC20" s="131">
        <f>IFERROR(CB20/BX20,"-")</f>
        <v>600</v>
      </c>
      <c r="CD20" s="132">
        <v>1</v>
      </c>
      <c r="CE20" s="132"/>
      <c r="CF20" s="132"/>
      <c r="CG20" s="133">
        <v>1</v>
      </c>
      <c r="CH20" s="134">
        <f>IF(Q20=0,"",IF(CG20=0,"",(CG20/Q20)))</f>
        <v>0.11111111111111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1</v>
      </c>
      <c r="CQ20" s="141">
        <v>3000</v>
      </c>
      <c r="CR20" s="141">
        <v>3000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103</v>
      </c>
      <c r="C21" s="189" t="s">
        <v>58</v>
      </c>
      <c r="D21" s="189"/>
      <c r="E21" s="189" t="s">
        <v>101</v>
      </c>
      <c r="F21" s="189" t="s">
        <v>86</v>
      </c>
      <c r="G21" s="189" t="s">
        <v>66</v>
      </c>
      <c r="H21" s="89"/>
      <c r="I21" s="89"/>
      <c r="J21" s="89"/>
      <c r="K21" s="181"/>
      <c r="L21" s="80">
        <v>22</v>
      </c>
      <c r="M21" s="80">
        <v>18</v>
      </c>
      <c r="N21" s="80">
        <v>10</v>
      </c>
      <c r="O21" s="91">
        <v>1</v>
      </c>
      <c r="P21" s="92">
        <v>0</v>
      </c>
      <c r="Q21" s="93">
        <f>O21+P21</f>
        <v>1</v>
      </c>
      <c r="R21" s="81">
        <f>IFERROR(Q21/N21,"-")</f>
        <v>0.1</v>
      </c>
      <c r="S21" s="80">
        <v>0</v>
      </c>
      <c r="T21" s="80">
        <v>0</v>
      </c>
      <c r="U21" s="81">
        <f>IFERROR(T21/(Q21),"-")</f>
        <v>0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1</v>
      </c>
      <c r="BP21" s="120">
        <f>IF(Q21=0,"",IF(BO21=0,"",(BO21/Q21)))</f>
        <v>1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104</v>
      </c>
      <c r="C22" s="189" t="s">
        <v>58</v>
      </c>
      <c r="D22" s="189"/>
      <c r="E22" s="189" t="s">
        <v>101</v>
      </c>
      <c r="F22" s="189" t="s">
        <v>86</v>
      </c>
      <c r="G22" s="189" t="s">
        <v>61</v>
      </c>
      <c r="H22" s="89" t="s">
        <v>93</v>
      </c>
      <c r="I22" s="89" t="s">
        <v>98</v>
      </c>
      <c r="J22" s="89"/>
      <c r="K22" s="181"/>
      <c r="L22" s="80">
        <v>0</v>
      </c>
      <c r="M22" s="80">
        <v>0</v>
      </c>
      <c r="N22" s="80">
        <v>0</v>
      </c>
      <c r="O22" s="91">
        <v>7</v>
      </c>
      <c r="P22" s="92">
        <v>0</v>
      </c>
      <c r="Q22" s="93">
        <f>O22+P22</f>
        <v>7</v>
      </c>
      <c r="R22" s="81" t="str">
        <f>IFERROR(Q22/N22,"-")</f>
        <v>-</v>
      </c>
      <c r="S22" s="80">
        <v>0</v>
      </c>
      <c r="T22" s="80">
        <v>1</v>
      </c>
      <c r="U22" s="81">
        <f>IFERROR(T22/(Q22),"-")</f>
        <v>0.14285714285714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2</v>
      </c>
      <c r="BG22" s="113">
        <f>IF(Q22=0,"",IF(BF22=0,"",(BF22/Q22)))</f>
        <v>0.28571428571429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2</v>
      </c>
      <c r="BP22" s="120">
        <f>IF(Q22=0,"",IF(BO22=0,"",(BO22/Q22)))</f>
        <v>0.28571428571429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3</v>
      </c>
      <c r="BY22" s="127">
        <f>IF(Q22=0,"",IF(BX22=0,"",(BX22/Q22)))</f>
        <v>0.42857142857143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105</v>
      </c>
      <c r="C23" s="189" t="s">
        <v>58</v>
      </c>
      <c r="D23" s="189"/>
      <c r="E23" s="189" t="s">
        <v>101</v>
      </c>
      <c r="F23" s="189" t="s">
        <v>86</v>
      </c>
      <c r="G23" s="189" t="s">
        <v>66</v>
      </c>
      <c r="H23" s="89"/>
      <c r="I23" s="89"/>
      <c r="J23" s="89"/>
      <c r="K23" s="181"/>
      <c r="L23" s="80">
        <v>19</v>
      </c>
      <c r="M23" s="80">
        <v>11</v>
      </c>
      <c r="N23" s="80">
        <v>10</v>
      </c>
      <c r="O23" s="91">
        <v>3</v>
      </c>
      <c r="P23" s="92">
        <v>0</v>
      </c>
      <c r="Q23" s="93">
        <f>O23+P23</f>
        <v>3</v>
      </c>
      <c r="R23" s="81">
        <f>IFERROR(Q23/N23,"-")</f>
        <v>0.3</v>
      </c>
      <c r="S23" s="80">
        <v>0</v>
      </c>
      <c r="T23" s="80">
        <v>1</v>
      </c>
      <c r="U23" s="81">
        <f>IFERROR(T23/(Q23),"-")</f>
        <v>0.33333333333333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0.33333333333333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2</v>
      </c>
      <c r="BY23" s="127">
        <f>IF(Q23=0,"",IF(BX23=0,"",(BX23/Q23)))</f>
        <v>0.66666666666667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106</v>
      </c>
      <c r="C24" s="189" t="s">
        <v>58</v>
      </c>
      <c r="D24" s="189"/>
      <c r="E24" s="189" t="s">
        <v>68</v>
      </c>
      <c r="F24" s="189" t="s">
        <v>69</v>
      </c>
      <c r="G24" s="189" t="s">
        <v>61</v>
      </c>
      <c r="H24" s="89" t="s">
        <v>107</v>
      </c>
      <c r="I24" s="89" t="s">
        <v>94</v>
      </c>
      <c r="J24" s="89" t="s">
        <v>95</v>
      </c>
      <c r="K24" s="181"/>
      <c r="L24" s="80">
        <v>0</v>
      </c>
      <c r="M24" s="80">
        <v>0</v>
      </c>
      <c r="N24" s="80">
        <v>0</v>
      </c>
      <c r="O24" s="91">
        <v>8</v>
      </c>
      <c r="P24" s="92">
        <v>0</v>
      </c>
      <c r="Q24" s="93">
        <f>O24+P24</f>
        <v>8</v>
      </c>
      <c r="R24" s="81" t="str">
        <f>IFERROR(Q24/N24,"-")</f>
        <v>-</v>
      </c>
      <c r="S24" s="80">
        <v>0</v>
      </c>
      <c r="T24" s="80">
        <v>1</v>
      </c>
      <c r="U24" s="81">
        <f>IFERROR(T24/(Q24),"-")</f>
        <v>0.125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0.125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>
        <v>1</v>
      </c>
      <c r="AX24" s="107">
        <f>IF(Q24=0,"",IF(AW24=0,"",(AW24/Q24)))</f>
        <v>0.125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0.125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5</v>
      </c>
      <c r="BY24" s="127">
        <f>IF(Q24=0,"",IF(BX24=0,"",(BX24/Q24)))</f>
        <v>0.625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108</v>
      </c>
      <c r="C25" s="189" t="s">
        <v>58</v>
      </c>
      <c r="D25" s="189"/>
      <c r="E25" s="189" t="s">
        <v>68</v>
      </c>
      <c r="F25" s="189" t="s">
        <v>69</v>
      </c>
      <c r="G25" s="189" t="s">
        <v>66</v>
      </c>
      <c r="H25" s="89"/>
      <c r="I25" s="89"/>
      <c r="J25" s="89"/>
      <c r="K25" s="181"/>
      <c r="L25" s="80">
        <v>13</v>
      </c>
      <c r="M25" s="80">
        <v>8</v>
      </c>
      <c r="N25" s="80">
        <v>10</v>
      </c>
      <c r="O25" s="91">
        <v>1</v>
      </c>
      <c r="P25" s="92">
        <v>0</v>
      </c>
      <c r="Q25" s="93">
        <f>O25+P25</f>
        <v>1</v>
      </c>
      <c r="R25" s="81">
        <f>IFERROR(Q25/N25,"-")</f>
        <v>0.1</v>
      </c>
      <c r="S25" s="80">
        <v>0</v>
      </c>
      <c r="T25" s="80">
        <v>0</v>
      </c>
      <c r="U25" s="81">
        <f>IFERROR(T25/(Q25),"-")</f>
        <v>0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1</v>
      </c>
      <c r="BP25" s="120">
        <f>IF(Q25=0,"",IF(BO25=0,"",(BO25/Q25)))</f>
        <v>1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109</v>
      </c>
      <c r="C26" s="189" t="s">
        <v>58</v>
      </c>
      <c r="D26" s="189"/>
      <c r="E26" s="189" t="s">
        <v>68</v>
      </c>
      <c r="F26" s="189" t="s">
        <v>69</v>
      </c>
      <c r="G26" s="189" t="s">
        <v>61</v>
      </c>
      <c r="H26" s="89" t="s">
        <v>107</v>
      </c>
      <c r="I26" s="89" t="s">
        <v>98</v>
      </c>
      <c r="J26" s="89"/>
      <c r="K26" s="181"/>
      <c r="L26" s="80">
        <v>0</v>
      </c>
      <c r="M26" s="80">
        <v>0</v>
      </c>
      <c r="N26" s="80">
        <v>0</v>
      </c>
      <c r="O26" s="91">
        <v>11</v>
      </c>
      <c r="P26" s="92">
        <v>0</v>
      </c>
      <c r="Q26" s="93">
        <f>O26+P26</f>
        <v>11</v>
      </c>
      <c r="R26" s="81" t="str">
        <f>IFERROR(Q26/N26,"-")</f>
        <v>-</v>
      </c>
      <c r="S26" s="80">
        <v>1</v>
      </c>
      <c r="T26" s="80">
        <v>2</v>
      </c>
      <c r="U26" s="81">
        <f>IFERROR(T26/(Q26),"-")</f>
        <v>0.18181818181818</v>
      </c>
      <c r="V26" s="82"/>
      <c r="W26" s="83">
        <v>3</v>
      </c>
      <c r="X26" s="81">
        <f>IF(Q26=0,"-",W26/Q26)</f>
        <v>0.27272727272727</v>
      </c>
      <c r="Y26" s="186">
        <v>133000</v>
      </c>
      <c r="Z26" s="187">
        <f>IFERROR(Y26/Q26,"-")</f>
        <v>12090.909090909</v>
      </c>
      <c r="AA26" s="187">
        <f>IFERROR(Y26/W26,"-")</f>
        <v>44333.333333333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0.090909090909091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3</v>
      </c>
      <c r="BP26" s="120">
        <f>IF(Q26=0,"",IF(BO26=0,"",(BO26/Q26)))</f>
        <v>0.27272727272727</v>
      </c>
      <c r="BQ26" s="121">
        <v>2</v>
      </c>
      <c r="BR26" s="122">
        <f>IFERROR(BQ26/BO26,"-")</f>
        <v>0.66666666666667</v>
      </c>
      <c r="BS26" s="123">
        <v>28000</v>
      </c>
      <c r="BT26" s="124">
        <f>IFERROR(BS26/BO26,"-")</f>
        <v>9333.3333333333</v>
      </c>
      <c r="BU26" s="125">
        <v>1</v>
      </c>
      <c r="BV26" s="125"/>
      <c r="BW26" s="125">
        <v>1</v>
      </c>
      <c r="BX26" s="126">
        <v>6</v>
      </c>
      <c r="BY26" s="127">
        <f>IF(Q26=0,"",IF(BX26=0,"",(BX26/Q26)))</f>
        <v>0.54545454545455</v>
      </c>
      <c r="BZ26" s="128">
        <v>1</v>
      </c>
      <c r="CA26" s="129">
        <f>IFERROR(BZ26/BX26,"-")</f>
        <v>0.16666666666667</v>
      </c>
      <c r="CB26" s="130">
        <v>110000</v>
      </c>
      <c r="CC26" s="131">
        <f>IFERROR(CB26/BX26,"-")</f>
        <v>18333.333333333</v>
      </c>
      <c r="CD26" s="132"/>
      <c r="CE26" s="132"/>
      <c r="CF26" s="132">
        <v>1</v>
      </c>
      <c r="CG26" s="133">
        <v>1</v>
      </c>
      <c r="CH26" s="134">
        <f>IF(Q26=0,"",IF(CG26=0,"",(CG26/Q26)))</f>
        <v>0.090909090909091</v>
      </c>
      <c r="CI26" s="135"/>
      <c r="CJ26" s="136">
        <f>IFERROR(CI26/CG26,"-")</f>
        <v>0</v>
      </c>
      <c r="CK26" s="137"/>
      <c r="CL26" s="138">
        <f>IFERROR(CK26/CG26,"-")</f>
        <v>0</v>
      </c>
      <c r="CM26" s="139"/>
      <c r="CN26" s="139"/>
      <c r="CO26" s="139"/>
      <c r="CP26" s="140">
        <v>3</v>
      </c>
      <c r="CQ26" s="141">
        <v>133000</v>
      </c>
      <c r="CR26" s="141">
        <v>110000</v>
      </c>
      <c r="CS26" s="141"/>
      <c r="CT26" s="142" t="str">
        <f>IF(AND(CR26=0,CS26=0),"",IF(AND(CR26&lt;=100000,CS26&lt;=100000),"",IF(CR26/CQ26&gt;0.7,"男高",IF(CS26/CQ26&gt;0.7,"女高",""))))</f>
        <v>男高</v>
      </c>
    </row>
    <row r="27" spans="1:99">
      <c r="A27" s="79"/>
      <c r="B27" s="189" t="s">
        <v>110</v>
      </c>
      <c r="C27" s="189" t="s">
        <v>58</v>
      </c>
      <c r="D27" s="189"/>
      <c r="E27" s="189" t="s">
        <v>68</v>
      </c>
      <c r="F27" s="189" t="s">
        <v>69</v>
      </c>
      <c r="G27" s="189" t="s">
        <v>66</v>
      </c>
      <c r="H27" s="89"/>
      <c r="I27" s="89"/>
      <c r="J27" s="89"/>
      <c r="K27" s="181"/>
      <c r="L27" s="80">
        <v>17</v>
      </c>
      <c r="M27" s="80">
        <v>11</v>
      </c>
      <c r="N27" s="80">
        <v>2</v>
      </c>
      <c r="O27" s="91">
        <v>3</v>
      </c>
      <c r="P27" s="92">
        <v>0</v>
      </c>
      <c r="Q27" s="93">
        <f>O27+P27</f>
        <v>3</v>
      </c>
      <c r="R27" s="81">
        <f>IFERROR(Q27/N27,"-")</f>
        <v>1.5</v>
      </c>
      <c r="S27" s="80">
        <v>1</v>
      </c>
      <c r="T27" s="80">
        <v>1</v>
      </c>
      <c r="U27" s="81">
        <f>IFERROR(T27/(Q27),"-")</f>
        <v>0.33333333333333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1</v>
      </c>
      <c r="AX27" s="107">
        <f>IF(Q27=0,"",IF(AW27=0,"",(AW27/Q27)))</f>
        <v>0.33333333333333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>
        <v>2</v>
      </c>
      <c r="CH27" s="134">
        <f>IF(Q27=0,"",IF(CG27=0,"",(CG27/Q27)))</f>
        <v>0.66666666666667</v>
      </c>
      <c r="CI27" s="135">
        <v>1</v>
      </c>
      <c r="CJ27" s="136">
        <f>IFERROR(CI27/CG27,"-")</f>
        <v>0.5</v>
      </c>
      <c r="CK27" s="137">
        <v>46000</v>
      </c>
      <c r="CL27" s="138">
        <f>IFERROR(CK27/CG27,"-")</f>
        <v>23000</v>
      </c>
      <c r="CM27" s="139"/>
      <c r="CN27" s="139"/>
      <c r="CO27" s="139">
        <v>1</v>
      </c>
      <c r="CP27" s="140">
        <v>0</v>
      </c>
      <c r="CQ27" s="141">
        <v>0</v>
      </c>
      <c r="CR27" s="141">
        <v>46000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111</v>
      </c>
      <c r="C28" s="189" t="s">
        <v>58</v>
      </c>
      <c r="D28" s="189"/>
      <c r="E28" s="189" t="s">
        <v>101</v>
      </c>
      <c r="F28" s="189" t="s">
        <v>86</v>
      </c>
      <c r="G28" s="189" t="s">
        <v>61</v>
      </c>
      <c r="H28" s="89" t="s">
        <v>107</v>
      </c>
      <c r="I28" s="89" t="s">
        <v>94</v>
      </c>
      <c r="J28" s="89" t="s">
        <v>102</v>
      </c>
      <c r="K28" s="181"/>
      <c r="L28" s="80">
        <v>0</v>
      </c>
      <c r="M28" s="80">
        <v>0</v>
      </c>
      <c r="N28" s="80">
        <v>0</v>
      </c>
      <c r="O28" s="91">
        <v>7</v>
      </c>
      <c r="P28" s="92">
        <v>0</v>
      </c>
      <c r="Q28" s="93">
        <f>O28+P28</f>
        <v>7</v>
      </c>
      <c r="R28" s="81" t="str">
        <f>IFERROR(Q28/N28,"-")</f>
        <v>-</v>
      </c>
      <c r="S28" s="80">
        <v>0</v>
      </c>
      <c r="T28" s="80">
        <v>2</v>
      </c>
      <c r="U28" s="81">
        <f>IFERROR(T28/(Q28),"-")</f>
        <v>0.28571428571429</v>
      </c>
      <c r="V28" s="82"/>
      <c r="W28" s="83">
        <v>1</v>
      </c>
      <c r="X28" s="81">
        <f>IF(Q28=0,"-",W28/Q28)</f>
        <v>0.14285714285714</v>
      </c>
      <c r="Y28" s="186">
        <v>3000</v>
      </c>
      <c r="Z28" s="187">
        <f>IFERROR(Y28/Q28,"-")</f>
        <v>428.57142857143</v>
      </c>
      <c r="AA28" s="187">
        <f>IFERROR(Y28/W28,"-")</f>
        <v>3000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0.14285714285714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3</v>
      </c>
      <c r="BG28" s="113">
        <f>IF(Q28=0,"",IF(BF28=0,"",(BF28/Q28)))</f>
        <v>0.42857142857143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2</v>
      </c>
      <c r="BP28" s="120">
        <f>IF(Q28=0,"",IF(BO28=0,"",(BO28/Q28)))</f>
        <v>0.28571428571429</v>
      </c>
      <c r="BQ28" s="121">
        <v>1</v>
      </c>
      <c r="BR28" s="122">
        <f>IFERROR(BQ28/BO28,"-")</f>
        <v>0.5</v>
      </c>
      <c r="BS28" s="123">
        <v>3000</v>
      </c>
      <c r="BT28" s="124">
        <f>IFERROR(BS28/BO28,"-")</f>
        <v>1500</v>
      </c>
      <c r="BU28" s="125">
        <v>1</v>
      </c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>
        <v>1</v>
      </c>
      <c r="CH28" s="134">
        <f>IF(Q28=0,"",IF(CG28=0,"",(CG28/Q28)))</f>
        <v>0.14285714285714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1</v>
      </c>
      <c r="CQ28" s="141">
        <v>3000</v>
      </c>
      <c r="CR28" s="141">
        <v>3000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112</v>
      </c>
      <c r="C29" s="189" t="s">
        <v>58</v>
      </c>
      <c r="D29" s="189"/>
      <c r="E29" s="189" t="s">
        <v>101</v>
      </c>
      <c r="F29" s="189" t="s">
        <v>86</v>
      </c>
      <c r="G29" s="189" t="s">
        <v>66</v>
      </c>
      <c r="H29" s="89"/>
      <c r="I29" s="89"/>
      <c r="J29" s="89"/>
      <c r="K29" s="181"/>
      <c r="L29" s="80">
        <v>15</v>
      </c>
      <c r="M29" s="80">
        <v>9</v>
      </c>
      <c r="N29" s="80">
        <v>7</v>
      </c>
      <c r="O29" s="91">
        <v>0</v>
      </c>
      <c r="P29" s="92">
        <v>0</v>
      </c>
      <c r="Q29" s="93">
        <f>O29+P29</f>
        <v>0</v>
      </c>
      <c r="R29" s="81">
        <f>IFERROR(Q29/N29,"-")</f>
        <v>0</v>
      </c>
      <c r="S29" s="80">
        <v>0</v>
      </c>
      <c r="T29" s="80">
        <v>0</v>
      </c>
      <c r="U29" s="81" t="str">
        <f>IFERROR(T29/(Q29),"-")</f>
        <v>-</v>
      </c>
      <c r="V29" s="82"/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/>
      <c r="AC29" s="85"/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113</v>
      </c>
      <c r="C30" s="189" t="s">
        <v>58</v>
      </c>
      <c r="D30" s="189"/>
      <c r="E30" s="189" t="s">
        <v>101</v>
      </c>
      <c r="F30" s="189" t="s">
        <v>86</v>
      </c>
      <c r="G30" s="189" t="s">
        <v>61</v>
      </c>
      <c r="H30" s="89" t="s">
        <v>107</v>
      </c>
      <c r="I30" s="89" t="s">
        <v>98</v>
      </c>
      <c r="J30" s="89"/>
      <c r="K30" s="181"/>
      <c r="L30" s="80">
        <v>0</v>
      </c>
      <c r="M30" s="80">
        <v>0</v>
      </c>
      <c r="N30" s="80">
        <v>0</v>
      </c>
      <c r="O30" s="91">
        <v>6</v>
      </c>
      <c r="P30" s="92">
        <v>0</v>
      </c>
      <c r="Q30" s="93">
        <f>O30+P30</f>
        <v>6</v>
      </c>
      <c r="R30" s="81" t="str">
        <f>IFERROR(Q30/N30,"-")</f>
        <v>-</v>
      </c>
      <c r="S30" s="80">
        <v>0</v>
      </c>
      <c r="T30" s="80">
        <v>1</v>
      </c>
      <c r="U30" s="81">
        <f>IFERROR(T30/(Q30),"-")</f>
        <v>0.16666666666667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0.16666666666667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1</v>
      </c>
      <c r="BP30" s="120">
        <f>IF(Q30=0,"",IF(BO30=0,"",(BO30/Q30)))</f>
        <v>0.16666666666667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0.33333333333333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>
        <v>2</v>
      </c>
      <c r="CH30" s="134">
        <f>IF(Q30=0,"",IF(CG30=0,"",(CG30/Q30)))</f>
        <v>0.33333333333333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114</v>
      </c>
      <c r="C31" s="189" t="s">
        <v>58</v>
      </c>
      <c r="D31" s="189"/>
      <c r="E31" s="189" t="s">
        <v>101</v>
      </c>
      <c r="F31" s="189" t="s">
        <v>86</v>
      </c>
      <c r="G31" s="189" t="s">
        <v>66</v>
      </c>
      <c r="H31" s="89"/>
      <c r="I31" s="89"/>
      <c r="J31" s="89"/>
      <c r="K31" s="181"/>
      <c r="L31" s="80">
        <v>18</v>
      </c>
      <c r="M31" s="80">
        <v>13</v>
      </c>
      <c r="N31" s="80">
        <v>0</v>
      </c>
      <c r="O31" s="91">
        <v>2</v>
      </c>
      <c r="P31" s="92">
        <v>0</v>
      </c>
      <c r="Q31" s="93">
        <f>O31+P31</f>
        <v>2</v>
      </c>
      <c r="R31" s="81" t="str">
        <f>IFERROR(Q31/N31,"-")</f>
        <v>-</v>
      </c>
      <c r="S31" s="80">
        <v>0</v>
      </c>
      <c r="T31" s="80">
        <v>2</v>
      </c>
      <c r="U31" s="81">
        <f>IFERROR(T31/(Q31),"-")</f>
        <v>1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0.5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>
        <v>1</v>
      </c>
      <c r="CH31" s="134">
        <f>IF(Q31=0,"",IF(CG31=0,"",(CG31/Q31)))</f>
        <v>0.5</v>
      </c>
      <c r="CI31" s="135">
        <v>1</v>
      </c>
      <c r="CJ31" s="136">
        <f>IFERROR(CI31/CG31,"-")</f>
        <v>1</v>
      </c>
      <c r="CK31" s="137">
        <v>8000</v>
      </c>
      <c r="CL31" s="138">
        <f>IFERROR(CK31/CG31,"-")</f>
        <v>8000</v>
      </c>
      <c r="CM31" s="139">
        <v>1</v>
      </c>
      <c r="CN31" s="139"/>
      <c r="CO31" s="139"/>
      <c r="CP31" s="140">
        <v>0</v>
      </c>
      <c r="CQ31" s="141">
        <v>0</v>
      </c>
      <c r="CR31" s="141">
        <v>8000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3.02</v>
      </c>
      <c r="B32" s="189" t="s">
        <v>115</v>
      </c>
      <c r="C32" s="189" t="s">
        <v>58</v>
      </c>
      <c r="D32" s="189"/>
      <c r="E32" s="189" t="s">
        <v>116</v>
      </c>
      <c r="F32" s="189" t="s">
        <v>117</v>
      </c>
      <c r="G32" s="189" t="s">
        <v>61</v>
      </c>
      <c r="H32" s="89" t="s">
        <v>118</v>
      </c>
      <c r="I32" s="89" t="s">
        <v>119</v>
      </c>
      <c r="J32" s="89" t="s">
        <v>120</v>
      </c>
      <c r="K32" s="181">
        <v>200000</v>
      </c>
      <c r="L32" s="80">
        <v>0</v>
      </c>
      <c r="M32" s="80">
        <v>0</v>
      </c>
      <c r="N32" s="80">
        <v>0</v>
      </c>
      <c r="O32" s="91">
        <v>18</v>
      </c>
      <c r="P32" s="92">
        <v>0</v>
      </c>
      <c r="Q32" s="93">
        <f>O32+P32</f>
        <v>18</v>
      </c>
      <c r="R32" s="81" t="str">
        <f>IFERROR(Q32/N32,"-")</f>
        <v>-</v>
      </c>
      <c r="S32" s="80">
        <v>0</v>
      </c>
      <c r="T32" s="80">
        <v>1</v>
      </c>
      <c r="U32" s="81">
        <f>IFERROR(T32/(Q32),"-")</f>
        <v>0.055555555555556</v>
      </c>
      <c r="V32" s="82">
        <f>IFERROR(K32/SUM(Q32:Q37),"-")</f>
        <v>3448.275862069</v>
      </c>
      <c r="W32" s="83">
        <v>1</v>
      </c>
      <c r="X32" s="81">
        <f>IF(Q32=0,"-",W32/Q32)</f>
        <v>0.055555555555556</v>
      </c>
      <c r="Y32" s="186">
        <v>9000</v>
      </c>
      <c r="Z32" s="187">
        <f>IFERROR(Y32/Q32,"-")</f>
        <v>500</v>
      </c>
      <c r="AA32" s="187">
        <f>IFERROR(Y32/W32,"-")</f>
        <v>9000</v>
      </c>
      <c r="AB32" s="181">
        <f>SUM(Y32:Y37)-SUM(K32:K37)</f>
        <v>404000</v>
      </c>
      <c r="AC32" s="85">
        <f>SUM(Y32:Y37)/SUM(K32:K37)</f>
        <v>3.02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1</v>
      </c>
      <c r="AO32" s="101">
        <f>IF(Q32=0,"",IF(AN32=0,"",(AN32/Q32)))</f>
        <v>0.055555555555556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>
        <v>1</v>
      </c>
      <c r="AX32" s="107">
        <f>IF(Q32=0,"",IF(AW32=0,"",(AW32/Q32)))</f>
        <v>0.055555555555556</v>
      </c>
      <c r="AY32" s="106"/>
      <c r="AZ32" s="108">
        <f>IFERROR(AY32/AW32,"-")</f>
        <v>0</v>
      </c>
      <c r="BA32" s="109"/>
      <c r="BB32" s="110">
        <f>IFERROR(BA32/AW32,"-")</f>
        <v>0</v>
      </c>
      <c r="BC32" s="111"/>
      <c r="BD32" s="111"/>
      <c r="BE32" s="111"/>
      <c r="BF32" s="112">
        <v>3</v>
      </c>
      <c r="BG32" s="113">
        <f>IF(Q32=0,"",IF(BF32=0,"",(BF32/Q32)))</f>
        <v>0.16666666666667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4</v>
      </c>
      <c r="BP32" s="120">
        <f>IF(Q32=0,"",IF(BO32=0,"",(BO32/Q32)))</f>
        <v>0.22222222222222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7</v>
      </c>
      <c r="BY32" s="127">
        <f>IF(Q32=0,"",IF(BX32=0,"",(BX32/Q32)))</f>
        <v>0.38888888888889</v>
      </c>
      <c r="BZ32" s="128">
        <v>1</v>
      </c>
      <c r="CA32" s="129">
        <f>IFERROR(BZ32/BX32,"-")</f>
        <v>0.14285714285714</v>
      </c>
      <c r="CB32" s="130">
        <v>9000</v>
      </c>
      <c r="CC32" s="131">
        <f>IFERROR(CB32/BX32,"-")</f>
        <v>1285.7142857143</v>
      </c>
      <c r="CD32" s="132"/>
      <c r="CE32" s="132"/>
      <c r="CF32" s="132">
        <v>1</v>
      </c>
      <c r="CG32" s="133">
        <v>2</v>
      </c>
      <c r="CH32" s="134">
        <f>IF(Q32=0,"",IF(CG32=0,"",(CG32/Q32)))</f>
        <v>0.11111111111111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1</v>
      </c>
      <c r="CQ32" s="141">
        <v>9000</v>
      </c>
      <c r="CR32" s="141">
        <v>9000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121</v>
      </c>
      <c r="C33" s="189" t="s">
        <v>58</v>
      </c>
      <c r="D33" s="189"/>
      <c r="E33" s="189" t="s">
        <v>122</v>
      </c>
      <c r="F33" s="189" t="s">
        <v>123</v>
      </c>
      <c r="G33" s="189" t="s">
        <v>61</v>
      </c>
      <c r="H33" s="89"/>
      <c r="I33" s="89" t="s">
        <v>119</v>
      </c>
      <c r="J33" s="89"/>
      <c r="K33" s="181"/>
      <c r="L33" s="80">
        <v>0</v>
      </c>
      <c r="M33" s="80">
        <v>0</v>
      </c>
      <c r="N33" s="80">
        <v>0</v>
      </c>
      <c r="O33" s="91">
        <v>8</v>
      </c>
      <c r="P33" s="92">
        <v>0</v>
      </c>
      <c r="Q33" s="93">
        <f>O33+P33</f>
        <v>8</v>
      </c>
      <c r="R33" s="81" t="str">
        <f>IFERROR(Q33/N33,"-")</f>
        <v>-</v>
      </c>
      <c r="S33" s="80">
        <v>0</v>
      </c>
      <c r="T33" s="80">
        <v>4</v>
      </c>
      <c r="U33" s="81">
        <f>IFERROR(T33/(Q33),"-")</f>
        <v>0.5</v>
      </c>
      <c r="V33" s="82"/>
      <c r="W33" s="83">
        <v>3</v>
      </c>
      <c r="X33" s="81">
        <f>IF(Q33=0,"-",W33/Q33)</f>
        <v>0.375</v>
      </c>
      <c r="Y33" s="186">
        <v>41000</v>
      </c>
      <c r="Z33" s="187">
        <f>IFERROR(Y33/Q33,"-")</f>
        <v>5125</v>
      </c>
      <c r="AA33" s="187">
        <f>IFERROR(Y33/W33,"-")</f>
        <v>13666.666666667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5</v>
      </c>
      <c r="BP33" s="120">
        <f>IF(Q33=0,"",IF(BO33=0,"",(BO33/Q33)))</f>
        <v>0.625</v>
      </c>
      <c r="BQ33" s="121">
        <v>1</v>
      </c>
      <c r="BR33" s="122">
        <f>IFERROR(BQ33/BO33,"-")</f>
        <v>0.2</v>
      </c>
      <c r="BS33" s="123">
        <v>6000</v>
      </c>
      <c r="BT33" s="124">
        <f>IFERROR(BS33/BO33,"-")</f>
        <v>1200</v>
      </c>
      <c r="BU33" s="125"/>
      <c r="BV33" s="125">
        <v>1</v>
      </c>
      <c r="BW33" s="125"/>
      <c r="BX33" s="126">
        <v>1</v>
      </c>
      <c r="BY33" s="127">
        <f>IF(Q33=0,"",IF(BX33=0,"",(BX33/Q33)))</f>
        <v>0.125</v>
      </c>
      <c r="BZ33" s="128">
        <v>1</v>
      </c>
      <c r="CA33" s="129">
        <f>IFERROR(BZ33/BX33,"-")</f>
        <v>1</v>
      </c>
      <c r="CB33" s="130">
        <v>25000</v>
      </c>
      <c r="CC33" s="131">
        <f>IFERROR(CB33/BX33,"-")</f>
        <v>25000</v>
      </c>
      <c r="CD33" s="132"/>
      <c r="CE33" s="132"/>
      <c r="CF33" s="132">
        <v>1</v>
      </c>
      <c r="CG33" s="133">
        <v>2</v>
      </c>
      <c r="CH33" s="134">
        <f>IF(Q33=0,"",IF(CG33=0,"",(CG33/Q33)))</f>
        <v>0.25</v>
      </c>
      <c r="CI33" s="135">
        <v>1</v>
      </c>
      <c r="CJ33" s="136">
        <f>IFERROR(CI33/CG33,"-")</f>
        <v>0.5</v>
      </c>
      <c r="CK33" s="137">
        <v>10000</v>
      </c>
      <c r="CL33" s="138">
        <f>IFERROR(CK33/CG33,"-")</f>
        <v>5000</v>
      </c>
      <c r="CM33" s="139"/>
      <c r="CN33" s="139">
        <v>1</v>
      </c>
      <c r="CO33" s="139"/>
      <c r="CP33" s="140">
        <v>3</v>
      </c>
      <c r="CQ33" s="141">
        <v>41000</v>
      </c>
      <c r="CR33" s="141">
        <v>25000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124</v>
      </c>
      <c r="C34" s="189" t="s">
        <v>58</v>
      </c>
      <c r="D34" s="189"/>
      <c r="E34" s="189" t="s">
        <v>101</v>
      </c>
      <c r="F34" s="189" t="s">
        <v>125</v>
      </c>
      <c r="G34" s="189" t="s">
        <v>61</v>
      </c>
      <c r="H34" s="89"/>
      <c r="I34" s="89" t="s">
        <v>119</v>
      </c>
      <c r="J34" s="89"/>
      <c r="K34" s="181"/>
      <c r="L34" s="80">
        <v>0</v>
      </c>
      <c r="M34" s="80">
        <v>0</v>
      </c>
      <c r="N34" s="80">
        <v>0</v>
      </c>
      <c r="O34" s="91">
        <v>6</v>
      </c>
      <c r="P34" s="92">
        <v>0</v>
      </c>
      <c r="Q34" s="93">
        <f>O34+P34</f>
        <v>6</v>
      </c>
      <c r="R34" s="81" t="str">
        <f>IFERROR(Q34/N34,"-")</f>
        <v>-</v>
      </c>
      <c r="S34" s="80">
        <v>0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0.16666666666667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4</v>
      </c>
      <c r="BP34" s="120">
        <f>IF(Q34=0,"",IF(BO34=0,"",(BO34/Q34)))</f>
        <v>0.66666666666667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1</v>
      </c>
      <c r="BY34" s="127">
        <f>IF(Q34=0,"",IF(BX34=0,"",(BX34/Q34)))</f>
        <v>0.16666666666667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126</v>
      </c>
      <c r="C35" s="189" t="s">
        <v>58</v>
      </c>
      <c r="D35" s="189"/>
      <c r="E35" s="189" t="s">
        <v>127</v>
      </c>
      <c r="F35" s="189" t="s">
        <v>128</v>
      </c>
      <c r="G35" s="189" t="s">
        <v>61</v>
      </c>
      <c r="H35" s="89"/>
      <c r="I35" s="89" t="s">
        <v>119</v>
      </c>
      <c r="J35" s="89"/>
      <c r="K35" s="181"/>
      <c r="L35" s="80">
        <v>0</v>
      </c>
      <c r="M35" s="80">
        <v>0</v>
      </c>
      <c r="N35" s="80">
        <v>0</v>
      </c>
      <c r="O35" s="91">
        <v>8</v>
      </c>
      <c r="P35" s="92">
        <v>0</v>
      </c>
      <c r="Q35" s="93">
        <f>O35+P35</f>
        <v>8</v>
      </c>
      <c r="R35" s="81" t="str">
        <f>IFERROR(Q35/N35,"-")</f>
        <v>-</v>
      </c>
      <c r="S35" s="80">
        <v>0</v>
      </c>
      <c r="T35" s="80">
        <v>2</v>
      </c>
      <c r="U35" s="81">
        <f>IFERROR(T35/(Q35),"-")</f>
        <v>0.25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2</v>
      </c>
      <c r="AO35" s="101">
        <f>IF(Q35=0,"",IF(AN35=0,"",(AN35/Q35)))</f>
        <v>0.25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>
        <v>1</v>
      </c>
      <c r="AX35" s="107">
        <f>IF(Q35=0,"",IF(AW35=0,"",(AW35/Q35)))</f>
        <v>0.125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3</v>
      </c>
      <c r="BP35" s="120">
        <f>IF(Q35=0,"",IF(BO35=0,"",(BO35/Q35)))</f>
        <v>0.375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1</v>
      </c>
      <c r="BY35" s="127">
        <f>IF(Q35=0,"",IF(BX35=0,"",(BX35/Q35)))</f>
        <v>0.125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0.125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129</v>
      </c>
      <c r="C36" s="189" t="s">
        <v>58</v>
      </c>
      <c r="D36" s="189"/>
      <c r="E36" s="189" t="s">
        <v>130</v>
      </c>
      <c r="F36" s="189" t="s">
        <v>131</v>
      </c>
      <c r="G36" s="189" t="s">
        <v>61</v>
      </c>
      <c r="H36" s="89"/>
      <c r="I36" s="89" t="s">
        <v>119</v>
      </c>
      <c r="J36" s="89"/>
      <c r="K36" s="181"/>
      <c r="L36" s="80">
        <v>0</v>
      </c>
      <c r="M36" s="80">
        <v>0</v>
      </c>
      <c r="N36" s="80">
        <v>0</v>
      </c>
      <c r="O36" s="91">
        <v>9</v>
      </c>
      <c r="P36" s="92">
        <v>0</v>
      </c>
      <c r="Q36" s="93">
        <f>O36+P36</f>
        <v>9</v>
      </c>
      <c r="R36" s="81" t="str">
        <f>IFERROR(Q36/N36,"-")</f>
        <v>-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2</v>
      </c>
      <c r="AO36" s="101">
        <f>IF(Q36=0,"",IF(AN36=0,"",(AN36/Q36)))</f>
        <v>0.22222222222222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3</v>
      </c>
      <c r="BG36" s="113">
        <f>IF(Q36=0,"",IF(BF36=0,"",(BF36/Q36)))</f>
        <v>0.33333333333333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3</v>
      </c>
      <c r="BP36" s="120">
        <f>IF(Q36=0,"",IF(BO36=0,"",(BO36/Q36)))</f>
        <v>0.33333333333333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1</v>
      </c>
      <c r="BY36" s="127">
        <f>IF(Q36=0,"",IF(BX36=0,"",(BX36/Q36)))</f>
        <v>0.11111111111111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132</v>
      </c>
      <c r="C37" s="189" t="s">
        <v>58</v>
      </c>
      <c r="D37" s="189"/>
      <c r="E37" s="189" t="s">
        <v>91</v>
      </c>
      <c r="F37" s="189" t="s">
        <v>91</v>
      </c>
      <c r="G37" s="189" t="s">
        <v>66</v>
      </c>
      <c r="H37" s="89"/>
      <c r="I37" s="89"/>
      <c r="J37" s="89"/>
      <c r="K37" s="181"/>
      <c r="L37" s="80">
        <v>116</v>
      </c>
      <c r="M37" s="80">
        <v>54</v>
      </c>
      <c r="N37" s="80">
        <v>54</v>
      </c>
      <c r="O37" s="91">
        <v>9</v>
      </c>
      <c r="P37" s="92">
        <v>0</v>
      </c>
      <c r="Q37" s="93">
        <f>O37+P37</f>
        <v>9</v>
      </c>
      <c r="R37" s="81">
        <f>IFERROR(Q37/N37,"-")</f>
        <v>0.16666666666667</v>
      </c>
      <c r="S37" s="80">
        <v>2</v>
      </c>
      <c r="T37" s="80">
        <v>2</v>
      </c>
      <c r="U37" s="81">
        <f>IFERROR(T37/(Q37),"-")</f>
        <v>0.22222222222222</v>
      </c>
      <c r="V37" s="82"/>
      <c r="W37" s="83">
        <v>3</v>
      </c>
      <c r="X37" s="81">
        <f>IF(Q37=0,"-",W37/Q37)</f>
        <v>0.33333333333333</v>
      </c>
      <c r="Y37" s="186">
        <v>554000</v>
      </c>
      <c r="Z37" s="187">
        <f>IFERROR(Y37/Q37,"-")</f>
        <v>61555.555555556</v>
      </c>
      <c r="AA37" s="187">
        <f>IFERROR(Y37/W37,"-")</f>
        <v>184666.66666667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1</v>
      </c>
      <c r="BG37" s="113">
        <f>IF(Q37=0,"",IF(BF37=0,"",(BF37/Q37)))</f>
        <v>0.11111111111111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2</v>
      </c>
      <c r="BP37" s="120">
        <f>IF(Q37=0,"",IF(BO37=0,"",(BO37/Q37)))</f>
        <v>0.22222222222222</v>
      </c>
      <c r="BQ37" s="121">
        <v>1</v>
      </c>
      <c r="BR37" s="122">
        <f>IFERROR(BQ37/BO37,"-")</f>
        <v>0.5</v>
      </c>
      <c r="BS37" s="123">
        <v>6000</v>
      </c>
      <c r="BT37" s="124">
        <f>IFERROR(BS37/BO37,"-")</f>
        <v>3000</v>
      </c>
      <c r="BU37" s="125"/>
      <c r="BV37" s="125">
        <v>1</v>
      </c>
      <c r="BW37" s="125"/>
      <c r="BX37" s="126">
        <v>2</v>
      </c>
      <c r="BY37" s="127">
        <f>IF(Q37=0,"",IF(BX37=0,"",(BX37/Q37)))</f>
        <v>0.22222222222222</v>
      </c>
      <c r="BZ37" s="128">
        <v>2</v>
      </c>
      <c r="CA37" s="129">
        <f>IFERROR(BZ37/BX37,"-")</f>
        <v>1</v>
      </c>
      <c r="CB37" s="130">
        <v>548000</v>
      </c>
      <c r="CC37" s="131">
        <f>IFERROR(CB37/BX37,"-")</f>
        <v>274000</v>
      </c>
      <c r="CD37" s="132"/>
      <c r="CE37" s="132"/>
      <c r="CF37" s="132">
        <v>2</v>
      </c>
      <c r="CG37" s="133">
        <v>4</v>
      </c>
      <c r="CH37" s="134">
        <f>IF(Q37=0,"",IF(CG37=0,"",(CG37/Q37)))</f>
        <v>0.44444444444444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3</v>
      </c>
      <c r="CQ37" s="141">
        <v>554000</v>
      </c>
      <c r="CR37" s="141">
        <v>508000</v>
      </c>
      <c r="CS37" s="141"/>
      <c r="CT37" s="142" t="str">
        <f>IF(AND(CR37=0,CS37=0),"",IF(AND(CR37&lt;=100000,CS37&lt;=100000),"",IF(CR37/CQ37&gt;0.7,"男高",IF(CS37/CQ37&gt;0.7,"女高",""))))</f>
        <v>男高</v>
      </c>
    </row>
    <row r="38" spans="1:99">
      <c r="A38" s="79">
        <f>AC38</f>
        <v>0.036</v>
      </c>
      <c r="B38" s="189" t="s">
        <v>133</v>
      </c>
      <c r="C38" s="189" t="s">
        <v>58</v>
      </c>
      <c r="D38" s="189"/>
      <c r="E38" s="189" t="s">
        <v>134</v>
      </c>
      <c r="F38" s="189" t="s">
        <v>135</v>
      </c>
      <c r="G38" s="189" t="s">
        <v>61</v>
      </c>
      <c r="H38" s="89" t="s">
        <v>136</v>
      </c>
      <c r="I38" s="89" t="s">
        <v>137</v>
      </c>
      <c r="J38" s="89" t="s">
        <v>138</v>
      </c>
      <c r="K38" s="181">
        <v>500000</v>
      </c>
      <c r="L38" s="80">
        <v>0</v>
      </c>
      <c r="M38" s="80">
        <v>0</v>
      </c>
      <c r="N38" s="80">
        <v>0</v>
      </c>
      <c r="O38" s="91">
        <v>28</v>
      </c>
      <c r="P38" s="92">
        <v>0</v>
      </c>
      <c r="Q38" s="93">
        <f>O38+P38</f>
        <v>28</v>
      </c>
      <c r="R38" s="81" t="str">
        <f>IFERROR(Q38/N38,"-")</f>
        <v>-</v>
      </c>
      <c r="S38" s="80">
        <v>0</v>
      </c>
      <c r="T38" s="80">
        <v>6</v>
      </c>
      <c r="U38" s="81">
        <f>IFERROR(T38/(Q38),"-")</f>
        <v>0.21428571428571</v>
      </c>
      <c r="V38" s="82">
        <f>IFERROR(K38/SUM(Q38:Q41),"-")</f>
        <v>10638.29787234</v>
      </c>
      <c r="W38" s="83">
        <v>3</v>
      </c>
      <c r="X38" s="81">
        <f>IF(Q38=0,"-",W38/Q38)</f>
        <v>0.10714285714286</v>
      </c>
      <c r="Y38" s="186">
        <v>15000</v>
      </c>
      <c r="Z38" s="187">
        <f>IFERROR(Y38/Q38,"-")</f>
        <v>535.71428571429</v>
      </c>
      <c r="AA38" s="187">
        <f>IFERROR(Y38/W38,"-")</f>
        <v>5000</v>
      </c>
      <c r="AB38" s="181">
        <f>SUM(Y38:Y41)-SUM(K38:K41)</f>
        <v>-482000</v>
      </c>
      <c r="AC38" s="85">
        <f>SUM(Y38:Y41)/SUM(K38:K41)</f>
        <v>0.036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0.035714285714286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10</v>
      </c>
      <c r="BG38" s="113">
        <f>IF(Q38=0,"",IF(BF38=0,"",(BF38/Q38)))</f>
        <v>0.35714285714286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9</v>
      </c>
      <c r="BP38" s="120">
        <f>IF(Q38=0,"",IF(BO38=0,"",(BO38/Q38)))</f>
        <v>0.32142857142857</v>
      </c>
      <c r="BQ38" s="121">
        <v>1</v>
      </c>
      <c r="BR38" s="122">
        <f>IFERROR(BQ38/BO38,"-")</f>
        <v>0.11111111111111</v>
      </c>
      <c r="BS38" s="123">
        <v>9000</v>
      </c>
      <c r="BT38" s="124">
        <f>IFERROR(BS38/BO38,"-")</f>
        <v>1000</v>
      </c>
      <c r="BU38" s="125"/>
      <c r="BV38" s="125"/>
      <c r="BW38" s="125">
        <v>1</v>
      </c>
      <c r="BX38" s="126">
        <v>6</v>
      </c>
      <c r="BY38" s="127">
        <f>IF(Q38=0,"",IF(BX38=0,"",(BX38/Q38)))</f>
        <v>0.21428571428571</v>
      </c>
      <c r="BZ38" s="128">
        <v>1</v>
      </c>
      <c r="CA38" s="129">
        <f>IFERROR(BZ38/BX38,"-")</f>
        <v>0.16666666666667</v>
      </c>
      <c r="CB38" s="130">
        <v>3000</v>
      </c>
      <c r="CC38" s="131">
        <f>IFERROR(CB38/BX38,"-")</f>
        <v>500</v>
      </c>
      <c r="CD38" s="132">
        <v>1</v>
      </c>
      <c r="CE38" s="132"/>
      <c r="CF38" s="132"/>
      <c r="CG38" s="133">
        <v>2</v>
      </c>
      <c r="CH38" s="134">
        <f>IF(Q38=0,"",IF(CG38=0,"",(CG38/Q38)))</f>
        <v>0.071428571428571</v>
      </c>
      <c r="CI38" s="135">
        <v>1</v>
      </c>
      <c r="CJ38" s="136">
        <f>IFERROR(CI38/CG38,"-")</f>
        <v>0.5</v>
      </c>
      <c r="CK38" s="137">
        <v>3000</v>
      </c>
      <c r="CL38" s="138">
        <f>IFERROR(CK38/CG38,"-")</f>
        <v>1500</v>
      </c>
      <c r="CM38" s="139">
        <v>1</v>
      </c>
      <c r="CN38" s="139"/>
      <c r="CO38" s="139"/>
      <c r="CP38" s="140">
        <v>3</v>
      </c>
      <c r="CQ38" s="141">
        <v>15000</v>
      </c>
      <c r="CR38" s="141">
        <v>9000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139</v>
      </c>
      <c r="C39" s="189" t="s">
        <v>58</v>
      </c>
      <c r="D39" s="189"/>
      <c r="E39" s="189" t="s">
        <v>140</v>
      </c>
      <c r="F39" s="189" t="s">
        <v>141</v>
      </c>
      <c r="G39" s="189" t="s">
        <v>61</v>
      </c>
      <c r="H39" s="89"/>
      <c r="I39" s="89" t="s">
        <v>137</v>
      </c>
      <c r="J39" s="89"/>
      <c r="K39" s="181"/>
      <c r="L39" s="80">
        <v>0</v>
      </c>
      <c r="M39" s="80">
        <v>0</v>
      </c>
      <c r="N39" s="80">
        <v>0</v>
      </c>
      <c r="O39" s="91">
        <v>6</v>
      </c>
      <c r="P39" s="92">
        <v>0</v>
      </c>
      <c r="Q39" s="93">
        <f>O39+P39</f>
        <v>6</v>
      </c>
      <c r="R39" s="81" t="str">
        <f>IFERROR(Q39/N39,"-")</f>
        <v>-</v>
      </c>
      <c r="S39" s="80">
        <v>1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2</v>
      </c>
      <c r="BG39" s="113">
        <f>IF(Q39=0,"",IF(BF39=0,"",(BF39/Q39)))</f>
        <v>0.33333333333333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2</v>
      </c>
      <c r="BP39" s="120">
        <f>IF(Q39=0,"",IF(BO39=0,"",(BO39/Q39)))</f>
        <v>0.33333333333333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2</v>
      </c>
      <c r="BY39" s="127">
        <f>IF(Q39=0,"",IF(BX39=0,"",(BX39/Q39)))</f>
        <v>0.33333333333333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142</v>
      </c>
      <c r="C40" s="189" t="s">
        <v>58</v>
      </c>
      <c r="D40" s="189"/>
      <c r="E40" s="189" t="s">
        <v>143</v>
      </c>
      <c r="F40" s="189" t="s">
        <v>144</v>
      </c>
      <c r="G40" s="189" t="s">
        <v>61</v>
      </c>
      <c r="H40" s="89"/>
      <c r="I40" s="89" t="s">
        <v>137</v>
      </c>
      <c r="J40" s="89"/>
      <c r="K40" s="181"/>
      <c r="L40" s="80">
        <v>0</v>
      </c>
      <c r="M40" s="80">
        <v>0</v>
      </c>
      <c r="N40" s="80">
        <v>0</v>
      </c>
      <c r="O40" s="91">
        <v>10</v>
      </c>
      <c r="P40" s="92">
        <v>0</v>
      </c>
      <c r="Q40" s="93">
        <f>O40+P40</f>
        <v>10</v>
      </c>
      <c r="R40" s="81" t="str">
        <f>IFERROR(Q40/N40,"-")</f>
        <v>-</v>
      </c>
      <c r="S40" s="80">
        <v>1</v>
      </c>
      <c r="T40" s="80">
        <v>1</v>
      </c>
      <c r="U40" s="81">
        <f>IFERROR(T40/(Q40),"-")</f>
        <v>0.1</v>
      </c>
      <c r="V40" s="82"/>
      <c r="W40" s="83">
        <v>1</v>
      </c>
      <c r="X40" s="81">
        <f>IF(Q40=0,"-",W40/Q40)</f>
        <v>0.1</v>
      </c>
      <c r="Y40" s="186">
        <v>3000</v>
      </c>
      <c r="Z40" s="187">
        <f>IFERROR(Y40/Q40,"-")</f>
        <v>300</v>
      </c>
      <c r="AA40" s="187">
        <f>IFERROR(Y40/W40,"-")</f>
        <v>3000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2</v>
      </c>
      <c r="BG40" s="113">
        <f>IF(Q40=0,"",IF(BF40=0,"",(BF40/Q40)))</f>
        <v>0.2</v>
      </c>
      <c r="BH40" s="112">
        <v>1</v>
      </c>
      <c r="BI40" s="114">
        <f>IFERROR(BH40/BF40,"-")</f>
        <v>0.5</v>
      </c>
      <c r="BJ40" s="115">
        <v>3000</v>
      </c>
      <c r="BK40" s="116">
        <f>IFERROR(BJ40/BF40,"-")</f>
        <v>1500</v>
      </c>
      <c r="BL40" s="117">
        <v>1</v>
      </c>
      <c r="BM40" s="117"/>
      <c r="BN40" s="117"/>
      <c r="BO40" s="119">
        <v>6</v>
      </c>
      <c r="BP40" s="120">
        <f>IF(Q40=0,"",IF(BO40=0,"",(BO40/Q40)))</f>
        <v>0.6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2</v>
      </c>
      <c r="BY40" s="127">
        <f>IF(Q40=0,"",IF(BX40=0,"",(BX40/Q40)))</f>
        <v>0.2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3000</v>
      </c>
      <c r="CR40" s="141">
        <v>3000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145</v>
      </c>
      <c r="C41" s="189" t="s">
        <v>58</v>
      </c>
      <c r="D41" s="189"/>
      <c r="E41" s="189" t="s">
        <v>91</v>
      </c>
      <c r="F41" s="189" t="s">
        <v>91</v>
      </c>
      <c r="G41" s="189" t="s">
        <v>66</v>
      </c>
      <c r="H41" s="89"/>
      <c r="I41" s="89"/>
      <c r="J41" s="89"/>
      <c r="K41" s="181"/>
      <c r="L41" s="80">
        <v>52</v>
      </c>
      <c r="M41" s="80">
        <v>31</v>
      </c>
      <c r="N41" s="80">
        <v>18</v>
      </c>
      <c r="O41" s="91">
        <v>3</v>
      </c>
      <c r="P41" s="92">
        <v>0</v>
      </c>
      <c r="Q41" s="93">
        <f>O41+P41</f>
        <v>3</v>
      </c>
      <c r="R41" s="81">
        <f>IFERROR(Q41/N41,"-")</f>
        <v>0.16666666666667</v>
      </c>
      <c r="S41" s="80">
        <v>0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0.33333333333333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1</v>
      </c>
      <c r="BY41" s="127">
        <f>IF(Q41=0,"",IF(BX41=0,"",(BX41/Q41)))</f>
        <v>0.33333333333333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>
        <v>1</v>
      </c>
      <c r="CH41" s="134">
        <f>IF(Q41=0,"",IF(CG41=0,"",(CG41/Q41)))</f>
        <v>0.33333333333333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0</v>
      </c>
      <c r="B42" s="189" t="s">
        <v>146</v>
      </c>
      <c r="C42" s="189" t="s">
        <v>58</v>
      </c>
      <c r="D42" s="189"/>
      <c r="E42" s="189" t="s">
        <v>78</v>
      </c>
      <c r="F42" s="189" t="s">
        <v>79</v>
      </c>
      <c r="G42" s="189" t="s">
        <v>61</v>
      </c>
      <c r="H42" s="89" t="s">
        <v>147</v>
      </c>
      <c r="I42" s="89" t="s">
        <v>148</v>
      </c>
      <c r="J42" s="89" t="s">
        <v>149</v>
      </c>
      <c r="K42" s="181">
        <v>260000</v>
      </c>
      <c r="L42" s="80">
        <v>0</v>
      </c>
      <c r="M42" s="80">
        <v>0</v>
      </c>
      <c r="N42" s="80">
        <v>0</v>
      </c>
      <c r="O42" s="91">
        <v>7</v>
      </c>
      <c r="P42" s="92">
        <v>0</v>
      </c>
      <c r="Q42" s="93">
        <f>O42+P42</f>
        <v>7</v>
      </c>
      <c r="R42" s="81" t="str">
        <f>IFERROR(Q42/N42,"-")</f>
        <v>-</v>
      </c>
      <c r="S42" s="80">
        <v>0</v>
      </c>
      <c r="T42" s="80">
        <v>2</v>
      </c>
      <c r="U42" s="81">
        <f>IFERROR(T42/(Q42),"-")</f>
        <v>0.28571428571429</v>
      </c>
      <c r="V42" s="82">
        <f>IFERROR(K42/SUM(Q42:Q45),"-")</f>
        <v>14444.444444444</v>
      </c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>
        <f>SUM(Y42:Y45)-SUM(K42:K45)</f>
        <v>-260000</v>
      </c>
      <c r="AC42" s="85">
        <f>SUM(Y42:Y45)/SUM(K42:K45)</f>
        <v>0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1</v>
      </c>
      <c r="BG42" s="113">
        <f>IF(Q42=0,"",IF(BF42=0,"",(BF42/Q42)))</f>
        <v>0.14285714285714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3</v>
      </c>
      <c r="BP42" s="120">
        <f>IF(Q42=0,"",IF(BO42=0,"",(BO42/Q42)))</f>
        <v>0.42857142857143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2</v>
      </c>
      <c r="BY42" s="127">
        <f>IF(Q42=0,"",IF(BX42=0,"",(BX42/Q42)))</f>
        <v>0.28571428571429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>
        <v>1</v>
      </c>
      <c r="CH42" s="134">
        <f>IF(Q42=0,"",IF(CG42=0,"",(CG42/Q42)))</f>
        <v>0.14285714285714</v>
      </c>
      <c r="CI42" s="135"/>
      <c r="CJ42" s="136">
        <f>IFERROR(CI42/CG42,"-")</f>
        <v>0</v>
      </c>
      <c r="CK42" s="137"/>
      <c r="CL42" s="138">
        <f>IFERROR(CK42/CG42,"-")</f>
        <v>0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150</v>
      </c>
      <c r="C43" s="189" t="s">
        <v>58</v>
      </c>
      <c r="D43" s="189"/>
      <c r="E43" s="189" t="s">
        <v>122</v>
      </c>
      <c r="F43" s="189" t="s">
        <v>123</v>
      </c>
      <c r="G43" s="189" t="s">
        <v>61</v>
      </c>
      <c r="H43" s="89"/>
      <c r="I43" s="89" t="s">
        <v>148</v>
      </c>
      <c r="J43" s="89" t="s">
        <v>151</v>
      </c>
      <c r="K43" s="181"/>
      <c r="L43" s="80">
        <v>0</v>
      </c>
      <c r="M43" s="80">
        <v>0</v>
      </c>
      <c r="N43" s="80">
        <v>0</v>
      </c>
      <c r="O43" s="91">
        <v>8</v>
      </c>
      <c r="P43" s="92">
        <v>0</v>
      </c>
      <c r="Q43" s="93">
        <f>O43+P43</f>
        <v>8</v>
      </c>
      <c r="R43" s="81" t="str">
        <f>IFERROR(Q43/N43,"-")</f>
        <v>-</v>
      </c>
      <c r="S43" s="80">
        <v>0</v>
      </c>
      <c r="T43" s="80">
        <v>2</v>
      </c>
      <c r="U43" s="81">
        <f>IFERROR(T43/(Q43),"-")</f>
        <v>0.25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>
        <v>1</v>
      </c>
      <c r="AF43" s="95">
        <f>IF(Q43=0,"",IF(AE43=0,"",(AE43/Q43)))</f>
        <v>0.125</v>
      </c>
      <c r="AG43" s="94"/>
      <c r="AH43" s="96">
        <f>IFERROR(AG43/AE43,"-")</f>
        <v>0</v>
      </c>
      <c r="AI43" s="97"/>
      <c r="AJ43" s="98">
        <f>IFERROR(AI43/AE43,"-")</f>
        <v>0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0.125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2</v>
      </c>
      <c r="BP43" s="120">
        <f>IF(Q43=0,"",IF(BO43=0,"",(BO43/Q43)))</f>
        <v>0.25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3</v>
      </c>
      <c r="BY43" s="127">
        <f>IF(Q43=0,"",IF(BX43=0,"",(BX43/Q43)))</f>
        <v>0.375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>
        <v>1</v>
      </c>
      <c r="CH43" s="134">
        <f>IF(Q43=0,"",IF(CG43=0,"",(CG43/Q43)))</f>
        <v>0.125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152</v>
      </c>
      <c r="C44" s="189" t="s">
        <v>58</v>
      </c>
      <c r="D44" s="189"/>
      <c r="E44" s="189" t="s">
        <v>85</v>
      </c>
      <c r="F44" s="189" t="s">
        <v>86</v>
      </c>
      <c r="G44" s="189" t="s">
        <v>61</v>
      </c>
      <c r="H44" s="89"/>
      <c r="I44" s="89" t="s">
        <v>148</v>
      </c>
      <c r="J44" s="89" t="s">
        <v>153</v>
      </c>
      <c r="K44" s="181"/>
      <c r="L44" s="80">
        <v>0</v>
      </c>
      <c r="M44" s="80">
        <v>0</v>
      </c>
      <c r="N44" s="80">
        <v>0</v>
      </c>
      <c r="O44" s="91">
        <v>3</v>
      </c>
      <c r="P44" s="92">
        <v>0</v>
      </c>
      <c r="Q44" s="93">
        <f>O44+P44</f>
        <v>3</v>
      </c>
      <c r="R44" s="81" t="str">
        <f>IFERROR(Q44/N44,"-")</f>
        <v>-</v>
      </c>
      <c r="S44" s="80">
        <v>0</v>
      </c>
      <c r="T44" s="80">
        <v>1</v>
      </c>
      <c r="U44" s="81">
        <f>IFERROR(T44/(Q44),"-")</f>
        <v>0.33333333333333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2</v>
      </c>
      <c r="BP44" s="120">
        <f>IF(Q44=0,"",IF(BO44=0,"",(BO44/Q44)))</f>
        <v>0.66666666666667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1</v>
      </c>
      <c r="BY44" s="127">
        <f>IF(Q44=0,"",IF(BX44=0,"",(BX44/Q44)))</f>
        <v>0.33333333333333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154</v>
      </c>
      <c r="C45" s="189" t="s">
        <v>58</v>
      </c>
      <c r="D45" s="189"/>
      <c r="E45" s="189" t="s">
        <v>91</v>
      </c>
      <c r="F45" s="189" t="s">
        <v>91</v>
      </c>
      <c r="G45" s="189" t="s">
        <v>66</v>
      </c>
      <c r="H45" s="89"/>
      <c r="I45" s="89"/>
      <c r="J45" s="89"/>
      <c r="K45" s="181"/>
      <c r="L45" s="80">
        <v>34</v>
      </c>
      <c r="M45" s="80">
        <v>18</v>
      </c>
      <c r="N45" s="80">
        <v>99</v>
      </c>
      <c r="O45" s="91">
        <v>0</v>
      </c>
      <c r="P45" s="92">
        <v>0</v>
      </c>
      <c r="Q45" s="93">
        <f>O45+P45</f>
        <v>0</v>
      </c>
      <c r="R45" s="81">
        <f>IFERROR(Q45/N45,"-")</f>
        <v>0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5.2315789473684</v>
      </c>
      <c r="B46" s="189" t="s">
        <v>155</v>
      </c>
      <c r="C46" s="189" t="s">
        <v>58</v>
      </c>
      <c r="D46" s="189"/>
      <c r="E46" s="189" t="s">
        <v>116</v>
      </c>
      <c r="F46" s="189" t="s">
        <v>117</v>
      </c>
      <c r="G46" s="189" t="s">
        <v>61</v>
      </c>
      <c r="H46" s="89" t="s">
        <v>156</v>
      </c>
      <c r="I46" s="89" t="s">
        <v>157</v>
      </c>
      <c r="J46" s="190" t="s">
        <v>158</v>
      </c>
      <c r="K46" s="181">
        <v>190000</v>
      </c>
      <c r="L46" s="80">
        <v>0</v>
      </c>
      <c r="M46" s="80">
        <v>0</v>
      </c>
      <c r="N46" s="80">
        <v>0</v>
      </c>
      <c r="O46" s="91">
        <v>26</v>
      </c>
      <c r="P46" s="92">
        <v>0</v>
      </c>
      <c r="Q46" s="93">
        <f>O46+P46</f>
        <v>26</v>
      </c>
      <c r="R46" s="81" t="str">
        <f>IFERROR(Q46/N46,"-")</f>
        <v>-</v>
      </c>
      <c r="S46" s="80">
        <v>1</v>
      </c>
      <c r="T46" s="80">
        <v>4</v>
      </c>
      <c r="U46" s="81">
        <f>IFERROR(T46/(Q46),"-")</f>
        <v>0.15384615384615</v>
      </c>
      <c r="V46" s="82">
        <f>IFERROR(K46/SUM(Q46:Q47),"-")</f>
        <v>7307.6923076923</v>
      </c>
      <c r="W46" s="83">
        <v>3</v>
      </c>
      <c r="X46" s="81">
        <f>IF(Q46=0,"-",W46/Q46)</f>
        <v>0.11538461538462</v>
      </c>
      <c r="Y46" s="186">
        <v>994000</v>
      </c>
      <c r="Z46" s="187">
        <f>IFERROR(Y46/Q46,"-")</f>
        <v>38230.769230769</v>
      </c>
      <c r="AA46" s="187">
        <f>IFERROR(Y46/W46,"-")</f>
        <v>331333.33333333</v>
      </c>
      <c r="AB46" s="181">
        <f>SUM(Y46:Y47)-SUM(K46:K47)</f>
        <v>804000</v>
      </c>
      <c r="AC46" s="85">
        <f>SUM(Y46:Y47)/SUM(K46:K47)</f>
        <v>5.2315789473684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>
        <v>2</v>
      </c>
      <c r="AO46" s="101">
        <f>IF(Q46=0,"",IF(AN46=0,"",(AN46/Q46)))</f>
        <v>0.076923076923077</v>
      </c>
      <c r="AP46" s="100"/>
      <c r="AQ46" s="102">
        <f>IFERROR(AP46/AN46,"-")</f>
        <v>0</v>
      </c>
      <c r="AR46" s="103"/>
      <c r="AS46" s="104">
        <f>IFERROR(AR46/AN46,"-")</f>
        <v>0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5</v>
      </c>
      <c r="BG46" s="113">
        <f>IF(Q46=0,"",IF(BF46=0,"",(BF46/Q46)))</f>
        <v>0.19230769230769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11</v>
      </c>
      <c r="BP46" s="120">
        <f>IF(Q46=0,"",IF(BO46=0,"",(BO46/Q46)))</f>
        <v>0.42307692307692</v>
      </c>
      <c r="BQ46" s="121">
        <v>2</v>
      </c>
      <c r="BR46" s="122">
        <f>IFERROR(BQ46/BO46,"-")</f>
        <v>0.18181818181818</v>
      </c>
      <c r="BS46" s="123">
        <v>69000</v>
      </c>
      <c r="BT46" s="124">
        <f>IFERROR(BS46/BO46,"-")</f>
        <v>6272.7272727273</v>
      </c>
      <c r="BU46" s="125"/>
      <c r="BV46" s="125">
        <v>1</v>
      </c>
      <c r="BW46" s="125">
        <v>1</v>
      </c>
      <c r="BX46" s="126">
        <v>6</v>
      </c>
      <c r="BY46" s="127">
        <f>IF(Q46=0,"",IF(BX46=0,"",(BX46/Q46)))</f>
        <v>0.23076923076923</v>
      </c>
      <c r="BZ46" s="128">
        <v>1</v>
      </c>
      <c r="CA46" s="129">
        <f>IFERROR(BZ46/BX46,"-")</f>
        <v>0.16666666666667</v>
      </c>
      <c r="CB46" s="130">
        <v>925000</v>
      </c>
      <c r="CC46" s="131">
        <f>IFERROR(CB46/BX46,"-")</f>
        <v>154166.66666667</v>
      </c>
      <c r="CD46" s="132"/>
      <c r="CE46" s="132"/>
      <c r="CF46" s="132">
        <v>1</v>
      </c>
      <c r="CG46" s="133">
        <v>2</v>
      </c>
      <c r="CH46" s="134">
        <f>IF(Q46=0,"",IF(CG46=0,"",(CG46/Q46)))</f>
        <v>0.076923076923077</v>
      </c>
      <c r="CI46" s="135"/>
      <c r="CJ46" s="136">
        <f>IFERROR(CI46/CG46,"-")</f>
        <v>0</v>
      </c>
      <c r="CK46" s="137"/>
      <c r="CL46" s="138">
        <f>IFERROR(CK46/CG46,"-")</f>
        <v>0</v>
      </c>
      <c r="CM46" s="139"/>
      <c r="CN46" s="139"/>
      <c r="CO46" s="139"/>
      <c r="CP46" s="140">
        <v>3</v>
      </c>
      <c r="CQ46" s="141">
        <v>994000</v>
      </c>
      <c r="CR46" s="141">
        <v>925000</v>
      </c>
      <c r="CS46" s="141"/>
      <c r="CT46" s="142" t="str">
        <f>IF(AND(CR46=0,CS46=0),"",IF(AND(CR46&lt;=100000,CS46&lt;=100000),"",IF(CR46/CQ46&gt;0.7,"男高",IF(CS46/CQ46&gt;0.7,"女高",""))))</f>
        <v>男高</v>
      </c>
    </row>
    <row r="47" spans="1:99">
      <c r="A47" s="79"/>
      <c r="B47" s="189" t="s">
        <v>159</v>
      </c>
      <c r="C47" s="189" t="s">
        <v>58</v>
      </c>
      <c r="D47" s="189"/>
      <c r="E47" s="189" t="s">
        <v>116</v>
      </c>
      <c r="F47" s="189" t="s">
        <v>117</v>
      </c>
      <c r="G47" s="189" t="s">
        <v>66</v>
      </c>
      <c r="H47" s="89"/>
      <c r="I47" s="89"/>
      <c r="J47" s="89"/>
      <c r="K47" s="181"/>
      <c r="L47" s="80">
        <v>7</v>
      </c>
      <c r="M47" s="80">
        <v>7</v>
      </c>
      <c r="N47" s="80">
        <v>3</v>
      </c>
      <c r="O47" s="91">
        <v>0</v>
      </c>
      <c r="P47" s="92">
        <v>0</v>
      </c>
      <c r="Q47" s="93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1.5666666666667</v>
      </c>
      <c r="B48" s="189" t="s">
        <v>160</v>
      </c>
      <c r="C48" s="189" t="s">
        <v>58</v>
      </c>
      <c r="D48" s="189"/>
      <c r="E48" s="189" t="s">
        <v>116</v>
      </c>
      <c r="F48" s="189" t="s">
        <v>117</v>
      </c>
      <c r="G48" s="189" t="s">
        <v>61</v>
      </c>
      <c r="H48" s="89" t="s">
        <v>161</v>
      </c>
      <c r="I48" s="89" t="s">
        <v>162</v>
      </c>
      <c r="J48" s="191" t="s">
        <v>163</v>
      </c>
      <c r="K48" s="181">
        <v>120000</v>
      </c>
      <c r="L48" s="80">
        <v>0</v>
      </c>
      <c r="M48" s="80">
        <v>0</v>
      </c>
      <c r="N48" s="80">
        <v>0</v>
      </c>
      <c r="O48" s="91">
        <v>23</v>
      </c>
      <c r="P48" s="92">
        <v>0</v>
      </c>
      <c r="Q48" s="93">
        <f>O48+P48</f>
        <v>23</v>
      </c>
      <c r="R48" s="81" t="str">
        <f>IFERROR(Q48/N48,"-")</f>
        <v>-</v>
      </c>
      <c r="S48" s="80">
        <v>0</v>
      </c>
      <c r="T48" s="80">
        <v>9</v>
      </c>
      <c r="U48" s="81">
        <f>IFERROR(T48/(Q48),"-")</f>
        <v>0.39130434782609</v>
      </c>
      <c r="V48" s="82">
        <f>IFERROR(K48/SUM(Q48:Q49),"-")</f>
        <v>4800</v>
      </c>
      <c r="W48" s="83">
        <v>4</v>
      </c>
      <c r="X48" s="81">
        <f>IF(Q48=0,"-",W48/Q48)</f>
        <v>0.17391304347826</v>
      </c>
      <c r="Y48" s="186">
        <v>188000</v>
      </c>
      <c r="Z48" s="187">
        <f>IFERROR(Y48/Q48,"-")</f>
        <v>8173.9130434783</v>
      </c>
      <c r="AA48" s="187">
        <f>IFERROR(Y48/W48,"-")</f>
        <v>47000</v>
      </c>
      <c r="AB48" s="181">
        <f>SUM(Y48:Y49)-SUM(K48:K49)</f>
        <v>68000</v>
      </c>
      <c r="AC48" s="85">
        <f>SUM(Y48:Y49)/SUM(K48:K49)</f>
        <v>1.5666666666667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>
        <v>2</v>
      </c>
      <c r="AO48" s="101">
        <f>IF(Q48=0,"",IF(AN48=0,"",(AN48/Q48)))</f>
        <v>0.08695652173913</v>
      </c>
      <c r="AP48" s="100"/>
      <c r="AQ48" s="102">
        <f>IFERROR(AP48/AN48,"-")</f>
        <v>0</v>
      </c>
      <c r="AR48" s="103"/>
      <c r="AS48" s="104">
        <f>IFERROR(AR48/AN48,"-")</f>
        <v>0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3</v>
      </c>
      <c r="BG48" s="113">
        <f>IF(Q48=0,"",IF(BF48=0,"",(BF48/Q48)))</f>
        <v>0.1304347826087</v>
      </c>
      <c r="BH48" s="112">
        <v>1</v>
      </c>
      <c r="BI48" s="114">
        <f>IFERROR(BH48/BF48,"-")</f>
        <v>0.33333333333333</v>
      </c>
      <c r="BJ48" s="115">
        <v>140000</v>
      </c>
      <c r="BK48" s="116">
        <f>IFERROR(BJ48/BF48,"-")</f>
        <v>46666.666666667</v>
      </c>
      <c r="BL48" s="117"/>
      <c r="BM48" s="117"/>
      <c r="BN48" s="117">
        <v>1</v>
      </c>
      <c r="BO48" s="119">
        <v>7</v>
      </c>
      <c r="BP48" s="120">
        <f>IF(Q48=0,"",IF(BO48=0,"",(BO48/Q48)))</f>
        <v>0.30434782608696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9</v>
      </c>
      <c r="BY48" s="127">
        <f>IF(Q48=0,"",IF(BX48=0,"",(BX48/Q48)))</f>
        <v>0.39130434782609</v>
      </c>
      <c r="BZ48" s="128">
        <v>2</v>
      </c>
      <c r="CA48" s="129">
        <f>IFERROR(BZ48/BX48,"-")</f>
        <v>0.22222222222222</v>
      </c>
      <c r="CB48" s="130">
        <v>24000</v>
      </c>
      <c r="CC48" s="131">
        <f>IFERROR(CB48/BX48,"-")</f>
        <v>2666.6666666667</v>
      </c>
      <c r="CD48" s="132"/>
      <c r="CE48" s="132">
        <v>1</v>
      </c>
      <c r="CF48" s="132">
        <v>1</v>
      </c>
      <c r="CG48" s="133">
        <v>2</v>
      </c>
      <c r="CH48" s="134">
        <f>IF(Q48=0,"",IF(CG48=0,"",(CG48/Q48)))</f>
        <v>0.08695652173913</v>
      </c>
      <c r="CI48" s="135">
        <v>1</v>
      </c>
      <c r="CJ48" s="136">
        <f>IFERROR(CI48/CG48,"-")</f>
        <v>0.5</v>
      </c>
      <c r="CK48" s="137">
        <v>24000</v>
      </c>
      <c r="CL48" s="138">
        <f>IFERROR(CK48/CG48,"-")</f>
        <v>12000</v>
      </c>
      <c r="CM48" s="139"/>
      <c r="CN48" s="139"/>
      <c r="CO48" s="139">
        <v>1</v>
      </c>
      <c r="CP48" s="140">
        <v>4</v>
      </c>
      <c r="CQ48" s="141">
        <v>188000</v>
      </c>
      <c r="CR48" s="141">
        <v>140000</v>
      </c>
      <c r="CS48" s="141"/>
      <c r="CT48" s="142" t="str">
        <f>IF(AND(CR48=0,CS48=0),"",IF(AND(CR48&lt;=100000,CS48&lt;=100000),"",IF(CR48/CQ48&gt;0.7,"男高",IF(CS48/CQ48&gt;0.7,"女高",""))))</f>
        <v>男高</v>
      </c>
    </row>
    <row r="49" spans="1:99">
      <c r="A49" s="79"/>
      <c r="B49" s="189" t="s">
        <v>164</v>
      </c>
      <c r="C49" s="189" t="s">
        <v>58</v>
      </c>
      <c r="D49" s="189"/>
      <c r="E49" s="189" t="s">
        <v>116</v>
      </c>
      <c r="F49" s="189" t="s">
        <v>117</v>
      </c>
      <c r="G49" s="189" t="s">
        <v>66</v>
      </c>
      <c r="H49" s="89"/>
      <c r="I49" s="89"/>
      <c r="J49" s="89"/>
      <c r="K49" s="181"/>
      <c r="L49" s="80">
        <v>13</v>
      </c>
      <c r="M49" s="80">
        <v>12</v>
      </c>
      <c r="N49" s="80">
        <v>3</v>
      </c>
      <c r="O49" s="91">
        <v>2</v>
      </c>
      <c r="P49" s="92">
        <v>0</v>
      </c>
      <c r="Q49" s="93">
        <f>O49+P49</f>
        <v>2</v>
      </c>
      <c r="R49" s="81">
        <f>IFERROR(Q49/N49,"-")</f>
        <v>0.66666666666667</v>
      </c>
      <c r="S49" s="80">
        <v>1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1</v>
      </c>
      <c r="BP49" s="120">
        <f>IF(Q49=0,"",IF(BO49=0,"",(BO49/Q49)))</f>
        <v>0.5</v>
      </c>
      <c r="BQ49" s="121">
        <v>1</v>
      </c>
      <c r="BR49" s="122">
        <f>IFERROR(BQ49/BO49,"-")</f>
        <v>1</v>
      </c>
      <c r="BS49" s="123">
        <v>5000</v>
      </c>
      <c r="BT49" s="124">
        <f>IFERROR(BS49/BO49,"-")</f>
        <v>5000</v>
      </c>
      <c r="BU49" s="125">
        <v>1</v>
      </c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>
        <v>1</v>
      </c>
      <c r="CH49" s="134">
        <f>IF(Q49=0,"",IF(CG49=0,"",(CG49/Q49)))</f>
        <v>0.5</v>
      </c>
      <c r="CI49" s="135"/>
      <c r="CJ49" s="136">
        <f>IFERROR(CI49/CG49,"-")</f>
        <v>0</v>
      </c>
      <c r="CK49" s="137"/>
      <c r="CL49" s="138">
        <f>IFERROR(CK49/CG49,"-")</f>
        <v>0</v>
      </c>
      <c r="CM49" s="139"/>
      <c r="CN49" s="139"/>
      <c r="CO49" s="139"/>
      <c r="CP49" s="140">
        <v>0</v>
      </c>
      <c r="CQ49" s="141">
        <v>0</v>
      </c>
      <c r="CR49" s="141">
        <v>5000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0.26666666666667</v>
      </c>
      <c r="B50" s="189" t="s">
        <v>165</v>
      </c>
      <c r="C50" s="189" t="s">
        <v>58</v>
      </c>
      <c r="D50" s="189"/>
      <c r="E50" s="189" t="s">
        <v>116</v>
      </c>
      <c r="F50" s="189" t="s">
        <v>117</v>
      </c>
      <c r="G50" s="189" t="s">
        <v>61</v>
      </c>
      <c r="H50" s="89" t="s">
        <v>166</v>
      </c>
      <c r="I50" s="89" t="s">
        <v>162</v>
      </c>
      <c r="J50" s="190" t="s">
        <v>167</v>
      </c>
      <c r="K50" s="181">
        <v>150000</v>
      </c>
      <c r="L50" s="80">
        <v>0</v>
      </c>
      <c r="M50" s="80">
        <v>0</v>
      </c>
      <c r="N50" s="80">
        <v>0</v>
      </c>
      <c r="O50" s="91">
        <v>11</v>
      </c>
      <c r="P50" s="92">
        <v>0</v>
      </c>
      <c r="Q50" s="93">
        <f>O50+P50</f>
        <v>11</v>
      </c>
      <c r="R50" s="81" t="str">
        <f>IFERROR(Q50/N50,"-")</f>
        <v>-</v>
      </c>
      <c r="S50" s="80">
        <v>1</v>
      </c>
      <c r="T50" s="80">
        <v>0</v>
      </c>
      <c r="U50" s="81">
        <f>IFERROR(T50/(Q50),"-")</f>
        <v>0</v>
      </c>
      <c r="V50" s="82">
        <f>IFERROR(K50/SUM(Q50:Q51),"-")</f>
        <v>13636.363636364</v>
      </c>
      <c r="W50" s="83">
        <v>1</v>
      </c>
      <c r="X50" s="81">
        <f>IF(Q50=0,"-",W50/Q50)</f>
        <v>0.090909090909091</v>
      </c>
      <c r="Y50" s="186">
        <v>40000</v>
      </c>
      <c r="Z50" s="187">
        <f>IFERROR(Y50/Q50,"-")</f>
        <v>3636.3636363636</v>
      </c>
      <c r="AA50" s="187">
        <f>IFERROR(Y50/W50,"-")</f>
        <v>40000</v>
      </c>
      <c r="AB50" s="181">
        <f>SUM(Y50:Y51)-SUM(K50:K51)</f>
        <v>-110000</v>
      </c>
      <c r="AC50" s="85">
        <f>SUM(Y50:Y51)/SUM(K50:K51)</f>
        <v>0.26666666666667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>
        <v>1</v>
      </c>
      <c r="AO50" s="101">
        <f>IF(Q50=0,"",IF(AN50=0,"",(AN50/Q50)))</f>
        <v>0.090909090909091</v>
      </c>
      <c r="AP50" s="100"/>
      <c r="AQ50" s="102">
        <f>IFERROR(AP50/AN50,"-")</f>
        <v>0</v>
      </c>
      <c r="AR50" s="103"/>
      <c r="AS50" s="104">
        <f>IFERROR(AR50/AN50,"-")</f>
        <v>0</v>
      </c>
      <c r="AT50" s="105"/>
      <c r="AU50" s="105"/>
      <c r="AV50" s="105"/>
      <c r="AW50" s="106">
        <v>2</v>
      </c>
      <c r="AX50" s="107">
        <f>IF(Q50=0,"",IF(AW50=0,"",(AW50/Q50)))</f>
        <v>0.18181818181818</v>
      </c>
      <c r="AY50" s="106"/>
      <c r="AZ50" s="108">
        <f>IFERROR(AY50/AW50,"-")</f>
        <v>0</v>
      </c>
      <c r="BA50" s="109"/>
      <c r="BB50" s="110">
        <f>IFERROR(BA50/AW50,"-")</f>
        <v>0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3</v>
      </c>
      <c r="BP50" s="120">
        <f>IF(Q50=0,"",IF(BO50=0,"",(BO50/Q50)))</f>
        <v>0.27272727272727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>
        <v>4</v>
      </c>
      <c r="BY50" s="127">
        <f>IF(Q50=0,"",IF(BX50=0,"",(BX50/Q50)))</f>
        <v>0.36363636363636</v>
      </c>
      <c r="BZ50" s="128">
        <v>1</v>
      </c>
      <c r="CA50" s="129">
        <f>IFERROR(BZ50/BX50,"-")</f>
        <v>0.25</v>
      </c>
      <c r="CB50" s="130">
        <v>40000</v>
      </c>
      <c r="CC50" s="131">
        <f>IFERROR(CB50/BX50,"-")</f>
        <v>10000</v>
      </c>
      <c r="CD50" s="132"/>
      <c r="CE50" s="132"/>
      <c r="CF50" s="132">
        <v>1</v>
      </c>
      <c r="CG50" s="133">
        <v>1</v>
      </c>
      <c r="CH50" s="134">
        <f>IF(Q50=0,"",IF(CG50=0,"",(CG50/Q50)))</f>
        <v>0.090909090909091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1</v>
      </c>
      <c r="CQ50" s="141">
        <v>40000</v>
      </c>
      <c r="CR50" s="141">
        <v>40000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168</v>
      </c>
      <c r="C51" s="189" t="s">
        <v>58</v>
      </c>
      <c r="D51" s="189"/>
      <c r="E51" s="189" t="s">
        <v>116</v>
      </c>
      <c r="F51" s="189" t="s">
        <v>117</v>
      </c>
      <c r="G51" s="189" t="s">
        <v>66</v>
      </c>
      <c r="H51" s="89"/>
      <c r="I51" s="89"/>
      <c r="J51" s="89"/>
      <c r="K51" s="181"/>
      <c r="L51" s="80">
        <v>29</v>
      </c>
      <c r="M51" s="80">
        <v>11</v>
      </c>
      <c r="N51" s="80">
        <v>3</v>
      </c>
      <c r="O51" s="91">
        <v>0</v>
      </c>
      <c r="P51" s="92">
        <v>0</v>
      </c>
      <c r="Q51" s="93">
        <f>O51+P51</f>
        <v>0</v>
      </c>
      <c r="R51" s="81">
        <f>IFERROR(Q51/N51,"-")</f>
        <v>0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>
        <f>AC52</f>
        <v>1.3733333333333</v>
      </c>
      <c r="B52" s="189" t="s">
        <v>169</v>
      </c>
      <c r="C52" s="189" t="s">
        <v>58</v>
      </c>
      <c r="D52" s="189"/>
      <c r="E52" s="189" t="s">
        <v>116</v>
      </c>
      <c r="F52" s="189" t="s">
        <v>117</v>
      </c>
      <c r="G52" s="189" t="s">
        <v>61</v>
      </c>
      <c r="H52" s="89" t="s">
        <v>93</v>
      </c>
      <c r="I52" s="89" t="s">
        <v>170</v>
      </c>
      <c r="J52" s="191" t="s">
        <v>171</v>
      </c>
      <c r="K52" s="181">
        <v>150000</v>
      </c>
      <c r="L52" s="80">
        <v>0</v>
      </c>
      <c r="M52" s="80">
        <v>0</v>
      </c>
      <c r="N52" s="80">
        <v>0</v>
      </c>
      <c r="O52" s="91">
        <v>16</v>
      </c>
      <c r="P52" s="92">
        <v>0</v>
      </c>
      <c r="Q52" s="93">
        <f>O52+P52</f>
        <v>16</v>
      </c>
      <c r="R52" s="81" t="str">
        <f>IFERROR(Q52/N52,"-")</f>
        <v>-</v>
      </c>
      <c r="S52" s="80">
        <v>2</v>
      </c>
      <c r="T52" s="80">
        <v>6</v>
      </c>
      <c r="U52" s="81">
        <f>IFERROR(T52/(Q52),"-")</f>
        <v>0.375</v>
      </c>
      <c r="V52" s="82">
        <f>IFERROR(K52/SUM(Q52:Q53),"-")</f>
        <v>8823.5294117647</v>
      </c>
      <c r="W52" s="83">
        <v>1</v>
      </c>
      <c r="X52" s="81">
        <f>IF(Q52=0,"-",W52/Q52)</f>
        <v>0.0625</v>
      </c>
      <c r="Y52" s="186">
        <v>206000</v>
      </c>
      <c r="Z52" s="187">
        <f>IFERROR(Y52/Q52,"-")</f>
        <v>12875</v>
      </c>
      <c r="AA52" s="187">
        <f>IFERROR(Y52/W52,"-")</f>
        <v>206000</v>
      </c>
      <c r="AB52" s="181">
        <f>SUM(Y52:Y53)-SUM(K52:K53)</f>
        <v>56000</v>
      </c>
      <c r="AC52" s="85">
        <f>SUM(Y52:Y53)/SUM(K52:K53)</f>
        <v>1.3733333333333</v>
      </c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>
        <v>2</v>
      </c>
      <c r="AO52" s="101">
        <f>IF(Q52=0,"",IF(AN52=0,"",(AN52/Q52)))</f>
        <v>0.125</v>
      </c>
      <c r="AP52" s="100"/>
      <c r="AQ52" s="102">
        <f>IFERROR(AP52/AN52,"-")</f>
        <v>0</v>
      </c>
      <c r="AR52" s="103"/>
      <c r="AS52" s="104">
        <f>IFERROR(AR52/AN52,"-")</f>
        <v>0</v>
      </c>
      <c r="AT52" s="105"/>
      <c r="AU52" s="105"/>
      <c r="AV52" s="105"/>
      <c r="AW52" s="106">
        <v>2</v>
      </c>
      <c r="AX52" s="107">
        <f>IF(Q52=0,"",IF(AW52=0,"",(AW52/Q52)))</f>
        <v>0.125</v>
      </c>
      <c r="AY52" s="106"/>
      <c r="AZ52" s="108">
        <f>IFERROR(AY52/AW52,"-")</f>
        <v>0</v>
      </c>
      <c r="BA52" s="109"/>
      <c r="BB52" s="110">
        <f>IFERROR(BA52/AW52,"-")</f>
        <v>0</v>
      </c>
      <c r="BC52" s="111"/>
      <c r="BD52" s="111"/>
      <c r="BE52" s="111"/>
      <c r="BF52" s="112">
        <v>1</v>
      </c>
      <c r="BG52" s="113">
        <f>IF(Q52=0,"",IF(BF52=0,"",(BF52/Q52)))</f>
        <v>0.0625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2</v>
      </c>
      <c r="BP52" s="120">
        <f>IF(Q52=0,"",IF(BO52=0,"",(BO52/Q52)))</f>
        <v>0.125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7</v>
      </c>
      <c r="BY52" s="127">
        <f>IF(Q52=0,"",IF(BX52=0,"",(BX52/Q52)))</f>
        <v>0.4375</v>
      </c>
      <c r="BZ52" s="128">
        <v>1</v>
      </c>
      <c r="CA52" s="129">
        <f>IFERROR(BZ52/BX52,"-")</f>
        <v>0.14285714285714</v>
      </c>
      <c r="CB52" s="130">
        <v>206000</v>
      </c>
      <c r="CC52" s="131">
        <f>IFERROR(CB52/BX52,"-")</f>
        <v>29428.571428571</v>
      </c>
      <c r="CD52" s="132"/>
      <c r="CE52" s="132"/>
      <c r="CF52" s="132">
        <v>1</v>
      </c>
      <c r="CG52" s="133">
        <v>2</v>
      </c>
      <c r="CH52" s="134">
        <f>IF(Q52=0,"",IF(CG52=0,"",(CG52/Q52)))</f>
        <v>0.125</v>
      </c>
      <c r="CI52" s="135"/>
      <c r="CJ52" s="136">
        <f>IFERROR(CI52/CG52,"-")</f>
        <v>0</v>
      </c>
      <c r="CK52" s="137"/>
      <c r="CL52" s="138">
        <f>IFERROR(CK52/CG52,"-")</f>
        <v>0</v>
      </c>
      <c r="CM52" s="139"/>
      <c r="CN52" s="139"/>
      <c r="CO52" s="139"/>
      <c r="CP52" s="140">
        <v>1</v>
      </c>
      <c r="CQ52" s="141">
        <v>206000</v>
      </c>
      <c r="CR52" s="141">
        <v>206000</v>
      </c>
      <c r="CS52" s="141"/>
      <c r="CT52" s="142" t="str">
        <f>IF(AND(CR52=0,CS52=0),"",IF(AND(CR52&lt;=100000,CS52&lt;=100000),"",IF(CR52/CQ52&gt;0.7,"男高",IF(CS52/CQ52&gt;0.7,"女高",""))))</f>
        <v>男高</v>
      </c>
    </row>
    <row r="53" spans="1:99">
      <c r="A53" s="79"/>
      <c r="B53" s="189" t="s">
        <v>172</v>
      </c>
      <c r="C53" s="189" t="s">
        <v>58</v>
      </c>
      <c r="D53" s="189"/>
      <c r="E53" s="189" t="s">
        <v>116</v>
      </c>
      <c r="F53" s="189" t="s">
        <v>117</v>
      </c>
      <c r="G53" s="189" t="s">
        <v>66</v>
      </c>
      <c r="H53" s="89"/>
      <c r="I53" s="89"/>
      <c r="J53" s="89"/>
      <c r="K53" s="181"/>
      <c r="L53" s="80">
        <v>16</v>
      </c>
      <c r="M53" s="80">
        <v>14</v>
      </c>
      <c r="N53" s="80">
        <v>7</v>
      </c>
      <c r="O53" s="91">
        <v>1</v>
      </c>
      <c r="P53" s="92">
        <v>0</v>
      </c>
      <c r="Q53" s="93">
        <f>O53+P53</f>
        <v>1</v>
      </c>
      <c r="R53" s="81">
        <f>IFERROR(Q53/N53,"-")</f>
        <v>0.14285714285714</v>
      </c>
      <c r="S53" s="80">
        <v>0</v>
      </c>
      <c r="T53" s="80">
        <v>0</v>
      </c>
      <c r="U53" s="81">
        <f>IFERROR(T53/(Q53),"-")</f>
        <v>0</v>
      </c>
      <c r="V53" s="82"/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>
        <v>1</v>
      </c>
      <c r="BY53" s="127">
        <f>IF(Q53=0,"",IF(BX53=0,"",(BX53/Q53)))</f>
        <v>1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>
        <f>AC54</f>
        <v>0.14666666666667</v>
      </c>
      <c r="B54" s="189" t="s">
        <v>173</v>
      </c>
      <c r="C54" s="189" t="s">
        <v>58</v>
      </c>
      <c r="D54" s="189"/>
      <c r="E54" s="189" t="s">
        <v>116</v>
      </c>
      <c r="F54" s="189" t="s">
        <v>117</v>
      </c>
      <c r="G54" s="189" t="s">
        <v>61</v>
      </c>
      <c r="H54" s="89" t="s">
        <v>107</v>
      </c>
      <c r="I54" s="89" t="s">
        <v>170</v>
      </c>
      <c r="J54" s="190" t="s">
        <v>174</v>
      </c>
      <c r="K54" s="181">
        <v>150000</v>
      </c>
      <c r="L54" s="80">
        <v>0</v>
      </c>
      <c r="M54" s="80">
        <v>0</v>
      </c>
      <c r="N54" s="80">
        <v>0</v>
      </c>
      <c r="O54" s="91">
        <v>23</v>
      </c>
      <c r="P54" s="92">
        <v>0</v>
      </c>
      <c r="Q54" s="93">
        <f>O54+P54</f>
        <v>23</v>
      </c>
      <c r="R54" s="81" t="str">
        <f>IFERROR(Q54/N54,"-")</f>
        <v>-</v>
      </c>
      <c r="S54" s="80">
        <v>0</v>
      </c>
      <c r="T54" s="80">
        <v>3</v>
      </c>
      <c r="U54" s="81">
        <f>IFERROR(T54/(Q54),"-")</f>
        <v>0.1304347826087</v>
      </c>
      <c r="V54" s="82">
        <f>IFERROR(K54/SUM(Q54:Q55),"-")</f>
        <v>5769.2307692308</v>
      </c>
      <c r="W54" s="83">
        <v>2</v>
      </c>
      <c r="X54" s="81">
        <f>IF(Q54=0,"-",W54/Q54)</f>
        <v>0.08695652173913</v>
      </c>
      <c r="Y54" s="186">
        <v>14000</v>
      </c>
      <c r="Z54" s="187">
        <f>IFERROR(Y54/Q54,"-")</f>
        <v>608.69565217391</v>
      </c>
      <c r="AA54" s="187">
        <f>IFERROR(Y54/W54,"-")</f>
        <v>7000</v>
      </c>
      <c r="AB54" s="181">
        <f>SUM(Y54:Y55)-SUM(K54:K55)</f>
        <v>-128000</v>
      </c>
      <c r="AC54" s="85">
        <f>SUM(Y54:Y55)/SUM(K54:K55)</f>
        <v>0.14666666666667</v>
      </c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>
        <v>2</v>
      </c>
      <c r="AO54" s="101">
        <f>IF(Q54=0,"",IF(AN54=0,"",(AN54/Q54)))</f>
        <v>0.08695652173913</v>
      </c>
      <c r="AP54" s="100"/>
      <c r="AQ54" s="102">
        <f>IFERROR(AP54/AN54,"-")</f>
        <v>0</v>
      </c>
      <c r="AR54" s="103"/>
      <c r="AS54" s="104">
        <f>IFERROR(AR54/AN54,"-")</f>
        <v>0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2</v>
      </c>
      <c r="BG54" s="113">
        <f>IF(Q54=0,"",IF(BF54=0,"",(BF54/Q54)))</f>
        <v>0.08695652173913</v>
      </c>
      <c r="BH54" s="112">
        <v>1</v>
      </c>
      <c r="BI54" s="114">
        <f>IFERROR(BH54/BF54,"-")</f>
        <v>0.5</v>
      </c>
      <c r="BJ54" s="115">
        <v>3000</v>
      </c>
      <c r="BK54" s="116">
        <f>IFERROR(BJ54/BF54,"-")</f>
        <v>1500</v>
      </c>
      <c r="BL54" s="117">
        <v>1</v>
      </c>
      <c r="BM54" s="117"/>
      <c r="BN54" s="117"/>
      <c r="BO54" s="119">
        <v>9</v>
      </c>
      <c r="BP54" s="120">
        <f>IF(Q54=0,"",IF(BO54=0,"",(BO54/Q54)))</f>
        <v>0.39130434782609</v>
      </c>
      <c r="BQ54" s="121">
        <v>1</v>
      </c>
      <c r="BR54" s="122">
        <f>IFERROR(BQ54/BO54,"-")</f>
        <v>0.11111111111111</v>
      </c>
      <c r="BS54" s="123">
        <v>11000</v>
      </c>
      <c r="BT54" s="124">
        <f>IFERROR(BS54/BO54,"-")</f>
        <v>1222.2222222222</v>
      </c>
      <c r="BU54" s="125"/>
      <c r="BV54" s="125"/>
      <c r="BW54" s="125">
        <v>1</v>
      </c>
      <c r="BX54" s="126">
        <v>8</v>
      </c>
      <c r="BY54" s="127">
        <f>IF(Q54=0,"",IF(BX54=0,"",(BX54/Q54)))</f>
        <v>0.34782608695652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>
        <v>2</v>
      </c>
      <c r="CH54" s="134">
        <f>IF(Q54=0,"",IF(CG54=0,"",(CG54/Q54)))</f>
        <v>0.08695652173913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2</v>
      </c>
      <c r="CQ54" s="141">
        <v>14000</v>
      </c>
      <c r="CR54" s="141">
        <v>11000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175</v>
      </c>
      <c r="C55" s="189" t="s">
        <v>58</v>
      </c>
      <c r="D55" s="189"/>
      <c r="E55" s="189" t="s">
        <v>116</v>
      </c>
      <c r="F55" s="189" t="s">
        <v>117</v>
      </c>
      <c r="G55" s="189" t="s">
        <v>66</v>
      </c>
      <c r="H55" s="89"/>
      <c r="I55" s="89"/>
      <c r="J55" s="89"/>
      <c r="K55" s="181"/>
      <c r="L55" s="80">
        <v>27</v>
      </c>
      <c r="M55" s="80">
        <v>18</v>
      </c>
      <c r="N55" s="80">
        <v>6</v>
      </c>
      <c r="O55" s="91">
        <v>3</v>
      </c>
      <c r="P55" s="92">
        <v>0</v>
      </c>
      <c r="Q55" s="93">
        <f>O55+P55</f>
        <v>3</v>
      </c>
      <c r="R55" s="81">
        <f>IFERROR(Q55/N55,"-")</f>
        <v>0.5</v>
      </c>
      <c r="S55" s="80">
        <v>0</v>
      </c>
      <c r="T55" s="80">
        <v>0</v>
      </c>
      <c r="U55" s="81">
        <f>IFERROR(T55/(Q55),"-")</f>
        <v>0</v>
      </c>
      <c r="V55" s="82"/>
      <c r="W55" s="83">
        <v>1</v>
      </c>
      <c r="X55" s="81">
        <f>IF(Q55=0,"-",W55/Q55)</f>
        <v>0.33333333333333</v>
      </c>
      <c r="Y55" s="186">
        <v>8000</v>
      </c>
      <c r="Z55" s="187">
        <f>IFERROR(Y55/Q55,"-")</f>
        <v>2666.6666666667</v>
      </c>
      <c r="AA55" s="187">
        <f>IFERROR(Y55/W55,"-")</f>
        <v>8000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0.33333333333333</v>
      </c>
      <c r="BQ55" s="121">
        <v>1</v>
      </c>
      <c r="BR55" s="122">
        <f>IFERROR(BQ55/BO55,"-")</f>
        <v>1</v>
      </c>
      <c r="BS55" s="123">
        <v>8000</v>
      </c>
      <c r="BT55" s="124">
        <f>IFERROR(BS55/BO55,"-")</f>
        <v>8000</v>
      </c>
      <c r="BU55" s="125"/>
      <c r="BV55" s="125"/>
      <c r="BW55" s="125">
        <v>1</v>
      </c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>
        <v>2</v>
      </c>
      <c r="CH55" s="134">
        <f>IF(Q55=0,"",IF(CG55=0,"",(CG55/Q55)))</f>
        <v>0.66666666666667</v>
      </c>
      <c r="CI55" s="135"/>
      <c r="CJ55" s="136">
        <f>IFERROR(CI55/CG55,"-")</f>
        <v>0</v>
      </c>
      <c r="CK55" s="137"/>
      <c r="CL55" s="138">
        <f>IFERROR(CK55/CG55,"-")</f>
        <v>0</v>
      </c>
      <c r="CM55" s="139"/>
      <c r="CN55" s="139"/>
      <c r="CO55" s="139"/>
      <c r="CP55" s="140">
        <v>1</v>
      </c>
      <c r="CQ55" s="141">
        <v>8000</v>
      </c>
      <c r="CR55" s="141">
        <v>8000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0.23076923076923</v>
      </c>
      <c r="B56" s="189" t="s">
        <v>176</v>
      </c>
      <c r="C56" s="189" t="s">
        <v>58</v>
      </c>
      <c r="D56" s="189"/>
      <c r="E56" s="189" t="s">
        <v>116</v>
      </c>
      <c r="F56" s="189" t="s">
        <v>117</v>
      </c>
      <c r="G56" s="189" t="s">
        <v>61</v>
      </c>
      <c r="H56" s="89" t="s">
        <v>147</v>
      </c>
      <c r="I56" s="89" t="s">
        <v>162</v>
      </c>
      <c r="J56" s="190" t="s">
        <v>167</v>
      </c>
      <c r="K56" s="181">
        <v>130000</v>
      </c>
      <c r="L56" s="80">
        <v>0</v>
      </c>
      <c r="M56" s="80">
        <v>0</v>
      </c>
      <c r="N56" s="80">
        <v>0</v>
      </c>
      <c r="O56" s="91">
        <v>10</v>
      </c>
      <c r="P56" s="92">
        <v>0</v>
      </c>
      <c r="Q56" s="93">
        <f>O56+P56</f>
        <v>10</v>
      </c>
      <c r="R56" s="81" t="str">
        <f>IFERROR(Q56/N56,"-")</f>
        <v>-</v>
      </c>
      <c r="S56" s="80">
        <v>1</v>
      </c>
      <c r="T56" s="80">
        <v>1</v>
      </c>
      <c r="U56" s="81">
        <f>IFERROR(T56/(Q56),"-")</f>
        <v>0.1</v>
      </c>
      <c r="V56" s="82">
        <f>IFERROR(K56/SUM(Q56:Q57),"-")</f>
        <v>10000</v>
      </c>
      <c r="W56" s="83">
        <v>1</v>
      </c>
      <c r="X56" s="81">
        <f>IF(Q56=0,"-",W56/Q56)</f>
        <v>0.1</v>
      </c>
      <c r="Y56" s="186">
        <v>30000</v>
      </c>
      <c r="Z56" s="187">
        <f>IFERROR(Y56/Q56,"-")</f>
        <v>3000</v>
      </c>
      <c r="AA56" s="187">
        <f>IFERROR(Y56/W56,"-")</f>
        <v>30000</v>
      </c>
      <c r="AB56" s="181">
        <f>SUM(Y56:Y57)-SUM(K56:K57)</f>
        <v>-100000</v>
      </c>
      <c r="AC56" s="85">
        <f>SUM(Y56:Y57)/SUM(K56:K57)</f>
        <v>0.23076923076923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>
        <v>1</v>
      </c>
      <c r="AX56" s="107">
        <f>IF(Q56=0,"",IF(AW56=0,"",(AW56/Q56)))</f>
        <v>0.1</v>
      </c>
      <c r="AY56" s="106"/>
      <c r="AZ56" s="108">
        <f>IFERROR(AY56/AW56,"-")</f>
        <v>0</v>
      </c>
      <c r="BA56" s="109"/>
      <c r="BB56" s="110">
        <f>IFERROR(BA56/AW56,"-")</f>
        <v>0</v>
      </c>
      <c r="BC56" s="111"/>
      <c r="BD56" s="111"/>
      <c r="BE56" s="111"/>
      <c r="BF56" s="112">
        <v>3</v>
      </c>
      <c r="BG56" s="113">
        <f>IF(Q56=0,"",IF(BF56=0,"",(BF56/Q56)))</f>
        <v>0.3</v>
      </c>
      <c r="BH56" s="112">
        <v>1</v>
      </c>
      <c r="BI56" s="114">
        <f>IFERROR(BH56/BF56,"-")</f>
        <v>0.33333333333333</v>
      </c>
      <c r="BJ56" s="115">
        <v>30000</v>
      </c>
      <c r="BK56" s="116">
        <f>IFERROR(BJ56/BF56,"-")</f>
        <v>10000</v>
      </c>
      <c r="BL56" s="117"/>
      <c r="BM56" s="117">
        <v>1</v>
      </c>
      <c r="BN56" s="117"/>
      <c r="BO56" s="119">
        <v>3</v>
      </c>
      <c r="BP56" s="120">
        <f>IF(Q56=0,"",IF(BO56=0,"",(BO56/Q56)))</f>
        <v>0.3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2</v>
      </c>
      <c r="BY56" s="127">
        <f>IF(Q56=0,"",IF(BX56=0,"",(BX56/Q56)))</f>
        <v>0.2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>
        <v>1</v>
      </c>
      <c r="CH56" s="134">
        <f>IF(Q56=0,"",IF(CG56=0,"",(CG56/Q56)))</f>
        <v>0.1</v>
      </c>
      <c r="CI56" s="135"/>
      <c r="CJ56" s="136">
        <f>IFERROR(CI56/CG56,"-")</f>
        <v>0</v>
      </c>
      <c r="CK56" s="137"/>
      <c r="CL56" s="138">
        <f>IFERROR(CK56/CG56,"-")</f>
        <v>0</v>
      </c>
      <c r="CM56" s="139"/>
      <c r="CN56" s="139"/>
      <c r="CO56" s="139"/>
      <c r="CP56" s="140">
        <v>1</v>
      </c>
      <c r="CQ56" s="141">
        <v>30000</v>
      </c>
      <c r="CR56" s="141">
        <v>30000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177</v>
      </c>
      <c r="C57" s="189" t="s">
        <v>58</v>
      </c>
      <c r="D57" s="189"/>
      <c r="E57" s="189" t="s">
        <v>116</v>
      </c>
      <c r="F57" s="189" t="s">
        <v>117</v>
      </c>
      <c r="G57" s="189" t="s">
        <v>66</v>
      </c>
      <c r="H57" s="89"/>
      <c r="I57" s="89"/>
      <c r="J57" s="89"/>
      <c r="K57" s="181"/>
      <c r="L57" s="80">
        <v>12</v>
      </c>
      <c r="M57" s="80">
        <v>10</v>
      </c>
      <c r="N57" s="80">
        <v>4</v>
      </c>
      <c r="O57" s="91">
        <v>3</v>
      </c>
      <c r="P57" s="92">
        <v>0</v>
      </c>
      <c r="Q57" s="93">
        <f>O57+P57</f>
        <v>3</v>
      </c>
      <c r="R57" s="81">
        <f>IFERROR(Q57/N57,"-")</f>
        <v>0.75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>
        <v>2</v>
      </c>
      <c r="BY57" s="127">
        <f>IF(Q57=0,"",IF(BX57=0,"",(BX57/Q57)))</f>
        <v>0.66666666666667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>
        <v>1</v>
      </c>
      <c r="CH57" s="134">
        <f>IF(Q57=0,"",IF(CG57=0,"",(CG57/Q57)))</f>
        <v>0.33333333333333</v>
      </c>
      <c r="CI57" s="135">
        <v>1</v>
      </c>
      <c r="CJ57" s="136">
        <f>IFERROR(CI57/CG57,"-")</f>
        <v>1</v>
      </c>
      <c r="CK57" s="137">
        <v>3000</v>
      </c>
      <c r="CL57" s="138">
        <f>IFERROR(CK57/CG57,"-")</f>
        <v>3000</v>
      </c>
      <c r="CM57" s="139">
        <v>1</v>
      </c>
      <c r="CN57" s="139"/>
      <c r="CO57" s="139"/>
      <c r="CP57" s="140">
        <v>0</v>
      </c>
      <c r="CQ57" s="141">
        <v>0</v>
      </c>
      <c r="CR57" s="141">
        <v>3000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0.037333333333333</v>
      </c>
      <c r="B58" s="189" t="s">
        <v>178</v>
      </c>
      <c r="C58" s="189" t="s">
        <v>58</v>
      </c>
      <c r="D58" s="189"/>
      <c r="E58" s="189" t="s">
        <v>116</v>
      </c>
      <c r="F58" s="189" t="s">
        <v>117</v>
      </c>
      <c r="G58" s="189" t="s">
        <v>61</v>
      </c>
      <c r="H58" s="89" t="s">
        <v>179</v>
      </c>
      <c r="I58" s="89" t="s">
        <v>157</v>
      </c>
      <c r="J58" s="89" t="s">
        <v>180</v>
      </c>
      <c r="K58" s="181">
        <v>150000</v>
      </c>
      <c r="L58" s="80">
        <v>0</v>
      </c>
      <c r="M58" s="80">
        <v>0</v>
      </c>
      <c r="N58" s="80">
        <v>0</v>
      </c>
      <c r="O58" s="91">
        <v>32</v>
      </c>
      <c r="P58" s="92">
        <v>0</v>
      </c>
      <c r="Q58" s="93">
        <f>O58+P58</f>
        <v>32</v>
      </c>
      <c r="R58" s="81" t="str">
        <f>IFERROR(Q58/N58,"-")</f>
        <v>-</v>
      </c>
      <c r="S58" s="80">
        <v>0</v>
      </c>
      <c r="T58" s="80">
        <v>3</v>
      </c>
      <c r="U58" s="81">
        <f>IFERROR(T58/(Q58),"-")</f>
        <v>0.09375</v>
      </c>
      <c r="V58" s="82">
        <f>IFERROR(K58/SUM(Q58:Q59),"-")</f>
        <v>4285.7142857143</v>
      </c>
      <c r="W58" s="83">
        <v>2</v>
      </c>
      <c r="X58" s="81">
        <f>IF(Q58=0,"-",W58/Q58)</f>
        <v>0.0625</v>
      </c>
      <c r="Y58" s="186">
        <v>5600</v>
      </c>
      <c r="Z58" s="187">
        <f>IFERROR(Y58/Q58,"-")</f>
        <v>175</v>
      </c>
      <c r="AA58" s="187">
        <f>IFERROR(Y58/W58,"-")</f>
        <v>2800</v>
      </c>
      <c r="AB58" s="181">
        <f>SUM(Y58:Y59)-SUM(K58:K59)</f>
        <v>-144400</v>
      </c>
      <c r="AC58" s="85">
        <f>SUM(Y58:Y59)/SUM(K58:K59)</f>
        <v>0.037333333333333</v>
      </c>
      <c r="AD58" s="78"/>
      <c r="AE58" s="94">
        <v>1</v>
      </c>
      <c r="AF58" s="95">
        <f>IF(Q58=0,"",IF(AE58=0,"",(AE58/Q58)))</f>
        <v>0.03125</v>
      </c>
      <c r="AG58" s="94"/>
      <c r="AH58" s="96">
        <f>IFERROR(AG58/AE58,"-")</f>
        <v>0</v>
      </c>
      <c r="AI58" s="97"/>
      <c r="AJ58" s="98">
        <f>IFERROR(AI58/AE58,"-")</f>
        <v>0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11</v>
      </c>
      <c r="BG58" s="113">
        <f>IF(Q58=0,"",IF(BF58=0,"",(BF58/Q58)))</f>
        <v>0.34375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>
        <v>11</v>
      </c>
      <c r="BP58" s="120">
        <f>IF(Q58=0,"",IF(BO58=0,"",(BO58/Q58)))</f>
        <v>0.34375</v>
      </c>
      <c r="BQ58" s="121">
        <v>1</v>
      </c>
      <c r="BR58" s="122">
        <f>IFERROR(BQ58/BO58,"-")</f>
        <v>0.090909090909091</v>
      </c>
      <c r="BS58" s="123">
        <v>600</v>
      </c>
      <c r="BT58" s="124">
        <f>IFERROR(BS58/BO58,"-")</f>
        <v>54.545454545455</v>
      </c>
      <c r="BU58" s="125">
        <v>1</v>
      </c>
      <c r="BV58" s="125"/>
      <c r="BW58" s="125"/>
      <c r="BX58" s="126">
        <v>8</v>
      </c>
      <c r="BY58" s="127">
        <f>IF(Q58=0,"",IF(BX58=0,"",(BX58/Q58)))</f>
        <v>0.25</v>
      </c>
      <c r="BZ58" s="128">
        <v>1</v>
      </c>
      <c r="CA58" s="129">
        <f>IFERROR(BZ58/BX58,"-")</f>
        <v>0.125</v>
      </c>
      <c r="CB58" s="130">
        <v>5000</v>
      </c>
      <c r="CC58" s="131">
        <f>IFERROR(CB58/BX58,"-")</f>
        <v>625</v>
      </c>
      <c r="CD58" s="132">
        <v>1</v>
      </c>
      <c r="CE58" s="132"/>
      <c r="CF58" s="132"/>
      <c r="CG58" s="133">
        <v>1</v>
      </c>
      <c r="CH58" s="134">
        <f>IF(Q58=0,"",IF(CG58=0,"",(CG58/Q58)))</f>
        <v>0.03125</v>
      </c>
      <c r="CI58" s="135"/>
      <c r="CJ58" s="136">
        <f>IFERROR(CI58/CG58,"-")</f>
        <v>0</v>
      </c>
      <c r="CK58" s="137"/>
      <c r="CL58" s="138">
        <f>IFERROR(CK58/CG58,"-")</f>
        <v>0</v>
      </c>
      <c r="CM58" s="139"/>
      <c r="CN58" s="139"/>
      <c r="CO58" s="139"/>
      <c r="CP58" s="140">
        <v>2</v>
      </c>
      <c r="CQ58" s="141">
        <v>5600</v>
      </c>
      <c r="CR58" s="141">
        <v>5000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181</v>
      </c>
      <c r="C59" s="189" t="s">
        <v>58</v>
      </c>
      <c r="D59" s="189"/>
      <c r="E59" s="189" t="s">
        <v>116</v>
      </c>
      <c r="F59" s="189" t="s">
        <v>117</v>
      </c>
      <c r="G59" s="189" t="s">
        <v>66</v>
      </c>
      <c r="H59" s="89"/>
      <c r="I59" s="89"/>
      <c r="J59" s="89"/>
      <c r="K59" s="181"/>
      <c r="L59" s="80">
        <v>15</v>
      </c>
      <c r="M59" s="80">
        <v>8</v>
      </c>
      <c r="N59" s="80">
        <v>2</v>
      </c>
      <c r="O59" s="91">
        <v>3</v>
      </c>
      <c r="P59" s="92">
        <v>0</v>
      </c>
      <c r="Q59" s="93">
        <f>O59+P59</f>
        <v>3</v>
      </c>
      <c r="R59" s="81">
        <f>IFERROR(Q59/N59,"-")</f>
        <v>1.5</v>
      </c>
      <c r="S59" s="80">
        <v>0</v>
      </c>
      <c r="T59" s="80">
        <v>2</v>
      </c>
      <c r="U59" s="81">
        <f>IFERROR(T59/(Q59),"-")</f>
        <v>0.66666666666667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1</v>
      </c>
      <c r="BG59" s="113">
        <f>IF(Q59=0,"",IF(BF59=0,"",(BF59/Q59)))</f>
        <v>0.33333333333333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>
        <v>1</v>
      </c>
      <c r="BP59" s="120">
        <f>IF(Q59=0,"",IF(BO59=0,"",(BO59/Q59)))</f>
        <v>0.33333333333333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>
        <v>1</v>
      </c>
      <c r="CH59" s="134">
        <f>IF(Q59=0,"",IF(CG59=0,"",(CG59/Q59)))</f>
        <v>0.33333333333333</v>
      </c>
      <c r="CI59" s="135">
        <v>1</v>
      </c>
      <c r="CJ59" s="136">
        <f>IFERROR(CI59/CG59,"-")</f>
        <v>1</v>
      </c>
      <c r="CK59" s="137">
        <v>9000</v>
      </c>
      <c r="CL59" s="138">
        <f>IFERROR(CK59/CG59,"-")</f>
        <v>9000</v>
      </c>
      <c r="CM59" s="139"/>
      <c r="CN59" s="139"/>
      <c r="CO59" s="139">
        <v>1</v>
      </c>
      <c r="CP59" s="140">
        <v>0</v>
      </c>
      <c r="CQ59" s="141">
        <v>0</v>
      </c>
      <c r="CR59" s="141">
        <v>9000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</v>
      </c>
      <c r="B60" s="189" t="s">
        <v>182</v>
      </c>
      <c r="C60" s="189" t="s">
        <v>58</v>
      </c>
      <c r="D60" s="189"/>
      <c r="E60" s="189" t="s">
        <v>122</v>
      </c>
      <c r="F60" s="189" t="s">
        <v>123</v>
      </c>
      <c r="G60" s="189" t="s">
        <v>61</v>
      </c>
      <c r="H60" s="89" t="s">
        <v>179</v>
      </c>
      <c r="I60" s="89" t="s">
        <v>162</v>
      </c>
      <c r="J60" s="190" t="s">
        <v>174</v>
      </c>
      <c r="K60" s="181">
        <v>90000</v>
      </c>
      <c r="L60" s="80">
        <v>0</v>
      </c>
      <c r="M60" s="80">
        <v>0</v>
      </c>
      <c r="N60" s="80">
        <v>0</v>
      </c>
      <c r="O60" s="91">
        <v>3</v>
      </c>
      <c r="P60" s="92">
        <v>0</v>
      </c>
      <c r="Q60" s="93">
        <f>O60+P60</f>
        <v>3</v>
      </c>
      <c r="R60" s="81" t="str">
        <f>IFERROR(Q60/N60,"-")</f>
        <v>-</v>
      </c>
      <c r="S60" s="80">
        <v>0</v>
      </c>
      <c r="T60" s="80">
        <v>0</v>
      </c>
      <c r="U60" s="81">
        <f>IFERROR(T60/(Q60),"-")</f>
        <v>0</v>
      </c>
      <c r="V60" s="82">
        <f>IFERROR(K60/SUM(Q60:Q61),"-")</f>
        <v>30000</v>
      </c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>
        <f>SUM(Y60:Y61)-SUM(K60:K61)</f>
        <v>-90000</v>
      </c>
      <c r="AC60" s="85">
        <f>SUM(Y60:Y61)/SUM(K60:K61)</f>
        <v>0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1</v>
      </c>
      <c r="BP60" s="120">
        <f>IF(Q60=0,"",IF(BO60=0,"",(BO60/Q60)))</f>
        <v>0.33333333333333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2</v>
      </c>
      <c r="BY60" s="127">
        <f>IF(Q60=0,"",IF(BX60=0,"",(BX60/Q60)))</f>
        <v>0.66666666666667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183</v>
      </c>
      <c r="C61" s="189" t="s">
        <v>58</v>
      </c>
      <c r="D61" s="189"/>
      <c r="E61" s="189" t="s">
        <v>122</v>
      </c>
      <c r="F61" s="189" t="s">
        <v>123</v>
      </c>
      <c r="G61" s="189" t="s">
        <v>66</v>
      </c>
      <c r="H61" s="89"/>
      <c r="I61" s="89"/>
      <c r="J61" s="89"/>
      <c r="K61" s="181"/>
      <c r="L61" s="80">
        <v>6</v>
      </c>
      <c r="M61" s="80">
        <v>3</v>
      </c>
      <c r="N61" s="80">
        <v>26</v>
      </c>
      <c r="O61" s="91">
        <v>0</v>
      </c>
      <c r="P61" s="92">
        <v>0</v>
      </c>
      <c r="Q61" s="93">
        <f>O61+P61</f>
        <v>0</v>
      </c>
      <c r="R61" s="81">
        <f>IFERROR(Q61/N61,"-")</f>
        <v>0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0.125</v>
      </c>
      <c r="B62" s="189" t="s">
        <v>184</v>
      </c>
      <c r="C62" s="189" t="s">
        <v>58</v>
      </c>
      <c r="D62" s="189"/>
      <c r="E62" s="189"/>
      <c r="F62" s="189"/>
      <c r="G62" s="189" t="s">
        <v>61</v>
      </c>
      <c r="H62" s="89" t="s">
        <v>185</v>
      </c>
      <c r="I62" s="89" t="s">
        <v>186</v>
      </c>
      <c r="J62" s="89" t="s">
        <v>187</v>
      </c>
      <c r="K62" s="181">
        <v>80000</v>
      </c>
      <c r="L62" s="80">
        <v>0</v>
      </c>
      <c r="M62" s="80">
        <v>0</v>
      </c>
      <c r="N62" s="80">
        <v>0</v>
      </c>
      <c r="O62" s="91">
        <v>4</v>
      </c>
      <c r="P62" s="92">
        <v>0</v>
      </c>
      <c r="Q62" s="93">
        <f>O62+P62</f>
        <v>4</v>
      </c>
      <c r="R62" s="81" t="str">
        <f>IFERROR(Q62/N62,"-")</f>
        <v>-</v>
      </c>
      <c r="S62" s="80">
        <v>1</v>
      </c>
      <c r="T62" s="80">
        <v>0</v>
      </c>
      <c r="U62" s="81">
        <f>IFERROR(T62/(Q62),"-")</f>
        <v>0</v>
      </c>
      <c r="V62" s="82">
        <f>IFERROR(K62/SUM(Q62:Q63),"-")</f>
        <v>16000</v>
      </c>
      <c r="W62" s="83">
        <v>1</v>
      </c>
      <c r="X62" s="81">
        <f>IF(Q62=0,"-",W62/Q62)</f>
        <v>0.25</v>
      </c>
      <c r="Y62" s="186">
        <v>10000</v>
      </c>
      <c r="Z62" s="187">
        <f>IFERROR(Y62/Q62,"-")</f>
        <v>2500</v>
      </c>
      <c r="AA62" s="187">
        <f>IFERROR(Y62/W62,"-")</f>
        <v>10000</v>
      </c>
      <c r="AB62" s="181">
        <f>SUM(Y62:Y63)-SUM(K62:K63)</f>
        <v>-70000</v>
      </c>
      <c r="AC62" s="85">
        <f>SUM(Y62:Y63)/SUM(K62:K63)</f>
        <v>0.125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>
        <v>3</v>
      </c>
      <c r="BY62" s="127">
        <f>IF(Q62=0,"",IF(BX62=0,"",(BX62/Q62)))</f>
        <v>0.75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>
        <v>1</v>
      </c>
      <c r="CH62" s="134">
        <f>IF(Q62=0,"",IF(CG62=0,"",(CG62/Q62)))</f>
        <v>0.25</v>
      </c>
      <c r="CI62" s="135">
        <v>1</v>
      </c>
      <c r="CJ62" s="136">
        <f>IFERROR(CI62/CG62,"-")</f>
        <v>1</v>
      </c>
      <c r="CK62" s="137">
        <v>10000</v>
      </c>
      <c r="CL62" s="138">
        <f>IFERROR(CK62/CG62,"-")</f>
        <v>10000</v>
      </c>
      <c r="CM62" s="139">
        <v>1</v>
      </c>
      <c r="CN62" s="139"/>
      <c r="CO62" s="139"/>
      <c r="CP62" s="140">
        <v>1</v>
      </c>
      <c r="CQ62" s="141">
        <v>10000</v>
      </c>
      <c r="CR62" s="141">
        <v>10000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188</v>
      </c>
      <c r="C63" s="189" t="s">
        <v>58</v>
      </c>
      <c r="D63" s="189"/>
      <c r="E63" s="189"/>
      <c r="F63" s="189"/>
      <c r="G63" s="189" t="s">
        <v>66</v>
      </c>
      <c r="H63" s="89"/>
      <c r="I63" s="89"/>
      <c r="J63" s="89"/>
      <c r="K63" s="181"/>
      <c r="L63" s="80">
        <v>5</v>
      </c>
      <c r="M63" s="80">
        <v>5</v>
      </c>
      <c r="N63" s="80">
        <v>4</v>
      </c>
      <c r="O63" s="91">
        <v>1</v>
      </c>
      <c r="P63" s="92">
        <v>0</v>
      </c>
      <c r="Q63" s="93">
        <f>O63+P63</f>
        <v>1</v>
      </c>
      <c r="R63" s="81">
        <f>IFERROR(Q63/N63,"-")</f>
        <v>0.25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>
        <v>1</v>
      </c>
      <c r="AO63" s="101">
        <f>IF(Q63=0,"",IF(AN63=0,"",(AN63/Q63)))</f>
        <v>1</v>
      </c>
      <c r="AP63" s="100"/>
      <c r="AQ63" s="102">
        <f>IFERROR(AP63/AN63,"-")</f>
        <v>0</v>
      </c>
      <c r="AR63" s="103"/>
      <c r="AS63" s="104">
        <f>IFERROR(AR63/AN63,"-")</f>
        <v>0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0.4375</v>
      </c>
      <c r="B64" s="189" t="s">
        <v>189</v>
      </c>
      <c r="C64" s="189" t="s">
        <v>58</v>
      </c>
      <c r="D64" s="189"/>
      <c r="E64" s="189" t="s">
        <v>190</v>
      </c>
      <c r="F64" s="189" t="s">
        <v>191</v>
      </c>
      <c r="G64" s="189" t="s">
        <v>61</v>
      </c>
      <c r="H64" s="89" t="s">
        <v>118</v>
      </c>
      <c r="I64" s="89" t="s">
        <v>192</v>
      </c>
      <c r="J64" s="191" t="s">
        <v>193</v>
      </c>
      <c r="K64" s="181">
        <v>80000</v>
      </c>
      <c r="L64" s="80">
        <v>0</v>
      </c>
      <c r="M64" s="80">
        <v>0</v>
      </c>
      <c r="N64" s="80">
        <v>0</v>
      </c>
      <c r="O64" s="91">
        <v>2</v>
      </c>
      <c r="P64" s="92">
        <v>0</v>
      </c>
      <c r="Q64" s="93">
        <f>O64+P64</f>
        <v>2</v>
      </c>
      <c r="R64" s="81" t="str">
        <f>IFERROR(Q64/N64,"-")</f>
        <v>-</v>
      </c>
      <c r="S64" s="80">
        <v>0</v>
      </c>
      <c r="T64" s="80">
        <v>1</v>
      </c>
      <c r="U64" s="81">
        <f>IFERROR(T64/(Q64),"-")</f>
        <v>0.5</v>
      </c>
      <c r="V64" s="82">
        <f>IFERROR(K64/SUM(Q64:Q68),"-")</f>
        <v>8000</v>
      </c>
      <c r="W64" s="83">
        <v>1</v>
      </c>
      <c r="X64" s="81">
        <f>IF(Q64=0,"-",W64/Q64)</f>
        <v>0.5</v>
      </c>
      <c r="Y64" s="186">
        <v>32000</v>
      </c>
      <c r="Z64" s="187">
        <f>IFERROR(Y64/Q64,"-")</f>
        <v>16000</v>
      </c>
      <c r="AA64" s="187">
        <f>IFERROR(Y64/W64,"-")</f>
        <v>32000</v>
      </c>
      <c r="AB64" s="181">
        <f>SUM(Y64:Y68)-SUM(K64:K68)</f>
        <v>-45000</v>
      </c>
      <c r="AC64" s="85">
        <f>SUM(Y64:Y68)/SUM(K64:K68)</f>
        <v>0.4375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1</v>
      </c>
      <c r="BP64" s="120">
        <f>IF(Q64=0,"",IF(BO64=0,"",(BO64/Q64)))</f>
        <v>0.5</v>
      </c>
      <c r="BQ64" s="121">
        <v>1</v>
      </c>
      <c r="BR64" s="122">
        <f>IFERROR(BQ64/BO64,"-")</f>
        <v>1</v>
      </c>
      <c r="BS64" s="123">
        <v>32000</v>
      </c>
      <c r="BT64" s="124">
        <f>IFERROR(BS64/BO64,"-")</f>
        <v>32000</v>
      </c>
      <c r="BU64" s="125"/>
      <c r="BV64" s="125"/>
      <c r="BW64" s="125">
        <v>1</v>
      </c>
      <c r="BX64" s="126">
        <v>1</v>
      </c>
      <c r="BY64" s="127">
        <f>IF(Q64=0,"",IF(BX64=0,"",(BX64/Q64)))</f>
        <v>0.5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1</v>
      </c>
      <c r="CQ64" s="141">
        <v>32000</v>
      </c>
      <c r="CR64" s="141">
        <v>32000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194</v>
      </c>
      <c r="C65" s="189" t="s">
        <v>58</v>
      </c>
      <c r="D65" s="189"/>
      <c r="E65" s="189" t="s">
        <v>195</v>
      </c>
      <c r="F65" s="189" t="s">
        <v>196</v>
      </c>
      <c r="G65" s="189" t="s">
        <v>61</v>
      </c>
      <c r="H65" s="89" t="s">
        <v>118</v>
      </c>
      <c r="I65" s="89" t="s">
        <v>192</v>
      </c>
      <c r="J65" s="191" t="s">
        <v>163</v>
      </c>
      <c r="K65" s="181"/>
      <c r="L65" s="80">
        <v>0</v>
      </c>
      <c r="M65" s="80">
        <v>0</v>
      </c>
      <c r="N65" s="80">
        <v>0</v>
      </c>
      <c r="O65" s="91">
        <v>2</v>
      </c>
      <c r="P65" s="92">
        <v>0</v>
      </c>
      <c r="Q65" s="93">
        <f>O65+P65</f>
        <v>2</v>
      </c>
      <c r="R65" s="81" t="str">
        <f>IFERROR(Q65/N65,"-")</f>
        <v>-</v>
      </c>
      <c r="S65" s="80">
        <v>0</v>
      </c>
      <c r="T65" s="80">
        <v>1</v>
      </c>
      <c r="U65" s="81">
        <f>IFERROR(T65/(Q65),"-")</f>
        <v>0.5</v>
      </c>
      <c r="V65" s="82"/>
      <c r="W65" s="83">
        <v>1</v>
      </c>
      <c r="X65" s="81">
        <f>IF(Q65=0,"-",W65/Q65)</f>
        <v>0.5</v>
      </c>
      <c r="Y65" s="186">
        <v>3000</v>
      </c>
      <c r="Z65" s="187">
        <f>IFERROR(Y65/Q65,"-")</f>
        <v>1500</v>
      </c>
      <c r="AA65" s="187">
        <f>IFERROR(Y65/W65,"-")</f>
        <v>3000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>
        <v>1</v>
      </c>
      <c r="BY65" s="127">
        <f>IF(Q65=0,"",IF(BX65=0,"",(BX65/Q65)))</f>
        <v>0.5</v>
      </c>
      <c r="BZ65" s="128">
        <v>1</v>
      </c>
      <c r="CA65" s="129">
        <f>IFERROR(BZ65/BX65,"-")</f>
        <v>1</v>
      </c>
      <c r="CB65" s="130">
        <v>3000</v>
      </c>
      <c r="CC65" s="131">
        <f>IFERROR(CB65/BX65,"-")</f>
        <v>3000</v>
      </c>
      <c r="CD65" s="132">
        <v>1</v>
      </c>
      <c r="CE65" s="132"/>
      <c r="CF65" s="132"/>
      <c r="CG65" s="133">
        <v>1</v>
      </c>
      <c r="CH65" s="134">
        <f>IF(Q65=0,"",IF(CG65=0,"",(CG65/Q65)))</f>
        <v>0.5</v>
      </c>
      <c r="CI65" s="135"/>
      <c r="CJ65" s="136">
        <f>IFERROR(CI65/CG65,"-")</f>
        <v>0</v>
      </c>
      <c r="CK65" s="137"/>
      <c r="CL65" s="138">
        <f>IFERROR(CK65/CG65,"-")</f>
        <v>0</v>
      </c>
      <c r="CM65" s="139"/>
      <c r="CN65" s="139"/>
      <c r="CO65" s="139"/>
      <c r="CP65" s="140">
        <v>1</v>
      </c>
      <c r="CQ65" s="141">
        <v>3000</v>
      </c>
      <c r="CR65" s="141">
        <v>3000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197</v>
      </c>
      <c r="C66" s="189" t="s">
        <v>58</v>
      </c>
      <c r="D66" s="189"/>
      <c r="E66" s="189" t="s">
        <v>198</v>
      </c>
      <c r="F66" s="189" t="s">
        <v>199</v>
      </c>
      <c r="G66" s="189" t="s">
        <v>61</v>
      </c>
      <c r="H66" s="89" t="s">
        <v>118</v>
      </c>
      <c r="I66" s="89" t="s">
        <v>192</v>
      </c>
      <c r="J66" s="191" t="s">
        <v>171</v>
      </c>
      <c r="K66" s="181"/>
      <c r="L66" s="80">
        <v>0</v>
      </c>
      <c r="M66" s="80">
        <v>0</v>
      </c>
      <c r="N66" s="80">
        <v>0</v>
      </c>
      <c r="O66" s="91">
        <v>3</v>
      </c>
      <c r="P66" s="92">
        <v>0</v>
      </c>
      <c r="Q66" s="93">
        <f>O66+P66</f>
        <v>3</v>
      </c>
      <c r="R66" s="81" t="str">
        <f>IFERROR(Q66/N66,"-")</f>
        <v>-</v>
      </c>
      <c r="S66" s="80">
        <v>0</v>
      </c>
      <c r="T66" s="80">
        <v>0</v>
      </c>
      <c r="U66" s="81">
        <f>IFERROR(T66/(Q66),"-")</f>
        <v>0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>
        <v>1</v>
      </c>
      <c r="AO66" s="101">
        <f>IF(Q66=0,"",IF(AN66=0,"",(AN66/Q66)))</f>
        <v>0.33333333333333</v>
      </c>
      <c r="AP66" s="100"/>
      <c r="AQ66" s="102">
        <f>IFERROR(AP66/AN66,"-")</f>
        <v>0</v>
      </c>
      <c r="AR66" s="103"/>
      <c r="AS66" s="104">
        <f>IFERROR(AR66/AN66,"-")</f>
        <v>0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>
        <v>2</v>
      </c>
      <c r="BY66" s="127">
        <f>IF(Q66=0,"",IF(BX66=0,"",(BX66/Q66)))</f>
        <v>0.66666666666667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200</v>
      </c>
      <c r="C67" s="189" t="s">
        <v>58</v>
      </c>
      <c r="D67" s="189"/>
      <c r="E67" s="189" t="s">
        <v>201</v>
      </c>
      <c r="F67" s="189" t="s">
        <v>202</v>
      </c>
      <c r="G67" s="189" t="s">
        <v>61</v>
      </c>
      <c r="H67" s="89" t="s">
        <v>118</v>
      </c>
      <c r="I67" s="89" t="s">
        <v>192</v>
      </c>
      <c r="J67" s="191" t="s">
        <v>203</v>
      </c>
      <c r="K67" s="181"/>
      <c r="L67" s="80">
        <v>0</v>
      </c>
      <c r="M67" s="80">
        <v>0</v>
      </c>
      <c r="N67" s="80">
        <v>0</v>
      </c>
      <c r="O67" s="91">
        <v>3</v>
      </c>
      <c r="P67" s="92">
        <v>0</v>
      </c>
      <c r="Q67" s="93">
        <f>O67+P67</f>
        <v>3</v>
      </c>
      <c r="R67" s="81" t="str">
        <f>IFERROR(Q67/N67,"-")</f>
        <v>-</v>
      </c>
      <c r="S67" s="80">
        <v>0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0.33333333333333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1</v>
      </c>
      <c r="BP67" s="120">
        <f>IF(Q67=0,"",IF(BO67=0,"",(BO67/Q67)))</f>
        <v>0.33333333333333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>
        <v>1</v>
      </c>
      <c r="BY67" s="127">
        <f>IF(Q67=0,"",IF(BX67=0,"",(BX67/Q67)))</f>
        <v>0.33333333333333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204</v>
      </c>
      <c r="C68" s="189" t="s">
        <v>58</v>
      </c>
      <c r="D68" s="189"/>
      <c r="E68" s="189" t="s">
        <v>91</v>
      </c>
      <c r="F68" s="189" t="s">
        <v>91</v>
      </c>
      <c r="G68" s="189" t="s">
        <v>66</v>
      </c>
      <c r="H68" s="89" t="s">
        <v>205</v>
      </c>
      <c r="I68" s="89"/>
      <c r="J68" s="89"/>
      <c r="K68" s="181"/>
      <c r="L68" s="80">
        <v>10</v>
      </c>
      <c r="M68" s="80">
        <v>6</v>
      </c>
      <c r="N68" s="80">
        <v>0</v>
      </c>
      <c r="O68" s="91">
        <v>0</v>
      </c>
      <c r="P68" s="92">
        <v>0</v>
      </c>
      <c r="Q68" s="93">
        <f>O68+P68</f>
        <v>0</v>
      </c>
      <c r="R68" s="81" t="str">
        <f>IFERROR(Q68/N68,"-")</f>
        <v>-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30"/>
      <c r="B69" s="86"/>
      <c r="C69" s="86"/>
      <c r="D69" s="87"/>
      <c r="E69" s="87"/>
      <c r="F69" s="87"/>
      <c r="G69" s="88"/>
      <c r="H69" s="89"/>
      <c r="I69" s="89"/>
      <c r="J69" s="89"/>
      <c r="K69" s="182"/>
      <c r="L69" s="34"/>
      <c r="M69" s="34"/>
      <c r="N69" s="31"/>
      <c r="O69" s="23"/>
      <c r="P69" s="23"/>
      <c r="Q69" s="23"/>
      <c r="R69" s="32"/>
      <c r="S69" s="32"/>
      <c r="T69" s="23"/>
      <c r="U69" s="32"/>
      <c r="V69" s="25"/>
      <c r="W69" s="25"/>
      <c r="X69" s="25"/>
      <c r="Y69" s="188"/>
      <c r="Z69" s="188"/>
      <c r="AA69" s="188"/>
      <c r="AB69" s="188"/>
      <c r="AC69" s="33"/>
      <c r="AD69" s="58"/>
      <c r="AE69" s="62"/>
      <c r="AF69" s="63"/>
      <c r="AG69" s="62"/>
      <c r="AH69" s="66"/>
      <c r="AI69" s="67"/>
      <c r="AJ69" s="68"/>
      <c r="AK69" s="69"/>
      <c r="AL69" s="69"/>
      <c r="AM69" s="69"/>
      <c r="AN69" s="62"/>
      <c r="AO69" s="63"/>
      <c r="AP69" s="62"/>
      <c r="AQ69" s="66"/>
      <c r="AR69" s="67"/>
      <c r="AS69" s="68"/>
      <c r="AT69" s="69"/>
      <c r="AU69" s="69"/>
      <c r="AV69" s="69"/>
      <c r="AW69" s="62"/>
      <c r="AX69" s="63"/>
      <c r="AY69" s="62"/>
      <c r="AZ69" s="66"/>
      <c r="BA69" s="67"/>
      <c r="BB69" s="68"/>
      <c r="BC69" s="69"/>
      <c r="BD69" s="69"/>
      <c r="BE69" s="69"/>
      <c r="BF69" s="62"/>
      <c r="BG69" s="63"/>
      <c r="BH69" s="62"/>
      <c r="BI69" s="66"/>
      <c r="BJ69" s="67"/>
      <c r="BK69" s="68"/>
      <c r="BL69" s="69"/>
      <c r="BM69" s="69"/>
      <c r="BN69" s="69"/>
      <c r="BO69" s="64"/>
      <c r="BP69" s="65"/>
      <c r="BQ69" s="62"/>
      <c r="BR69" s="66"/>
      <c r="BS69" s="67"/>
      <c r="BT69" s="68"/>
      <c r="BU69" s="69"/>
      <c r="BV69" s="69"/>
      <c r="BW69" s="69"/>
      <c r="BX69" s="64"/>
      <c r="BY69" s="65"/>
      <c r="BZ69" s="62"/>
      <c r="CA69" s="66"/>
      <c r="CB69" s="67"/>
      <c r="CC69" s="68"/>
      <c r="CD69" s="69"/>
      <c r="CE69" s="69"/>
      <c r="CF69" s="69"/>
      <c r="CG69" s="64"/>
      <c r="CH69" s="65"/>
      <c r="CI69" s="62"/>
      <c r="CJ69" s="66"/>
      <c r="CK69" s="67"/>
      <c r="CL69" s="68"/>
      <c r="CM69" s="69"/>
      <c r="CN69" s="69"/>
      <c r="CO69" s="69"/>
      <c r="CP69" s="70"/>
      <c r="CQ69" s="67"/>
      <c r="CR69" s="67"/>
      <c r="CS69" s="67"/>
      <c r="CT69" s="71"/>
    </row>
    <row r="70" spans="1:99">
      <c r="A70" s="30"/>
      <c r="B70" s="37"/>
      <c r="C70" s="37"/>
      <c r="D70" s="21"/>
      <c r="E70" s="21"/>
      <c r="F70" s="21"/>
      <c r="G70" s="22"/>
      <c r="H70" s="36"/>
      <c r="I70" s="36"/>
      <c r="J70" s="74"/>
      <c r="K70" s="183"/>
      <c r="L70" s="34"/>
      <c r="M70" s="34"/>
      <c r="N70" s="31"/>
      <c r="O70" s="23"/>
      <c r="P70" s="23"/>
      <c r="Q70" s="23"/>
      <c r="R70" s="32"/>
      <c r="S70" s="32"/>
      <c r="T70" s="23"/>
      <c r="U70" s="32"/>
      <c r="V70" s="25"/>
      <c r="W70" s="25"/>
      <c r="X70" s="25"/>
      <c r="Y70" s="188"/>
      <c r="Z70" s="188"/>
      <c r="AA70" s="188"/>
      <c r="AB70" s="188"/>
      <c r="AC70" s="33"/>
      <c r="AD70" s="60"/>
      <c r="AE70" s="62"/>
      <c r="AF70" s="63"/>
      <c r="AG70" s="62"/>
      <c r="AH70" s="66"/>
      <c r="AI70" s="67"/>
      <c r="AJ70" s="68"/>
      <c r="AK70" s="69"/>
      <c r="AL70" s="69"/>
      <c r="AM70" s="69"/>
      <c r="AN70" s="62"/>
      <c r="AO70" s="63"/>
      <c r="AP70" s="62"/>
      <c r="AQ70" s="66"/>
      <c r="AR70" s="67"/>
      <c r="AS70" s="68"/>
      <c r="AT70" s="69"/>
      <c r="AU70" s="69"/>
      <c r="AV70" s="69"/>
      <c r="AW70" s="62"/>
      <c r="AX70" s="63"/>
      <c r="AY70" s="62"/>
      <c r="AZ70" s="66"/>
      <c r="BA70" s="67"/>
      <c r="BB70" s="68"/>
      <c r="BC70" s="69"/>
      <c r="BD70" s="69"/>
      <c r="BE70" s="69"/>
      <c r="BF70" s="62"/>
      <c r="BG70" s="63"/>
      <c r="BH70" s="62"/>
      <c r="BI70" s="66"/>
      <c r="BJ70" s="67"/>
      <c r="BK70" s="68"/>
      <c r="BL70" s="69"/>
      <c r="BM70" s="69"/>
      <c r="BN70" s="69"/>
      <c r="BO70" s="64"/>
      <c r="BP70" s="65"/>
      <c r="BQ70" s="62"/>
      <c r="BR70" s="66"/>
      <c r="BS70" s="67"/>
      <c r="BT70" s="68"/>
      <c r="BU70" s="69"/>
      <c r="BV70" s="69"/>
      <c r="BW70" s="69"/>
      <c r="BX70" s="64"/>
      <c r="BY70" s="65"/>
      <c r="BZ70" s="62"/>
      <c r="CA70" s="66"/>
      <c r="CB70" s="67"/>
      <c r="CC70" s="68"/>
      <c r="CD70" s="69"/>
      <c r="CE70" s="69"/>
      <c r="CF70" s="69"/>
      <c r="CG70" s="64"/>
      <c r="CH70" s="65"/>
      <c r="CI70" s="62"/>
      <c r="CJ70" s="66"/>
      <c r="CK70" s="67"/>
      <c r="CL70" s="68"/>
      <c r="CM70" s="69"/>
      <c r="CN70" s="69"/>
      <c r="CO70" s="69"/>
      <c r="CP70" s="70"/>
      <c r="CQ70" s="67"/>
      <c r="CR70" s="67"/>
      <c r="CS70" s="67"/>
      <c r="CT70" s="71"/>
    </row>
    <row r="71" spans="1:99">
      <c r="A71" s="19">
        <f>AC71</f>
        <v>0.69554089709763</v>
      </c>
      <c r="B71" s="39"/>
      <c r="C71" s="39"/>
      <c r="D71" s="39"/>
      <c r="E71" s="39"/>
      <c r="F71" s="39"/>
      <c r="G71" s="39"/>
      <c r="H71" s="40" t="s">
        <v>206</v>
      </c>
      <c r="I71" s="40"/>
      <c r="J71" s="40"/>
      <c r="K71" s="184">
        <f>SUM(K6:K70)</f>
        <v>3790000</v>
      </c>
      <c r="L71" s="41">
        <f>SUM(L6:L70)</f>
        <v>587</v>
      </c>
      <c r="M71" s="41">
        <f>SUM(M6:M70)</f>
        <v>359</v>
      </c>
      <c r="N71" s="41">
        <f>SUM(N6:N70)</f>
        <v>332</v>
      </c>
      <c r="O71" s="41">
        <f>SUM(O6:O70)</f>
        <v>444</v>
      </c>
      <c r="P71" s="41">
        <f>SUM(P6:P70)</f>
        <v>0</v>
      </c>
      <c r="Q71" s="41">
        <f>SUM(Q6:Q70)</f>
        <v>444</v>
      </c>
      <c r="R71" s="42">
        <f>IFERROR(Q71/N71,"-")</f>
        <v>1.3373493975904</v>
      </c>
      <c r="S71" s="77">
        <f>SUM(S6:S70)</f>
        <v>22</v>
      </c>
      <c r="T71" s="77">
        <f>SUM(T6:T70)</f>
        <v>75</v>
      </c>
      <c r="U71" s="42">
        <f>IFERROR(S71/Q71,"-")</f>
        <v>0.04954954954955</v>
      </c>
      <c r="V71" s="43">
        <f>IFERROR(K71/Q71,"-")</f>
        <v>8536.036036036</v>
      </c>
      <c r="W71" s="44">
        <f>SUM(W6:W70)</f>
        <v>47</v>
      </c>
      <c r="X71" s="42">
        <f>IFERROR(W71/Q71,"-")</f>
        <v>0.10585585585586</v>
      </c>
      <c r="Y71" s="184">
        <f>SUM(Y6:Y70)</f>
        <v>2636100</v>
      </c>
      <c r="Z71" s="184">
        <f>IFERROR(Y71/Q71,"-")</f>
        <v>5937.1621621622</v>
      </c>
      <c r="AA71" s="184">
        <f>IFERROR(Y71/W71,"-")</f>
        <v>56087.234042553</v>
      </c>
      <c r="AB71" s="184">
        <f>Y71-K71</f>
        <v>-1153900</v>
      </c>
      <c r="AC71" s="46">
        <f>Y71/K71</f>
        <v>0.69554089709763</v>
      </c>
      <c r="AD71" s="59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5"/>
    <mergeCell ref="K12:K15"/>
    <mergeCell ref="V12:V15"/>
    <mergeCell ref="AB12:AB15"/>
    <mergeCell ref="AC12:AC15"/>
    <mergeCell ref="A16:A31"/>
    <mergeCell ref="K16:K31"/>
    <mergeCell ref="V16:V31"/>
    <mergeCell ref="AB16:AB31"/>
    <mergeCell ref="AC16:AC31"/>
    <mergeCell ref="A32:A37"/>
    <mergeCell ref="K32:K37"/>
    <mergeCell ref="V32:V37"/>
    <mergeCell ref="AB32:AB37"/>
    <mergeCell ref="AC32:AC37"/>
    <mergeCell ref="A38:A41"/>
    <mergeCell ref="K38:K41"/>
    <mergeCell ref="V38:V41"/>
    <mergeCell ref="AB38:AB41"/>
    <mergeCell ref="AC38:AC41"/>
    <mergeCell ref="A42:A45"/>
    <mergeCell ref="K42:K45"/>
    <mergeCell ref="V42:V45"/>
    <mergeCell ref="AB42:AB45"/>
    <mergeCell ref="AC42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8"/>
    <mergeCell ref="K64:K68"/>
    <mergeCell ref="V64:V68"/>
    <mergeCell ref="AB64:AB68"/>
    <mergeCell ref="AC64:AC6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</v>
      </c>
      <c r="B6" s="189" t="s">
        <v>208</v>
      </c>
      <c r="C6" s="189" t="s">
        <v>209</v>
      </c>
      <c r="D6" s="189" t="s">
        <v>210</v>
      </c>
      <c r="E6" s="189" t="s">
        <v>211</v>
      </c>
      <c r="F6" s="189"/>
      <c r="G6" s="189" t="s">
        <v>61</v>
      </c>
      <c r="H6" s="89" t="s">
        <v>212</v>
      </c>
      <c r="I6" s="89" t="s">
        <v>213</v>
      </c>
      <c r="J6" s="89" t="s">
        <v>214</v>
      </c>
      <c r="K6" s="181">
        <v>45000</v>
      </c>
      <c r="L6" s="80">
        <v>0</v>
      </c>
      <c r="M6" s="80">
        <v>0</v>
      </c>
      <c r="N6" s="80">
        <v>0</v>
      </c>
      <c r="O6" s="91">
        <v>13</v>
      </c>
      <c r="P6" s="92">
        <v>0</v>
      </c>
      <c r="Q6" s="93">
        <f>O6+P6</f>
        <v>13</v>
      </c>
      <c r="R6" s="81" t="str">
        <f>IFERROR(Q6/N6,"-")</f>
        <v>-</v>
      </c>
      <c r="S6" s="80">
        <v>2</v>
      </c>
      <c r="T6" s="80">
        <v>1</v>
      </c>
      <c r="U6" s="81">
        <f>IFERROR(T6/(Q6),"-")</f>
        <v>0.076923076923077</v>
      </c>
      <c r="V6" s="82">
        <f>IFERROR(K6/SUM(Q6:Q7),"-")</f>
        <v>2500</v>
      </c>
      <c r="W6" s="83">
        <v>4</v>
      </c>
      <c r="X6" s="81">
        <f>IF(Q6=0,"-",W6/Q6)</f>
        <v>0.30769230769231</v>
      </c>
      <c r="Y6" s="186">
        <v>45000</v>
      </c>
      <c r="Z6" s="187">
        <f>IFERROR(Y6/Q6,"-")</f>
        <v>3461.5384615385</v>
      </c>
      <c r="AA6" s="187">
        <f>IFERROR(Y6/W6,"-")</f>
        <v>11250</v>
      </c>
      <c r="AB6" s="181">
        <f>SUM(Y6:Y7)-SUM(K6:K7)</f>
        <v>0</v>
      </c>
      <c r="AC6" s="85">
        <f>SUM(Y6:Y7)/SUM(K6:K7)</f>
        <v>1</v>
      </c>
      <c r="AD6" s="78"/>
      <c r="AE6" s="94">
        <v>1</v>
      </c>
      <c r="AF6" s="95">
        <f>IF(Q6=0,"",IF(AE6=0,"",(AE6/Q6)))</f>
        <v>0.076923076923077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3</v>
      </c>
      <c r="AO6" s="101">
        <f>IF(Q6=0,"",IF(AN6=0,"",(AN6/Q6)))</f>
        <v>0.23076923076923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0.076923076923077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0.23076923076923</v>
      </c>
      <c r="BH6" s="112">
        <v>1</v>
      </c>
      <c r="BI6" s="114">
        <f>IFERROR(BH6/BF6,"-")</f>
        <v>0.33333333333333</v>
      </c>
      <c r="BJ6" s="115">
        <v>27000</v>
      </c>
      <c r="BK6" s="116">
        <f>IFERROR(BJ6/BF6,"-")</f>
        <v>9000</v>
      </c>
      <c r="BL6" s="117"/>
      <c r="BM6" s="117"/>
      <c r="BN6" s="117">
        <v>1</v>
      </c>
      <c r="BO6" s="119">
        <v>3</v>
      </c>
      <c r="BP6" s="120">
        <f>IF(Q6=0,"",IF(BO6=0,"",(BO6/Q6)))</f>
        <v>0.23076923076923</v>
      </c>
      <c r="BQ6" s="121">
        <v>1</v>
      </c>
      <c r="BR6" s="122">
        <f>IFERROR(BQ6/BO6,"-")</f>
        <v>0.33333333333333</v>
      </c>
      <c r="BS6" s="123">
        <v>3000</v>
      </c>
      <c r="BT6" s="124">
        <f>IFERROR(BS6/BO6,"-")</f>
        <v>1000</v>
      </c>
      <c r="BU6" s="125">
        <v>1</v>
      </c>
      <c r="BV6" s="125"/>
      <c r="BW6" s="125"/>
      <c r="BX6" s="126">
        <v>2</v>
      </c>
      <c r="BY6" s="127">
        <f>IF(Q6=0,"",IF(BX6=0,"",(BX6/Q6)))</f>
        <v>0.15384615384615</v>
      </c>
      <c r="BZ6" s="128">
        <v>2</v>
      </c>
      <c r="CA6" s="129">
        <f>IFERROR(BZ6/BX6,"-")</f>
        <v>1</v>
      </c>
      <c r="CB6" s="130">
        <v>15000</v>
      </c>
      <c r="CC6" s="131">
        <f>IFERROR(CB6/BX6,"-")</f>
        <v>7500</v>
      </c>
      <c r="CD6" s="132">
        <v>2</v>
      </c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4</v>
      </c>
      <c r="CQ6" s="141">
        <v>45000</v>
      </c>
      <c r="CR6" s="141">
        <v>27000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215</v>
      </c>
      <c r="C7" s="189" t="s">
        <v>209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33</v>
      </c>
      <c r="M7" s="80">
        <v>17</v>
      </c>
      <c r="N7" s="80">
        <v>8</v>
      </c>
      <c r="O7" s="91">
        <v>5</v>
      </c>
      <c r="P7" s="92">
        <v>0</v>
      </c>
      <c r="Q7" s="93">
        <f>O7+P7</f>
        <v>5</v>
      </c>
      <c r="R7" s="81">
        <f>IFERROR(Q7/N7,"-")</f>
        <v>0.625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2</v>
      </c>
      <c r="AX7" s="107">
        <f>IF(Q7=0,"",IF(AW7=0,"",(AW7/Q7)))</f>
        <v>0.4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2</v>
      </c>
      <c r="BG7" s="113">
        <f>IF(Q7=0,"",IF(BF7=0,"",(BF7/Q7)))</f>
        <v>0.4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6.3466666666667</v>
      </c>
      <c r="B8" s="189" t="s">
        <v>216</v>
      </c>
      <c r="C8" s="189" t="s">
        <v>209</v>
      </c>
      <c r="D8" s="189" t="s">
        <v>210</v>
      </c>
      <c r="E8" s="189" t="s">
        <v>217</v>
      </c>
      <c r="F8" s="189"/>
      <c r="G8" s="189" t="s">
        <v>61</v>
      </c>
      <c r="H8" s="89" t="s">
        <v>218</v>
      </c>
      <c r="I8" s="89" t="s">
        <v>219</v>
      </c>
      <c r="J8" s="89" t="s">
        <v>220</v>
      </c>
      <c r="K8" s="181">
        <v>75000</v>
      </c>
      <c r="L8" s="80">
        <v>0</v>
      </c>
      <c r="M8" s="80">
        <v>0</v>
      </c>
      <c r="N8" s="80">
        <v>0</v>
      </c>
      <c r="O8" s="91">
        <v>42</v>
      </c>
      <c r="P8" s="92">
        <v>0</v>
      </c>
      <c r="Q8" s="93">
        <f>O8+P8</f>
        <v>42</v>
      </c>
      <c r="R8" s="81" t="str">
        <f>IFERROR(Q8/N8,"-")</f>
        <v>-</v>
      </c>
      <c r="S8" s="80">
        <v>5</v>
      </c>
      <c r="T8" s="80">
        <v>8</v>
      </c>
      <c r="U8" s="81">
        <f>IFERROR(T8/(Q8),"-")</f>
        <v>0.19047619047619</v>
      </c>
      <c r="V8" s="82">
        <f>IFERROR(K8/SUM(Q8:Q9),"-")</f>
        <v>1363.6363636364</v>
      </c>
      <c r="W8" s="83">
        <v>6</v>
      </c>
      <c r="X8" s="81">
        <f>IF(Q8=0,"-",W8/Q8)</f>
        <v>0.14285714285714</v>
      </c>
      <c r="Y8" s="186">
        <v>433000</v>
      </c>
      <c r="Z8" s="187">
        <f>IFERROR(Y8/Q8,"-")</f>
        <v>10309.523809524</v>
      </c>
      <c r="AA8" s="187">
        <f>IFERROR(Y8/W8,"-")</f>
        <v>72166.666666667</v>
      </c>
      <c r="AB8" s="181">
        <f>SUM(Y8:Y9)-SUM(K8:K9)</f>
        <v>401000</v>
      </c>
      <c r="AC8" s="85">
        <f>SUM(Y8:Y9)/SUM(K8:K9)</f>
        <v>6.3466666666667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7</v>
      </c>
      <c r="AO8" s="101">
        <f>IF(Q8=0,"",IF(AN8=0,"",(AN8/Q8)))</f>
        <v>0.16666666666667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5</v>
      </c>
      <c r="AX8" s="107">
        <f>IF(Q8=0,"",IF(AW8=0,"",(AW8/Q8)))</f>
        <v>0.11904761904762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5</v>
      </c>
      <c r="BG8" s="113">
        <f>IF(Q8=0,"",IF(BF8=0,"",(BF8/Q8)))</f>
        <v>0.11904761904762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11</v>
      </c>
      <c r="BP8" s="120">
        <f>IF(Q8=0,"",IF(BO8=0,"",(BO8/Q8)))</f>
        <v>0.26190476190476</v>
      </c>
      <c r="BQ8" s="121">
        <v>1</v>
      </c>
      <c r="BR8" s="122">
        <f>IFERROR(BQ8/BO8,"-")</f>
        <v>0.090909090909091</v>
      </c>
      <c r="BS8" s="123">
        <v>10000</v>
      </c>
      <c r="BT8" s="124">
        <f>IFERROR(BS8/BO8,"-")</f>
        <v>909.09090909091</v>
      </c>
      <c r="BU8" s="125">
        <v>1</v>
      </c>
      <c r="BV8" s="125"/>
      <c r="BW8" s="125"/>
      <c r="BX8" s="126">
        <v>11</v>
      </c>
      <c r="BY8" s="127">
        <f>IF(Q8=0,"",IF(BX8=0,"",(BX8/Q8)))</f>
        <v>0.26190476190476</v>
      </c>
      <c r="BZ8" s="128">
        <v>3</v>
      </c>
      <c r="CA8" s="129">
        <f>IFERROR(BZ8/BX8,"-")</f>
        <v>0.27272727272727</v>
      </c>
      <c r="CB8" s="130">
        <v>19000</v>
      </c>
      <c r="CC8" s="131">
        <f>IFERROR(CB8/BX8,"-")</f>
        <v>1727.2727272727</v>
      </c>
      <c r="CD8" s="132">
        <v>2</v>
      </c>
      <c r="CE8" s="132">
        <v>1</v>
      </c>
      <c r="CF8" s="132"/>
      <c r="CG8" s="133">
        <v>3</v>
      </c>
      <c r="CH8" s="134">
        <f>IF(Q8=0,"",IF(CG8=0,"",(CG8/Q8)))</f>
        <v>0.071428571428571</v>
      </c>
      <c r="CI8" s="135">
        <v>2</v>
      </c>
      <c r="CJ8" s="136">
        <f>IFERROR(CI8/CG8,"-")</f>
        <v>0.66666666666667</v>
      </c>
      <c r="CK8" s="137">
        <v>404000</v>
      </c>
      <c r="CL8" s="138">
        <f>IFERROR(CK8/CG8,"-")</f>
        <v>134666.66666667</v>
      </c>
      <c r="CM8" s="139"/>
      <c r="CN8" s="139">
        <v>1</v>
      </c>
      <c r="CO8" s="139">
        <v>1</v>
      </c>
      <c r="CP8" s="140">
        <v>6</v>
      </c>
      <c r="CQ8" s="141">
        <v>433000</v>
      </c>
      <c r="CR8" s="141">
        <v>398000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221</v>
      </c>
      <c r="C9" s="189" t="s">
        <v>209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71</v>
      </c>
      <c r="M9" s="80">
        <v>40</v>
      </c>
      <c r="N9" s="80">
        <v>26</v>
      </c>
      <c r="O9" s="91">
        <v>13</v>
      </c>
      <c r="P9" s="92">
        <v>0</v>
      </c>
      <c r="Q9" s="93">
        <f>O9+P9</f>
        <v>13</v>
      </c>
      <c r="R9" s="81">
        <f>IFERROR(Q9/N9,"-")</f>
        <v>0.5</v>
      </c>
      <c r="S9" s="80">
        <v>4</v>
      </c>
      <c r="T9" s="80">
        <v>1</v>
      </c>
      <c r="U9" s="81">
        <f>IFERROR(T9/(Q9),"-")</f>
        <v>0.076923076923077</v>
      </c>
      <c r="V9" s="82"/>
      <c r="W9" s="83">
        <v>2</v>
      </c>
      <c r="X9" s="81">
        <f>IF(Q9=0,"-",W9/Q9)</f>
        <v>0.15384615384615</v>
      </c>
      <c r="Y9" s="186">
        <v>43000</v>
      </c>
      <c r="Z9" s="187">
        <f>IFERROR(Y9/Q9,"-")</f>
        <v>3307.6923076923</v>
      </c>
      <c r="AA9" s="187">
        <f>IFERROR(Y9/W9,"-")</f>
        <v>21500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2</v>
      </c>
      <c r="BG9" s="113">
        <f>IF(Q9=0,"",IF(BF9=0,"",(BF9/Q9)))</f>
        <v>0.15384615384615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6</v>
      </c>
      <c r="BP9" s="120">
        <f>IF(Q9=0,"",IF(BO9=0,"",(BO9/Q9)))</f>
        <v>0.46153846153846</v>
      </c>
      <c r="BQ9" s="121">
        <v>2</v>
      </c>
      <c r="BR9" s="122">
        <f>IFERROR(BQ9/BO9,"-")</f>
        <v>0.33333333333333</v>
      </c>
      <c r="BS9" s="123">
        <v>43000</v>
      </c>
      <c r="BT9" s="124">
        <f>IFERROR(BS9/BO9,"-")</f>
        <v>7166.6666666667</v>
      </c>
      <c r="BU9" s="125">
        <v>1</v>
      </c>
      <c r="BV9" s="125"/>
      <c r="BW9" s="125">
        <v>1</v>
      </c>
      <c r="BX9" s="126">
        <v>5</v>
      </c>
      <c r="BY9" s="127">
        <f>IF(Q9=0,"",IF(BX9=0,"",(BX9/Q9)))</f>
        <v>0.38461538461538</v>
      </c>
      <c r="BZ9" s="128">
        <v>1</v>
      </c>
      <c r="CA9" s="129">
        <f>IFERROR(BZ9/BX9,"-")</f>
        <v>0.2</v>
      </c>
      <c r="CB9" s="130">
        <v>23000</v>
      </c>
      <c r="CC9" s="131">
        <f>IFERROR(CB9/BX9,"-")</f>
        <v>4600</v>
      </c>
      <c r="CD9" s="132"/>
      <c r="CE9" s="132">
        <v>1</v>
      </c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2</v>
      </c>
      <c r="CQ9" s="141">
        <v>43000</v>
      </c>
      <c r="CR9" s="141">
        <v>33000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4.3416666666667</v>
      </c>
      <c r="B12" s="39"/>
      <c r="C12" s="39"/>
      <c r="D12" s="39"/>
      <c r="E12" s="39"/>
      <c r="F12" s="39"/>
      <c r="G12" s="39"/>
      <c r="H12" s="40" t="s">
        <v>222</v>
      </c>
      <c r="I12" s="40"/>
      <c r="J12" s="40"/>
      <c r="K12" s="184">
        <f>SUM(K6:K11)</f>
        <v>120000</v>
      </c>
      <c r="L12" s="41">
        <f>SUM(L6:L11)</f>
        <v>104</v>
      </c>
      <c r="M12" s="41">
        <f>SUM(M6:M11)</f>
        <v>57</v>
      </c>
      <c r="N12" s="41">
        <f>SUM(N6:N11)</f>
        <v>34</v>
      </c>
      <c r="O12" s="41">
        <f>SUM(O6:O11)</f>
        <v>73</v>
      </c>
      <c r="P12" s="41">
        <f>SUM(P6:P11)</f>
        <v>0</v>
      </c>
      <c r="Q12" s="41">
        <f>SUM(Q6:Q11)</f>
        <v>73</v>
      </c>
      <c r="R12" s="42">
        <f>IFERROR(Q12/N12,"-")</f>
        <v>2.1470588235294</v>
      </c>
      <c r="S12" s="77">
        <f>SUM(S6:S11)</f>
        <v>11</v>
      </c>
      <c r="T12" s="77">
        <f>SUM(T6:T11)</f>
        <v>10</v>
      </c>
      <c r="U12" s="42">
        <f>IFERROR(S12/Q12,"-")</f>
        <v>0.15068493150685</v>
      </c>
      <c r="V12" s="43">
        <f>IFERROR(K12/Q12,"-")</f>
        <v>1643.8356164384</v>
      </c>
      <c r="W12" s="44">
        <f>SUM(W6:W11)</f>
        <v>12</v>
      </c>
      <c r="X12" s="42">
        <f>IFERROR(W12/Q12,"-")</f>
        <v>0.16438356164384</v>
      </c>
      <c r="Y12" s="184">
        <f>SUM(Y6:Y11)</f>
        <v>521000</v>
      </c>
      <c r="Z12" s="184">
        <f>IFERROR(Y12/Q12,"-")</f>
        <v>7136.9863013699</v>
      </c>
      <c r="AA12" s="184">
        <f>IFERROR(Y12/W12,"-")</f>
        <v>43416.666666667</v>
      </c>
      <c r="AB12" s="184">
        <f>Y12-K12</f>
        <v>401000</v>
      </c>
      <c r="AC12" s="46">
        <f>Y12/K12</f>
        <v>4.3416666666667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0.24</v>
      </c>
      <c r="B6" s="189" t="s">
        <v>224</v>
      </c>
      <c r="C6" s="189" t="s">
        <v>209</v>
      </c>
      <c r="D6" s="189" t="s">
        <v>225</v>
      </c>
      <c r="E6" s="189" t="s">
        <v>226</v>
      </c>
      <c r="F6" s="189" t="s">
        <v>227</v>
      </c>
      <c r="G6" s="189" t="s">
        <v>61</v>
      </c>
      <c r="H6" s="89" t="s">
        <v>228</v>
      </c>
      <c r="I6" s="89" t="s">
        <v>229</v>
      </c>
      <c r="J6" s="89" t="s">
        <v>230</v>
      </c>
      <c r="K6" s="181">
        <v>125000</v>
      </c>
      <c r="L6" s="80">
        <v>0</v>
      </c>
      <c r="M6" s="80">
        <v>0</v>
      </c>
      <c r="N6" s="80">
        <v>0</v>
      </c>
      <c r="O6" s="91">
        <v>57</v>
      </c>
      <c r="P6" s="92">
        <v>2</v>
      </c>
      <c r="Q6" s="93">
        <f>O6+P6</f>
        <v>59</v>
      </c>
      <c r="R6" s="81" t="str">
        <f>IFERROR(Q6/N6,"-")</f>
        <v>-</v>
      </c>
      <c r="S6" s="80">
        <v>1</v>
      </c>
      <c r="T6" s="80">
        <v>9</v>
      </c>
      <c r="U6" s="81">
        <f>IFERROR(T6/(Q6),"-")</f>
        <v>0.15254237288136</v>
      </c>
      <c r="V6" s="82">
        <f>IFERROR(K6/SUM(Q6:Q7),"-")</f>
        <v>1126.1261261261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-95000</v>
      </c>
      <c r="AC6" s="85">
        <f>SUM(Y6:Y7)/SUM(K6:K7)</f>
        <v>0.24</v>
      </c>
      <c r="AD6" s="78"/>
      <c r="AE6" s="94">
        <v>2</v>
      </c>
      <c r="AF6" s="95">
        <f>IF(Q6=0,"",IF(AE6=0,"",(AE6/Q6)))</f>
        <v>0.033898305084746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27</v>
      </c>
      <c r="AO6" s="101">
        <f>IF(Q6=0,"",IF(AN6=0,"",(AN6/Q6)))</f>
        <v>0.45762711864407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10</v>
      </c>
      <c r="AX6" s="107">
        <f>IF(Q6=0,"",IF(AW6=0,"",(AW6/Q6)))</f>
        <v>0.16949152542373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8</v>
      </c>
      <c r="BG6" s="113">
        <f>IF(Q6=0,"",IF(BF6=0,"",(BF6/Q6)))</f>
        <v>0.13559322033898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9</v>
      </c>
      <c r="BP6" s="120">
        <f>IF(Q6=0,"",IF(BO6=0,"",(BO6/Q6)))</f>
        <v>0.15254237288136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0.050847457627119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231</v>
      </c>
      <c r="C7" s="189" t="s">
        <v>209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215</v>
      </c>
      <c r="M7" s="80">
        <v>125</v>
      </c>
      <c r="N7" s="80">
        <v>257</v>
      </c>
      <c r="O7" s="91">
        <v>51</v>
      </c>
      <c r="P7" s="92">
        <v>1</v>
      </c>
      <c r="Q7" s="93">
        <f>O7+P7</f>
        <v>52</v>
      </c>
      <c r="R7" s="81">
        <f>IFERROR(Q7/N7,"-")</f>
        <v>0.20233463035019</v>
      </c>
      <c r="S7" s="80">
        <v>4</v>
      </c>
      <c r="T7" s="80">
        <v>11</v>
      </c>
      <c r="U7" s="81">
        <f>IFERROR(T7/(Q7),"-")</f>
        <v>0.21153846153846</v>
      </c>
      <c r="V7" s="82"/>
      <c r="W7" s="83">
        <v>2</v>
      </c>
      <c r="X7" s="81">
        <f>IF(Q7=0,"-",W7/Q7)</f>
        <v>0.038461538461538</v>
      </c>
      <c r="Y7" s="186">
        <v>30000</v>
      </c>
      <c r="Z7" s="187">
        <f>IFERROR(Y7/Q7,"-")</f>
        <v>576.92307692308</v>
      </c>
      <c r="AA7" s="187">
        <f>IFERROR(Y7/W7,"-")</f>
        <v>15000</v>
      </c>
      <c r="AB7" s="181"/>
      <c r="AC7" s="85"/>
      <c r="AD7" s="78"/>
      <c r="AE7" s="94">
        <v>1</v>
      </c>
      <c r="AF7" s="95">
        <f>IF(Q7=0,"",IF(AE7=0,"",(AE7/Q7)))</f>
        <v>0.019230769230769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23</v>
      </c>
      <c r="AO7" s="101">
        <f>IF(Q7=0,"",IF(AN7=0,"",(AN7/Q7)))</f>
        <v>0.44230769230769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8</v>
      </c>
      <c r="AX7" s="107">
        <f>IF(Q7=0,"",IF(AW7=0,"",(AW7/Q7)))</f>
        <v>0.15384615384615</v>
      </c>
      <c r="AY7" s="106">
        <v>1</v>
      </c>
      <c r="AZ7" s="108">
        <f>IFERROR(AY7/AW7,"-")</f>
        <v>0.125</v>
      </c>
      <c r="BA7" s="109">
        <v>27000</v>
      </c>
      <c r="BB7" s="110">
        <f>IFERROR(BA7/AW7,"-")</f>
        <v>3375</v>
      </c>
      <c r="BC7" s="111"/>
      <c r="BD7" s="111"/>
      <c r="BE7" s="111">
        <v>1</v>
      </c>
      <c r="BF7" s="112">
        <v>6</v>
      </c>
      <c r="BG7" s="113">
        <f>IF(Q7=0,"",IF(BF7=0,"",(BF7/Q7)))</f>
        <v>0.11538461538462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8</v>
      </c>
      <c r="BP7" s="120">
        <f>IF(Q7=0,"",IF(BO7=0,"",(BO7/Q7)))</f>
        <v>0.15384615384615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5</v>
      </c>
      <c r="BY7" s="127">
        <f>IF(Q7=0,"",IF(BX7=0,"",(BX7/Q7)))</f>
        <v>0.096153846153846</v>
      </c>
      <c r="BZ7" s="128">
        <v>1</v>
      </c>
      <c r="CA7" s="129">
        <f>IFERROR(BZ7/BX7,"-")</f>
        <v>0.2</v>
      </c>
      <c r="CB7" s="130">
        <v>3000</v>
      </c>
      <c r="CC7" s="131">
        <f>IFERROR(CB7/BX7,"-")</f>
        <v>600</v>
      </c>
      <c r="CD7" s="132">
        <v>1</v>
      </c>
      <c r="CE7" s="132"/>
      <c r="CF7" s="132"/>
      <c r="CG7" s="133">
        <v>1</v>
      </c>
      <c r="CH7" s="134">
        <f>IF(Q7=0,"",IF(CG7=0,"",(CG7/Q7)))</f>
        <v>0.019230769230769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30000</v>
      </c>
      <c r="CR7" s="141">
        <v>27000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0.056</v>
      </c>
      <c r="B8" s="189" t="s">
        <v>232</v>
      </c>
      <c r="C8" s="189" t="s">
        <v>209</v>
      </c>
      <c r="D8" s="189" t="s">
        <v>225</v>
      </c>
      <c r="E8" s="189" t="s">
        <v>233</v>
      </c>
      <c r="F8" s="189" t="s">
        <v>234</v>
      </c>
      <c r="G8" s="189" t="s">
        <v>61</v>
      </c>
      <c r="H8" s="89" t="s">
        <v>235</v>
      </c>
      <c r="I8" s="89" t="s">
        <v>229</v>
      </c>
      <c r="J8" s="89" t="s">
        <v>236</v>
      </c>
      <c r="K8" s="181">
        <v>125000</v>
      </c>
      <c r="L8" s="80">
        <v>0</v>
      </c>
      <c r="M8" s="80">
        <v>0</v>
      </c>
      <c r="N8" s="80">
        <v>0</v>
      </c>
      <c r="O8" s="91">
        <v>43</v>
      </c>
      <c r="P8" s="92">
        <v>1</v>
      </c>
      <c r="Q8" s="93">
        <f>O8+P8</f>
        <v>44</v>
      </c>
      <c r="R8" s="81" t="str">
        <f>IFERROR(Q8/N8,"-")</f>
        <v>-</v>
      </c>
      <c r="S8" s="80">
        <v>1</v>
      </c>
      <c r="T8" s="80">
        <v>7</v>
      </c>
      <c r="U8" s="81">
        <f>IFERROR(T8/(Q8),"-")</f>
        <v>0.15909090909091</v>
      </c>
      <c r="V8" s="82">
        <f>IFERROR(K8/SUM(Q8:Q9),"-")</f>
        <v>1666.6666666667</v>
      </c>
      <c r="W8" s="83">
        <v>2</v>
      </c>
      <c r="X8" s="81">
        <f>IF(Q8=0,"-",W8/Q8)</f>
        <v>0.045454545454545</v>
      </c>
      <c r="Y8" s="186">
        <v>7000</v>
      </c>
      <c r="Z8" s="187">
        <f>IFERROR(Y8/Q8,"-")</f>
        <v>159.09090909091</v>
      </c>
      <c r="AA8" s="187">
        <f>IFERROR(Y8/W8,"-")</f>
        <v>3500</v>
      </c>
      <c r="AB8" s="181">
        <f>SUM(Y8:Y9)-SUM(K8:K9)</f>
        <v>-118000</v>
      </c>
      <c r="AC8" s="85">
        <f>SUM(Y8:Y9)/SUM(K8:K9)</f>
        <v>0.056</v>
      </c>
      <c r="AD8" s="78"/>
      <c r="AE8" s="94">
        <v>1</v>
      </c>
      <c r="AF8" s="95">
        <f>IF(Q8=0,"",IF(AE8=0,"",(AE8/Q8)))</f>
        <v>0.022727272727273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8</v>
      </c>
      <c r="AO8" s="101">
        <f>IF(Q8=0,"",IF(AN8=0,"",(AN8/Q8)))</f>
        <v>0.18181818181818</v>
      </c>
      <c r="AP8" s="100">
        <v>1</v>
      </c>
      <c r="AQ8" s="102">
        <f>IFERROR(AP8/AN8,"-")</f>
        <v>0.125</v>
      </c>
      <c r="AR8" s="103">
        <v>5000</v>
      </c>
      <c r="AS8" s="104">
        <f>IFERROR(AR8/AN8,"-")</f>
        <v>625</v>
      </c>
      <c r="AT8" s="105">
        <v>1</v>
      </c>
      <c r="AU8" s="105"/>
      <c r="AV8" s="105"/>
      <c r="AW8" s="106">
        <v>6</v>
      </c>
      <c r="AX8" s="107">
        <f>IF(Q8=0,"",IF(AW8=0,"",(AW8/Q8)))</f>
        <v>0.13636363636364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10</v>
      </c>
      <c r="BG8" s="113">
        <f>IF(Q8=0,"",IF(BF8=0,"",(BF8/Q8)))</f>
        <v>0.22727272727273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12</v>
      </c>
      <c r="BP8" s="120">
        <f>IF(Q8=0,"",IF(BO8=0,"",(BO8/Q8)))</f>
        <v>0.27272727272727</v>
      </c>
      <c r="BQ8" s="121">
        <v>1</v>
      </c>
      <c r="BR8" s="122">
        <f>IFERROR(BQ8/BO8,"-")</f>
        <v>0.083333333333333</v>
      </c>
      <c r="BS8" s="123">
        <v>2000</v>
      </c>
      <c r="BT8" s="124">
        <f>IFERROR(BS8/BO8,"-")</f>
        <v>166.66666666667</v>
      </c>
      <c r="BU8" s="125">
        <v>1</v>
      </c>
      <c r="BV8" s="125"/>
      <c r="BW8" s="125"/>
      <c r="BX8" s="126">
        <v>6</v>
      </c>
      <c r="BY8" s="127">
        <f>IF(Q8=0,"",IF(BX8=0,"",(BX8/Q8)))</f>
        <v>0.13636363636364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1</v>
      </c>
      <c r="CH8" s="134">
        <f>IF(Q8=0,"",IF(CG8=0,"",(CG8/Q8)))</f>
        <v>0.022727272727273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2</v>
      </c>
      <c r="CQ8" s="141">
        <v>7000</v>
      </c>
      <c r="CR8" s="141">
        <v>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237</v>
      </c>
      <c r="C9" s="189" t="s">
        <v>209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103</v>
      </c>
      <c r="M9" s="80">
        <v>75</v>
      </c>
      <c r="N9" s="80">
        <v>50</v>
      </c>
      <c r="O9" s="91">
        <v>30</v>
      </c>
      <c r="P9" s="92">
        <v>1</v>
      </c>
      <c r="Q9" s="93">
        <f>O9+P9</f>
        <v>31</v>
      </c>
      <c r="R9" s="81">
        <f>IFERROR(Q9/N9,"-")</f>
        <v>0.62</v>
      </c>
      <c r="S9" s="80">
        <v>3</v>
      </c>
      <c r="T9" s="80">
        <v>10</v>
      </c>
      <c r="U9" s="81">
        <f>IFERROR(T9/(Q9),"-")</f>
        <v>0.32258064516129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8</v>
      </c>
      <c r="AO9" s="101">
        <f>IF(Q9=0,"",IF(AN9=0,"",(AN9/Q9)))</f>
        <v>0.25806451612903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7</v>
      </c>
      <c r="AX9" s="107">
        <f>IF(Q9=0,"",IF(AW9=0,"",(AW9/Q9)))</f>
        <v>0.2258064516129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5</v>
      </c>
      <c r="BG9" s="113">
        <f>IF(Q9=0,"",IF(BF9=0,"",(BF9/Q9)))</f>
        <v>0.16129032258065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8</v>
      </c>
      <c r="BP9" s="120">
        <f>IF(Q9=0,"",IF(BO9=0,"",(BO9/Q9)))</f>
        <v>0.25806451612903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3</v>
      </c>
      <c r="BY9" s="127">
        <f>IF(Q9=0,"",IF(BX9=0,"",(BX9/Q9)))</f>
        <v>0.096774193548387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0.148</v>
      </c>
      <c r="B12" s="39"/>
      <c r="C12" s="39"/>
      <c r="D12" s="39"/>
      <c r="E12" s="39"/>
      <c r="F12" s="39"/>
      <c r="G12" s="39"/>
      <c r="H12" s="40" t="s">
        <v>238</v>
      </c>
      <c r="I12" s="40"/>
      <c r="J12" s="40"/>
      <c r="K12" s="184">
        <f>SUM(K6:K11)</f>
        <v>250000</v>
      </c>
      <c r="L12" s="41">
        <f>SUM(L6:L11)</f>
        <v>318</v>
      </c>
      <c r="M12" s="41">
        <f>SUM(M6:M11)</f>
        <v>200</v>
      </c>
      <c r="N12" s="41">
        <f>SUM(N6:N11)</f>
        <v>307</v>
      </c>
      <c r="O12" s="41">
        <f>SUM(O6:O11)</f>
        <v>181</v>
      </c>
      <c r="P12" s="41">
        <f>SUM(P6:P11)</f>
        <v>5</v>
      </c>
      <c r="Q12" s="41">
        <f>SUM(Q6:Q11)</f>
        <v>186</v>
      </c>
      <c r="R12" s="42">
        <f>IFERROR(Q12/N12,"-")</f>
        <v>0.60586319218241</v>
      </c>
      <c r="S12" s="77">
        <f>SUM(S6:S11)</f>
        <v>9</v>
      </c>
      <c r="T12" s="77">
        <f>SUM(T6:T11)</f>
        <v>37</v>
      </c>
      <c r="U12" s="42">
        <f>IFERROR(S12/Q12,"-")</f>
        <v>0.048387096774194</v>
      </c>
      <c r="V12" s="43">
        <f>IFERROR(K12/Q12,"-")</f>
        <v>1344.0860215054</v>
      </c>
      <c r="W12" s="44">
        <f>SUM(W6:W11)</f>
        <v>4</v>
      </c>
      <c r="X12" s="42">
        <f>IFERROR(W12/Q12,"-")</f>
        <v>0.021505376344086</v>
      </c>
      <c r="Y12" s="184">
        <f>SUM(Y6:Y11)</f>
        <v>37000</v>
      </c>
      <c r="Z12" s="184">
        <f>IFERROR(Y12/Q12,"-")</f>
        <v>198.9247311828</v>
      </c>
      <c r="AA12" s="184">
        <f>IFERROR(Y12/W12,"-")</f>
        <v>9250</v>
      </c>
      <c r="AB12" s="184">
        <f>Y12-K12</f>
        <v>-213000</v>
      </c>
      <c r="AC12" s="46">
        <f>Y12/K12</f>
        <v>0.148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239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240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241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242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243</v>
      </c>
      <c r="C6" s="189" t="s">
        <v>244</v>
      </c>
      <c r="D6" s="189"/>
      <c r="E6" s="189" t="s">
        <v>80</v>
      </c>
      <c r="F6" s="89" t="s">
        <v>245</v>
      </c>
      <c r="G6" s="89" t="s">
        <v>246</v>
      </c>
      <c r="H6" s="181">
        <v>0</v>
      </c>
      <c r="I6" s="84">
        <v>1500</v>
      </c>
      <c r="J6" s="80">
        <v>0</v>
      </c>
      <c r="K6" s="80">
        <v>0</v>
      </c>
      <c r="L6" s="80">
        <v>0</v>
      </c>
      <c r="M6" s="93">
        <v>0</v>
      </c>
      <c r="N6" s="144">
        <v>0</v>
      </c>
      <c r="O6" s="81" t="str">
        <f>IFERROR(M6/L6,"-")</f>
        <v>-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247</v>
      </c>
      <c r="C7" s="189" t="s">
        <v>244</v>
      </c>
      <c r="D7" s="189"/>
      <c r="E7" s="189" t="s">
        <v>80</v>
      </c>
      <c r="F7" s="89" t="s">
        <v>248</v>
      </c>
      <c r="G7" s="89" t="s">
        <v>246</v>
      </c>
      <c r="H7" s="181">
        <v>0</v>
      </c>
      <c r="I7" s="84">
        <v>1500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249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0</v>
      </c>
      <c r="M10" s="41">
        <f>SUM(M6:M9)</f>
        <v>0</v>
      </c>
      <c r="N10" s="41">
        <f>SUM(N6:N9)</f>
        <v>0</v>
      </c>
      <c r="O10" s="42" t="str">
        <f>IFERROR(M10/L10,"-")</f>
        <v>-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250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240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251</v>
      </c>
      <c r="C6" s="189" t="s">
        <v>252</v>
      </c>
      <c r="D6" s="189" t="s">
        <v>253</v>
      </c>
      <c r="E6" s="189" t="s">
        <v>254</v>
      </c>
      <c r="F6" s="89" t="s">
        <v>255</v>
      </c>
      <c r="G6" s="89" t="s">
        <v>246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2.3512090700672</v>
      </c>
      <c r="B7" s="189" t="s">
        <v>256</v>
      </c>
      <c r="C7" s="189" t="s">
        <v>252</v>
      </c>
      <c r="D7" s="189" t="s">
        <v>253</v>
      </c>
      <c r="E7" s="189" t="s">
        <v>254</v>
      </c>
      <c r="F7" s="89" t="s">
        <v>257</v>
      </c>
      <c r="G7" s="89" t="s">
        <v>246</v>
      </c>
      <c r="H7" s="181">
        <v>5803882</v>
      </c>
      <c r="I7" s="80">
        <v>5258</v>
      </c>
      <c r="J7" s="80">
        <v>0</v>
      </c>
      <c r="K7" s="80">
        <v>308683</v>
      </c>
      <c r="L7" s="93">
        <v>1904</v>
      </c>
      <c r="M7" s="81">
        <f>IFERROR(L7/K7,"-")</f>
        <v>0.0061681401308138</v>
      </c>
      <c r="N7" s="80">
        <v>100</v>
      </c>
      <c r="O7" s="80">
        <v>675</v>
      </c>
      <c r="P7" s="81">
        <f>IFERROR(N7/(L7),"-")</f>
        <v>0.052521008403361</v>
      </c>
      <c r="Q7" s="82">
        <f>IFERROR(H7/SUM(L7:L7),"-")</f>
        <v>3048.2573529412</v>
      </c>
      <c r="R7" s="83">
        <v>260</v>
      </c>
      <c r="S7" s="81">
        <f>IF(L7=0,"-",R7/L7)</f>
        <v>0.13655462184874</v>
      </c>
      <c r="T7" s="186">
        <v>13646140</v>
      </c>
      <c r="U7" s="187">
        <f>IFERROR(T7/L7,"-")</f>
        <v>7167.0903361345</v>
      </c>
      <c r="V7" s="187">
        <f>IFERROR(T7/R7,"-")</f>
        <v>52485.153846154</v>
      </c>
      <c r="W7" s="181">
        <f>SUM(T7:T7)-SUM(H7:H7)</f>
        <v>7842258</v>
      </c>
      <c r="X7" s="85">
        <f>SUM(T7:T7)/SUM(H7:H7)</f>
        <v>2.3512090700672</v>
      </c>
      <c r="Y7" s="78"/>
      <c r="Z7" s="94">
        <v>5</v>
      </c>
      <c r="AA7" s="95">
        <f>IF(L7=0,"",IF(Z7=0,"",(Z7/L7)))</f>
        <v>0.0026260504201681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22</v>
      </c>
      <c r="AJ7" s="101">
        <f>IF(L7=0,"",IF(AI7=0,"",(AI7/L7)))</f>
        <v>0.011554621848739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16</v>
      </c>
      <c r="AS7" s="107">
        <f>IF(L7=0,"",IF(AR7=0,"",(AR7/L7)))</f>
        <v>0.0084033613445378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112</v>
      </c>
      <c r="BB7" s="113">
        <f>IF(L7=0,"",IF(BA7=0,"",(BA7/L7)))</f>
        <v>0.058823529411765</v>
      </c>
      <c r="BC7" s="112">
        <v>11</v>
      </c>
      <c r="BD7" s="114">
        <f>IFERROR(BC7/BA7,"-")</f>
        <v>0.098214285714286</v>
      </c>
      <c r="BE7" s="115">
        <v>51000</v>
      </c>
      <c r="BF7" s="116">
        <f>IFERROR(BE7/BA7,"-")</f>
        <v>455.35714285714</v>
      </c>
      <c r="BG7" s="117">
        <v>9</v>
      </c>
      <c r="BH7" s="117">
        <v>2</v>
      </c>
      <c r="BI7" s="117"/>
      <c r="BJ7" s="119">
        <v>1057</v>
      </c>
      <c r="BK7" s="120">
        <f>IF(L7=0,"",IF(BJ7=0,"",(BJ7/L7)))</f>
        <v>0.55514705882353</v>
      </c>
      <c r="BL7" s="121">
        <v>125</v>
      </c>
      <c r="BM7" s="122">
        <f>IFERROR(BL7/BJ7,"-")</f>
        <v>0.11825922421949</v>
      </c>
      <c r="BN7" s="123">
        <v>4597610</v>
      </c>
      <c r="BO7" s="124">
        <f>IFERROR(BN7/BJ7,"-")</f>
        <v>4349.6783349101</v>
      </c>
      <c r="BP7" s="125">
        <v>43</v>
      </c>
      <c r="BQ7" s="125">
        <v>27</v>
      </c>
      <c r="BR7" s="125">
        <v>55</v>
      </c>
      <c r="BS7" s="126">
        <v>551</v>
      </c>
      <c r="BT7" s="127">
        <f>IF(L7=0,"",IF(BS7=0,"",(BS7/L7)))</f>
        <v>0.28939075630252</v>
      </c>
      <c r="BU7" s="128">
        <v>87</v>
      </c>
      <c r="BV7" s="129">
        <f>IFERROR(BU7/BS7,"-")</f>
        <v>0.15789473684211</v>
      </c>
      <c r="BW7" s="130">
        <v>6092530</v>
      </c>
      <c r="BX7" s="131">
        <f>IFERROR(BW7/BS7,"-")</f>
        <v>11057.22323049</v>
      </c>
      <c r="BY7" s="132">
        <v>22</v>
      </c>
      <c r="BZ7" s="132">
        <v>11</v>
      </c>
      <c r="CA7" s="132">
        <v>54</v>
      </c>
      <c r="CB7" s="133">
        <v>141</v>
      </c>
      <c r="CC7" s="134">
        <f>IF(L7=0,"",IF(CB7=0,"",(CB7/L7)))</f>
        <v>0.074054621848739</v>
      </c>
      <c r="CD7" s="135">
        <v>37</v>
      </c>
      <c r="CE7" s="136">
        <f>IFERROR(CD7/CB7,"-")</f>
        <v>0.26241134751773</v>
      </c>
      <c r="CF7" s="137">
        <v>2905000</v>
      </c>
      <c r="CG7" s="138">
        <f>IFERROR(CF7/CB7,"-")</f>
        <v>20602.836879433</v>
      </c>
      <c r="CH7" s="139">
        <v>9</v>
      </c>
      <c r="CI7" s="139">
        <v>5</v>
      </c>
      <c r="CJ7" s="139">
        <v>23</v>
      </c>
      <c r="CK7" s="140">
        <v>260</v>
      </c>
      <c r="CL7" s="141">
        <v>13646140</v>
      </c>
      <c r="CM7" s="141">
        <v>990000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0.82422693692848</v>
      </c>
      <c r="B8" s="189" t="s">
        <v>258</v>
      </c>
      <c r="C8" s="189" t="s">
        <v>252</v>
      </c>
      <c r="D8" s="189" t="s">
        <v>253</v>
      </c>
      <c r="E8" s="189" t="s">
        <v>254</v>
      </c>
      <c r="F8" s="89" t="s">
        <v>259</v>
      </c>
      <c r="G8" s="89" t="s">
        <v>246</v>
      </c>
      <c r="H8" s="181">
        <v>4665402</v>
      </c>
      <c r="I8" s="80">
        <v>3768</v>
      </c>
      <c r="J8" s="80">
        <v>0</v>
      </c>
      <c r="K8" s="80">
        <v>92393</v>
      </c>
      <c r="L8" s="93">
        <v>1845</v>
      </c>
      <c r="M8" s="81">
        <f>IFERROR(L8/K8,"-")</f>
        <v>0.019969045273993</v>
      </c>
      <c r="N8" s="80">
        <v>36</v>
      </c>
      <c r="O8" s="80">
        <v>709</v>
      </c>
      <c r="P8" s="81">
        <f>IFERROR(N8/(L8),"-")</f>
        <v>0.019512195121951</v>
      </c>
      <c r="Q8" s="82">
        <f>IFERROR(H8/SUM(L8:L8),"-")</f>
        <v>2528.6731707317</v>
      </c>
      <c r="R8" s="83">
        <v>182</v>
      </c>
      <c r="S8" s="81">
        <f>IF(L8=0,"-",R8/L8)</f>
        <v>0.098644986449864</v>
      </c>
      <c r="T8" s="186">
        <v>3845350</v>
      </c>
      <c r="U8" s="187">
        <f>IFERROR(T8/L8,"-")</f>
        <v>2084.2005420054</v>
      </c>
      <c r="V8" s="187">
        <f>IFERROR(T8/R8,"-")</f>
        <v>21128.296703297</v>
      </c>
      <c r="W8" s="181">
        <f>SUM(T8:T8)-SUM(H8:H8)</f>
        <v>-820052</v>
      </c>
      <c r="X8" s="85">
        <f>SUM(T8:T8)/SUM(H8:H8)</f>
        <v>0.82422693692848</v>
      </c>
      <c r="Y8" s="78"/>
      <c r="Z8" s="94">
        <v>99</v>
      </c>
      <c r="AA8" s="95">
        <f>IF(L8=0,"",IF(Z8=0,"",(Z8/L8)))</f>
        <v>0.053658536585366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350</v>
      </c>
      <c r="AJ8" s="101">
        <f>IF(L8=0,"",IF(AI8=0,"",(AI8/L8)))</f>
        <v>0.18970189701897</v>
      </c>
      <c r="AK8" s="100">
        <v>20</v>
      </c>
      <c r="AL8" s="102">
        <f>IFERROR(AK8/AI8,"-")</f>
        <v>0.057142857142857</v>
      </c>
      <c r="AM8" s="103">
        <v>229170</v>
      </c>
      <c r="AN8" s="104">
        <f>IFERROR(AM8/AI8,"-")</f>
        <v>654.77142857143</v>
      </c>
      <c r="AO8" s="105">
        <v>12</v>
      </c>
      <c r="AP8" s="105">
        <v>4</v>
      </c>
      <c r="AQ8" s="105">
        <v>4</v>
      </c>
      <c r="AR8" s="106">
        <v>263</v>
      </c>
      <c r="AS8" s="107">
        <f>IF(L8=0,"",IF(AR8=0,"",(AR8/L8)))</f>
        <v>0.14254742547425</v>
      </c>
      <c r="AT8" s="106">
        <v>11</v>
      </c>
      <c r="AU8" s="108">
        <f>IFERROR(AT8/AR8,"-")</f>
        <v>0.041825095057034</v>
      </c>
      <c r="AV8" s="109">
        <v>70880</v>
      </c>
      <c r="AW8" s="110">
        <f>IFERROR(AV8/AR8,"-")</f>
        <v>269.50570342205</v>
      </c>
      <c r="AX8" s="111">
        <v>6</v>
      </c>
      <c r="AY8" s="111">
        <v>3</v>
      </c>
      <c r="AZ8" s="111">
        <v>2</v>
      </c>
      <c r="BA8" s="112">
        <v>452</v>
      </c>
      <c r="BB8" s="113">
        <f>IF(L8=0,"",IF(BA8=0,"",(BA8/L8)))</f>
        <v>0.2449864498645</v>
      </c>
      <c r="BC8" s="112">
        <v>41</v>
      </c>
      <c r="BD8" s="114">
        <f>IFERROR(BC8/BA8,"-")</f>
        <v>0.09070796460177</v>
      </c>
      <c r="BE8" s="115">
        <v>455600</v>
      </c>
      <c r="BF8" s="116">
        <f>IFERROR(BE8/BA8,"-")</f>
        <v>1007.9646017699</v>
      </c>
      <c r="BG8" s="117">
        <v>20</v>
      </c>
      <c r="BH8" s="117">
        <v>9</v>
      </c>
      <c r="BI8" s="117">
        <v>12</v>
      </c>
      <c r="BJ8" s="119">
        <v>466</v>
      </c>
      <c r="BK8" s="120">
        <f>IF(L8=0,"",IF(BJ8=0,"",(BJ8/L8)))</f>
        <v>0.25257452574526</v>
      </c>
      <c r="BL8" s="121">
        <v>59</v>
      </c>
      <c r="BM8" s="122">
        <f>IFERROR(BL8/BJ8,"-")</f>
        <v>0.12660944206009</v>
      </c>
      <c r="BN8" s="123">
        <v>1400700</v>
      </c>
      <c r="BO8" s="124">
        <f>IFERROR(BN8/BJ8,"-")</f>
        <v>3005.7939914163</v>
      </c>
      <c r="BP8" s="125">
        <v>32</v>
      </c>
      <c r="BQ8" s="125">
        <v>12</v>
      </c>
      <c r="BR8" s="125">
        <v>15</v>
      </c>
      <c r="BS8" s="126">
        <v>178</v>
      </c>
      <c r="BT8" s="127">
        <f>IF(L8=0,"",IF(BS8=0,"",(BS8/L8)))</f>
        <v>0.096476964769648</v>
      </c>
      <c r="BU8" s="128">
        <v>37</v>
      </c>
      <c r="BV8" s="129">
        <f>IFERROR(BU8/BS8,"-")</f>
        <v>0.20786516853933</v>
      </c>
      <c r="BW8" s="130">
        <v>997000</v>
      </c>
      <c r="BX8" s="131">
        <f>IFERROR(BW8/BS8,"-")</f>
        <v>5601.1235955056</v>
      </c>
      <c r="BY8" s="132">
        <v>13</v>
      </c>
      <c r="BZ8" s="132">
        <v>7</v>
      </c>
      <c r="CA8" s="132">
        <v>17</v>
      </c>
      <c r="CB8" s="133">
        <v>37</v>
      </c>
      <c r="CC8" s="134">
        <f>IF(L8=0,"",IF(CB8=0,"",(CB8/L8)))</f>
        <v>0.020054200542005</v>
      </c>
      <c r="CD8" s="135">
        <v>14</v>
      </c>
      <c r="CE8" s="136">
        <f>IFERROR(CD8/CB8,"-")</f>
        <v>0.37837837837838</v>
      </c>
      <c r="CF8" s="137">
        <v>692000</v>
      </c>
      <c r="CG8" s="138">
        <f>IFERROR(CF8/CB8,"-")</f>
        <v>18702.702702703</v>
      </c>
      <c r="CH8" s="139">
        <v>6</v>
      </c>
      <c r="CI8" s="139">
        <v>2</v>
      </c>
      <c r="CJ8" s="139">
        <v>6</v>
      </c>
      <c r="CK8" s="140">
        <v>182</v>
      </c>
      <c r="CL8" s="141">
        <v>3845350</v>
      </c>
      <c r="CM8" s="141">
        <v>425270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260</v>
      </c>
      <c r="C9" s="189" t="s">
        <v>252</v>
      </c>
      <c r="D9" s="189" t="s">
        <v>253</v>
      </c>
      <c r="E9" s="189" t="s">
        <v>254</v>
      </c>
      <c r="F9" s="89" t="s">
        <v>261</v>
      </c>
      <c r="G9" s="89" t="s">
        <v>246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262</v>
      </c>
      <c r="G12" s="40"/>
      <c r="H12" s="184"/>
      <c r="I12" s="41">
        <f>SUM(I6:I11)</f>
        <v>9026</v>
      </c>
      <c r="J12" s="41">
        <f>SUM(J6:J11)</f>
        <v>0</v>
      </c>
      <c r="K12" s="41">
        <f>SUM(K6:K11)</f>
        <v>401076</v>
      </c>
      <c r="L12" s="41">
        <f>SUM(L6:L11)</f>
        <v>3749</v>
      </c>
      <c r="M12" s="42">
        <f>IFERROR(L12/K12,"-")</f>
        <v>0.0093473556134</v>
      </c>
      <c r="N12" s="77">
        <f>SUM(N6:N11)</f>
        <v>136</v>
      </c>
      <c r="O12" s="77">
        <f>SUM(O6:O11)</f>
        <v>1384</v>
      </c>
      <c r="P12" s="42">
        <f>IFERROR(N12/L12,"-")</f>
        <v>0.036276340357429</v>
      </c>
      <c r="Q12" s="43">
        <f>IFERROR(H12/L12,"-")</f>
        <v>0</v>
      </c>
      <c r="R12" s="44">
        <f>SUM(R6:R11)</f>
        <v>442</v>
      </c>
      <c r="S12" s="42">
        <f>IFERROR(R12/L12,"-")</f>
        <v>0.11789810616164</v>
      </c>
      <c r="T12" s="184">
        <f>SUM(T6:T11)</f>
        <v>17491490</v>
      </c>
      <c r="U12" s="184">
        <f>IFERROR(T12/L12,"-")</f>
        <v>4665.6415044012</v>
      </c>
      <c r="V12" s="184">
        <f>IFERROR(T12/R12,"-")</f>
        <v>39573.50678733</v>
      </c>
      <c r="W12" s="184">
        <f>T12-H12</f>
        <v>17491490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