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<sst xmlns="http://schemas.openxmlformats.org/spreadsheetml/2006/main" uniqueCount="282">
  <si>
    <t>02月</t>
  </si>
  <si>
    <t>ヘスティア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</si>
  <si>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</si>
  <si>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</si>
  <si>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</si>
  <si>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</si>
  <si>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</si>
  <si>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</si>
  <si>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</si>
  <si>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</si>
  <si>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</si>
  <si>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</si>
  <si>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</si>
  <si>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</si>
  <si>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</si>
  <si>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</si>
  <si>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</si>
  <si>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</si>
  <si>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</si>
  <si>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</si>
  <si>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</si>
  <si>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</si>
  <si>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</si>
  <si>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</si>
  <si>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</si>
  <si>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</si>
  <si>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</si>
  <si>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</si>
  <si>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</si>
  <si>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</si>
  <si>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</si>
  <si>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</si>
  <si>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</si>
  <si>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</si>
  <si>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</si>
  <si>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</si>
  <si>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</si>
  <si>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</si>
  <si>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</si>
  <si>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</si>
  <si>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</si>
  <si>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</si>
  <si>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</si>
  <si>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</si>
  <si>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</si>
  <si>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</si>
  <si>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</si>
  <si>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</si>
  <si>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</si>
  <si>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</si>
  <si>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</si>
  <si>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</si>
  <si>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</si>
  <si>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</si>
  <si>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</si>
  <si>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</si>
  <si>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</si>
  <si>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ln_ink198</t>
  </si>
  <si>
    <t>インターカラー</t>
  </si>
  <si>
    <t>デリヘル版3(LINEver)（高宮菜々子）</t>
  </si>
  <si>
    <t>LINEで出会いリクルート70歳まで応募可</t>
  </si>
  <si>
    <t>line</t>
  </si>
  <si>
    <t>スポニチ関東</t>
  </si>
  <si>
    <t>4C終面全5段</t>
  </si>
  <si>
    <t>2月19日(日)</t>
  </si>
  <si>
    <t>ln_ink199</t>
  </si>
  <si>
    <t>スポニチ関西</t>
  </si>
  <si>
    <t>ln_ink200</t>
  </si>
  <si>
    <t>スポニチ西部</t>
  </si>
  <si>
    <t>ln_ink201</t>
  </si>
  <si>
    <t>スポニチ北海道</t>
  </si>
  <si>
    <t>ic3448</t>
  </si>
  <si>
    <t>(空電共通)</t>
  </si>
  <si>
    <t>空電</t>
  </si>
  <si>
    <t>空電 (共通)</t>
  </si>
  <si>
    <t>ln_ink202</t>
  </si>
  <si>
    <t>デリヘル版(LINEver)（高宮菜々子）</t>
  </si>
  <si>
    <t>三密(秘密♡親密♡密着)の出会い中高年で大流行</t>
  </si>
  <si>
    <t>全5段つかみ55段保証</t>
  </si>
  <si>
    <t>55段保証</t>
  </si>
  <si>
    <t>ic3449</t>
  </si>
  <si>
    <t>ln_ink203</t>
  </si>
  <si>
    <t>右女9版(ヘスティア)(LINEver)（晶エリー）</t>
  </si>
  <si>
    <t>え美熟女が(LINEver)</t>
  </si>
  <si>
    <t>半5段つかみ55段保証</t>
  </si>
  <si>
    <t>ic3450</t>
  </si>
  <si>
    <t>ln_ink204</t>
  </si>
  <si>
    <t>DVDパッケージ＿ストーリー版(LINEver)（百瀬凛花）</t>
  </si>
  <si>
    <t>学生いませんギャルいません(LINEver)</t>
  </si>
  <si>
    <t>全3段つかみ55段保証</t>
  </si>
  <si>
    <t>ic3451</t>
  </si>
  <si>
    <t>ln_ink205</t>
  </si>
  <si>
    <t>①右女9版(ヘスティア)(LINEver)（百瀬凛花）</t>
  </si>
  <si>
    <t>①学生いませんギャルもいません熟女熟女熟女熟女(LINEver)</t>
  </si>
  <si>
    <t>サンスポ関東</t>
  </si>
  <si>
    <t>全5段つかみ15段</t>
  </si>
  <si>
    <t>1～15日</t>
  </si>
  <si>
    <t>ic3452</t>
  </si>
  <si>
    <t>ln_ink206</t>
  </si>
  <si>
    <t>半5段つかみ15段</t>
  </si>
  <si>
    <t>ic3453</t>
  </si>
  <si>
    <t>ln_ink207</t>
  </si>
  <si>
    <t>②雑誌版SPA(LINEver)（高宮菜々子）</t>
  </si>
  <si>
    <t>②え?LINEでこんなに出会えんの！？ダメ元で始めたはずが</t>
  </si>
  <si>
    <t>16～31日</t>
  </si>
  <si>
    <t>ic3454</t>
  </si>
  <si>
    <t>ln_ink208</t>
  </si>
  <si>
    <t>ic3455</t>
  </si>
  <si>
    <t>ln_ink209</t>
  </si>
  <si>
    <t>サンスポ関西</t>
  </si>
  <si>
    <t>ic3456</t>
  </si>
  <si>
    <t>ln_ink210</t>
  </si>
  <si>
    <t>ic3457</t>
  </si>
  <si>
    <t>ln_ink211</t>
  </si>
  <si>
    <t>ic3458</t>
  </si>
  <si>
    <t>ln_ink212</t>
  </si>
  <si>
    <t>ic3459</t>
  </si>
  <si>
    <t>ln_ink213</t>
  </si>
  <si>
    <t>デイリースポーツ関西</t>
  </si>
  <si>
    <t>全5段・半5段段つかみ10段保証</t>
  </si>
  <si>
    <t>10段保証</t>
  </si>
  <si>
    <t>ln_ink214</t>
  </si>
  <si>
    <t>デリヘル版(LINEver)（百瀬凛花）</t>
  </si>
  <si>
    <t>ln_ink215</t>
  </si>
  <si>
    <t>50〜70代男性限定熟女好きな男性募集中(LINEver)</t>
  </si>
  <si>
    <t>ln_ink216</t>
  </si>
  <si>
    <t>ln_ink217</t>
  </si>
  <si>
    <t>老人ホーム版(LINEver)（百瀬凛花）</t>
  </si>
  <si>
    <t>お相手待ちの女性が出ました(LINEver)</t>
  </si>
  <si>
    <t>ic3460</t>
  </si>
  <si>
    <t>ln_ink218</t>
  </si>
  <si>
    <t>①再婚&amp;理解者版(LINEver)（高宮菜々子）</t>
  </si>
  <si>
    <t>①再婚&amp;理解者(LINEver)</t>
  </si>
  <si>
    <t>ニッカン関西</t>
  </si>
  <si>
    <t>半2段つかみ10段保証</t>
  </si>
  <si>
    <t>1～10日</t>
  </si>
  <si>
    <t>ln_ink219</t>
  </si>
  <si>
    <t>②雑誌版SPA(LINEver)（晶エリー）</t>
  </si>
  <si>
    <t>②え?LINEでこんなに出会えんのダメ元で始めたはずが</t>
  </si>
  <si>
    <t>11～20日</t>
  </si>
  <si>
    <t>ln_ink220</t>
  </si>
  <si>
    <t>③看板案内版(LINEver)（百瀬凛花）</t>
  </si>
  <si>
    <t>③美しい熟女との出会いまでここから約3分(LINEver)</t>
  </si>
  <si>
    <t>21～31日</t>
  </si>
  <si>
    <t>ic3461</t>
  </si>
  <si>
    <t>ln_ink221</t>
  </si>
  <si>
    <t>日刊ゲンダイ東海版</t>
  </si>
  <si>
    <t>全2段</t>
  </si>
  <si>
    <t>ln_ink222</t>
  </si>
  <si>
    <t>②看板案内版(LINEver)（百瀬凛花）</t>
  </si>
  <si>
    <t>②美しい熟女との出会いまでここから約3分(LINEver)</t>
  </si>
  <si>
    <t>ic3462</t>
  </si>
  <si>
    <t>ln_ink223</t>
  </si>
  <si>
    <t>男性募集版(LINEver)（高宮菜々子）</t>
  </si>
  <si>
    <t>50代以上の男性大募集(LINEver)</t>
  </si>
  <si>
    <t>スポーツ報知関西　1回目</t>
  </si>
  <si>
    <t>4C終面雑報</t>
  </si>
  <si>
    <t>ln_ink224</t>
  </si>
  <si>
    <t>再婚&amp;理解者版(LINEver)（百瀬凛花）</t>
  </si>
  <si>
    <t>再婚&amp;理解者(LINEver)</t>
  </si>
  <si>
    <t>スポーツ報知関西　2回目</t>
  </si>
  <si>
    <t>ln_ink225</t>
  </si>
  <si>
    <t>右女3(LINEver)（晶エリー）</t>
  </si>
  <si>
    <t>もう50代の熟女だけどLINEで(書:ごめんなさい)</t>
  </si>
  <si>
    <t>スポーツ報知関西　3回目</t>
  </si>
  <si>
    <t>ln_ink226</t>
  </si>
  <si>
    <t>LINE版(つかみ)（高宮菜々子）</t>
  </si>
  <si>
    <t>LINEで熟女と出会いができるんです！</t>
  </si>
  <si>
    <t>スポーツ報知関西　4回目</t>
  </si>
  <si>
    <t>ln_ink227</t>
  </si>
  <si>
    <t>スポーツ報知関西　5回目</t>
  </si>
  <si>
    <t>ln_ink228</t>
  </si>
  <si>
    <t>スポーツ報知関西　6回目</t>
  </si>
  <si>
    <t>ln_ink229</t>
  </si>
  <si>
    <t>スポーツ報知関西　7回目</t>
  </si>
  <si>
    <t>ln_ink230</t>
  </si>
  <si>
    <t>スポーツ報知関西　8回目</t>
  </si>
  <si>
    <t>ln_ink231</t>
  </si>
  <si>
    <t>スポーツ報知関西　9回目</t>
  </si>
  <si>
    <t>ln_ink232</t>
  </si>
  <si>
    <t>スポーツ報知関西　10回目</t>
  </si>
  <si>
    <t>ln_ink233</t>
  </si>
  <si>
    <t>スポーツ報知関西　11回目</t>
  </si>
  <si>
    <t>ln_ink234</t>
  </si>
  <si>
    <t>スポーツ報知関西　12回目</t>
  </si>
  <si>
    <t>ln_ink235</t>
  </si>
  <si>
    <t>スポーツ報知関西　13回目</t>
  </si>
  <si>
    <t>ic3463</t>
  </si>
  <si>
    <t>共通</t>
  </si>
  <si>
    <t>ln_ink236</t>
  </si>
  <si>
    <t>全5段</t>
  </si>
  <si>
    <t>2月04日(土)</t>
  </si>
  <si>
    <t>ic3464</t>
  </si>
  <si>
    <t>ln_ink237</t>
  </si>
  <si>
    <t>2月25日(土)</t>
  </si>
  <si>
    <t>ic3465</t>
  </si>
  <si>
    <t>ln_ink238</t>
  </si>
  <si>
    <t>1C終面全5段</t>
  </si>
  <si>
    <t>2月05日(日)</t>
  </si>
  <si>
    <t>ic3466</t>
  </si>
  <si>
    <t>ln_ink239</t>
  </si>
  <si>
    <t>2月24日(金)</t>
  </si>
  <si>
    <t>ic3467</t>
  </si>
  <si>
    <t>ln_ink240</t>
  </si>
  <si>
    <t>ic3468</t>
  </si>
  <si>
    <t>ln_ink241</t>
  </si>
  <si>
    <t>50〜70代男性限定熟女好きな男性募集中男性募集版(LINEver)</t>
  </si>
  <si>
    <t>2月12日(日)</t>
  </si>
  <si>
    <t>ic3469</t>
  </si>
  <si>
    <t>ln_ink242</t>
  </si>
  <si>
    <t>東スポ・大スポ・九スポ・中京</t>
  </si>
  <si>
    <t>記事枠</t>
  </si>
  <si>
    <t>2月22日(水)</t>
  </si>
  <si>
    <t>ic3470</t>
  </si>
  <si>
    <t>ln_ink243</t>
  </si>
  <si>
    <t>記事(ノーマル)（）</t>
  </si>
  <si>
    <t>デイリー24「マカより効果的！？エロい熟女が誘ってくる魅力的なサイト」</t>
  </si>
  <si>
    <t>4C記事枠</t>
  </si>
  <si>
    <t>ln_ink244</t>
  </si>
  <si>
    <t>記事(黄)（）</t>
  </si>
  <si>
    <t>デイリー25「揉み放題！巨乳、美乳、神乳…オジサンなら好きに選べます」</t>
  </si>
  <si>
    <t>ln_ink245</t>
  </si>
  <si>
    <t>記事(青)（）</t>
  </si>
  <si>
    <t>226「60歳で良かったぁ～」中高年だけのLINEから始まる簡単出会い」</t>
  </si>
  <si>
    <t>ln_ink246</t>
  </si>
  <si>
    <t>記事(赤)（）</t>
  </si>
  <si>
    <t>227「男性不足の「ヘスティア」だから中年男性は神様です」</t>
  </si>
  <si>
    <t>2月26日(日)</t>
  </si>
  <si>
    <t>ic3471</t>
  </si>
  <si>
    <t>新聞 TOTAL</t>
  </si>
  <si>
    <t>●雑誌 広告</t>
  </si>
  <si>
    <t>ln_ink197</t>
  </si>
  <si>
    <t>日本ジャーナル出版</t>
  </si>
  <si>
    <t>アダルトチック版(LINEver)（高宮菜々子）</t>
  </si>
  <si>
    <t>元手0円お色気熟女と中年男性がLINEで出会える</t>
  </si>
  <si>
    <t>週刊実話</t>
  </si>
  <si>
    <t>表4</t>
  </si>
  <si>
    <t>2月16日(木)</t>
  </si>
  <si>
    <t>za243</t>
  </si>
  <si>
    <t>ln_adn006</t>
  </si>
  <si>
    <t>アドライヴ</t>
  </si>
  <si>
    <t>大洋図書</t>
  </si>
  <si>
    <t>1P記事_求む！LINE版_ヘスティア</t>
  </si>
  <si>
    <t>臨時増刊ラヴァーズ</t>
  </si>
  <si>
    <t>2月21日(火)</t>
  </si>
  <si>
    <t>ad817</t>
  </si>
  <si>
    <t>雑誌 TOTAL</t>
  </si>
  <si>
    <t>●DVD 広告</t>
  </si>
  <si>
    <t>ln_adn005</t>
  </si>
  <si>
    <t>文友舎</t>
  </si>
  <si>
    <t>DVD漫画きよし(LINE版)</t>
  </si>
  <si>
    <t>毎月売</t>
  </si>
  <si>
    <t>EXCITING MAX!SPECIAL</t>
  </si>
  <si>
    <t>DVD袋裏1C+コンテンツ枠</t>
  </si>
  <si>
    <t>2月11日(土)</t>
  </si>
  <si>
    <t>pa607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</si>
  <si>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</si>
  <si>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</si>
  <si>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</si>
  <si>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</si>
  <si>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</si>
  <si>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</si>
  <si>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</si>
  <si>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lp07</t>
  </si>
  <si>
    <t>おまたせ出会いNavi</t>
  </si>
  <si>
    <t>2/1～2/28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</si>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</sst>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0.40214285714286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0</v>
      </c>
      <c r="O6" s="91">
        <v>36</v>
      </c>
      <c r="P6" s="92">
        <v>0</v>
      </c>
      <c r="Q6" s="93">
        <f>O6+P6</f>
        <v>36</v>
      </c>
      <c r="R6" s="81" t="str">
        <f>IFERROR(Q6/N6,"-")</f>
        <v>-</v>
      </c>
      <c r="S6" s="80">
        <v>1</v>
      </c>
      <c r="T6" s="80">
        <v>5</v>
      </c>
      <c r="U6" s="81">
        <f>IFERROR(T6/(Q6),"-")</f>
        <v>0.13888888888889</v>
      </c>
      <c r="V6" s="82">
        <f>IFERROR(K6/SUM(Q6:Q10),"-")</f>
        <v>6363.6363636364</v>
      </c>
      <c r="W6" s="83">
        <v>3</v>
      </c>
      <c r="X6" s="81">
        <f>IF(Q6=0,"-",W6/Q6)</f>
        <v>0.083333333333333</v>
      </c>
      <c r="Y6" s="186">
        <v>11000</v>
      </c>
      <c r="Z6" s="187">
        <f>IFERROR(Y6/Q6,"-")</f>
        <v>305.55555555556</v>
      </c>
      <c r="AA6" s="187">
        <f>IFERROR(Y6/W6,"-")</f>
        <v>3666.6666666667</v>
      </c>
      <c r="AB6" s="181">
        <f>SUM(Y6:Y10)-SUM(K6:K10)</f>
        <v>-418500</v>
      </c>
      <c r="AC6" s="85">
        <f>SUM(Y6:Y10)/SUM(K6:K10)</f>
        <v>0.40214285714286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6</v>
      </c>
      <c r="AO6" s="101">
        <f>IF(Q6=0,"",IF(AN6=0,"",(AN6/Q6)))</f>
        <v>0.16666666666667</v>
      </c>
      <c r="AP6" s="100">
        <v>1</v>
      </c>
      <c r="AQ6" s="102">
        <f>IFERROR(AP6/AN6,"-")</f>
        <v>0.16666666666667</v>
      </c>
      <c r="AR6" s="103">
        <v>5000</v>
      </c>
      <c r="AS6" s="104">
        <f>IFERROR(AR6/AN6,"-")</f>
        <v>833.33333333333</v>
      </c>
      <c r="AT6" s="105">
        <v>1</v>
      </c>
      <c r="AU6" s="105"/>
      <c r="AV6" s="105"/>
      <c r="AW6" s="106">
        <v>2</v>
      </c>
      <c r="AX6" s="107">
        <f>IF(Q6=0,"",IF(AW6=0,"",(AW6/Q6)))</f>
        <v>0.055555555555556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5</v>
      </c>
      <c r="BG6" s="113">
        <f>IF(Q6=0,"",IF(BF6=0,"",(BF6/Q6)))</f>
        <v>0.13888888888889</v>
      </c>
      <c r="BH6" s="112">
        <v>1</v>
      </c>
      <c r="BI6" s="114">
        <f>IFERROR(BH6/BF6,"-")</f>
        <v>0.2</v>
      </c>
      <c r="BJ6" s="115">
        <v>3000</v>
      </c>
      <c r="BK6" s="116">
        <f>IFERROR(BJ6/BF6,"-")</f>
        <v>600</v>
      </c>
      <c r="BL6" s="117">
        <v>1</v>
      </c>
      <c r="BM6" s="117"/>
      <c r="BN6" s="117"/>
      <c r="BO6" s="119">
        <v>14</v>
      </c>
      <c r="BP6" s="120">
        <f>IF(Q6=0,"",IF(BO6=0,"",(BO6/Q6)))</f>
        <v>0.38888888888889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6</v>
      </c>
      <c r="BY6" s="127">
        <f>IF(Q6=0,"",IF(BX6=0,"",(BX6/Q6)))</f>
        <v>0.16666666666667</v>
      </c>
      <c r="BZ6" s="128">
        <v>1</v>
      </c>
      <c r="CA6" s="129">
        <f>IFERROR(BZ6/BX6,"-")</f>
        <v>0.16666666666667</v>
      </c>
      <c r="CB6" s="130">
        <v>3000</v>
      </c>
      <c r="CC6" s="131">
        <f>IFERROR(CB6/BX6,"-")</f>
        <v>500</v>
      </c>
      <c r="CD6" s="132">
        <v>1</v>
      </c>
      <c r="CE6" s="132"/>
      <c r="CF6" s="132"/>
      <c r="CG6" s="133">
        <v>3</v>
      </c>
      <c r="CH6" s="134">
        <f>IF(Q6=0,"",IF(CG6=0,"",(CG6/Q6)))</f>
        <v>0.083333333333333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3</v>
      </c>
      <c r="CQ6" s="141">
        <v>11000</v>
      </c>
      <c r="CR6" s="141">
        <v>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0</v>
      </c>
      <c r="M7" s="80">
        <v>0</v>
      </c>
      <c r="N7" s="80">
        <v>0</v>
      </c>
      <c r="O7" s="91">
        <v>32</v>
      </c>
      <c r="P7" s="92">
        <v>0</v>
      </c>
      <c r="Q7" s="93">
        <f>O7+P7</f>
        <v>32</v>
      </c>
      <c r="R7" s="81" t="str">
        <f>IFERROR(Q7/N7,"-")</f>
        <v>-</v>
      </c>
      <c r="S7" s="80">
        <v>2</v>
      </c>
      <c r="T7" s="80">
        <v>7</v>
      </c>
      <c r="U7" s="81">
        <f>IFERROR(T7/(Q7),"-")</f>
        <v>0.21875</v>
      </c>
      <c r="V7" s="82"/>
      <c r="W7" s="83">
        <v>5</v>
      </c>
      <c r="X7" s="81">
        <f>IF(Q7=0,"-",W7/Q7)</f>
        <v>0.15625</v>
      </c>
      <c r="Y7" s="186">
        <v>59500</v>
      </c>
      <c r="Z7" s="187">
        <f>IFERROR(Y7/Q7,"-")</f>
        <v>1859.375</v>
      </c>
      <c r="AA7" s="187">
        <f>IFERROR(Y7/W7,"-")</f>
        <v>11900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3</v>
      </c>
      <c r="AO7" s="101">
        <f>IF(Q7=0,"",IF(AN7=0,"",(AN7/Q7)))</f>
        <v>0.09375</v>
      </c>
      <c r="AP7" s="100">
        <v>1</v>
      </c>
      <c r="AQ7" s="102">
        <f>IFERROR(AP7/AN7,"-")</f>
        <v>0.33333333333333</v>
      </c>
      <c r="AR7" s="103">
        <v>3500</v>
      </c>
      <c r="AS7" s="104">
        <f>IFERROR(AR7/AN7,"-")</f>
        <v>1166.6666666667</v>
      </c>
      <c r="AT7" s="105"/>
      <c r="AU7" s="105">
        <v>1</v>
      </c>
      <c r="AV7" s="105"/>
      <c r="AW7" s="106">
        <v>1</v>
      </c>
      <c r="AX7" s="107">
        <f>IF(Q7=0,"",IF(AW7=0,"",(AW7/Q7)))</f>
        <v>0.03125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</v>
      </c>
      <c r="BG7" s="113">
        <f>IF(Q7=0,"",IF(BF7=0,"",(BF7/Q7)))</f>
        <v>0.03125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17</v>
      </c>
      <c r="BP7" s="120">
        <f>IF(Q7=0,"",IF(BO7=0,"",(BO7/Q7)))</f>
        <v>0.53125</v>
      </c>
      <c r="BQ7" s="121">
        <v>3</v>
      </c>
      <c r="BR7" s="122">
        <f>IFERROR(BQ7/BO7,"-")</f>
        <v>0.17647058823529</v>
      </c>
      <c r="BS7" s="123">
        <v>31000</v>
      </c>
      <c r="BT7" s="124">
        <f>IFERROR(BS7/BO7,"-")</f>
        <v>1823.5294117647</v>
      </c>
      <c r="BU7" s="125">
        <v>1</v>
      </c>
      <c r="BV7" s="125">
        <v>1</v>
      </c>
      <c r="BW7" s="125">
        <v>1</v>
      </c>
      <c r="BX7" s="126">
        <v>9</v>
      </c>
      <c r="BY7" s="127">
        <f>IF(Q7=0,"",IF(BX7=0,"",(BX7/Q7)))</f>
        <v>0.28125</v>
      </c>
      <c r="BZ7" s="128">
        <v>1</v>
      </c>
      <c r="CA7" s="129">
        <f>IFERROR(BZ7/BX7,"-")</f>
        <v>0.11111111111111</v>
      </c>
      <c r="CB7" s="130">
        <v>25000</v>
      </c>
      <c r="CC7" s="131">
        <f>IFERROR(CB7/BX7,"-")</f>
        <v>2777.7777777778</v>
      </c>
      <c r="CD7" s="132"/>
      <c r="CE7" s="132"/>
      <c r="CF7" s="132">
        <v>1</v>
      </c>
      <c r="CG7" s="133">
        <v>1</v>
      </c>
      <c r="CH7" s="134">
        <f>IF(Q7=0,"",IF(CG7=0,"",(CG7/Q7)))</f>
        <v>0.03125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5</v>
      </c>
      <c r="CQ7" s="141">
        <v>59500</v>
      </c>
      <c r="CR7" s="141">
        <v>25000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0</v>
      </c>
      <c r="M8" s="80">
        <v>0</v>
      </c>
      <c r="N8" s="80">
        <v>0</v>
      </c>
      <c r="O8" s="91">
        <v>14</v>
      </c>
      <c r="P8" s="92">
        <v>0</v>
      </c>
      <c r="Q8" s="93">
        <f>O8+P8</f>
        <v>14</v>
      </c>
      <c r="R8" s="81" t="str">
        <f>IFERROR(Q8/N8,"-")</f>
        <v>-</v>
      </c>
      <c r="S8" s="80">
        <v>1</v>
      </c>
      <c r="T8" s="80">
        <v>1</v>
      </c>
      <c r="U8" s="81">
        <f>IFERROR(T8/(Q8),"-")</f>
        <v>0.071428571428571</v>
      </c>
      <c r="V8" s="82"/>
      <c r="W8" s="83">
        <v>3</v>
      </c>
      <c r="X8" s="81">
        <f>IF(Q8=0,"-",W8/Q8)</f>
        <v>0.21428571428571</v>
      </c>
      <c r="Y8" s="186">
        <v>45000</v>
      </c>
      <c r="Z8" s="187">
        <f>IFERROR(Y8/Q8,"-")</f>
        <v>3214.2857142857</v>
      </c>
      <c r="AA8" s="187">
        <f>IFERROR(Y8/W8,"-")</f>
        <v>15000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0.071428571428571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1</v>
      </c>
      <c r="AX8" s="107">
        <f>IF(Q8=0,"",IF(AW8=0,"",(AW8/Q8)))</f>
        <v>0.071428571428571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4</v>
      </c>
      <c r="BG8" s="113">
        <f>IF(Q8=0,"",IF(BF8=0,"",(BF8/Q8)))</f>
        <v>0.28571428571429</v>
      </c>
      <c r="BH8" s="112">
        <v>2</v>
      </c>
      <c r="BI8" s="114">
        <f>IFERROR(BH8/BF8,"-")</f>
        <v>0.5</v>
      </c>
      <c r="BJ8" s="115">
        <v>42000</v>
      </c>
      <c r="BK8" s="116">
        <f>IFERROR(BJ8/BF8,"-")</f>
        <v>10500</v>
      </c>
      <c r="BL8" s="117">
        <v>1</v>
      </c>
      <c r="BM8" s="117"/>
      <c r="BN8" s="117">
        <v>1</v>
      </c>
      <c r="BO8" s="119">
        <v>2</v>
      </c>
      <c r="BP8" s="120">
        <f>IF(Q8=0,"",IF(BO8=0,"",(BO8/Q8)))</f>
        <v>0.14285714285714</v>
      </c>
      <c r="BQ8" s="121">
        <v>1</v>
      </c>
      <c r="BR8" s="122">
        <f>IFERROR(BQ8/BO8,"-")</f>
        <v>0.5</v>
      </c>
      <c r="BS8" s="123">
        <v>3000</v>
      </c>
      <c r="BT8" s="124">
        <f>IFERROR(BS8/BO8,"-")</f>
        <v>1500</v>
      </c>
      <c r="BU8" s="125">
        <v>1</v>
      </c>
      <c r="BV8" s="125"/>
      <c r="BW8" s="125"/>
      <c r="BX8" s="126">
        <v>3</v>
      </c>
      <c r="BY8" s="127">
        <f>IF(Q8=0,"",IF(BX8=0,"",(BX8/Q8)))</f>
        <v>0.21428571428571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>
        <v>3</v>
      </c>
      <c r="CH8" s="134">
        <f>IF(Q8=0,"",IF(CG8=0,"",(CG8/Q8)))</f>
        <v>0.21428571428571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3</v>
      </c>
      <c r="CQ8" s="141">
        <v>45000</v>
      </c>
      <c r="CR8" s="141">
        <v>39000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0</v>
      </c>
      <c r="M9" s="80">
        <v>0</v>
      </c>
      <c r="N9" s="80">
        <v>0</v>
      </c>
      <c r="O9" s="91">
        <v>16</v>
      </c>
      <c r="P9" s="92">
        <v>0</v>
      </c>
      <c r="Q9" s="93">
        <f>O9+P9</f>
        <v>16</v>
      </c>
      <c r="R9" s="81" t="str">
        <f>IFERROR(Q9/N9,"-")</f>
        <v>-</v>
      </c>
      <c r="S9" s="80">
        <v>0</v>
      </c>
      <c r="T9" s="80">
        <v>2</v>
      </c>
      <c r="U9" s="81">
        <f>IFERROR(T9/(Q9),"-")</f>
        <v>0.125</v>
      </c>
      <c r="V9" s="82"/>
      <c r="W9" s="83">
        <v>3</v>
      </c>
      <c r="X9" s="81">
        <f>IF(Q9=0,"-",W9/Q9)</f>
        <v>0.1875</v>
      </c>
      <c r="Y9" s="186">
        <v>12000</v>
      </c>
      <c r="Z9" s="187">
        <f>IFERROR(Y9/Q9,"-")</f>
        <v>750</v>
      </c>
      <c r="AA9" s="187">
        <f>IFERROR(Y9/W9,"-")</f>
        <v>4000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0.0625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2</v>
      </c>
      <c r="BG9" s="113">
        <f>IF(Q9=0,"",IF(BF9=0,"",(BF9/Q9)))</f>
        <v>0.125</v>
      </c>
      <c r="BH9" s="112">
        <v>1</v>
      </c>
      <c r="BI9" s="114">
        <f>IFERROR(BH9/BF9,"-")</f>
        <v>0.5</v>
      </c>
      <c r="BJ9" s="115">
        <v>3000</v>
      </c>
      <c r="BK9" s="116">
        <f>IFERROR(BJ9/BF9,"-")</f>
        <v>1500</v>
      </c>
      <c r="BL9" s="117">
        <v>1</v>
      </c>
      <c r="BM9" s="117"/>
      <c r="BN9" s="117"/>
      <c r="BO9" s="119">
        <v>7</v>
      </c>
      <c r="BP9" s="120">
        <f>IF(Q9=0,"",IF(BO9=0,"",(BO9/Q9)))</f>
        <v>0.4375</v>
      </c>
      <c r="BQ9" s="121">
        <v>2</v>
      </c>
      <c r="BR9" s="122">
        <f>IFERROR(BQ9/BO9,"-")</f>
        <v>0.28571428571429</v>
      </c>
      <c r="BS9" s="123">
        <v>9000</v>
      </c>
      <c r="BT9" s="124">
        <f>IFERROR(BS9/BO9,"-")</f>
        <v>1285.7142857143</v>
      </c>
      <c r="BU9" s="125">
        <v>1</v>
      </c>
      <c r="BV9" s="125">
        <v>1</v>
      </c>
      <c r="BW9" s="125"/>
      <c r="BX9" s="126">
        <v>6</v>
      </c>
      <c r="BY9" s="127">
        <f>IF(Q9=0,"",IF(BX9=0,"",(BX9/Q9)))</f>
        <v>0.375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3</v>
      </c>
      <c r="CQ9" s="141">
        <v>12000</v>
      </c>
      <c r="CR9" s="141">
        <v>6000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73</v>
      </c>
      <c r="H10" s="89" t="s">
        <v>74</v>
      </c>
      <c r="I10" s="89"/>
      <c r="J10" s="89"/>
      <c r="K10" s="181"/>
      <c r="L10" s="80">
        <v>70</v>
      </c>
      <c r="M10" s="80">
        <v>54</v>
      </c>
      <c r="N10" s="80">
        <v>41</v>
      </c>
      <c r="O10" s="91">
        <v>12</v>
      </c>
      <c r="P10" s="92">
        <v>0</v>
      </c>
      <c r="Q10" s="93">
        <f>O10+P10</f>
        <v>12</v>
      </c>
      <c r="R10" s="81">
        <f>IFERROR(Q10/N10,"-")</f>
        <v>0.29268292682927</v>
      </c>
      <c r="S10" s="80">
        <v>1</v>
      </c>
      <c r="T10" s="80">
        <v>2</v>
      </c>
      <c r="U10" s="81">
        <f>IFERROR(T10/(Q10),"-")</f>
        <v>0.16666666666667</v>
      </c>
      <c r="V10" s="82"/>
      <c r="W10" s="83">
        <v>2</v>
      </c>
      <c r="X10" s="81">
        <f>IF(Q10=0,"-",W10/Q10)</f>
        <v>0.16666666666667</v>
      </c>
      <c r="Y10" s="186">
        <v>154000</v>
      </c>
      <c r="Z10" s="187">
        <f>IFERROR(Y10/Q10,"-")</f>
        <v>12833.333333333</v>
      </c>
      <c r="AA10" s="187">
        <f>IFERROR(Y10/W10,"-")</f>
        <v>77000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0.083333333333333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2</v>
      </c>
      <c r="BP10" s="120">
        <f>IF(Q10=0,"",IF(BO10=0,"",(BO10/Q10)))</f>
        <v>0.16666666666667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6</v>
      </c>
      <c r="BY10" s="127">
        <f>IF(Q10=0,"",IF(BX10=0,"",(BX10/Q10)))</f>
        <v>0.5</v>
      </c>
      <c r="BZ10" s="128">
        <v>1</v>
      </c>
      <c r="CA10" s="129">
        <f>IFERROR(BZ10/BX10,"-")</f>
        <v>0.16666666666667</v>
      </c>
      <c r="CB10" s="130">
        <v>96000</v>
      </c>
      <c r="CC10" s="131">
        <f>IFERROR(CB10/BX10,"-")</f>
        <v>16000</v>
      </c>
      <c r="CD10" s="132"/>
      <c r="CE10" s="132"/>
      <c r="CF10" s="132">
        <v>1</v>
      </c>
      <c r="CG10" s="133">
        <v>3</v>
      </c>
      <c r="CH10" s="134">
        <f>IF(Q10=0,"",IF(CG10=0,"",(CG10/Q10)))</f>
        <v>0.25</v>
      </c>
      <c r="CI10" s="135">
        <v>2</v>
      </c>
      <c r="CJ10" s="136">
        <f>IFERROR(CI10/CG10,"-")</f>
        <v>0.66666666666667</v>
      </c>
      <c r="CK10" s="137">
        <v>73000</v>
      </c>
      <c r="CL10" s="138">
        <f>IFERROR(CK10/CG10,"-")</f>
        <v>24333.333333333</v>
      </c>
      <c r="CM10" s="139"/>
      <c r="CN10" s="139"/>
      <c r="CO10" s="139">
        <v>2</v>
      </c>
      <c r="CP10" s="140">
        <v>2</v>
      </c>
      <c r="CQ10" s="141">
        <v>154000</v>
      </c>
      <c r="CR10" s="141">
        <v>96000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0.74909090909091</v>
      </c>
      <c r="B11" s="189" t="s">
        <v>75</v>
      </c>
      <c r="C11" s="189" t="s">
        <v>58</v>
      </c>
      <c r="D11" s="189"/>
      <c r="E11" s="189" t="s">
        <v>76</v>
      </c>
      <c r="F11" s="189" t="s">
        <v>77</v>
      </c>
      <c r="G11" s="189" t="s">
        <v>61</v>
      </c>
      <c r="H11" s="89" t="s">
        <v>68</v>
      </c>
      <c r="I11" s="89" t="s">
        <v>78</v>
      </c>
      <c r="J11" s="89" t="s">
        <v>79</v>
      </c>
      <c r="K11" s="181">
        <v>550000</v>
      </c>
      <c r="L11" s="80">
        <v>0</v>
      </c>
      <c r="M11" s="80">
        <v>0</v>
      </c>
      <c r="N11" s="80">
        <v>0</v>
      </c>
      <c r="O11" s="91">
        <v>20</v>
      </c>
      <c r="P11" s="92">
        <v>0</v>
      </c>
      <c r="Q11" s="93">
        <f>O11+P11</f>
        <v>20</v>
      </c>
      <c r="R11" s="81" t="str">
        <f>IFERROR(Q11/N11,"-")</f>
        <v>-</v>
      </c>
      <c r="S11" s="80">
        <v>2</v>
      </c>
      <c r="T11" s="80">
        <v>1</v>
      </c>
      <c r="U11" s="81">
        <f>IFERROR(T11/(Q11),"-")</f>
        <v>0.05</v>
      </c>
      <c r="V11" s="82">
        <f>IFERROR(K11/SUM(Q11:Q16),"-")</f>
        <v>16176.470588235</v>
      </c>
      <c r="W11" s="83">
        <v>5</v>
      </c>
      <c r="X11" s="81">
        <f>IF(Q11=0,"-",W11/Q11)</f>
        <v>0.25</v>
      </c>
      <c r="Y11" s="186">
        <v>412000</v>
      </c>
      <c r="Z11" s="187">
        <f>IFERROR(Y11/Q11,"-")</f>
        <v>20600</v>
      </c>
      <c r="AA11" s="187">
        <f>IFERROR(Y11/W11,"-")</f>
        <v>82400</v>
      </c>
      <c r="AB11" s="181">
        <f>SUM(Y11:Y16)-SUM(K11:K16)</f>
        <v>-138000</v>
      </c>
      <c r="AC11" s="85">
        <f>SUM(Y11:Y16)/SUM(K11:K16)</f>
        <v>0.74909090909091</v>
      </c>
      <c r="AD11" s="78"/>
      <c r="AE11" s="94">
        <v>1</v>
      </c>
      <c r="AF11" s="95">
        <f>IF(Q11=0,"",IF(AE11=0,"",(AE11/Q11)))</f>
        <v>0.05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1</v>
      </c>
      <c r="AO11" s="101">
        <f>IF(Q11=0,"",IF(AN11=0,"",(AN11/Q11)))</f>
        <v>0.05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3</v>
      </c>
      <c r="BG11" s="113">
        <f>IF(Q11=0,"",IF(BF11=0,"",(BF11/Q11)))</f>
        <v>0.15</v>
      </c>
      <c r="BH11" s="112">
        <v>1</v>
      </c>
      <c r="BI11" s="114">
        <f>IFERROR(BH11/BF11,"-")</f>
        <v>0.33333333333333</v>
      </c>
      <c r="BJ11" s="115">
        <v>6000</v>
      </c>
      <c r="BK11" s="116">
        <f>IFERROR(BJ11/BF11,"-")</f>
        <v>2000</v>
      </c>
      <c r="BL11" s="117"/>
      <c r="BM11" s="117">
        <v>1</v>
      </c>
      <c r="BN11" s="117"/>
      <c r="BO11" s="119">
        <v>7</v>
      </c>
      <c r="BP11" s="120">
        <f>IF(Q11=0,"",IF(BO11=0,"",(BO11/Q11)))</f>
        <v>0.35</v>
      </c>
      <c r="BQ11" s="121">
        <v>1</v>
      </c>
      <c r="BR11" s="122">
        <f>IFERROR(BQ11/BO11,"-")</f>
        <v>0.14285714285714</v>
      </c>
      <c r="BS11" s="123">
        <v>42000</v>
      </c>
      <c r="BT11" s="124">
        <f>IFERROR(BS11/BO11,"-")</f>
        <v>6000</v>
      </c>
      <c r="BU11" s="125"/>
      <c r="BV11" s="125"/>
      <c r="BW11" s="125">
        <v>1</v>
      </c>
      <c r="BX11" s="126">
        <v>7</v>
      </c>
      <c r="BY11" s="127">
        <f>IF(Q11=0,"",IF(BX11=0,"",(BX11/Q11)))</f>
        <v>0.35</v>
      </c>
      <c r="BZ11" s="128">
        <v>3</v>
      </c>
      <c r="CA11" s="129">
        <f>IFERROR(BZ11/BX11,"-")</f>
        <v>0.42857142857143</v>
      </c>
      <c r="CB11" s="130">
        <v>364000</v>
      </c>
      <c r="CC11" s="131">
        <f>IFERROR(CB11/BX11,"-")</f>
        <v>52000</v>
      </c>
      <c r="CD11" s="132">
        <v>1</v>
      </c>
      <c r="CE11" s="132"/>
      <c r="CF11" s="132">
        <v>2</v>
      </c>
      <c r="CG11" s="133">
        <v>1</v>
      </c>
      <c r="CH11" s="134">
        <f>IF(Q11=0,"",IF(CG11=0,"",(CG11/Q11)))</f>
        <v>0.05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5</v>
      </c>
      <c r="CQ11" s="141">
        <v>412000</v>
      </c>
      <c r="CR11" s="141">
        <v>343000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/>
      <c r="B12" s="189" t="s">
        <v>80</v>
      </c>
      <c r="C12" s="189" t="s">
        <v>58</v>
      </c>
      <c r="D12" s="189"/>
      <c r="E12" s="189" t="s">
        <v>76</v>
      </c>
      <c r="F12" s="189" t="s">
        <v>77</v>
      </c>
      <c r="G12" s="189" t="s">
        <v>73</v>
      </c>
      <c r="H12" s="89"/>
      <c r="I12" s="89"/>
      <c r="J12" s="89"/>
      <c r="K12" s="181"/>
      <c r="L12" s="80">
        <v>34</v>
      </c>
      <c r="M12" s="80">
        <v>21</v>
      </c>
      <c r="N12" s="80">
        <v>25</v>
      </c>
      <c r="O12" s="91">
        <v>4</v>
      </c>
      <c r="P12" s="92">
        <v>0</v>
      </c>
      <c r="Q12" s="93">
        <f>O12+P12</f>
        <v>4</v>
      </c>
      <c r="R12" s="81">
        <f>IFERROR(Q12/N12,"-")</f>
        <v>0.16</v>
      </c>
      <c r="S12" s="80">
        <v>0</v>
      </c>
      <c r="T12" s="80">
        <v>0</v>
      </c>
      <c r="U12" s="81">
        <f>IFERROR(T12/(Q12),"-")</f>
        <v>0</v>
      </c>
      <c r="V12" s="82"/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1</v>
      </c>
      <c r="BP12" s="120">
        <f>IF(Q12=0,"",IF(BO12=0,"",(BO12/Q12)))</f>
        <v>0.25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3</v>
      </c>
      <c r="BY12" s="127">
        <f>IF(Q12=0,"",IF(BX12=0,"",(BX12/Q12)))</f>
        <v>0.75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81</v>
      </c>
      <c r="C13" s="189" t="s">
        <v>58</v>
      </c>
      <c r="D13" s="189"/>
      <c r="E13" s="189" t="s">
        <v>82</v>
      </c>
      <c r="F13" s="189" t="s">
        <v>83</v>
      </c>
      <c r="G13" s="189" t="s">
        <v>61</v>
      </c>
      <c r="H13" s="89" t="s">
        <v>68</v>
      </c>
      <c r="I13" s="89" t="s">
        <v>84</v>
      </c>
      <c r="J13" s="89"/>
      <c r="K13" s="181"/>
      <c r="L13" s="80">
        <v>0</v>
      </c>
      <c r="M13" s="80">
        <v>0</v>
      </c>
      <c r="N13" s="80">
        <v>0</v>
      </c>
      <c r="O13" s="91">
        <v>7</v>
      </c>
      <c r="P13" s="92">
        <v>0</v>
      </c>
      <c r="Q13" s="93">
        <f>O13+P13</f>
        <v>7</v>
      </c>
      <c r="R13" s="81" t="str">
        <f>IFERROR(Q13/N13,"-")</f>
        <v>-</v>
      </c>
      <c r="S13" s="80">
        <v>0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>
        <v>1</v>
      </c>
      <c r="AF13" s="95">
        <f>IF(Q13=0,"",IF(AE13=0,"",(AE13/Q13)))</f>
        <v>0.14285714285714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>
        <v>1</v>
      </c>
      <c r="AO13" s="101">
        <f>IF(Q13=0,"",IF(AN13=0,"",(AN13/Q13)))</f>
        <v>0.14285714285714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2</v>
      </c>
      <c r="BG13" s="113">
        <f>IF(Q13=0,"",IF(BF13=0,"",(BF13/Q13)))</f>
        <v>0.28571428571429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2</v>
      </c>
      <c r="BP13" s="120">
        <f>IF(Q13=0,"",IF(BO13=0,"",(BO13/Q13)))</f>
        <v>0.28571428571429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>
        <v>1</v>
      </c>
      <c r="CH13" s="134">
        <f>IF(Q13=0,"",IF(CG13=0,"",(CG13/Q13)))</f>
        <v>0.14285714285714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85</v>
      </c>
      <c r="C14" s="189" t="s">
        <v>58</v>
      </c>
      <c r="D14" s="189"/>
      <c r="E14" s="189" t="s">
        <v>82</v>
      </c>
      <c r="F14" s="189" t="s">
        <v>83</v>
      </c>
      <c r="G14" s="189" t="s">
        <v>73</v>
      </c>
      <c r="H14" s="89"/>
      <c r="I14" s="89"/>
      <c r="J14" s="89"/>
      <c r="K14" s="181"/>
      <c r="L14" s="80">
        <v>21</v>
      </c>
      <c r="M14" s="80">
        <v>8</v>
      </c>
      <c r="N14" s="80">
        <v>5</v>
      </c>
      <c r="O14" s="91">
        <v>2</v>
      </c>
      <c r="P14" s="92">
        <v>0</v>
      </c>
      <c r="Q14" s="93">
        <f>O14+P14</f>
        <v>2</v>
      </c>
      <c r="R14" s="81">
        <f>IFERROR(Q14/N14,"-")</f>
        <v>0.4</v>
      </c>
      <c r="S14" s="80">
        <v>0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0.5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>
        <v>1</v>
      </c>
      <c r="CH14" s="134">
        <f>IF(Q14=0,"",IF(CG14=0,"",(CG14/Q14)))</f>
        <v>0.5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86</v>
      </c>
      <c r="C15" s="189" t="s">
        <v>58</v>
      </c>
      <c r="D15" s="189"/>
      <c r="E15" s="189" t="s">
        <v>87</v>
      </c>
      <c r="F15" s="189" t="s">
        <v>88</v>
      </c>
      <c r="G15" s="189" t="s">
        <v>61</v>
      </c>
      <c r="H15" s="89" t="s">
        <v>68</v>
      </c>
      <c r="I15" s="89" t="s">
        <v>89</v>
      </c>
      <c r="J15" s="89"/>
      <c r="K15" s="181"/>
      <c r="L15" s="80">
        <v>0</v>
      </c>
      <c r="M15" s="80">
        <v>0</v>
      </c>
      <c r="N15" s="80">
        <v>0</v>
      </c>
      <c r="O15" s="91">
        <v>1</v>
      </c>
      <c r="P15" s="92">
        <v>0</v>
      </c>
      <c r="Q15" s="93">
        <f>O15+P15</f>
        <v>1</v>
      </c>
      <c r="R15" s="81" t="str">
        <f>IFERROR(Q15/N15,"-")</f>
        <v>-</v>
      </c>
      <c r="S15" s="80">
        <v>0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1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90</v>
      </c>
      <c r="C16" s="189" t="s">
        <v>58</v>
      </c>
      <c r="D16" s="189"/>
      <c r="E16" s="189" t="s">
        <v>87</v>
      </c>
      <c r="F16" s="189" t="s">
        <v>88</v>
      </c>
      <c r="G16" s="189" t="s">
        <v>73</v>
      </c>
      <c r="H16" s="89"/>
      <c r="I16" s="89"/>
      <c r="J16" s="89"/>
      <c r="K16" s="181"/>
      <c r="L16" s="80">
        <v>6</v>
      </c>
      <c r="M16" s="80">
        <v>3</v>
      </c>
      <c r="N16" s="80">
        <v>0</v>
      </c>
      <c r="O16" s="91">
        <v>0</v>
      </c>
      <c r="P16" s="92">
        <v>0</v>
      </c>
      <c r="Q16" s="93">
        <f>O16+P16</f>
        <v>0</v>
      </c>
      <c r="R16" s="81" t="str">
        <f>IFERROR(Q16/N16,"-")</f>
        <v>-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0.70808823529412</v>
      </c>
      <c r="B17" s="189" t="s">
        <v>91</v>
      </c>
      <c r="C17" s="189" t="s">
        <v>58</v>
      </c>
      <c r="D17" s="189"/>
      <c r="E17" s="189" t="s">
        <v>92</v>
      </c>
      <c r="F17" s="189" t="s">
        <v>93</v>
      </c>
      <c r="G17" s="189" t="s">
        <v>61</v>
      </c>
      <c r="H17" s="89" t="s">
        <v>94</v>
      </c>
      <c r="I17" s="89" t="s">
        <v>95</v>
      </c>
      <c r="J17" s="89" t="s">
        <v>96</v>
      </c>
      <c r="K17" s="181">
        <v>340000</v>
      </c>
      <c r="L17" s="80">
        <v>0</v>
      </c>
      <c r="M17" s="80">
        <v>0</v>
      </c>
      <c r="N17" s="80">
        <v>0</v>
      </c>
      <c r="O17" s="91">
        <v>6</v>
      </c>
      <c r="P17" s="92">
        <v>0</v>
      </c>
      <c r="Q17" s="93">
        <f>O17+P17</f>
        <v>6</v>
      </c>
      <c r="R17" s="81" t="str">
        <f>IFERROR(Q17/N17,"-")</f>
        <v>-</v>
      </c>
      <c r="S17" s="80">
        <v>0</v>
      </c>
      <c r="T17" s="80">
        <v>0</v>
      </c>
      <c r="U17" s="81">
        <f>IFERROR(T17/(Q17),"-")</f>
        <v>0</v>
      </c>
      <c r="V17" s="82">
        <f>IFERROR(K17/SUM(Q17:Q32),"-")</f>
        <v>6538.4615384615</v>
      </c>
      <c r="W17" s="83">
        <v>1</v>
      </c>
      <c r="X17" s="81">
        <f>IF(Q17=0,"-",W17/Q17)</f>
        <v>0.16666666666667</v>
      </c>
      <c r="Y17" s="186">
        <v>58000</v>
      </c>
      <c r="Z17" s="187">
        <f>IFERROR(Y17/Q17,"-")</f>
        <v>9666.6666666667</v>
      </c>
      <c r="AA17" s="187">
        <f>IFERROR(Y17/W17,"-")</f>
        <v>58000</v>
      </c>
      <c r="AB17" s="181">
        <f>SUM(Y17:Y32)-SUM(K17:K32)</f>
        <v>-99250</v>
      </c>
      <c r="AC17" s="85">
        <f>SUM(Y17:Y32)/SUM(K17:K32)</f>
        <v>0.70808823529412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2</v>
      </c>
      <c r="AO17" s="101">
        <f>IF(Q17=0,"",IF(AN17=0,"",(AN17/Q17)))</f>
        <v>0.33333333333333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>
        <f>IF(Q17=0,"",IF(BO17=0,"",(BO17/Q17)))</f>
        <v>0</v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>
        <v>4</v>
      </c>
      <c r="BY17" s="127">
        <f>IF(Q17=0,"",IF(BX17=0,"",(BX17/Q17)))</f>
        <v>0.66666666666667</v>
      </c>
      <c r="BZ17" s="128">
        <v>1</v>
      </c>
      <c r="CA17" s="129">
        <f>IFERROR(BZ17/BX17,"-")</f>
        <v>0.25</v>
      </c>
      <c r="CB17" s="130">
        <v>58000</v>
      </c>
      <c r="CC17" s="131">
        <f>IFERROR(CB17/BX17,"-")</f>
        <v>14500</v>
      </c>
      <c r="CD17" s="132"/>
      <c r="CE17" s="132"/>
      <c r="CF17" s="132">
        <v>1</v>
      </c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58000</v>
      </c>
      <c r="CR17" s="141">
        <v>58000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97</v>
      </c>
      <c r="C18" s="189" t="s">
        <v>58</v>
      </c>
      <c r="D18" s="189"/>
      <c r="E18" s="189" t="s">
        <v>92</v>
      </c>
      <c r="F18" s="189" t="s">
        <v>93</v>
      </c>
      <c r="G18" s="189" t="s">
        <v>73</v>
      </c>
      <c r="H18" s="89"/>
      <c r="I18" s="89"/>
      <c r="J18" s="89"/>
      <c r="K18" s="181"/>
      <c r="L18" s="80">
        <v>21</v>
      </c>
      <c r="M18" s="80">
        <v>13</v>
      </c>
      <c r="N18" s="80">
        <v>7</v>
      </c>
      <c r="O18" s="91">
        <v>0</v>
      </c>
      <c r="P18" s="92">
        <v>0</v>
      </c>
      <c r="Q18" s="93">
        <f>O18+P18</f>
        <v>0</v>
      </c>
      <c r="R18" s="81">
        <f>IFERROR(Q18/N18,"-")</f>
        <v>0</v>
      </c>
      <c r="S18" s="80">
        <v>0</v>
      </c>
      <c r="T18" s="80">
        <v>0</v>
      </c>
      <c r="U18" s="81" t="str">
        <f>IFERROR(T18/(Q18),"-")</f>
        <v>-</v>
      </c>
      <c r="V18" s="82"/>
      <c r="W18" s="83">
        <v>0</v>
      </c>
      <c r="X18" s="81" t="str">
        <f>IF(Q18=0,"-",W18/Q18)</f>
        <v>-</v>
      </c>
      <c r="Y18" s="186">
        <v>0</v>
      </c>
      <c r="Z18" s="187" t="str">
        <f>IFERROR(Y18/Q18,"-")</f>
        <v>-</v>
      </c>
      <c r="AA18" s="187" t="str">
        <f>IFERROR(Y18/W18,"-")</f>
        <v>-</v>
      </c>
      <c r="AB18" s="181"/>
      <c r="AC18" s="85"/>
      <c r="AD18" s="78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98</v>
      </c>
      <c r="C19" s="189" t="s">
        <v>58</v>
      </c>
      <c r="D19" s="189"/>
      <c r="E19" s="189" t="s">
        <v>92</v>
      </c>
      <c r="F19" s="189" t="s">
        <v>93</v>
      </c>
      <c r="G19" s="189" t="s">
        <v>61</v>
      </c>
      <c r="H19" s="89" t="s">
        <v>94</v>
      </c>
      <c r="I19" s="89" t="s">
        <v>99</v>
      </c>
      <c r="J19" s="89"/>
      <c r="K19" s="181"/>
      <c r="L19" s="80">
        <v>0</v>
      </c>
      <c r="M19" s="80">
        <v>0</v>
      </c>
      <c r="N19" s="80">
        <v>0</v>
      </c>
      <c r="O19" s="91">
        <v>6</v>
      </c>
      <c r="P19" s="92">
        <v>0</v>
      </c>
      <c r="Q19" s="93">
        <f>O19+P19</f>
        <v>6</v>
      </c>
      <c r="R19" s="81" t="str">
        <f>IFERROR(Q19/N19,"-")</f>
        <v>-</v>
      </c>
      <c r="S19" s="80">
        <v>0</v>
      </c>
      <c r="T19" s="80">
        <v>2</v>
      </c>
      <c r="U19" s="81">
        <f>IFERROR(T19/(Q19),"-")</f>
        <v>0.33333333333333</v>
      </c>
      <c r="V19" s="82"/>
      <c r="W19" s="83">
        <v>1</v>
      </c>
      <c r="X19" s="81">
        <f>IF(Q19=0,"-",W19/Q19)</f>
        <v>0.16666666666667</v>
      </c>
      <c r="Y19" s="186">
        <v>22000</v>
      </c>
      <c r="Z19" s="187">
        <f>IFERROR(Y19/Q19,"-")</f>
        <v>3666.6666666667</v>
      </c>
      <c r="AA19" s="187">
        <f>IFERROR(Y19/W19,"-")</f>
        <v>22000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2</v>
      </c>
      <c r="BG19" s="113">
        <f>IF(Q19=0,"",IF(BF19=0,"",(BF19/Q19)))</f>
        <v>0.33333333333333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2</v>
      </c>
      <c r="BP19" s="120">
        <f>IF(Q19=0,"",IF(BO19=0,"",(BO19/Q19)))</f>
        <v>0.33333333333333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2</v>
      </c>
      <c r="BY19" s="127">
        <f>IF(Q19=0,"",IF(BX19=0,"",(BX19/Q19)))</f>
        <v>0.33333333333333</v>
      </c>
      <c r="BZ19" s="128">
        <v>1</v>
      </c>
      <c r="CA19" s="129">
        <f>IFERROR(BZ19/BX19,"-")</f>
        <v>0.5</v>
      </c>
      <c r="CB19" s="130">
        <v>22000</v>
      </c>
      <c r="CC19" s="131">
        <f>IFERROR(CB19/BX19,"-")</f>
        <v>11000</v>
      </c>
      <c r="CD19" s="132"/>
      <c r="CE19" s="132"/>
      <c r="CF19" s="132">
        <v>1</v>
      </c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22000</v>
      </c>
      <c r="CR19" s="141">
        <v>22000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100</v>
      </c>
      <c r="C20" s="189" t="s">
        <v>58</v>
      </c>
      <c r="D20" s="189"/>
      <c r="E20" s="189" t="s">
        <v>92</v>
      </c>
      <c r="F20" s="189" t="s">
        <v>93</v>
      </c>
      <c r="G20" s="189" t="s">
        <v>73</v>
      </c>
      <c r="H20" s="89"/>
      <c r="I20" s="89"/>
      <c r="J20" s="89"/>
      <c r="K20" s="181"/>
      <c r="L20" s="80">
        <v>8</v>
      </c>
      <c r="M20" s="80">
        <v>6</v>
      </c>
      <c r="N20" s="80">
        <v>1</v>
      </c>
      <c r="O20" s="91">
        <v>0</v>
      </c>
      <c r="P20" s="92">
        <v>0</v>
      </c>
      <c r="Q20" s="93">
        <f>O20+P20</f>
        <v>0</v>
      </c>
      <c r="R20" s="81">
        <f>IFERROR(Q20/N20,"-")</f>
        <v>0</v>
      </c>
      <c r="S20" s="80">
        <v>0</v>
      </c>
      <c r="T20" s="80">
        <v>0</v>
      </c>
      <c r="U20" s="81" t="str">
        <f>IFERROR(T20/(Q20),"-")</f>
        <v>-</v>
      </c>
      <c r="V20" s="82"/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101</v>
      </c>
      <c r="C21" s="189" t="s">
        <v>58</v>
      </c>
      <c r="D21" s="189"/>
      <c r="E21" s="189" t="s">
        <v>102</v>
      </c>
      <c r="F21" s="189" t="s">
        <v>103</v>
      </c>
      <c r="G21" s="189" t="s">
        <v>61</v>
      </c>
      <c r="H21" s="89" t="s">
        <v>94</v>
      </c>
      <c r="I21" s="89" t="s">
        <v>95</v>
      </c>
      <c r="J21" s="89" t="s">
        <v>104</v>
      </c>
      <c r="K21" s="181"/>
      <c r="L21" s="80">
        <v>0</v>
      </c>
      <c r="M21" s="80">
        <v>0</v>
      </c>
      <c r="N21" s="80">
        <v>0</v>
      </c>
      <c r="O21" s="91">
        <v>8</v>
      </c>
      <c r="P21" s="92">
        <v>0</v>
      </c>
      <c r="Q21" s="93">
        <f>O21+P21</f>
        <v>8</v>
      </c>
      <c r="R21" s="81" t="str">
        <f>IFERROR(Q21/N21,"-")</f>
        <v>-</v>
      </c>
      <c r="S21" s="80">
        <v>2</v>
      </c>
      <c r="T21" s="80">
        <v>0</v>
      </c>
      <c r="U21" s="81">
        <f>IFERROR(T21/(Q21),"-")</f>
        <v>0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1</v>
      </c>
      <c r="BG21" s="113">
        <f>IF(Q21=0,"",IF(BF21=0,"",(BF21/Q21)))</f>
        <v>0.125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2</v>
      </c>
      <c r="BP21" s="120">
        <f>IF(Q21=0,"",IF(BO21=0,"",(BO21/Q21)))</f>
        <v>0.25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5</v>
      </c>
      <c r="BY21" s="127">
        <f>IF(Q21=0,"",IF(BX21=0,"",(BX21/Q21)))</f>
        <v>0.625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105</v>
      </c>
      <c r="C22" s="189" t="s">
        <v>58</v>
      </c>
      <c r="D22" s="189"/>
      <c r="E22" s="189" t="s">
        <v>102</v>
      </c>
      <c r="F22" s="189" t="s">
        <v>103</v>
      </c>
      <c r="G22" s="189" t="s">
        <v>73</v>
      </c>
      <c r="H22" s="89"/>
      <c r="I22" s="89"/>
      <c r="J22" s="89"/>
      <c r="K22" s="181"/>
      <c r="L22" s="80">
        <v>13</v>
      </c>
      <c r="M22" s="80">
        <v>7</v>
      </c>
      <c r="N22" s="80">
        <v>0</v>
      </c>
      <c r="O22" s="91">
        <v>0</v>
      </c>
      <c r="P22" s="92">
        <v>0</v>
      </c>
      <c r="Q22" s="93">
        <f>O22+P22</f>
        <v>0</v>
      </c>
      <c r="R22" s="81" t="str">
        <f>IFERROR(Q22/N22,"-")</f>
        <v>-</v>
      </c>
      <c r="S22" s="80">
        <v>0</v>
      </c>
      <c r="T22" s="80">
        <v>0</v>
      </c>
      <c r="U22" s="81" t="str">
        <f>IFERROR(T22/(Q22),"-")</f>
        <v>-</v>
      </c>
      <c r="V22" s="82"/>
      <c r="W22" s="83">
        <v>0</v>
      </c>
      <c r="X22" s="81" t="str">
        <f>IF(Q22=0,"-",W22/Q22)</f>
        <v>-</v>
      </c>
      <c r="Y22" s="186">
        <v>0</v>
      </c>
      <c r="Z22" s="187" t="str">
        <f>IFERROR(Y22/Q22,"-")</f>
        <v>-</v>
      </c>
      <c r="AA22" s="187" t="str">
        <f>IFERROR(Y22/W22,"-")</f>
        <v>-</v>
      </c>
      <c r="AB22" s="181"/>
      <c r="AC22" s="85"/>
      <c r="AD22" s="78"/>
      <c r="AE22" s="94"/>
      <c r="AF22" s="95" t="str">
        <f>IF(Q22=0,"",IF(AE22=0,"",(AE22/Q22)))</f>
        <v/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 t="str">
        <f>IF(Q22=0,"",IF(AN22=0,"",(AN22/Q22)))</f>
        <v/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 t="str">
        <f>IF(Q22=0,"",IF(AW22=0,"",(AW22/Q22)))</f>
        <v/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 t="str">
        <f>IF(Q22=0,"",IF(BF22=0,"",(BF22/Q22)))</f>
        <v/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 t="str">
        <f>IF(Q22=0,"",IF(BO22=0,"",(BO22/Q22)))</f>
        <v/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/>
      <c r="BY22" s="127" t="str">
        <f>IF(Q22=0,"",IF(BX22=0,"",(BX22/Q22)))</f>
        <v/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 t="str">
        <f>IF(Q22=0,"",IF(CG22=0,"",(CG22/Q22)))</f>
        <v/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106</v>
      </c>
      <c r="C23" s="189" t="s">
        <v>58</v>
      </c>
      <c r="D23" s="189"/>
      <c r="E23" s="189" t="s">
        <v>102</v>
      </c>
      <c r="F23" s="189" t="s">
        <v>103</v>
      </c>
      <c r="G23" s="189" t="s">
        <v>61</v>
      </c>
      <c r="H23" s="89" t="s">
        <v>94</v>
      </c>
      <c r="I23" s="89" t="s">
        <v>99</v>
      </c>
      <c r="J23" s="89"/>
      <c r="K23" s="181"/>
      <c r="L23" s="80">
        <v>0</v>
      </c>
      <c r="M23" s="80">
        <v>0</v>
      </c>
      <c r="N23" s="80">
        <v>0</v>
      </c>
      <c r="O23" s="91">
        <v>0</v>
      </c>
      <c r="P23" s="92">
        <v>0</v>
      </c>
      <c r="Q23" s="93">
        <f>O23+P23</f>
        <v>0</v>
      </c>
      <c r="R23" s="81" t="str">
        <f>IFERROR(Q23/N23,"-")</f>
        <v>-</v>
      </c>
      <c r="S23" s="80">
        <v>0</v>
      </c>
      <c r="T23" s="80">
        <v>0</v>
      </c>
      <c r="U23" s="81" t="str">
        <f>IFERROR(T23/(Q23),"-")</f>
        <v>-</v>
      </c>
      <c r="V23" s="82"/>
      <c r="W23" s="83">
        <v>0</v>
      </c>
      <c r="X23" s="81" t="str">
        <f>IF(Q23=0,"-",W23/Q23)</f>
        <v>-</v>
      </c>
      <c r="Y23" s="186">
        <v>0</v>
      </c>
      <c r="Z23" s="187" t="str">
        <f>IFERROR(Y23/Q23,"-")</f>
        <v>-</v>
      </c>
      <c r="AA23" s="187" t="str">
        <f>IFERROR(Y23/W23,"-")</f>
        <v>-</v>
      </c>
      <c r="AB23" s="181"/>
      <c r="AC23" s="85"/>
      <c r="AD23" s="78"/>
      <c r="AE23" s="94"/>
      <c r="AF23" s="95" t="str">
        <f>IF(Q23=0,"",IF(AE23=0,"",(AE23/Q23)))</f>
        <v/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 t="str">
        <f>IF(Q23=0,"",IF(AN23=0,"",(AN23/Q23)))</f>
        <v/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 t="str">
        <f>IF(Q23=0,"",IF(AW23=0,"",(AW23/Q23)))</f>
        <v/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 t="str">
        <f>IF(Q23=0,"",IF(BF23=0,"",(BF23/Q23)))</f>
        <v/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 t="str">
        <f>IF(Q23=0,"",IF(BO23=0,"",(BO23/Q23)))</f>
        <v/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 t="str">
        <f>IF(Q23=0,"",IF(BX23=0,"",(BX23/Q23)))</f>
        <v/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 t="str">
        <f>IF(Q23=0,"",IF(CG23=0,"",(CG23/Q23)))</f>
        <v/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107</v>
      </c>
      <c r="C24" s="189" t="s">
        <v>58</v>
      </c>
      <c r="D24" s="189"/>
      <c r="E24" s="189" t="s">
        <v>102</v>
      </c>
      <c r="F24" s="189" t="s">
        <v>103</v>
      </c>
      <c r="G24" s="189" t="s">
        <v>73</v>
      </c>
      <c r="H24" s="89"/>
      <c r="I24" s="89"/>
      <c r="J24" s="89"/>
      <c r="K24" s="181"/>
      <c r="L24" s="80">
        <v>0</v>
      </c>
      <c r="M24" s="80">
        <v>0</v>
      </c>
      <c r="N24" s="80">
        <v>0</v>
      </c>
      <c r="O24" s="91">
        <v>0</v>
      </c>
      <c r="P24" s="92">
        <v>0</v>
      </c>
      <c r="Q24" s="93">
        <f>O24+P24</f>
        <v>0</v>
      </c>
      <c r="R24" s="81" t="str">
        <f>IFERROR(Q24/N24,"-")</f>
        <v>-</v>
      </c>
      <c r="S24" s="80">
        <v>0</v>
      </c>
      <c r="T24" s="80">
        <v>0</v>
      </c>
      <c r="U24" s="81" t="str">
        <f>IFERROR(T24/(Q24),"-")</f>
        <v>-</v>
      </c>
      <c r="V24" s="82"/>
      <c r="W24" s="83">
        <v>0</v>
      </c>
      <c r="X24" s="81" t="str">
        <f>IF(Q24=0,"-",W24/Q24)</f>
        <v>-</v>
      </c>
      <c r="Y24" s="186">
        <v>0</v>
      </c>
      <c r="Z24" s="187" t="str">
        <f>IFERROR(Y24/Q24,"-")</f>
        <v>-</v>
      </c>
      <c r="AA24" s="187" t="str">
        <f>IFERROR(Y24/W24,"-")</f>
        <v>-</v>
      </c>
      <c r="AB24" s="181"/>
      <c r="AC24" s="85"/>
      <c r="AD24" s="78"/>
      <c r="AE24" s="94"/>
      <c r="AF24" s="95" t="str">
        <f>IF(Q24=0,"",IF(AE24=0,"",(AE24/Q24)))</f>
        <v/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 t="str">
        <f>IF(Q24=0,"",IF(AN24=0,"",(AN24/Q24)))</f>
        <v/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 t="str">
        <f>IF(Q24=0,"",IF(AW24=0,"",(AW24/Q24)))</f>
        <v/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 t="str">
        <f>IF(Q24=0,"",IF(BF24=0,"",(BF24/Q24)))</f>
        <v/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 t="str">
        <f>IF(Q24=0,"",IF(BO24=0,"",(BO24/Q24)))</f>
        <v/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 t="str">
        <f>IF(Q24=0,"",IF(BX24=0,"",(BX24/Q24)))</f>
        <v/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 t="str">
        <f>IF(Q24=0,"",IF(CG24=0,"",(CG24/Q24)))</f>
        <v/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108</v>
      </c>
      <c r="C25" s="189" t="s">
        <v>58</v>
      </c>
      <c r="D25" s="189"/>
      <c r="E25" s="189" t="s">
        <v>92</v>
      </c>
      <c r="F25" s="189" t="s">
        <v>93</v>
      </c>
      <c r="G25" s="189" t="s">
        <v>61</v>
      </c>
      <c r="H25" s="89" t="s">
        <v>109</v>
      </c>
      <c r="I25" s="89" t="s">
        <v>95</v>
      </c>
      <c r="J25" s="89" t="s">
        <v>96</v>
      </c>
      <c r="K25" s="181"/>
      <c r="L25" s="80">
        <v>0</v>
      </c>
      <c r="M25" s="80">
        <v>0</v>
      </c>
      <c r="N25" s="80">
        <v>0</v>
      </c>
      <c r="O25" s="91">
        <v>0</v>
      </c>
      <c r="P25" s="92">
        <v>0</v>
      </c>
      <c r="Q25" s="93">
        <f>O25+P25</f>
        <v>0</v>
      </c>
      <c r="R25" s="81" t="str">
        <f>IFERROR(Q25/N25,"-")</f>
        <v>-</v>
      </c>
      <c r="S25" s="80">
        <v>0</v>
      </c>
      <c r="T25" s="80">
        <v>0</v>
      </c>
      <c r="U25" s="81" t="str">
        <f>IFERROR(T25/(Q25),"-")</f>
        <v>-</v>
      </c>
      <c r="V25" s="82"/>
      <c r="W25" s="83">
        <v>0</v>
      </c>
      <c r="X25" s="81" t="str">
        <f>IF(Q25=0,"-",W25/Q25)</f>
        <v>-</v>
      </c>
      <c r="Y25" s="186">
        <v>0</v>
      </c>
      <c r="Z25" s="187" t="str">
        <f>IFERROR(Y25/Q25,"-")</f>
        <v>-</v>
      </c>
      <c r="AA25" s="187" t="str">
        <f>IFERROR(Y25/W25,"-")</f>
        <v>-</v>
      </c>
      <c r="AB25" s="181"/>
      <c r="AC25" s="85"/>
      <c r="AD25" s="78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110</v>
      </c>
      <c r="C26" s="189" t="s">
        <v>58</v>
      </c>
      <c r="D26" s="189"/>
      <c r="E26" s="189" t="s">
        <v>92</v>
      </c>
      <c r="F26" s="189" t="s">
        <v>93</v>
      </c>
      <c r="G26" s="189" t="s">
        <v>73</v>
      </c>
      <c r="H26" s="89"/>
      <c r="I26" s="89"/>
      <c r="J26" s="89"/>
      <c r="K26" s="181"/>
      <c r="L26" s="80">
        <v>23</v>
      </c>
      <c r="M26" s="80">
        <v>8</v>
      </c>
      <c r="N26" s="80">
        <v>0</v>
      </c>
      <c r="O26" s="91">
        <v>0</v>
      </c>
      <c r="P26" s="92">
        <v>0</v>
      </c>
      <c r="Q26" s="93">
        <f>O26+P26</f>
        <v>0</v>
      </c>
      <c r="R26" s="81" t="str">
        <f>IFERROR(Q26/N26,"-")</f>
        <v>-</v>
      </c>
      <c r="S26" s="80">
        <v>0</v>
      </c>
      <c r="T26" s="80">
        <v>0</v>
      </c>
      <c r="U26" s="81" t="str">
        <f>IFERROR(T26/(Q26),"-")</f>
        <v>-</v>
      </c>
      <c r="V26" s="82"/>
      <c r="W26" s="83">
        <v>0</v>
      </c>
      <c r="X26" s="81" t="str">
        <f>IF(Q26=0,"-",W26/Q26)</f>
        <v>-</v>
      </c>
      <c r="Y26" s="186">
        <v>0</v>
      </c>
      <c r="Z26" s="187" t="str">
        <f>IFERROR(Y26/Q26,"-")</f>
        <v>-</v>
      </c>
      <c r="AA26" s="187" t="str">
        <f>IFERROR(Y26/W26,"-")</f>
        <v>-</v>
      </c>
      <c r="AB26" s="181"/>
      <c r="AC26" s="85"/>
      <c r="AD26" s="78"/>
      <c r="AE26" s="94"/>
      <c r="AF26" s="95" t="str">
        <f>IF(Q26=0,"",IF(AE26=0,"",(AE26/Q26)))</f>
        <v/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 t="str">
        <f>IF(Q26=0,"",IF(AN26=0,"",(AN26/Q26)))</f>
        <v/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 t="str">
        <f>IF(Q26=0,"",IF(AW26=0,"",(AW26/Q26)))</f>
        <v/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 t="str">
        <f>IF(Q26=0,"",IF(BF26=0,"",(BF26/Q26)))</f>
        <v/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 t="str">
        <f>IF(Q26=0,"",IF(BO26=0,"",(BO26/Q26)))</f>
        <v/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 t="str">
        <f>IF(Q26=0,"",IF(BX26=0,"",(BX26/Q26)))</f>
        <v/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 t="str">
        <f>IF(Q26=0,"",IF(CG26=0,"",(CG26/Q26)))</f>
        <v/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111</v>
      </c>
      <c r="C27" s="189" t="s">
        <v>58</v>
      </c>
      <c r="D27" s="189"/>
      <c r="E27" s="189" t="s">
        <v>92</v>
      </c>
      <c r="F27" s="189" t="s">
        <v>93</v>
      </c>
      <c r="G27" s="189" t="s">
        <v>61</v>
      </c>
      <c r="H27" s="89" t="s">
        <v>109</v>
      </c>
      <c r="I27" s="89" t="s">
        <v>99</v>
      </c>
      <c r="J27" s="89"/>
      <c r="K27" s="181"/>
      <c r="L27" s="80">
        <v>0</v>
      </c>
      <c r="M27" s="80">
        <v>0</v>
      </c>
      <c r="N27" s="80">
        <v>0</v>
      </c>
      <c r="O27" s="91">
        <v>16</v>
      </c>
      <c r="P27" s="92">
        <v>0</v>
      </c>
      <c r="Q27" s="93">
        <f>O27+P27</f>
        <v>16</v>
      </c>
      <c r="R27" s="81" t="str">
        <f>IFERROR(Q27/N27,"-")</f>
        <v>-</v>
      </c>
      <c r="S27" s="80">
        <v>0</v>
      </c>
      <c r="T27" s="80">
        <v>4</v>
      </c>
      <c r="U27" s="81">
        <f>IFERROR(T27/(Q27),"-")</f>
        <v>0.25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>
        <v>3</v>
      </c>
      <c r="AX27" s="107">
        <f>IF(Q27=0,"",IF(AW27=0,"",(AW27/Q27)))</f>
        <v>0.1875</v>
      </c>
      <c r="AY27" s="106"/>
      <c r="AZ27" s="108">
        <f>IFERROR(AY27/AW27,"-")</f>
        <v>0</v>
      </c>
      <c r="BA27" s="109"/>
      <c r="BB27" s="110">
        <f>IFERROR(BA27/AW27,"-")</f>
        <v>0</v>
      </c>
      <c r="BC27" s="111"/>
      <c r="BD27" s="111"/>
      <c r="BE27" s="111"/>
      <c r="BF27" s="112">
        <v>4</v>
      </c>
      <c r="BG27" s="113">
        <f>IF(Q27=0,"",IF(BF27=0,"",(BF27/Q27)))</f>
        <v>0.25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5</v>
      </c>
      <c r="BP27" s="120">
        <f>IF(Q27=0,"",IF(BO27=0,"",(BO27/Q27)))</f>
        <v>0.3125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2</v>
      </c>
      <c r="BY27" s="127">
        <f>IF(Q27=0,"",IF(BX27=0,"",(BX27/Q27)))</f>
        <v>0.125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>
        <v>2</v>
      </c>
      <c r="CH27" s="134">
        <f>IF(Q27=0,"",IF(CG27=0,"",(CG27/Q27)))</f>
        <v>0.125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112</v>
      </c>
      <c r="C28" s="189" t="s">
        <v>58</v>
      </c>
      <c r="D28" s="189"/>
      <c r="E28" s="189" t="s">
        <v>92</v>
      </c>
      <c r="F28" s="189" t="s">
        <v>93</v>
      </c>
      <c r="G28" s="189" t="s">
        <v>73</v>
      </c>
      <c r="H28" s="89"/>
      <c r="I28" s="89"/>
      <c r="J28" s="89"/>
      <c r="K28" s="181"/>
      <c r="L28" s="80">
        <v>28</v>
      </c>
      <c r="M28" s="80">
        <v>21</v>
      </c>
      <c r="N28" s="80">
        <v>9</v>
      </c>
      <c r="O28" s="91">
        <v>3</v>
      </c>
      <c r="P28" s="92">
        <v>0</v>
      </c>
      <c r="Q28" s="93">
        <f>O28+P28</f>
        <v>3</v>
      </c>
      <c r="R28" s="81">
        <f>IFERROR(Q28/N28,"-")</f>
        <v>0.33333333333333</v>
      </c>
      <c r="S28" s="80">
        <v>0</v>
      </c>
      <c r="T28" s="80">
        <v>1</v>
      </c>
      <c r="U28" s="81">
        <f>IFERROR(T28/(Q28),"-")</f>
        <v>0.33333333333333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2</v>
      </c>
      <c r="BP28" s="120">
        <f>IF(Q28=0,"",IF(BO28=0,"",(BO28/Q28)))</f>
        <v>0.66666666666667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1</v>
      </c>
      <c r="BY28" s="127">
        <f>IF(Q28=0,"",IF(BX28=0,"",(BX28/Q28)))</f>
        <v>0.33333333333333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113</v>
      </c>
      <c r="C29" s="189" t="s">
        <v>58</v>
      </c>
      <c r="D29" s="189"/>
      <c r="E29" s="189" t="s">
        <v>102</v>
      </c>
      <c r="F29" s="189" t="s">
        <v>103</v>
      </c>
      <c r="G29" s="189" t="s">
        <v>61</v>
      </c>
      <c r="H29" s="89" t="s">
        <v>109</v>
      </c>
      <c r="I29" s="89" t="s">
        <v>95</v>
      </c>
      <c r="J29" s="89" t="s">
        <v>104</v>
      </c>
      <c r="K29" s="181"/>
      <c r="L29" s="80">
        <v>0</v>
      </c>
      <c r="M29" s="80">
        <v>0</v>
      </c>
      <c r="N29" s="80">
        <v>0</v>
      </c>
      <c r="O29" s="91">
        <v>0</v>
      </c>
      <c r="P29" s="92">
        <v>0</v>
      </c>
      <c r="Q29" s="93">
        <f>O29+P29</f>
        <v>0</v>
      </c>
      <c r="R29" s="81" t="str">
        <f>IFERROR(Q29/N29,"-")</f>
        <v>-</v>
      </c>
      <c r="S29" s="80">
        <v>0</v>
      </c>
      <c r="T29" s="80">
        <v>0</v>
      </c>
      <c r="U29" s="81" t="str">
        <f>IFERROR(T29/(Q29),"-")</f>
        <v>-</v>
      </c>
      <c r="V29" s="82"/>
      <c r="W29" s="83">
        <v>0</v>
      </c>
      <c r="X29" s="81" t="str">
        <f>IF(Q29=0,"-",W29/Q29)</f>
        <v>-</v>
      </c>
      <c r="Y29" s="186">
        <v>0</v>
      </c>
      <c r="Z29" s="187" t="str">
        <f>IFERROR(Y29/Q29,"-")</f>
        <v>-</v>
      </c>
      <c r="AA29" s="187" t="str">
        <f>IFERROR(Y29/W29,"-")</f>
        <v>-</v>
      </c>
      <c r="AB29" s="181"/>
      <c r="AC29" s="85"/>
      <c r="AD29" s="78"/>
      <c r="AE29" s="94"/>
      <c r="AF29" s="95" t="str">
        <f>IF(Q29=0,"",IF(AE29=0,"",(AE29/Q29)))</f>
        <v/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 t="str">
        <f>IF(Q29=0,"",IF(AN29=0,"",(AN29/Q29)))</f>
        <v/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 t="str">
        <f>IF(Q29=0,"",IF(AW29=0,"",(AW29/Q29)))</f>
        <v/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 t="str">
        <f>IF(Q29=0,"",IF(BF29=0,"",(BF29/Q29)))</f>
        <v/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 t="str">
        <f>IF(Q29=0,"",IF(BO29=0,"",(BO29/Q29)))</f>
        <v/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/>
      <c r="BY29" s="127" t="str">
        <f>IF(Q29=0,"",IF(BX29=0,"",(BX29/Q29)))</f>
        <v/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 t="str">
        <f>IF(Q29=0,"",IF(CG29=0,"",(CG29/Q29)))</f>
        <v/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114</v>
      </c>
      <c r="C30" s="189" t="s">
        <v>58</v>
      </c>
      <c r="D30" s="189"/>
      <c r="E30" s="189" t="s">
        <v>102</v>
      </c>
      <c r="F30" s="189" t="s">
        <v>103</v>
      </c>
      <c r="G30" s="189" t="s">
        <v>73</v>
      </c>
      <c r="H30" s="89"/>
      <c r="I30" s="89"/>
      <c r="J30" s="89"/>
      <c r="K30" s="181"/>
      <c r="L30" s="80">
        <v>3</v>
      </c>
      <c r="M30" s="80">
        <v>2</v>
      </c>
      <c r="N30" s="80">
        <v>0</v>
      </c>
      <c r="O30" s="91">
        <v>0</v>
      </c>
      <c r="P30" s="92">
        <v>0</v>
      </c>
      <c r="Q30" s="93">
        <f>O30+P30</f>
        <v>0</v>
      </c>
      <c r="R30" s="81" t="str">
        <f>IFERROR(Q30/N30,"-")</f>
        <v>-</v>
      </c>
      <c r="S30" s="80">
        <v>0</v>
      </c>
      <c r="T30" s="80">
        <v>0</v>
      </c>
      <c r="U30" s="81" t="str">
        <f>IFERROR(T30/(Q30),"-")</f>
        <v>-</v>
      </c>
      <c r="V30" s="82"/>
      <c r="W30" s="83">
        <v>0</v>
      </c>
      <c r="X30" s="81" t="str">
        <f>IF(Q30=0,"-",W30/Q30)</f>
        <v>-</v>
      </c>
      <c r="Y30" s="186">
        <v>0</v>
      </c>
      <c r="Z30" s="187" t="str">
        <f>IFERROR(Y30/Q30,"-")</f>
        <v>-</v>
      </c>
      <c r="AA30" s="187" t="str">
        <f>IFERROR(Y30/W30,"-")</f>
        <v>-</v>
      </c>
      <c r="AB30" s="181"/>
      <c r="AC30" s="85"/>
      <c r="AD30" s="78"/>
      <c r="AE30" s="94"/>
      <c r="AF30" s="95" t="str">
        <f>IF(Q30=0,"",IF(AE30=0,"",(AE30/Q30)))</f>
        <v/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 t="str">
        <f>IF(Q30=0,"",IF(AN30=0,"",(AN30/Q30)))</f>
        <v/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 t="str">
        <f>IF(Q30=0,"",IF(AW30=0,"",(AW30/Q30)))</f>
        <v/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 t="str">
        <f>IF(Q30=0,"",IF(BF30=0,"",(BF30/Q30)))</f>
        <v/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 t="str">
        <f>IF(Q30=0,"",IF(BO30=0,"",(BO30/Q30)))</f>
        <v/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 t="str">
        <f>IF(Q30=0,"",IF(BX30=0,"",(BX30/Q30)))</f>
        <v/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 t="str">
        <f>IF(Q30=0,"",IF(CG30=0,"",(CG30/Q30)))</f>
        <v/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115</v>
      </c>
      <c r="C31" s="189" t="s">
        <v>58</v>
      </c>
      <c r="D31" s="189"/>
      <c r="E31" s="189" t="s">
        <v>102</v>
      </c>
      <c r="F31" s="189" t="s">
        <v>103</v>
      </c>
      <c r="G31" s="189" t="s">
        <v>61</v>
      </c>
      <c r="H31" s="89" t="s">
        <v>109</v>
      </c>
      <c r="I31" s="89" t="s">
        <v>99</v>
      </c>
      <c r="J31" s="89"/>
      <c r="K31" s="181"/>
      <c r="L31" s="80">
        <v>0</v>
      </c>
      <c r="M31" s="80">
        <v>0</v>
      </c>
      <c r="N31" s="80">
        <v>0</v>
      </c>
      <c r="O31" s="91">
        <v>12</v>
      </c>
      <c r="P31" s="92">
        <v>0</v>
      </c>
      <c r="Q31" s="93">
        <f>O31+P31</f>
        <v>12</v>
      </c>
      <c r="R31" s="81" t="str">
        <f>IFERROR(Q31/N31,"-")</f>
        <v>-</v>
      </c>
      <c r="S31" s="80">
        <v>0</v>
      </c>
      <c r="T31" s="80">
        <v>0</v>
      </c>
      <c r="U31" s="81">
        <f>IFERROR(T31/(Q31),"-")</f>
        <v>0</v>
      </c>
      <c r="V31" s="82"/>
      <c r="W31" s="83">
        <v>5</v>
      </c>
      <c r="X31" s="81">
        <f>IF(Q31=0,"-",W31/Q31)</f>
        <v>0.41666666666667</v>
      </c>
      <c r="Y31" s="186">
        <v>160750</v>
      </c>
      <c r="Z31" s="187">
        <f>IFERROR(Y31/Q31,"-")</f>
        <v>13395.833333333</v>
      </c>
      <c r="AA31" s="187">
        <f>IFERROR(Y31/W31,"-")</f>
        <v>32150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>
        <v>1</v>
      </c>
      <c r="AO31" s="101">
        <f>IF(Q31=0,"",IF(AN31=0,"",(AN31/Q31)))</f>
        <v>0.083333333333333</v>
      </c>
      <c r="AP31" s="100">
        <v>1</v>
      </c>
      <c r="AQ31" s="102">
        <f>IFERROR(AP31/AN31,"-")</f>
        <v>1</v>
      </c>
      <c r="AR31" s="103">
        <v>11000</v>
      </c>
      <c r="AS31" s="104">
        <f>IFERROR(AR31/AN31,"-")</f>
        <v>11000</v>
      </c>
      <c r="AT31" s="105"/>
      <c r="AU31" s="105"/>
      <c r="AV31" s="105">
        <v>1</v>
      </c>
      <c r="AW31" s="106">
        <v>1</v>
      </c>
      <c r="AX31" s="107">
        <f>IF(Q31=0,"",IF(AW31=0,"",(AW31/Q31)))</f>
        <v>0.083333333333333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1</v>
      </c>
      <c r="BG31" s="113">
        <f>IF(Q31=0,"",IF(BF31=0,"",(BF31/Q31)))</f>
        <v>0.083333333333333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4</v>
      </c>
      <c r="BP31" s="120">
        <f>IF(Q31=0,"",IF(BO31=0,"",(BO31/Q31)))</f>
        <v>0.33333333333333</v>
      </c>
      <c r="BQ31" s="121">
        <v>1</v>
      </c>
      <c r="BR31" s="122">
        <f>IFERROR(BQ31/BO31,"-")</f>
        <v>0.25</v>
      </c>
      <c r="BS31" s="123">
        <v>750</v>
      </c>
      <c r="BT31" s="124">
        <f>IFERROR(BS31/BO31,"-")</f>
        <v>187.5</v>
      </c>
      <c r="BU31" s="125">
        <v>1</v>
      </c>
      <c r="BV31" s="125"/>
      <c r="BW31" s="125"/>
      <c r="BX31" s="126">
        <v>4</v>
      </c>
      <c r="BY31" s="127">
        <f>IF(Q31=0,"",IF(BX31=0,"",(BX31/Q31)))</f>
        <v>0.33333333333333</v>
      </c>
      <c r="BZ31" s="128">
        <v>2</v>
      </c>
      <c r="CA31" s="129">
        <f>IFERROR(BZ31/BX31,"-")</f>
        <v>0.5</v>
      </c>
      <c r="CB31" s="130">
        <v>134000</v>
      </c>
      <c r="CC31" s="131">
        <f>IFERROR(CB31/BX31,"-")</f>
        <v>33500</v>
      </c>
      <c r="CD31" s="132">
        <v>1</v>
      </c>
      <c r="CE31" s="132"/>
      <c r="CF31" s="132">
        <v>1</v>
      </c>
      <c r="CG31" s="133">
        <v>1</v>
      </c>
      <c r="CH31" s="134">
        <f>IF(Q31=0,"",IF(CG31=0,"",(CG31/Q31)))</f>
        <v>0.083333333333333</v>
      </c>
      <c r="CI31" s="135">
        <v>1</v>
      </c>
      <c r="CJ31" s="136">
        <f>IFERROR(CI31/CG31,"-")</f>
        <v>1</v>
      </c>
      <c r="CK31" s="137">
        <v>15000</v>
      </c>
      <c r="CL31" s="138">
        <f>IFERROR(CK31/CG31,"-")</f>
        <v>15000</v>
      </c>
      <c r="CM31" s="139"/>
      <c r="CN31" s="139"/>
      <c r="CO31" s="139">
        <v>1</v>
      </c>
      <c r="CP31" s="140">
        <v>5</v>
      </c>
      <c r="CQ31" s="141">
        <v>160750</v>
      </c>
      <c r="CR31" s="141">
        <v>129000</v>
      </c>
      <c r="CS31" s="141"/>
      <c r="CT31" s="142" t="str">
        <f>IF(AND(CR31=0,CS31=0),"",IF(AND(CR31&lt;=100000,CS31&lt;=100000),"",IF(CR31/CQ31&gt;0.7,"男高",IF(CS31/CQ31&gt;0.7,"女高",""))))</f>
        <v>男高</v>
      </c>
    </row>
    <row r="32" spans="1:99">
      <c r="A32" s="79"/>
      <c r="B32" s="189" t="s">
        <v>116</v>
      </c>
      <c r="C32" s="189" t="s">
        <v>58</v>
      </c>
      <c r="D32" s="189"/>
      <c r="E32" s="189" t="s">
        <v>102</v>
      </c>
      <c r="F32" s="189" t="s">
        <v>103</v>
      </c>
      <c r="G32" s="189" t="s">
        <v>73</v>
      </c>
      <c r="H32" s="89"/>
      <c r="I32" s="89"/>
      <c r="J32" s="89"/>
      <c r="K32" s="181"/>
      <c r="L32" s="80">
        <v>30</v>
      </c>
      <c r="M32" s="80">
        <v>17</v>
      </c>
      <c r="N32" s="80">
        <v>0</v>
      </c>
      <c r="O32" s="91">
        <v>1</v>
      </c>
      <c r="P32" s="92">
        <v>0</v>
      </c>
      <c r="Q32" s="93">
        <f>O32+P32</f>
        <v>1</v>
      </c>
      <c r="R32" s="81" t="str">
        <f>IFERROR(Q32/N32,"-")</f>
        <v>-</v>
      </c>
      <c r="S32" s="80">
        <v>0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1</v>
      </c>
      <c r="BY32" s="127">
        <f>IF(Q32=0,"",IF(BX32=0,"",(BX32/Q32)))</f>
        <v>1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0.205</v>
      </c>
      <c r="B33" s="189" t="s">
        <v>117</v>
      </c>
      <c r="C33" s="189" t="s">
        <v>58</v>
      </c>
      <c r="D33" s="189"/>
      <c r="E33" s="189" t="s">
        <v>59</v>
      </c>
      <c r="F33" s="189" t="s">
        <v>60</v>
      </c>
      <c r="G33" s="189" t="s">
        <v>61</v>
      </c>
      <c r="H33" s="89" t="s">
        <v>118</v>
      </c>
      <c r="I33" s="89" t="s">
        <v>119</v>
      </c>
      <c r="J33" s="89" t="s">
        <v>120</v>
      </c>
      <c r="K33" s="181">
        <v>200000</v>
      </c>
      <c r="L33" s="80">
        <v>0</v>
      </c>
      <c r="M33" s="80">
        <v>0</v>
      </c>
      <c r="N33" s="80">
        <v>0</v>
      </c>
      <c r="O33" s="91">
        <v>12</v>
      </c>
      <c r="P33" s="92">
        <v>0</v>
      </c>
      <c r="Q33" s="93">
        <f>O33+P33</f>
        <v>12</v>
      </c>
      <c r="R33" s="81" t="str">
        <f>IFERROR(Q33/N33,"-")</f>
        <v>-</v>
      </c>
      <c r="S33" s="80">
        <v>1</v>
      </c>
      <c r="T33" s="80">
        <v>4</v>
      </c>
      <c r="U33" s="81">
        <f>IFERROR(T33/(Q33),"-")</f>
        <v>0.33333333333333</v>
      </c>
      <c r="V33" s="82">
        <f>IFERROR(K33/SUM(Q33:Q38),"-")</f>
        <v>4347.8260869565</v>
      </c>
      <c r="W33" s="83">
        <v>1</v>
      </c>
      <c r="X33" s="81">
        <f>IF(Q33=0,"-",W33/Q33)</f>
        <v>0.083333333333333</v>
      </c>
      <c r="Y33" s="186">
        <v>26000</v>
      </c>
      <c r="Z33" s="187">
        <f>IFERROR(Y33/Q33,"-")</f>
        <v>2166.6666666667</v>
      </c>
      <c r="AA33" s="187">
        <f>IFERROR(Y33/W33,"-")</f>
        <v>26000</v>
      </c>
      <c r="AB33" s="181">
        <f>SUM(Y33:Y38)-SUM(K33:K38)</f>
        <v>-159000</v>
      </c>
      <c r="AC33" s="85">
        <f>SUM(Y33:Y38)/SUM(K33:K38)</f>
        <v>0.205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>
        <v>1</v>
      </c>
      <c r="AO33" s="101">
        <f>IF(Q33=0,"",IF(AN33=0,"",(AN33/Q33)))</f>
        <v>0.083333333333333</v>
      </c>
      <c r="AP33" s="100"/>
      <c r="AQ33" s="102">
        <f>IFERROR(AP33/AN33,"-")</f>
        <v>0</v>
      </c>
      <c r="AR33" s="103"/>
      <c r="AS33" s="104">
        <f>IFERROR(AR33/AN33,"-")</f>
        <v>0</v>
      </c>
      <c r="AT33" s="105"/>
      <c r="AU33" s="105"/>
      <c r="AV33" s="105"/>
      <c r="AW33" s="106">
        <v>1</v>
      </c>
      <c r="AX33" s="107">
        <f>IF(Q33=0,"",IF(AW33=0,"",(AW33/Q33)))</f>
        <v>0.083333333333333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1</v>
      </c>
      <c r="BG33" s="113">
        <f>IF(Q33=0,"",IF(BF33=0,"",(BF33/Q33)))</f>
        <v>0.083333333333333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4</v>
      </c>
      <c r="BP33" s="120">
        <f>IF(Q33=0,"",IF(BO33=0,"",(BO33/Q33)))</f>
        <v>0.33333333333333</v>
      </c>
      <c r="BQ33" s="121">
        <v>1</v>
      </c>
      <c r="BR33" s="122">
        <f>IFERROR(BQ33/BO33,"-")</f>
        <v>0.25</v>
      </c>
      <c r="BS33" s="123">
        <v>26000</v>
      </c>
      <c r="BT33" s="124">
        <f>IFERROR(BS33/BO33,"-")</f>
        <v>6500</v>
      </c>
      <c r="BU33" s="125"/>
      <c r="BV33" s="125"/>
      <c r="BW33" s="125">
        <v>1</v>
      </c>
      <c r="BX33" s="126">
        <v>5</v>
      </c>
      <c r="BY33" s="127">
        <f>IF(Q33=0,"",IF(BX33=0,"",(BX33/Q33)))</f>
        <v>0.41666666666667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1</v>
      </c>
      <c r="CQ33" s="141">
        <v>26000</v>
      </c>
      <c r="CR33" s="141">
        <v>26000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121</v>
      </c>
      <c r="C34" s="189" t="s">
        <v>58</v>
      </c>
      <c r="D34" s="189"/>
      <c r="E34" s="189" t="s">
        <v>122</v>
      </c>
      <c r="F34" s="189" t="s">
        <v>77</v>
      </c>
      <c r="G34" s="189" t="s">
        <v>61</v>
      </c>
      <c r="H34" s="89"/>
      <c r="I34" s="89" t="s">
        <v>119</v>
      </c>
      <c r="J34" s="89"/>
      <c r="K34" s="181"/>
      <c r="L34" s="80">
        <v>0</v>
      </c>
      <c r="M34" s="80">
        <v>0</v>
      </c>
      <c r="N34" s="80">
        <v>0</v>
      </c>
      <c r="O34" s="91">
        <v>4</v>
      </c>
      <c r="P34" s="92">
        <v>0</v>
      </c>
      <c r="Q34" s="93">
        <f>O34+P34</f>
        <v>4</v>
      </c>
      <c r="R34" s="81" t="str">
        <f>IFERROR(Q34/N34,"-")</f>
        <v>-</v>
      </c>
      <c r="S34" s="80">
        <v>1</v>
      </c>
      <c r="T34" s="80">
        <v>0</v>
      </c>
      <c r="U34" s="81">
        <f>IFERROR(T34/(Q34),"-")</f>
        <v>0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4</v>
      </c>
      <c r="BP34" s="120">
        <f>IF(Q34=0,"",IF(BO34=0,"",(BO34/Q34)))</f>
        <v>1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123</v>
      </c>
      <c r="C35" s="189" t="s">
        <v>58</v>
      </c>
      <c r="D35" s="189"/>
      <c r="E35" s="189" t="s">
        <v>82</v>
      </c>
      <c r="F35" s="189" t="s">
        <v>124</v>
      </c>
      <c r="G35" s="189" t="s">
        <v>61</v>
      </c>
      <c r="H35" s="89"/>
      <c r="I35" s="89" t="s">
        <v>119</v>
      </c>
      <c r="J35" s="89"/>
      <c r="K35" s="181"/>
      <c r="L35" s="80">
        <v>0</v>
      </c>
      <c r="M35" s="80">
        <v>0</v>
      </c>
      <c r="N35" s="80">
        <v>0</v>
      </c>
      <c r="O35" s="91">
        <v>10</v>
      </c>
      <c r="P35" s="92">
        <v>0</v>
      </c>
      <c r="Q35" s="93">
        <f>O35+P35</f>
        <v>10</v>
      </c>
      <c r="R35" s="81" t="str">
        <f>IFERROR(Q35/N35,"-")</f>
        <v>-</v>
      </c>
      <c r="S35" s="80">
        <v>0</v>
      </c>
      <c r="T35" s="80">
        <v>1</v>
      </c>
      <c r="U35" s="81">
        <f>IFERROR(T35/(Q35),"-")</f>
        <v>0.1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>
        <v>1</v>
      </c>
      <c r="AO35" s="101">
        <f>IF(Q35=0,"",IF(AN35=0,"",(AN35/Q35)))</f>
        <v>0.1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3</v>
      </c>
      <c r="BP35" s="120">
        <f>IF(Q35=0,"",IF(BO35=0,"",(BO35/Q35)))</f>
        <v>0.3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5</v>
      </c>
      <c r="BY35" s="127">
        <f>IF(Q35=0,"",IF(BX35=0,"",(BX35/Q35)))</f>
        <v>0.5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>
        <v>1</v>
      </c>
      <c r="CH35" s="134">
        <f>IF(Q35=0,"",IF(CG35=0,"",(CG35/Q35)))</f>
        <v>0.1</v>
      </c>
      <c r="CI35" s="135"/>
      <c r="CJ35" s="136">
        <f>IFERROR(CI35/CG35,"-")</f>
        <v>0</v>
      </c>
      <c r="CK35" s="137"/>
      <c r="CL35" s="138">
        <f>IFERROR(CK35/CG35,"-")</f>
        <v>0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125</v>
      </c>
      <c r="C36" s="189" t="s">
        <v>58</v>
      </c>
      <c r="D36" s="189"/>
      <c r="E36" s="189" t="s">
        <v>102</v>
      </c>
      <c r="F36" s="189" t="s">
        <v>103</v>
      </c>
      <c r="G36" s="189" t="s">
        <v>61</v>
      </c>
      <c r="H36" s="89"/>
      <c r="I36" s="89" t="s">
        <v>119</v>
      </c>
      <c r="J36" s="89"/>
      <c r="K36" s="181"/>
      <c r="L36" s="80">
        <v>0</v>
      </c>
      <c r="M36" s="80">
        <v>0</v>
      </c>
      <c r="N36" s="80">
        <v>0</v>
      </c>
      <c r="O36" s="91">
        <v>5</v>
      </c>
      <c r="P36" s="92">
        <v>0</v>
      </c>
      <c r="Q36" s="93">
        <f>O36+P36</f>
        <v>5</v>
      </c>
      <c r="R36" s="81" t="str">
        <f>IFERROR(Q36/N36,"-")</f>
        <v>-</v>
      </c>
      <c r="S36" s="80">
        <v>0</v>
      </c>
      <c r="T36" s="80">
        <v>3</v>
      </c>
      <c r="U36" s="81">
        <f>IFERROR(T36/(Q36),"-")</f>
        <v>0.6</v>
      </c>
      <c r="V36" s="82"/>
      <c r="W36" s="83">
        <v>2</v>
      </c>
      <c r="X36" s="81">
        <f>IF(Q36=0,"-",W36/Q36)</f>
        <v>0.4</v>
      </c>
      <c r="Y36" s="186">
        <v>10000</v>
      </c>
      <c r="Z36" s="187">
        <f>IFERROR(Y36/Q36,"-")</f>
        <v>2000</v>
      </c>
      <c r="AA36" s="187">
        <f>IFERROR(Y36/W36,"-")</f>
        <v>5000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2</v>
      </c>
      <c r="BG36" s="113">
        <f>IF(Q36=0,"",IF(BF36=0,"",(BF36/Q36)))</f>
        <v>0.4</v>
      </c>
      <c r="BH36" s="112">
        <v>1</v>
      </c>
      <c r="BI36" s="114">
        <f>IFERROR(BH36/BF36,"-")</f>
        <v>0.5</v>
      </c>
      <c r="BJ36" s="115">
        <v>5000</v>
      </c>
      <c r="BK36" s="116">
        <f>IFERROR(BJ36/BF36,"-")</f>
        <v>2500</v>
      </c>
      <c r="BL36" s="117">
        <v>1</v>
      </c>
      <c r="BM36" s="117"/>
      <c r="BN36" s="117"/>
      <c r="BO36" s="119"/>
      <c r="BP36" s="120">
        <f>IF(Q36=0,"",IF(BO36=0,"",(BO36/Q36)))</f>
        <v>0</v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>
        <v>3</v>
      </c>
      <c r="BY36" s="127">
        <f>IF(Q36=0,"",IF(BX36=0,"",(BX36/Q36)))</f>
        <v>0.6</v>
      </c>
      <c r="BZ36" s="128">
        <v>1</v>
      </c>
      <c r="CA36" s="129">
        <f>IFERROR(BZ36/BX36,"-")</f>
        <v>0.33333333333333</v>
      </c>
      <c r="CB36" s="130">
        <v>5000</v>
      </c>
      <c r="CC36" s="131">
        <f>IFERROR(CB36/BX36,"-")</f>
        <v>1666.6666666667</v>
      </c>
      <c r="CD36" s="132">
        <v>1</v>
      </c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2</v>
      </c>
      <c r="CQ36" s="141">
        <v>10000</v>
      </c>
      <c r="CR36" s="141">
        <v>5000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126</v>
      </c>
      <c r="C37" s="189" t="s">
        <v>58</v>
      </c>
      <c r="D37" s="189"/>
      <c r="E37" s="189" t="s">
        <v>127</v>
      </c>
      <c r="F37" s="189" t="s">
        <v>128</v>
      </c>
      <c r="G37" s="189" t="s">
        <v>61</v>
      </c>
      <c r="H37" s="89"/>
      <c r="I37" s="89" t="s">
        <v>119</v>
      </c>
      <c r="J37" s="89"/>
      <c r="K37" s="181"/>
      <c r="L37" s="80">
        <v>0</v>
      </c>
      <c r="M37" s="80">
        <v>0</v>
      </c>
      <c r="N37" s="80">
        <v>0</v>
      </c>
      <c r="O37" s="91">
        <v>7</v>
      </c>
      <c r="P37" s="92">
        <v>0</v>
      </c>
      <c r="Q37" s="93">
        <f>O37+P37</f>
        <v>7</v>
      </c>
      <c r="R37" s="81" t="str">
        <f>IFERROR(Q37/N37,"-")</f>
        <v>-</v>
      </c>
      <c r="S37" s="80">
        <v>0</v>
      </c>
      <c r="T37" s="80">
        <v>1</v>
      </c>
      <c r="U37" s="81">
        <f>IFERROR(T37/(Q37),"-")</f>
        <v>0.14285714285714</v>
      </c>
      <c r="V37" s="82"/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>
        <v>1</v>
      </c>
      <c r="AO37" s="101">
        <f>IF(Q37=0,"",IF(AN37=0,"",(AN37/Q37)))</f>
        <v>0.14285714285714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>
        <v>1</v>
      </c>
      <c r="AX37" s="107">
        <f>IF(Q37=0,"",IF(AW37=0,"",(AW37/Q37)))</f>
        <v>0.14285714285714</v>
      </c>
      <c r="AY37" s="106"/>
      <c r="AZ37" s="108">
        <f>IFERROR(AY37/AW37,"-")</f>
        <v>0</v>
      </c>
      <c r="BA37" s="109"/>
      <c r="BB37" s="110">
        <f>IFERROR(BA37/AW37,"-")</f>
        <v>0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2</v>
      </c>
      <c r="BP37" s="120">
        <f>IF(Q37=0,"",IF(BO37=0,"",(BO37/Q37)))</f>
        <v>0.28571428571429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2</v>
      </c>
      <c r="BY37" s="127">
        <f>IF(Q37=0,"",IF(BX37=0,"",(BX37/Q37)))</f>
        <v>0.28571428571429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>
        <v>1</v>
      </c>
      <c r="CH37" s="134">
        <f>IF(Q37=0,"",IF(CG37=0,"",(CG37/Q37)))</f>
        <v>0.14285714285714</v>
      </c>
      <c r="CI37" s="135"/>
      <c r="CJ37" s="136">
        <f>IFERROR(CI37/CG37,"-")</f>
        <v>0</v>
      </c>
      <c r="CK37" s="137"/>
      <c r="CL37" s="138">
        <f>IFERROR(CK37/CG37,"-")</f>
        <v>0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129</v>
      </c>
      <c r="C38" s="189" t="s">
        <v>58</v>
      </c>
      <c r="D38" s="189"/>
      <c r="E38" s="189" t="s">
        <v>72</v>
      </c>
      <c r="F38" s="189" t="s">
        <v>72</v>
      </c>
      <c r="G38" s="189" t="s">
        <v>73</v>
      </c>
      <c r="H38" s="89"/>
      <c r="I38" s="89"/>
      <c r="J38" s="89"/>
      <c r="K38" s="181"/>
      <c r="L38" s="80">
        <v>100</v>
      </c>
      <c r="M38" s="80">
        <v>54</v>
      </c>
      <c r="N38" s="80">
        <v>14</v>
      </c>
      <c r="O38" s="91">
        <v>8</v>
      </c>
      <c r="P38" s="92">
        <v>0</v>
      </c>
      <c r="Q38" s="93">
        <f>O38+P38</f>
        <v>8</v>
      </c>
      <c r="R38" s="81">
        <f>IFERROR(Q38/N38,"-")</f>
        <v>0.57142857142857</v>
      </c>
      <c r="S38" s="80">
        <v>0</v>
      </c>
      <c r="T38" s="80">
        <v>1</v>
      </c>
      <c r="U38" s="81">
        <f>IFERROR(T38/(Q38),"-")</f>
        <v>0.125</v>
      </c>
      <c r="V38" s="82"/>
      <c r="W38" s="83">
        <v>1</v>
      </c>
      <c r="X38" s="81">
        <f>IF(Q38=0,"-",W38/Q38)</f>
        <v>0.125</v>
      </c>
      <c r="Y38" s="186">
        <v>5000</v>
      </c>
      <c r="Z38" s="187">
        <f>IFERROR(Y38/Q38,"-")</f>
        <v>625</v>
      </c>
      <c r="AA38" s="187">
        <f>IFERROR(Y38/W38,"-")</f>
        <v>5000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2</v>
      </c>
      <c r="BP38" s="120">
        <f>IF(Q38=0,"",IF(BO38=0,"",(BO38/Q38)))</f>
        <v>0.25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2</v>
      </c>
      <c r="BY38" s="127">
        <f>IF(Q38=0,"",IF(BX38=0,"",(BX38/Q38)))</f>
        <v>0.25</v>
      </c>
      <c r="BZ38" s="128">
        <v>1</v>
      </c>
      <c r="CA38" s="129">
        <f>IFERROR(BZ38/BX38,"-")</f>
        <v>0.5</v>
      </c>
      <c r="CB38" s="130">
        <v>5000</v>
      </c>
      <c r="CC38" s="131">
        <f>IFERROR(CB38/BX38,"-")</f>
        <v>2500</v>
      </c>
      <c r="CD38" s="132">
        <v>1</v>
      </c>
      <c r="CE38" s="132"/>
      <c r="CF38" s="132"/>
      <c r="CG38" s="133">
        <v>4</v>
      </c>
      <c r="CH38" s="134">
        <f>IF(Q38=0,"",IF(CG38=0,"",(CG38/Q38)))</f>
        <v>0.5</v>
      </c>
      <c r="CI38" s="135">
        <v>1</v>
      </c>
      <c r="CJ38" s="136">
        <f>IFERROR(CI38/CG38,"-")</f>
        <v>0.25</v>
      </c>
      <c r="CK38" s="137">
        <v>297000</v>
      </c>
      <c r="CL38" s="138">
        <f>IFERROR(CK38/CG38,"-")</f>
        <v>74250</v>
      </c>
      <c r="CM38" s="139"/>
      <c r="CN38" s="139"/>
      <c r="CO38" s="139">
        <v>1</v>
      </c>
      <c r="CP38" s="140">
        <v>1</v>
      </c>
      <c r="CQ38" s="141">
        <v>5000</v>
      </c>
      <c r="CR38" s="141">
        <v>297000</v>
      </c>
      <c r="CS38" s="141"/>
      <c r="CT38" s="142" t="str">
        <f>IF(AND(CR38=0,CS38=0),"",IF(AND(CR38&lt;=100000,CS38&lt;=100000),"",IF(CR38/CQ38&gt;0.7,"男高",IF(CS38/CQ38&gt;0.7,"女高",""))))</f>
        <v>男高</v>
      </c>
    </row>
    <row r="39" spans="1:99">
      <c r="A39" s="79">
        <f>AC39</f>
        <v>0.023076923076923</v>
      </c>
      <c r="B39" s="189" t="s">
        <v>130</v>
      </c>
      <c r="C39" s="189" t="s">
        <v>58</v>
      </c>
      <c r="D39" s="189"/>
      <c r="E39" s="189" t="s">
        <v>131</v>
      </c>
      <c r="F39" s="189" t="s">
        <v>132</v>
      </c>
      <c r="G39" s="189" t="s">
        <v>61</v>
      </c>
      <c r="H39" s="89" t="s">
        <v>133</v>
      </c>
      <c r="I39" s="89" t="s">
        <v>134</v>
      </c>
      <c r="J39" s="89" t="s">
        <v>135</v>
      </c>
      <c r="K39" s="181">
        <v>260000</v>
      </c>
      <c r="L39" s="80">
        <v>0</v>
      </c>
      <c r="M39" s="80">
        <v>0</v>
      </c>
      <c r="N39" s="80">
        <v>0</v>
      </c>
      <c r="O39" s="91">
        <v>3</v>
      </c>
      <c r="P39" s="92">
        <v>0</v>
      </c>
      <c r="Q39" s="93">
        <f>O39+P39</f>
        <v>3</v>
      </c>
      <c r="R39" s="81" t="str">
        <f>IFERROR(Q39/N39,"-")</f>
        <v>-</v>
      </c>
      <c r="S39" s="80">
        <v>0</v>
      </c>
      <c r="T39" s="80">
        <v>0</v>
      </c>
      <c r="U39" s="81">
        <f>IFERROR(T39/(Q39),"-")</f>
        <v>0</v>
      </c>
      <c r="V39" s="82">
        <f>IFERROR(K39/SUM(Q39:Q42),"-")</f>
        <v>23636.363636364</v>
      </c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>
        <f>SUM(Y39:Y42)-SUM(K39:K42)</f>
        <v>-254000</v>
      </c>
      <c r="AC39" s="85">
        <f>SUM(Y39:Y42)/SUM(K39:K42)</f>
        <v>0.023076923076923</v>
      </c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>
        <f>IF(Q39=0,"",IF(BO39=0,"",(BO39/Q39)))</f>
        <v>0</v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>
        <v>1</v>
      </c>
      <c r="BY39" s="127">
        <f>IF(Q39=0,"",IF(BX39=0,"",(BX39/Q39)))</f>
        <v>0.33333333333333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>
        <v>2</v>
      </c>
      <c r="CH39" s="134">
        <f>IF(Q39=0,"",IF(CG39=0,"",(CG39/Q39)))</f>
        <v>0.66666666666667</v>
      </c>
      <c r="CI39" s="135"/>
      <c r="CJ39" s="136">
        <f>IFERROR(CI39/CG39,"-")</f>
        <v>0</v>
      </c>
      <c r="CK39" s="137"/>
      <c r="CL39" s="138">
        <f>IFERROR(CK39/CG39,"-")</f>
        <v>0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136</v>
      </c>
      <c r="C40" s="189" t="s">
        <v>58</v>
      </c>
      <c r="D40" s="189"/>
      <c r="E40" s="189" t="s">
        <v>137</v>
      </c>
      <c r="F40" s="189" t="s">
        <v>138</v>
      </c>
      <c r="G40" s="189" t="s">
        <v>61</v>
      </c>
      <c r="H40" s="89"/>
      <c r="I40" s="89" t="s">
        <v>134</v>
      </c>
      <c r="J40" s="89" t="s">
        <v>139</v>
      </c>
      <c r="K40" s="181"/>
      <c r="L40" s="80">
        <v>0</v>
      </c>
      <c r="M40" s="80">
        <v>0</v>
      </c>
      <c r="N40" s="80">
        <v>0</v>
      </c>
      <c r="O40" s="91">
        <v>6</v>
      </c>
      <c r="P40" s="92">
        <v>0</v>
      </c>
      <c r="Q40" s="93">
        <f>O40+P40</f>
        <v>6</v>
      </c>
      <c r="R40" s="81" t="str">
        <f>IFERROR(Q40/N40,"-")</f>
        <v>-</v>
      </c>
      <c r="S40" s="80">
        <v>0</v>
      </c>
      <c r="T40" s="80">
        <v>3</v>
      </c>
      <c r="U40" s="81">
        <f>IFERROR(T40/(Q40),"-")</f>
        <v>0.5</v>
      </c>
      <c r="V40" s="82"/>
      <c r="W40" s="83">
        <v>1</v>
      </c>
      <c r="X40" s="81">
        <f>IF(Q40=0,"-",W40/Q40)</f>
        <v>0.16666666666667</v>
      </c>
      <c r="Y40" s="186">
        <v>6000</v>
      </c>
      <c r="Z40" s="187">
        <f>IFERROR(Y40/Q40,"-")</f>
        <v>1000</v>
      </c>
      <c r="AA40" s="187">
        <f>IFERROR(Y40/W40,"-")</f>
        <v>6000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>
        <v>2</v>
      </c>
      <c r="AO40" s="101">
        <f>IF(Q40=0,"",IF(AN40=0,"",(AN40/Q40)))</f>
        <v>0.33333333333333</v>
      </c>
      <c r="AP40" s="100"/>
      <c r="AQ40" s="102">
        <f>IFERROR(AP40/AN40,"-")</f>
        <v>0</v>
      </c>
      <c r="AR40" s="103"/>
      <c r="AS40" s="104">
        <f>IFERROR(AR40/AN40,"-")</f>
        <v>0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>
        <v>2</v>
      </c>
      <c r="BP40" s="120">
        <f>IF(Q40=0,"",IF(BO40=0,"",(BO40/Q40)))</f>
        <v>0.33333333333333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2</v>
      </c>
      <c r="BY40" s="127">
        <f>IF(Q40=0,"",IF(BX40=0,"",(BX40/Q40)))</f>
        <v>0.33333333333333</v>
      </c>
      <c r="BZ40" s="128">
        <v>1</v>
      </c>
      <c r="CA40" s="129">
        <f>IFERROR(BZ40/BX40,"-")</f>
        <v>0.5</v>
      </c>
      <c r="CB40" s="130">
        <v>6000</v>
      </c>
      <c r="CC40" s="131">
        <f>IFERROR(CB40/BX40,"-")</f>
        <v>3000</v>
      </c>
      <c r="CD40" s="132"/>
      <c r="CE40" s="132">
        <v>1</v>
      </c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6000</v>
      </c>
      <c r="CR40" s="141">
        <v>6000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140</v>
      </c>
      <c r="C41" s="189" t="s">
        <v>58</v>
      </c>
      <c r="D41" s="189"/>
      <c r="E41" s="189" t="s">
        <v>141</v>
      </c>
      <c r="F41" s="189" t="s">
        <v>142</v>
      </c>
      <c r="G41" s="189" t="s">
        <v>61</v>
      </c>
      <c r="H41" s="89"/>
      <c r="I41" s="89" t="s">
        <v>134</v>
      </c>
      <c r="J41" s="89" t="s">
        <v>143</v>
      </c>
      <c r="K41" s="181"/>
      <c r="L41" s="80">
        <v>0</v>
      </c>
      <c r="M41" s="80">
        <v>0</v>
      </c>
      <c r="N41" s="80">
        <v>0</v>
      </c>
      <c r="O41" s="91">
        <v>1</v>
      </c>
      <c r="P41" s="92">
        <v>0</v>
      </c>
      <c r="Q41" s="93">
        <f>O41+P41</f>
        <v>1</v>
      </c>
      <c r="R41" s="81" t="str">
        <f>IFERROR(Q41/N41,"-")</f>
        <v>-</v>
      </c>
      <c r="S41" s="80">
        <v>0</v>
      </c>
      <c r="T41" s="80">
        <v>1</v>
      </c>
      <c r="U41" s="81">
        <f>IFERROR(T41/(Q41),"-")</f>
        <v>1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1</v>
      </c>
      <c r="BG41" s="113">
        <f>IF(Q41=0,"",IF(BF41=0,"",(BF41/Q41)))</f>
        <v>1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/>
      <c r="BP41" s="120">
        <f>IF(Q41=0,"",IF(BO41=0,"",(BO41/Q41)))</f>
        <v>0</v>
      </c>
      <c r="BQ41" s="121"/>
      <c r="BR41" s="122" t="str">
        <f>IFERROR(BQ41/BO41,"-")</f>
        <v>-</v>
      </c>
      <c r="BS41" s="123"/>
      <c r="BT41" s="124" t="str">
        <f>IFERROR(BS41/BO41,"-")</f>
        <v>-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144</v>
      </c>
      <c r="C42" s="189" t="s">
        <v>58</v>
      </c>
      <c r="D42" s="189"/>
      <c r="E42" s="189" t="s">
        <v>72</v>
      </c>
      <c r="F42" s="189" t="s">
        <v>72</v>
      </c>
      <c r="G42" s="189" t="s">
        <v>73</v>
      </c>
      <c r="H42" s="89"/>
      <c r="I42" s="89"/>
      <c r="J42" s="89"/>
      <c r="K42" s="181"/>
      <c r="L42" s="80">
        <v>33</v>
      </c>
      <c r="M42" s="80">
        <v>15</v>
      </c>
      <c r="N42" s="80">
        <v>4</v>
      </c>
      <c r="O42" s="91">
        <v>1</v>
      </c>
      <c r="P42" s="92">
        <v>0</v>
      </c>
      <c r="Q42" s="93">
        <f>O42+P42</f>
        <v>1</v>
      </c>
      <c r="R42" s="81">
        <f>IFERROR(Q42/N42,"-")</f>
        <v>0.25</v>
      </c>
      <c r="S42" s="80">
        <v>0</v>
      </c>
      <c r="T42" s="80">
        <v>1</v>
      </c>
      <c r="U42" s="81">
        <f>IFERROR(T42/(Q42),"-")</f>
        <v>1</v>
      </c>
      <c r="V42" s="82"/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>
        <v>1</v>
      </c>
      <c r="BG42" s="113">
        <f>IF(Q42=0,"",IF(BF42=0,"",(BF42/Q42)))</f>
        <v>1</v>
      </c>
      <c r="BH42" s="112"/>
      <c r="BI42" s="114">
        <f>IFERROR(BH42/BF42,"-")</f>
        <v>0</v>
      </c>
      <c r="BJ42" s="115"/>
      <c r="BK42" s="116">
        <f>IFERROR(BJ42/BF42,"-")</f>
        <v>0</v>
      </c>
      <c r="BL42" s="117"/>
      <c r="BM42" s="117"/>
      <c r="BN42" s="117"/>
      <c r="BO42" s="119"/>
      <c r="BP42" s="120">
        <f>IF(Q42=0,"",IF(BO42=0,"",(BO42/Q42)))</f>
        <v>0</v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</v>
      </c>
      <c r="B43" s="189" t="s">
        <v>145</v>
      </c>
      <c r="C43" s="189" t="s">
        <v>58</v>
      </c>
      <c r="D43" s="189"/>
      <c r="E43" s="189" t="s">
        <v>131</v>
      </c>
      <c r="F43" s="189" t="s">
        <v>132</v>
      </c>
      <c r="G43" s="189" t="s">
        <v>61</v>
      </c>
      <c r="H43" s="89" t="s">
        <v>146</v>
      </c>
      <c r="I43" s="89" t="s">
        <v>147</v>
      </c>
      <c r="J43" s="89" t="s">
        <v>96</v>
      </c>
      <c r="K43" s="181">
        <v>100000</v>
      </c>
      <c r="L43" s="80">
        <v>0</v>
      </c>
      <c r="M43" s="80">
        <v>0</v>
      </c>
      <c r="N43" s="80">
        <v>0</v>
      </c>
      <c r="O43" s="91">
        <v>2</v>
      </c>
      <c r="P43" s="92">
        <v>0</v>
      </c>
      <c r="Q43" s="93">
        <f>O43+P43</f>
        <v>2</v>
      </c>
      <c r="R43" s="81" t="str">
        <f>IFERROR(Q43/N43,"-")</f>
        <v>-</v>
      </c>
      <c r="S43" s="80">
        <v>0</v>
      </c>
      <c r="T43" s="80">
        <v>0</v>
      </c>
      <c r="U43" s="81">
        <f>IFERROR(T43/(Q43),"-")</f>
        <v>0</v>
      </c>
      <c r="V43" s="82">
        <f>IFERROR(K43/SUM(Q43:Q45),"-")</f>
        <v>16666.666666667</v>
      </c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>
        <f>SUM(Y43:Y45)-SUM(K43:K45)</f>
        <v>-100000</v>
      </c>
      <c r="AC43" s="85">
        <f>SUM(Y43:Y45)/SUM(K43:K45)</f>
        <v>0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>
        <v>2</v>
      </c>
      <c r="BY43" s="127">
        <f>IF(Q43=0,"",IF(BX43=0,"",(BX43/Q43)))</f>
        <v>1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148</v>
      </c>
      <c r="C44" s="189" t="s">
        <v>58</v>
      </c>
      <c r="D44" s="189"/>
      <c r="E44" s="189" t="s">
        <v>149</v>
      </c>
      <c r="F44" s="189" t="s">
        <v>150</v>
      </c>
      <c r="G44" s="189" t="s">
        <v>61</v>
      </c>
      <c r="H44" s="89"/>
      <c r="I44" s="89" t="s">
        <v>147</v>
      </c>
      <c r="J44" s="89" t="s">
        <v>104</v>
      </c>
      <c r="K44" s="181"/>
      <c r="L44" s="80">
        <v>0</v>
      </c>
      <c r="M44" s="80">
        <v>0</v>
      </c>
      <c r="N44" s="80">
        <v>0</v>
      </c>
      <c r="O44" s="91">
        <v>4</v>
      </c>
      <c r="P44" s="92">
        <v>0</v>
      </c>
      <c r="Q44" s="93">
        <f>O44+P44</f>
        <v>4</v>
      </c>
      <c r="R44" s="81" t="str">
        <f>IFERROR(Q44/N44,"-")</f>
        <v>-</v>
      </c>
      <c r="S44" s="80">
        <v>0</v>
      </c>
      <c r="T44" s="80">
        <v>2</v>
      </c>
      <c r="U44" s="81">
        <f>IFERROR(T44/(Q44),"-")</f>
        <v>0.5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1</v>
      </c>
      <c r="BP44" s="120">
        <f>IF(Q44=0,"",IF(BO44=0,"",(BO44/Q44)))</f>
        <v>0.25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>
        <v>3</v>
      </c>
      <c r="BY44" s="127">
        <f>IF(Q44=0,"",IF(BX44=0,"",(BX44/Q44)))</f>
        <v>0.75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151</v>
      </c>
      <c r="C45" s="189" t="s">
        <v>58</v>
      </c>
      <c r="D45" s="189"/>
      <c r="E45" s="189" t="s">
        <v>72</v>
      </c>
      <c r="F45" s="189" t="s">
        <v>72</v>
      </c>
      <c r="G45" s="189" t="s">
        <v>73</v>
      </c>
      <c r="H45" s="89"/>
      <c r="I45" s="89"/>
      <c r="J45" s="89"/>
      <c r="K45" s="181"/>
      <c r="L45" s="80">
        <v>13</v>
      </c>
      <c r="M45" s="80">
        <v>1</v>
      </c>
      <c r="N45" s="80">
        <v>0</v>
      </c>
      <c r="O45" s="91">
        <v>0</v>
      </c>
      <c r="P45" s="92">
        <v>0</v>
      </c>
      <c r="Q45" s="93">
        <f>O45+P45</f>
        <v>0</v>
      </c>
      <c r="R45" s="81" t="str">
        <f>IFERROR(Q45/N45,"-")</f>
        <v>-</v>
      </c>
      <c r="S45" s="80">
        <v>0</v>
      </c>
      <c r="T45" s="80">
        <v>0</v>
      </c>
      <c r="U45" s="81" t="str">
        <f>IFERROR(T45/(Q45),"-")</f>
        <v>-</v>
      </c>
      <c r="V45" s="82"/>
      <c r="W45" s="83">
        <v>0</v>
      </c>
      <c r="X45" s="81" t="str">
        <f>IF(Q45=0,"-",W45/Q45)</f>
        <v>-</v>
      </c>
      <c r="Y45" s="186">
        <v>0</v>
      </c>
      <c r="Z45" s="187" t="str">
        <f>IFERROR(Y45/Q45,"-")</f>
        <v>-</v>
      </c>
      <c r="AA45" s="187" t="str">
        <f>IFERROR(Y45/W45,"-")</f>
        <v>-</v>
      </c>
      <c r="AB45" s="181"/>
      <c r="AC45" s="85"/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>
        <f>AC46</f>
        <v>0.11666666666667</v>
      </c>
      <c r="B46" s="189" t="s">
        <v>152</v>
      </c>
      <c r="C46" s="189" t="s">
        <v>58</v>
      </c>
      <c r="D46" s="189"/>
      <c r="E46" s="189" t="s">
        <v>153</v>
      </c>
      <c r="F46" s="189" t="s">
        <v>154</v>
      </c>
      <c r="G46" s="189" t="s">
        <v>61</v>
      </c>
      <c r="H46" s="89" t="s">
        <v>155</v>
      </c>
      <c r="I46" s="89" t="s">
        <v>156</v>
      </c>
      <c r="J46" s="89"/>
      <c r="K46" s="181">
        <v>300000</v>
      </c>
      <c r="L46" s="80">
        <v>0</v>
      </c>
      <c r="M46" s="80">
        <v>0</v>
      </c>
      <c r="N46" s="80">
        <v>0</v>
      </c>
      <c r="O46" s="91">
        <v>1</v>
      </c>
      <c r="P46" s="92">
        <v>0</v>
      </c>
      <c r="Q46" s="93">
        <f>O46+P46</f>
        <v>1</v>
      </c>
      <c r="R46" s="81" t="str">
        <f>IFERROR(Q46/N46,"-")</f>
        <v>-</v>
      </c>
      <c r="S46" s="80">
        <v>0</v>
      </c>
      <c r="T46" s="80">
        <v>1</v>
      </c>
      <c r="U46" s="81">
        <f>IFERROR(T46/(Q46),"-")</f>
        <v>1</v>
      </c>
      <c r="V46" s="82">
        <f>IFERROR(K46/SUM(Q46:Q59),"-")</f>
        <v>16666.666666667</v>
      </c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>
        <f>SUM(Y46:Y59)-SUM(K46:K59)</f>
        <v>-265000</v>
      </c>
      <c r="AC46" s="85">
        <f>SUM(Y46:Y59)/SUM(K46:K59)</f>
        <v>0.11666666666667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>
        <v>1</v>
      </c>
      <c r="AX46" s="107">
        <f>IF(Q46=0,"",IF(AW46=0,"",(AW46/Q46)))</f>
        <v>1</v>
      </c>
      <c r="AY46" s="106"/>
      <c r="AZ46" s="108">
        <f>IFERROR(AY46/AW46,"-")</f>
        <v>0</v>
      </c>
      <c r="BA46" s="109"/>
      <c r="BB46" s="110">
        <f>IFERROR(BA46/AW46,"-")</f>
        <v>0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157</v>
      </c>
      <c r="C47" s="189" t="s">
        <v>58</v>
      </c>
      <c r="D47" s="189"/>
      <c r="E47" s="189" t="s">
        <v>158</v>
      </c>
      <c r="F47" s="189" t="s">
        <v>159</v>
      </c>
      <c r="G47" s="189" t="s">
        <v>61</v>
      </c>
      <c r="H47" s="89" t="s">
        <v>160</v>
      </c>
      <c r="I47" s="89" t="s">
        <v>156</v>
      </c>
      <c r="J47" s="89"/>
      <c r="K47" s="181"/>
      <c r="L47" s="80">
        <v>0</v>
      </c>
      <c r="M47" s="80">
        <v>0</v>
      </c>
      <c r="N47" s="80">
        <v>0</v>
      </c>
      <c r="O47" s="91">
        <v>0</v>
      </c>
      <c r="P47" s="92">
        <v>0</v>
      </c>
      <c r="Q47" s="93">
        <f>O47+P47</f>
        <v>0</v>
      </c>
      <c r="R47" s="81" t="str">
        <f>IFERROR(Q47/N47,"-")</f>
        <v>-</v>
      </c>
      <c r="S47" s="80">
        <v>0</v>
      </c>
      <c r="T47" s="80">
        <v>0</v>
      </c>
      <c r="U47" s="81" t="str">
        <f>IFERROR(T47/(Q47),"-")</f>
        <v>-</v>
      </c>
      <c r="V47" s="82"/>
      <c r="W47" s="83">
        <v>0</v>
      </c>
      <c r="X47" s="81" t="str">
        <f>IF(Q47=0,"-",W47/Q47)</f>
        <v>-</v>
      </c>
      <c r="Y47" s="186">
        <v>0</v>
      </c>
      <c r="Z47" s="187" t="str">
        <f>IFERROR(Y47/Q47,"-")</f>
        <v>-</v>
      </c>
      <c r="AA47" s="187" t="str">
        <f>IFERROR(Y47/W47,"-")</f>
        <v>-</v>
      </c>
      <c r="AB47" s="181"/>
      <c r="AC47" s="85"/>
      <c r="AD47" s="78"/>
      <c r="AE47" s="94"/>
      <c r="AF47" s="95" t="str">
        <f>IF(Q47=0,"",IF(AE47=0,"",(AE47/Q47)))</f>
        <v/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 t="str">
        <f>IF(Q47=0,"",IF(AN47=0,"",(AN47/Q47)))</f>
        <v/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 t="str">
        <f>IF(Q47=0,"",IF(AW47=0,"",(AW47/Q47)))</f>
        <v/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 t="str">
        <f>IF(Q47=0,"",IF(BF47=0,"",(BF47/Q47)))</f>
        <v/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 t="str">
        <f>IF(Q47=0,"",IF(BO47=0,"",(BO47/Q47)))</f>
        <v/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 t="str">
        <f>IF(Q47=0,"",IF(BX47=0,"",(BX47/Q47)))</f>
        <v/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 t="str">
        <f>IF(Q47=0,"",IF(CG47=0,"",(CG47/Q47)))</f>
        <v/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161</v>
      </c>
      <c r="C48" s="189" t="s">
        <v>58</v>
      </c>
      <c r="D48" s="189"/>
      <c r="E48" s="189" t="s">
        <v>162</v>
      </c>
      <c r="F48" s="189" t="s">
        <v>163</v>
      </c>
      <c r="G48" s="189" t="s">
        <v>61</v>
      </c>
      <c r="H48" s="89" t="s">
        <v>164</v>
      </c>
      <c r="I48" s="89" t="s">
        <v>156</v>
      </c>
      <c r="J48" s="89"/>
      <c r="K48" s="181"/>
      <c r="L48" s="80">
        <v>0</v>
      </c>
      <c r="M48" s="80">
        <v>0</v>
      </c>
      <c r="N48" s="80">
        <v>0</v>
      </c>
      <c r="O48" s="91">
        <v>0</v>
      </c>
      <c r="P48" s="92">
        <v>0</v>
      </c>
      <c r="Q48" s="93">
        <f>O48+P48</f>
        <v>0</v>
      </c>
      <c r="R48" s="81" t="str">
        <f>IFERROR(Q48/N48,"-")</f>
        <v>-</v>
      </c>
      <c r="S48" s="80">
        <v>0</v>
      </c>
      <c r="T48" s="80">
        <v>0</v>
      </c>
      <c r="U48" s="81" t="str">
        <f>IFERROR(T48/(Q48),"-")</f>
        <v>-</v>
      </c>
      <c r="V48" s="82"/>
      <c r="W48" s="83">
        <v>0</v>
      </c>
      <c r="X48" s="81" t="str">
        <f>IF(Q48=0,"-",W48/Q48)</f>
        <v>-</v>
      </c>
      <c r="Y48" s="186">
        <v>0</v>
      </c>
      <c r="Z48" s="187" t="str">
        <f>IFERROR(Y48/Q48,"-")</f>
        <v>-</v>
      </c>
      <c r="AA48" s="187" t="str">
        <f>IFERROR(Y48/W48,"-")</f>
        <v>-</v>
      </c>
      <c r="AB48" s="181"/>
      <c r="AC48" s="85"/>
      <c r="AD48" s="78"/>
      <c r="AE48" s="94"/>
      <c r="AF48" s="95" t="str">
        <f>IF(Q48=0,"",IF(AE48=0,"",(AE48/Q48)))</f>
        <v/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 t="str">
        <f>IF(Q48=0,"",IF(AN48=0,"",(AN48/Q48)))</f>
        <v/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 t="str">
        <f>IF(Q48=0,"",IF(AW48=0,"",(AW48/Q48)))</f>
        <v/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 t="str">
        <f>IF(Q48=0,"",IF(BF48=0,"",(BF48/Q48)))</f>
        <v/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 t="str">
        <f>IF(Q48=0,"",IF(BO48=0,"",(BO48/Q48)))</f>
        <v/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 t="str">
        <f>IF(Q48=0,"",IF(BX48=0,"",(BX48/Q48)))</f>
        <v/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 t="str">
        <f>IF(Q48=0,"",IF(CG48=0,"",(CG48/Q48)))</f>
        <v/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165</v>
      </c>
      <c r="C49" s="189" t="s">
        <v>58</v>
      </c>
      <c r="D49" s="189"/>
      <c r="E49" s="189" t="s">
        <v>166</v>
      </c>
      <c r="F49" s="189" t="s">
        <v>167</v>
      </c>
      <c r="G49" s="189" t="s">
        <v>61</v>
      </c>
      <c r="H49" s="89" t="s">
        <v>168</v>
      </c>
      <c r="I49" s="89" t="s">
        <v>156</v>
      </c>
      <c r="J49" s="89"/>
      <c r="K49" s="181"/>
      <c r="L49" s="80">
        <v>0</v>
      </c>
      <c r="M49" s="80">
        <v>0</v>
      </c>
      <c r="N49" s="80">
        <v>0</v>
      </c>
      <c r="O49" s="91">
        <v>0</v>
      </c>
      <c r="P49" s="92">
        <v>0</v>
      </c>
      <c r="Q49" s="93">
        <f>O49+P49</f>
        <v>0</v>
      </c>
      <c r="R49" s="81" t="str">
        <f>IFERROR(Q49/N49,"-")</f>
        <v>-</v>
      </c>
      <c r="S49" s="80">
        <v>0</v>
      </c>
      <c r="T49" s="80">
        <v>0</v>
      </c>
      <c r="U49" s="81" t="str">
        <f>IFERROR(T49/(Q49),"-")</f>
        <v>-</v>
      </c>
      <c r="V49" s="82"/>
      <c r="W49" s="83">
        <v>0</v>
      </c>
      <c r="X49" s="81" t="str">
        <f>IF(Q49=0,"-",W49/Q49)</f>
        <v>-</v>
      </c>
      <c r="Y49" s="186">
        <v>0</v>
      </c>
      <c r="Z49" s="187" t="str">
        <f>IFERROR(Y49/Q49,"-")</f>
        <v>-</v>
      </c>
      <c r="AA49" s="187" t="str">
        <f>IFERROR(Y49/W49,"-")</f>
        <v>-</v>
      </c>
      <c r="AB49" s="181"/>
      <c r="AC49" s="85"/>
      <c r="AD49" s="78"/>
      <c r="AE49" s="94"/>
      <c r="AF49" s="95" t="str">
        <f>IF(Q49=0,"",IF(AE49=0,"",(AE49/Q49)))</f>
        <v/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 t="str">
        <f>IF(Q49=0,"",IF(AN49=0,"",(AN49/Q49)))</f>
        <v/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 t="str">
        <f>IF(Q49=0,"",IF(AW49=0,"",(AW49/Q49)))</f>
        <v/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 t="str">
        <f>IF(Q49=0,"",IF(BF49=0,"",(BF49/Q49)))</f>
        <v/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 t="str">
        <f>IF(Q49=0,"",IF(BO49=0,"",(BO49/Q49)))</f>
        <v/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 t="str">
        <f>IF(Q49=0,"",IF(BX49=0,"",(BX49/Q49)))</f>
        <v/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 t="str">
        <f>IF(Q49=0,"",IF(CG49=0,"",(CG49/Q49)))</f>
        <v/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169</v>
      </c>
      <c r="C50" s="189" t="s">
        <v>58</v>
      </c>
      <c r="D50" s="189"/>
      <c r="E50" s="189" t="s">
        <v>153</v>
      </c>
      <c r="F50" s="189" t="s">
        <v>154</v>
      </c>
      <c r="G50" s="189" t="s">
        <v>61</v>
      </c>
      <c r="H50" s="89" t="s">
        <v>170</v>
      </c>
      <c r="I50" s="89" t="s">
        <v>156</v>
      </c>
      <c r="J50" s="89"/>
      <c r="K50" s="181"/>
      <c r="L50" s="80">
        <v>0</v>
      </c>
      <c r="M50" s="80">
        <v>0</v>
      </c>
      <c r="N50" s="80">
        <v>0</v>
      </c>
      <c r="O50" s="91">
        <v>1</v>
      </c>
      <c r="P50" s="92">
        <v>0</v>
      </c>
      <c r="Q50" s="93">
        <f>O50+P50</f>
        <v>1</v>
      </c>
      <c r="R50" s="81" t="str">
        <f>IFERROR(Q50/N50,"-")</f>
        <v>-</v>
      </c>
      <c r="S50" s="80">
        <v>0</v>
      </c>
      <c r="T50" s="80">
        <v>0</v>
      </c>
      <c r="U50" s="81">
        <f>IFERROR(T50/(Q50),"-")</f>
        <v>0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>
        <v>1</v>
      </c>
      <c r="BP50" s="120">
        <f>IF(Q50=0,"",IF(BO50=0,"",(BO50/Q50)))</f>
        <v>1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/>
      <c r="BY50" s="127">
        <f>IF(Q50=0,"",IF(BX50=0,"",(BX50/Q50)))</f>
        <v>0</v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171</v>
      </c>
      <c r="C51" s="189" t="s">
        <v>58</v>
      </c>
      <c r="D51" s="189"/>
      <c r="E51" s="189" t="s">
        <v>158</v>
      </c>
      <c r="F51" s="189" t="s">
        <v>159</v>
      </c>
      <c r="G51" s="189" t="s">
        <v>61</v>
      </c>
      <c r="H51" s="89" t="s">
        <v>172</v>
      </c>
      <c r="I51" s="89" t="s">
        <v>156</v>
      </c>
      <c r="J51" s="89"/>
      <c r="K51" s="181"/>
      <c r="L51" s="80">
        <v>0</v>
      </c>
      <c r="M51" s="80">
        <v>0</v>
      </c>
      <c r="N51" s="80">
        <v>0</v>
      </c>
      <c r="O51" s="91">
        <v>0</v>
      </c>
      <c r="P51" s="92">
        <v>0</v>
      </c>
      <c r="Q51" s="93">
        <f>O51+P51</f>
        <v>0</v>
      </c>
      <c r="R51" s="81" t="str">
        <f>IFERROR(Q51/N51,"-")</f>
        <v>-</v>
      </c>
      <c r="S51" s="80">
        <v>0</v>
      </c>
      <c r="T51" s="80">
        <v>0</v>
      </c>
      <c r="U51" s="81" t="str">
        <f>IFERROR(T51/(Q51),"-")</f>
        <v>-</v>
      </c>
      <c r="V51" s="82"/>
      <c r="W51" s="83">
        <v>0</v>
      </c>
      <c r="X51" s="81" t="str">
        <f>IF(Q51=0,"-",W51/Q51)</f>
        <v>-</v>
      </c>
      <c r="Y51" s="186">
        <v>0</v>
      </c>
      <c r="Z51" s="187" t="str">
        <f>IFERROR(Y51/Q51,"-")</f>
        <v>-</v>
      </c>
      <c r="AA51" s="187" t="str">
        <f>IFERROR(Y51/W51,"-")</f>
        <v>-</v>
      </c>
      <c r="AB51" s="181"/>
      <c r="AC51" s="85"/>
      <c r="AD51" s="78"/>
      <c r="AE51" s="94"/>
      <c r="AF51" s="95" t="str">
        <f>IF(Q51=0,"",IF(AE51=0,"",(AE51/Q51)))</f>
        <v/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 t="str">
        <f>IF(Q51=0,"",IF(AN51=0,"",(AN51/Q51)))</f>
        <v/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 t="str">
        <f>IF(Q51=0,"",IF(AW51=0,"",(AW51/Q51)))</f>
        <v/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 t="str">
        <f>IF(Q51=0,"",IF(BF51=0,"",(BF51/Q51)))</f>
        <v/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 t="str">
        <f>IF(Q51=0,"",IF(BO51=0,"",(BO51/Q51)))</f>
        <v/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 t="str">
        <f>IF(Q51=0,"",IF(BX51=0,"",(BX51/Q51)))</f>
        <v/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 t="str">
        <f>IF(Q51=0,"",IF(CG51=0,"",(CG51/Q51)))</f>
        <v/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173</v>
      </c>
      <c r="C52" s="189" t="s">
        <v>58</v>
      </c>
      <c r="D52" s="189"/>
      <c r="E52" s="189" t="s">
        <v>162</v>
      </c>
      <c r="F52" s="189" t="s">
        <v>163</v>
      </c>
      <c r="G52" s="189" t="s">
        <v>61</v>
      </c>
      <c r="H52" s="89" t="s">
        <v>174</v>
      </c>
      <c r="I52" s="89" t="s">
        <v>156</v>
      </c>
      <c r="J52" s="89"/>
      <c r="K52" s="181"/>
      <c r="L52" s="80">
        <v>0</v>
      </c>
      <c r="M52" s="80">
        <v>0</v>
      </c>
      <c r="N52" s="80">
        <v>0</v>
      </c>
      <c r="O52" s="91">
        <v>2</v>
      </c>
      <c r="P52" s="92">
        <v>0</v>
      </c>
      <c r="Q52" s="93">
        <f>O52+P52</f>
        <v>2</v>
      </c>
      <c r="R52" s="81" t="str">
        <f>IFERROR(Q52/N52,"-")</f>
        <v>-</v>
      </c>
      <c r="S52" s="80">
        <v>0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1</v>
      </c>
      <c r="BP52" s="120">
        <f>IF(Q52=0,"",IF(BO52=0,"",(BO52/Q52)))</f>
        <v>0.5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>
        <v>1</v>
      </c>
      <c r="BY52" s="127">
        <f>IF(Q52=0,"",IF(BX52=0,"",(BX52/Q52)))</f>
        <v>0.5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175</v>
      </c>
      <c r="C53" s="189" t="s">
        <v>58</v>
      </c>
      <c r="D53" s="189"/>
      <c r="E53" s="189" t="s">
        <v>166</v>
      </c>
      <c r="F53" s="189" t="s">
        <v>167</v>
      </c>
      <c r="G53" s="189" t="s">
        <v>61</v>
      </c>
      <c r="H53" s="89" t="s">
        <v>176</v>
      </c>
      <c r="I53" s="89" t="s">
        <v>156</v>
      </c>
      <c r="J53" s="89"/>
      <c r="K53" s="181"/>
      <c r="L53" s="80">
        <v>0</v>
      </c>
      <c r="M53" s="80">
        <v>0</v>
      </c>
      <c r="N53" s="80">
        <v>0</v>
      </c>
      <c r="O53" s="91">
        <v>4</v>
      </c>
      <c r="P53" s="92">
        <v>0</v>
      </c>
      <c r="Q53" s="93">
        <f>O53+P53</f>
        <v>4</v>
      </c>
      <c r="R53" s="81" t="str">
        <f>IFERROR(Q53/N53,"-")</f>
        <v>-</v>
      </c>
      <c r="S53" s="80">
        <v>0</v>
      </c>
      <c r="T53" s="80">
        <v>0</v>
      </c>
      <c r="U53" s="81">
        <f>IFERROR(T53/(Q53),"-")</f>
        <v>0</v>
      </c>
      <c r="V53" s="82"/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>
        <v>1</v>
      </c>
      <c r="AX53" s="107">
        <f>IF(Q53=0,"",IF(AW53=0,"",(AW53/Q53)))</f>
        <v>0.25</v>
      </c>
      <c r="AY53" s="106"/>
      <c r="AZ53" s="108">
        <f>IFERROR(AY53/AW53,"-")</f>
        <v>0</v>
      </c>
      <c r="BA53" s="109"/>
      <c r="BB53" s="110">
        <f>IFERROR(BA53/AW53,"-")</f>
        <v>0</v>
      </c>
      <c r="BC53" s="111"/>
      <c r="BD53" s="111"/>
      <c r="BE53" s="111"/>
      <c r="BF53" s="112">
        <v>1</v>
      </c>
      <c r="BG53" s="113">
        <f>IF(Q53=0,"",IF(BF53=0,"",(BF53/Q53)))</f>
        <v>0.25</v>
      </c>
      <c r="BH53" s="112"/>
      <c r="BI53" s="114">
        <f>IFERROR(BH53/BF53,"-")</f>
        <v>0</v>
      </c>
      <c r="BJ53" s="115"/>
      <c r="BK53" s="116">
        <f>IFERROR(BJ53/BF53,"-")</f>
        <v>0</v>
      </c>
      <c r="BL53" s="117"/>
      <c r="BM53" s="117"/>
      <c r="BN53" s="117"/>
      <c r="BO53" s="119">
        <v>1</v>
      </c>
      <c r="BP53" s="120">
        <f>IF(Q53=0,"",IF(BO53=0,"",(BO53/Q53)))</f>
        <v>0.25</v>
      </c>
      <c r="BQ53" s="121"/>
      <c r="BR53" s="122">
        <f>IFERROR(BQ53/BO53,"-")</f>
        <v>0</v>
      </c>
      <c r="BS53" s="123"/>
      <c r="BT53" s="124">
        <f>IFERROR(BS53/BO53,"-")</f>
        <v>0</v>
      </c>
      <c r="BU53" s="125"/>
      <c r="BV53" s="125"/>
      <c r="BW53" s="125"/>
      <c r="BX53" s="126"/>
      <c r="BY53" s="127">
        <f>IF(Q53=0,"",IF(BX53=0,"",(BX53/Q53)))</f>
        <v>0</v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>
        <v>1</v>
      </c>
      <c r="CH53" s="134">
        <f>IF(Q53=0,"",IF(CG53=0,"",(CG53/Q53)))</f>
        <v>0.25</v>
      </c>
      <c r="CI53" s="135"/>
      <c r="CJ53" s="136">
        <f>IFERROR(CI53/CG53,"-")</f>
        <v>0</v>
      </c>
      <c r="CK53" s="137"/>
      <c r="CL53" s="138">
        <f>IFERROR(CK53/CG53,"-")</f>
        <v>0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177</v>
      </c>
      <c r="C54" s="189" t="s">
        <v>58</v>
      </c>
      <c r="D54" s="189"/>
      <c r="E54" s="189" t="s">
        <v>153</v>
      </c>
      <c r="F54" s="189" t="s">
        <v>154</v>
      </c>
      <c r="G54" s="189" t="s">
        <v>61</v>
      </c>
      <c r="H54" s="89" t="s">
        <v>178</v>
      </c>
      <c r="I54" s="89" t="s">
        <v>156</v>
      </c>
      <c r="J54" s="89"/>
      <c r="K54" s="181"/>
      <c r="L54" s="80">
        <v>0</v>
      </c>
      <c r="M54" s="80">
        <v>0</v>
      </c>
      <c r="N54" s="80">
        <v>0</v>
      </c>
      <c r="O54" s="91">
        <v>4</v>
      </c>
      <c r="P54" s="92">
        <v>0</v>
      </c>
      <c r="Q54" s="93">
        <f>O54+P54</f>
        <v>4</v>
      </c>
      <c r="R54" s="81" t="str">
        <f>IFERROR(Q54/N54,"-")</f>
        <v>-</v>
      </c>
      <c r="S54" s="80">
        <v>0</v>
      </c>
      <c r="T54" s="80">
        <v>0</v>
      </c>
      <c r="U54" s="81">
        <f>IFERROR(T54/(Q54),"-")</f>
        <v>0</v>
      </c>
      <c r="V54" s="82"/>
      <c r="W54" s="83">
        <v>2</v>
      </c>
      <c r="X54" s="81">
        <f>IF(Q54=0,"-",W54/Q54)</f>
        <v>0.5</v>
      </c>
      <c r="Y54" s="186">
        <v>8000</v>
      </c>
      <c r="Z54" s="187">
        <f>IFERROR(Y54/Q54,"-")</f>
        <v>2000</v>
      </c>
      <c r="AA54" s="187">
        <f>IFERROR(Y54/W54,"-")</f>
        <v>4000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>
        <v>2</v>
      </c>
      <c r="BP54" s="120">
        <f>IF(Q54=0,"",IF(BO54=0,"",(BO54/Q54)))</f>
        <v>0.5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>
        <v>1</v>
      </c>
      <c r="BY54" s="127">
        <f>IF(Q54=0,"",IF(BX54=0,"",(BX54/Q54)))</f>
        <v>0.25</v>
      </c>
      <c r="BZ54" s="128">
        <v>1</v>
      </c>
      <c r="CA54" s="129">
        <f>IFERROR(BZ54/BX54,"-")</f>
        <v>1</v>
      </c>
      <c r="CB54" s="130">
        <v>3000</v>
      </c>
      <c r="CC54" s="131">
        <f>IFERROR(CB54/BX54,"-")</f>
        <v>3000</v>
      </c>
      <c r="CD54" s="132">
        <v>1</v>
      </c>
      <c r="CE54" s="132"/>
      <c r="CF54" s="132"/>
      <c r="CG54" s="133">
        <v>1</v>
      </c>
      <c r="CH54" s="134">
        <f>IF(Q54=0,"",IF(CG54=0,"",(CG54/Q54)))</f>
        <v>0.25</v>
      </c>
      <c r="CI54" s="135">
        <v>1</v>
      </c>
      <c r="CJ54" s="136">
        <f>IFERROR(CI54/CG54,"-")</f>
        <v>1</v>
      </c>
      <c r="CK54" s="137">
        <v>5000</v>
      </c>
      <c r="CL54" s="138">
        <f>IFERROR(CK54/CG54,"-")</f>
        <v>5000</v>
      </c>
      <c r="CM54" s="139">
        <v>1</v>
      </c>
      <c r="CN54" s="139"/>
      <c r="CO54" s="139"/>
      <c r="CP54" s="140">
        <v>2</v>
      </c>
      <c r="CQ54" s="141">
        <v>8000</v>
      </c>
      <c r="CR54" s="141">
        <v>5000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179</v>
      </c>
      <c r="C55" s="189" t="s">
        <v>58</v>
      </c>
      <c r="D55" s="189"/>
      <c r="E55" s="189" t="s">
        <v>158</v>
      </c>
      <c r="F55" s="189" t="s">
        <v>159</v>
      </c>
      <c r="G55" s="189" t="s">
        <v>61</v>
      </c>
      <c r="H55" s="89" t="s">
        <v>180</v>
      </c>
      <c r="I55" s="89" t="s">
        <v>156</v>
      </c>
      <c r="J55" s="89"/>
      <c r="K55" s="181"/>
      <c r="L55" s="80">
        <v>0</v>
      </c>
      <c r="M55" s="80">
        <v>0</v>
      </c>
      <c r="N55" s="80">
        <v>0</v>
      </c>
      <c r="O55" s="91">
        <v>1</v>
      </c>
      <c r="P55" s="92">
        <v>0</v>
      </c>
      <c r="Q55" s="93">
        <f>O55+P55</f>
        <v>1</v>
      </c>
      <c r="R55" s="81" t="str">
        <f>IFERROR(Q55/N55,"-")</f>
        <v>-</v>
      </c>
      <c r="S55" s="80">
        <v>0</v>
      </c>
      <c r="T55" s="80">
        <v>0</v>
      </c>
      <c r="U55" s="81">
        <f>IFERROR(T55/(Q55),"-")</f>
        <v>0</v>
      </c>
      <c r="V55" s="82"/>
      <c r="W55" s="83">
        <v>1</v>
      </c>
      <c r="X55" s="81">
        <f>IF(Q55=0,"-",W55/Q55)</f>
        <v>1</v>
      </c>
      <c r="Y55" s="186">
        <v>17000</v>
      </c>
      <c r="Z55" s="187">
        <f>IFERROR(Y55/Q55,"-")</f>
        <v>17000</v>
      </c>
      <c r="AA55" s="187">
        <f>IFERROR(Y55/W55,"-")</f>
        <v>17000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1</v>
      </c>
      <c r="BQ55" s="121">
        <v>1</v>
      </c>
      <c r="BR55" s="122">
        <f>IFERROR(BQ55/BO55,"-")</f>
        <v>1</v>
      </c>
      <c r="BS55" s="123">
        <v>17000</v>
      </c>
      <c r="BT55" s="124">
        <f>IFERROR(BS55/BO55,"-")</f>
        <v>17000</v>
      </c>
      <c r="BU55" s="125"/>
      <c r="BV55" s="125"/>
      <c r="BW55" s="125">
        <v>1</v>
      </c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1</v>
      </c>
      <c r="CQ55" s="141">
        <v>17000</v>
      </c>
      <c r="CR55" s="141">
        <v>17000</v>
      </c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181</v>
      </c>
      <c r="C56" s="189" t="s">
        <v>58</v>
      </c>
      <c r="D56" s="189"/>
      <c r="E56" s="189" t="s">
        <v>162</v>
      </c>
      <c r="F56" s="189" t="s">
        <v>163</v>
      </c>
      <c r="G56" s="189" t="s">
        <v>61</v>
      </c>
      <c r="H56" s="89" t="s">
        <v>182</v>
      </c>
      <c r="I56" s="89" t="s">
        <v>156</v>
      </c>
      <c r="J56" s="89"/>
      <c r="K56" s="181"/>
      <c r="L56" s="80">
        <v>0</v>
      </c>
      <c r="M56" s="80">
        <v>0</v>
      </c>
      <c r="N56" s="80">
        <v>0</v>
      </c>
      <c r="O56" s="91">
        <v>0</v>
      </c>
      <c r="P56" s="92">
        <v>0</v>
      </c>
      <c r="Q56" s="93">
        <f>O56+P56</f>
        <v>0</v>
      </c>
      <c r="R56" s="81" t="str">
        <f>IFERROR(Q56/N56,"-")</f>
        <v>-</v>
      </c>
      <c r="S56" s="80">
        <v>0</v>
      </c>
      <c r="T56" s="80">
        <v>0</v>
      </c>
      <c r="U56" s="81" t="str">
        <f>IFERROR(T56/(Q56),"-")</f>
        <v>-</v>
      </c>
      <c r="V56" s="82"/>
      <c r="W56" s="83">
        <v>0</v>
      </c>
      <c r="X56" s="81" t="str">
        <f>IF(Q56=0,"-",W56/Q56)</f>
        <v>-</v>
      </c>
      <c r="Y56" s="186">
        <v>0</v>
      </c>
      <c r="Z56" s="187" t="str">
        <f>IFERROR(Y56/Q56,"-")</f>
        <v>-</v>
      </c>
      <c r="AA56" s="187" t="str">
        <f>IFERROR(Y56/W56,"-")</f>
        <v>-</v>
      </c>
      <c r="AB56" s="181"/>
      <c r="AC56" s="85"/>
      <c r="AD56" s="78"/>
      <c r="AE56" s="94"/>
      <c r="AF56" s="95" t="str">
        <f>IF(Q56=0,"",IF(AE56=0,"",(AE56/Q56)))</f>
        <v/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 t="str">
        <f>IF(Q56=0,"",IF(AN56=0,"",(AN56/Q56)))</f>
        <v/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 t="str">
        <f>IF(Q56=0,"",IF(AW56=0,"",(AW56/Q56)))</f>
        <v/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 t="str">
        <f>IF(Q56=0,"",IF(BF56=0,"",(BF56/Q56)))</f>
        <v/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 t="str">
        <f>IF(Q56=0,"",IF(BO56=0,"",(BO56/Q56)))</f>
        <v/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 t="str">
        <f>IF(Q56=0,"",IF(BX56=0,"",(BX56/Q56)))</f>
        <v/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 t="str">
        <f>IF(Q56=0,"",IF(CG56=0,"",(CG56/Q56)))</f>
        <v/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183</v>
      </c>
      <c r="C57" s="189" t="s">
        <v>58</v>
      </c>
      <c r="D57" s="189"/>
      <c r="E57" s="189" t="s">
        <v>166</v>
      </c>
      <c r="F57" s="189" t="s">
        <v>167</v>
      </c>
      <c r="G57" s="189" t="s">
        <v>61</v>
      </c>
      <c r="H57" s="89" t="s">
        <v>184</v>
      </c>
      <c r="I57" s="89" t="s">
        <v>156</v>
      </c>
      <c r="J57" s="89"/>
      <c r="K57" s="181"/>
      <c r="L57" s="80">
        <v>0</v>
      </c>
      <c r="M57" s="80">
        <v>0</v>
      </c>
      <c r="N57" s="80">
        <v>0</v>
      </c>
      <c r="O57" s="91">
        <v>2</v>
      </c>
      <c r="P57" s="92">
        <v>0</v>
      </c>
      <c r="Q57" s="93">
        <f>O57+P57</f>
        <v>2</v>
      </c>
      <c r="R57" s="81" t="str">
        <f>IFERROR(Q57/N57,"-")</f>
        <v>-</v>
      </c>
      <c r="S57" s="80">
        <v>0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1</v>
      </c>
      <c r="BG57" s="113">
        <f>IF(Q57=0,"",IF(BF57=0,"",(BF57/Q57)))</f>
        <v>0.5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>
        <v>1</v>
      </c>
      <c r="BP57" s="120">
        <f>IF(Q57=0,"",IF(BO57=0,"",(BO57/Q57)))</f>
        <v>0.5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185</v>
      </c>
      <c r="C58" s="189" t="s">
        <v>58</v>
      </c>
      <c r="D58" s="189"/>
      <c r="E58" s="189" t="s">
        <v>153</v>
      </c>
      <c r="F58" s="189" t="s">
        <v>154</v>
      </c>
      <c r="G58" s="189" t="s">
        <v>61</v>
      </c>
      <c r="H58" s="89" t="s">
        <v>186</v>
      </c>
      <c r="I58" s="89" t="s">
        <v>156</v>
      </c>
      <c r="J58" s="89"/>
      <c r="K58" s="181"/>
      <c r="L58" s="80">
        <v>0</v>
      </c>
      <c r="M58" s="80">
        <v>0</v>
      </c>
      <c r="N58" s="80">
        <v>0</v>
      </c>
      <c r="O58" s="91">
        <v>2</v>
      </c>
      <c r="P58" s="92">
        <v>0</v>
      </c>
      <c r="Q58" s="93">
        <f>O58+P58</f>
        <v>2</v>
      </c>
      <c r="R58" s="81" t="str">
        <f>IFERROR(Q58/N58,"-")</f>
        <v>-</v>
      </c>
      <c r="S58" s="80">
        <v>1</v>
      </c>
      <c r="T58" s="80">
        <v>0</v>
      </c>
      <c r="U58" s="81">
        <f>IFERROR(T58/(Q58),"-")</f>
        <v>0</v>
      </c>
      <c r="V58" s="82"/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>
        <v>1</v>
      </c>
      <c r="AO58" s="101">
        <f>IF(Q58=0,"",IF(AN58=0,"",(AN58/Q58)))</f>
        <v>0.5</v>
      </c>
      <c r="AP58" s="100"/>
      <c r="AQ58" s="102">
        <f>IFERROR(AP58/AN58,"-")</f>
        <v>0</v>
      </c>
      <c r="AR58" s="103"/>
      <c r="AS58" s="104">
        <f>IFERROR(AR58/AN58,"-")</f>
        <v>0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>
        <f>IF(Q58=0,"",IF(BO58=0,"",(BO58/Q58)))</f>
        <v>0</v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>
        <v>1</v>
      </c>
      <c r="BY58" s="127">
        <f>IF(Q58=0,"",IF(BX58=0,"",(BX58/Q58)))</f>
        <v>0.5</v>
      </c>
      <c r="BZ58" s="128"/>
      <c r="CA58" s="129">
        <f>IFERROR(BZ58/BX58,"-")</f>
        <v>0</v>
      </c>
      <c r="CB58" s="130"/>
      <c r="CC58" s="131">
        <f>IFERROR(CB58/BX58,"-")</f>
        <v>0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187</v>
      </c>
      <c r="C59" s="189" t="s">
        <v>58</v>
      </c>
      <c r="D59" s="189"/>
      <c r="E59" s="189" t="s">
        <v>72</v>
      </c>
      <c r="F59" s="189" t="s">
        <v>72</v>
      </c>
      <c r="G59" s="189" t="s">
        <v>73</v>
      </c>
      <c r="H59" s="89" t="s">
        <v>188</v>
      </c>
      <c r="I59" s="89"/>
      <c r="J59" s="89"/>
      <c r="K59" s="181"/>
      <c r="L59" s="80">
        <v>35</v>
      </c>
      <c r="M59" s="80">
        <v>15</v>
      </c>
      <c r="N59" s="80">
        <v>3</v>
      </c>
      <c r="O59" s="91">
        <v>1</v>
      </c>
      <c r="P59" s="92">
        <v>0</v>
      </c>
      <c r="Q59" s="93">
        <f>O59+P59</f>
        <v>1</v>
      </c>
      <c r="R59" s="81">
        <f>IFERROR(Q59/N59,"-")</f>
        <v>0.33333333333333</v>
      </c>
      <c r="S59" s="80">
        <v>0</v>
      </c>
      <c r="T59" s="80">
        <v>0</v>
      </c>
      <c r="U59" s="81">
        <f>IFERROR(T59/(Q59),"-")</f>
        <v>0</v>
      </c>
      <c r="V59" s="82"/>
      <c r="W59" s="83">
        <v>1</v>
      </c>
      <c r="X59" s="81">
        <f>IF(Q59=0,"-",W59/Q59)</f>
        <v>1</v>
      </c>
      <c r="Y59" s="186">
        <v>10000</v>
      </c>
      <c r="Z59" s="187">
        <f>IFERROR(Y59/Q59,"-")</f>
        <v>10000</v>
      </c>
      <c r="AA59" s="187">
        <f>IFERROR(Y59/W59,"-")</f>
        <v>10000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>
        <f>IF(Q59=0,"",IF(BO59=0,"",(BO59/Q59)))</f>
        <v>0</v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>
        <v>1</v>
      </c>
      <c r="BY59" s="127">
        <f>IF(Q59=0,"",IF(BX59=0,"",(BX59/Q59)))</f>
        <v>1</v>
      </c>
      <c r="BZ59" s="128">
        <v>1</v>
      </c>
      <c r="CA59" s="129">
        <f>IFERROR(BZ59/BX59,"-")</f>
        <v>1</v>
      </c>
      <c r="CB59" s="130">
        <v>10000</v>
      </c>
      <c r="CC59" s="131">
        <f>IFERROR(CB59/BX59,"-")</f>
        <v>10000</v>
      </c>
      <c r="CD59" s="132">
        <v>1</v>
      </c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1</v>
      </c>
      <c r="CQ59" s="141">
        <v>10000</v>
      </c>
      <c r="CR59" s="141">
        <v>10000</v>
      </c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>
        <f>AC60</f>
        <v>0.175</v>
      </c>
      <c r="B60" s="189" t="s">
        <v>189</v>
      </c>
      <c r="C60" s="189" t="s">
        <v>58</v>
      </c>
      <c r="D60" s="189"/>
      <c r="E60" s="189" t="s">
        <v>59</v>
      </c>
      <c r="F60" s="189" t="s">
        <v>60</v>
      </c>
      <c r="G60" s="189" t="s">
        <v>61</v>
      </c>
      <c r="H60" s="89" t="s">
        <v>62</v>
      </c>
      <c r="I60" s="89" t="s">
        <v>190</v>
      </c>
      <c r="J60" s="191" t="s">
        <v>191</v>
      </c>
      <c r="K60" s="181">
        <v>120000</v>
      </c>
      <c r="L60" s="80">
        <v>0</v>
      </c>
      <c r="M60" s="80">
        <v>0</v>
      </c>
      <c r="N60" s="80">
        <v>0</v>
      </c>
      <c r="O60" s="91">
        <v>13</v>
      </c>
      <c r="P60" s="92">
        <v>0</v>
      </c>
      <c r="Q60" s="93">
        <f>O60+P60</f>
        <v>13</v>
      </c>
      <c r="R60" s="81" t="str">
        <f>IFERROR(Q60/N60,"-")</f>
        <v>-</v>
      </c>
      <c r="S60" s="80">
        <v>0</v>
      </c>
      <c r="T60" s="80">
        <v>2</v>
      </c>
      <c r="U60" s="81">
        <f>IFERROR(T60/(Q60),"-")</f>
        <v>0.15384615384615</v>
      </c>
      <c r="V60" s="82">
        <f>IFERROR(K60/SUM(Q60:Q61),"-")</f>
        <v>6666.6666666667</v>
      </c>
      <c r="W60" s="83">
        <v>2</v>
      </c>
      <c r="X60" s="81">
        <f>IF(Q60=0,"-",W60/Q60)</f>
        <v>0.15384615384615</v>
      </c>
      <c r="Y60" s="186">
        <v>21000</v>
      </c>
      <c r="Z60" s="187">
        <f>IFERROR(Y60/Q60,"-")</f>
        <v>1615.3846153846</v>
      </c>
      <c r="AA60" s="187">
        <f>IFERROR(Y60/W60,"-")</f>
        <v>10500</v>
      </c>
      <c r="AB60" s="181">
        <f>SUM(Y60:Y61)-SUM(K60:K61)</f>
        <v>-99000</v>
      </c>
      <c r="AC60" s="85">
        <f>SUM(Y60:Y61)/SUM(K60:K61)</f>
        <v>0.175</v>
      </c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>
        <v>1</v>
      </c>
      <c r="AO60" s="101">
        <f>IF(Q60=0,"",IF(AN60=0,"",(AN60/Q60)))</f>
        <v>0.076923076923077</v>
      </c>
      <c r="AP60" s="100"/>
      <c r="AQ60" s="102">
        <f>IFERROR(AP60/AN60,"-")</f>
        <v>0</v>
      </c>
      <c r="AR60" s="103"/>
      <c r="AS60" s="104">
        <f>IFERROR(AR60/AN60,"-")</f>
        <v>0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1</v>
      </c>
      <c r="BG60" s="113">
        <f>IF(Q60=0,"",IF(BF60=0,"",(BF60/Q60)))</f>
        <v>0.076923076923077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>
        <v>7</v>
      </c>
      <c r="BP60" s="120">
        <f>IF(Q60=0,"",IF(BO60=0,"",(BO60/Q60)))</f>
        <v>0.53846153846154</v>
      </c>
      <c r="BQ60" s="121">
        <v>1</v>
      </c>
      <c r="BR60" s="122">
        <f>IFERROR(BQ60/BO60,"-")</f>
        <v>0.14285714285714</v>
      </c>
      <c r="BS60" s="123">
        <v>15000</v>
      </c>
      <c r="BT60" s="124">
        <f>IFERROR(BS60/BO60,"-")</f>
        <v>2142.8571428571</v>
      </c>
      <c r="BU60" s="125"/>
      <c r="BV60" s="125"/>
      <c r="BW60" s="125">
        <v>1</v>
      </c>
      <c r="BX60" s="126">
        <v>3</v>
      </c>
      <c r="BY60" s="127">
        <f>IF(Q60=0,"",IF(BX60=0,"",(BX60/Q60)))</f>
        <v>0.23076923076923</v>
      </c>
      <c r="BZ60" s="128">
        <v>1</v>
      </c>
      <c r="CA60" s="129">
        <f>IFERROR(BZ60/BX60,"-")</f>
        <v>0.33333333333333</v>
      </c>
      <c r="CB60" s="130">
        <v>6000</v>
      </c>
      <c r="CC60" s="131">
        <f>IFERROR(CB60/BX60,"-")</f>
        <v>2000</v>
      </c>
      <c r="CD60" s="132"/>
      <c r="CE60" s="132">
        <v>1</v>
      </c>
      <c r="CF60" s="132"/>
      <c r="CG60" s="133">
        <v>1</v>
      </c>
      <c r="CH60" s="134">
        <f>IF(Q60=0,"",IF(CG60=0,"",(CG60/Q60)))</f>
        <v>0.076923076923077</v>
      </c>
      <c r="CI60" s="135"/>
      <c r="CJ60" s="136">
        <f>IFERROR(CI60/CG60,"-")</f>
        <v>0</v>
      </c>
      <c r="CK60" s="137"/>
      <c r="CL60" s="138">
        <f>IFERROR(CK60/CG60,"-")</f>
        <v>0</v>
      </c>
      <c r="CM60" s="139"/>
      <c r="CN60" s="139"/>
      <c r="CO60" s="139"/>
      <c r="CP60" s="140">
        <v>2</v>
      </c>
      <c r="CQ60" s="141">
        <v>21000</v>
      </c>
      <c r="CR60" s="141">
        <v>15000</v>
      </c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192</v>
      </c>
      <c r="C61" s="189" t="s">
        <v>58</v>
      </c>
      <c r="D61" s="189"/>
      <c r="E61" s="189" t="s">
        <v>59</v>
      </c>
      <c r="F61" s="189" t="s">
        <v>60</v>
      </c>
      <c r="G61" s="189" t="s">
        <v>73</v>
      </c>
      <c r="H61" s="89"/>
      <c r="I61" s="89"/>
      <c r="J61" s="89"/>
      <c r="K61" s="181"/>
      <c r="L61" s="80">
        <v>19</v>
      </c>
      <c r="M61" s="80">
        <v>12</v>
      </c>
      <c r="N61" s="80">
        <v>16</v>
      </c>
      <c r="O61" s="91">
        <v>5</v>
      </c>
      <c r="P61" s="92">
        <v>0</v>
      </c>
      <c r="Q61" s="93">
        <f>O61+P61</f>
        <v>5</v>
      </c>
      <c r="R61" s="81">
        <f>IFERROR(Q61/N61,"-")</f>
        <v>0.3125</v>
      </c>
      <c r="S61" s="80">
        <v>0</v>
      </c>
      <c r="T61" s="80">
        <v>1</v>
      </c>
      <c r="U61" s="81">
        <f>IFERROR(T61/(Q61),"-")</f>
        <v>0.2</v>
      </c>
      <c r="V61" s="82"/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>
        <v>1</v>
      </c>
      <c r="BP61" s="120">
        <f>IF(Q61=0,"",IF(BO61=0,"",(BO61/Q61)))</f>
        <v>0.2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>
        <v>2</v>
      </c>
      <c r="BY61" s="127">
        <f>IF(Q61=0,"",IF(BX61=0,"",(BX61/Q61)))</f>
        <v>0.4</v>
      </c>
      <c r="BZ61" s="128"/>
      <c r="CA61" s="129">
        <f>IFERROR(BZ61/BX61,"-")</f>
        <v>0</v>
      </c>
      <c r="CB61" s="130"/>
      <c r="CC61" s="131">
        <f>IFERROR(CB61/BX61,"-")</f>
        <v>0</v>
      </c>
      <c r="CD61" s="132"/>
      <c r="CE61" s="132"/>
      <c r="CF61" s="132"/>
      <c r="CG61" s="133">
        <v>2</v>
      </c>
      <c r="CH61" s="134">
        <f>IF(Q61=0,"",IF(CG61=0,"",(CG61/Q61)))</f>
        <v>0.4</v>
      </c>
      <c r="CI61" s="135"/>
      <c r="CJ61" s="136">
        <f>IFERROR(CI61/CG61,"-")</f>
        <v>0</v>
      </c>
      <c r="CK61" s="137"/>
      <c r="CL61" s="138">
        <f>IFERROR(CK61/CG61,"-")</f>
        <v>0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0.44166666666667</v>
      </c>
      <c r="B62" s="189" t="s">
        <v>193</v>
      </c>
      <c r="C62" s="189" t="s">
        <v>58</v>
      </c>
      <c r="D62" s="189"/>
      <c r="E62" s="189" t="s">
        <v>82</v>
      </c>
      <c r="F62" s="189" t="s">
        <v>124</v>
      </c>
      <c r="G62" s="189" t="s">
        <v>61</v>
      </c>
      <c r="H62" s="89" t="s">
        <v>62</v>
      </c>
      <c r="I62" s="89" t="s">
        <v>190</v>
      </c>
      <c r="J62" s="191" t="s">
        <v>194</v>
      </c>
      <c r="K62" s="181">
        <v>120000</v>
      </c>
      <c r="L62" s="80">
        <v>0</v>
      </c>
      <c r="M62" s="80">
        <v>0</v>
      </c>
      <c r="N62" s="80">
        <v>0</v>
      </c>
      <c r="O62" s="91">
        <v>9</v>
      </c>
      <c r="P62" s="92">
        <v>0</v>
      </c>
      <c r="Q62" s="93">
        <f>O62+P62</f>
        <v>9</v>
      </c>
      <c r="R62" s="81" t="str">
        <f>IFERROR(Q62/N62,"-")</f>
        <v>-</v>
      </c>
      <c r="S62" s="80">
        <v>1</v>
      </c>
      <c r="T62" s="80">
        <v>1</v>
      </c>
      <c r="U62" s="81">
        <f>IFERROR(T62/(Q62),"-")</f>
        <v>0.11111111111111</v>
      </c>
      <c r="V62" s="82">
        <f>IFERROR(K62/SUM(Q62:Q63),"-")</f>
        <v>9230.7692307692</v>
      </c>
      <c r="W62" s="83">
        <v>2</v>
      </c>
      <c r="X62" s="81">
        <f>IF(Q62=0,"-",W62/Q62)</f>
        <v>0.22222222222222</v>
      </c>
      <c r="Y62" s="186">
        <v>53000</v>
      </c>
      <c r="Z62" s="187">
        <f>IFERROR(Y62/Q62,"-")</f>
        <v>5888.8888888889</v>
      </c>
      <c r="AA62" s="187">
        <f>IFERROR(Y62/W62,"-")</f>
        <v>26500</v>
      </c>
      <c r="AB62" s="181">
        <f>SUM(Y62:Y63)-SUM(K62:K63)</f>
        <v>-67000</v>
      </c>
      <c r="AC62" s="85">
        <f>SUM(Y62:Y63)/SUM(K62:K63)</f>
        <v>0.44166666666667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>
        <v>1</v>
      </c>
      <c r="AX62" s="107">
        <f>IF(Q62=0,"",IF(AW62=0,"",(AW62/Q62)))</f>
        <v>0.11111111111111</v>
      </c>
      <c r="AY62" s="106"/>
      <c r="AZ62" s="108">
        <f>IFERROR(AY62/AW62,"-")</f>
        <v>0</v>
      </c>
      <c r="BA62" s="109"/>
      <c r="BB62" s="110">
        <f>IFERROR(BA62/AW62,"-")</f>
        <v>0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>
        <v>3</v>
      </c>
      <c r="BP62" s="120">
        <f>IF(Q62=0,"",IF(BO62=0,"",(BO62/Q62)))</f>
        <v>0.33333333333333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>
        <v>4</v>
      </c>
      <c r="BY62" s="127">
        <f>IF(Q62=0,"",IF(BX62=0,"",(BX62/Q62)))</f>
        <v>0.44444444444444</v>
      </c>
      <c r="BZ62" s="128">
        <v>2</v>
      </c>
      <c r="CA62" s="129">
        <f>IFERROR(BZ62/BX62,"-")</f>
        <v>0.5</v>
      </c>
      <c r="CB62" s="130">
        <v>53000</v>
      </c>
      <c r="CC62" s="131">
        <f>IFERROR(CB62/BX62,"-")</f>
        <v>13250</v>
      </c>
      <c r="CD62" s="132"/>
      <c r="CE62" s="132"/>
      <c r="CF62" s="132">
        <v>2</v>
      </c>
      <c r="CG62" s="133">
        <v>1</v>
      </c>
      <c r="CH62" s="134">
        <f>IF(Q62=0,"",IF(CG62=0,"",(CG62/Q62)))</f>
        <v>0.11111111111111</v>
      </c>
      <c r="CI62" s="135"/>
      <c r="CJ62" s="136">
        <f>IFERROR(CI62/CG62,"-")</f>
        <v>0</v>
      </c>
      <c r="CK62" s="137"/>
      <c r="CL62" s="138">
        <f>IFERROR(CK62/CG62,"-")</f>
        <v>0</v>
      </c>
      <c r="CM62" s="139"/>
      <c r="CN62" s="139"/>
      <c r="CO62" s="139"/>
      <c r="CP62" s="140">
        <v>2</v>
      </c>
      <c r="CQ62" s="141">
        <v>53000</v>
      </c>
      <c r="CR62" s="141">
        <v>33000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195</v>
      </c>
      <c r="C63" s="189" t="s">
        <v>58</v>
      </c>
      <c r="D63" s="189"/>
      <c r="E63" s="189" t="s">
        <v>82</v>
      </c>
      <c r="F63" s="189" t="s">
        <v>124</v>
      </c>
      <c r="G63" s="189" t="s">
        <v>73</v>
      </c>
      <c r="H63" s="89"/>
      <c r="I63" s="89"/>
      <c r="J63" s="89"/>
      <c r="K63" s="181"/>
      <c r="L63" s="80">
        <v>27</v>
      </c>
      <c r="M63" s="80">
        <v>13</v>
      </c>
      <c r="N63" s="80">
        <v>6</v>
      </c>
      <c r="O63" s="91">
        <v>4</v>
      </c>
      <c r="P63" s="92">
        <v>0</v>
      </c>
      <c r="Q63" s="93">
        <f>O63+P63</f>
        <v>4</v>
      </c>
      <c r="R63" s="81">
        <f>IFERROR(Q63/N63,"-")</f>
        <v>0.66666666666667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>
        <v>1</v>
      </c>
      <c r="BP63" s="120">
        <f>IF(Q63=0,"",IF(BO63=0,"",(BO63/Q63)))</f>
        <v>0.25</v>
      </c>
      <c r="BQ63" s="121"/>
      <c r="BR63" s="122">
        <f>IFERROR(BQ63/BO63,"-")</f>
        <v>0</v>
      </c>
      <c r="BS63" s="123"/>
      <c r="BT63" s="124">
        <f>IFERROR(BS63/BO63,"-")</f>
        <v>0</v>
      </c>
      <c r="BU63" s="125"/>
      <c r="BV63" s="125"/>
      <c r="BW63" s="125"/>
      <c r="BX63" s="126">
        <v>2</v>
      </c>
      <c r="BY63" s="127">
        <f>IF(Q63=0,"",IF(BX63=0,"",(BX63/Q63)))</f>
        <v>0.5</v>
      </c>
      <c r="BZ63" s="128">
        <v>1</v>
      </c>
      <c r="CA63" s="129">
        <f>IFERROR(BZ63/BX63,"-")</f>
        <v>0.5</v>
      </c>
      <c r="CB63" s="130">
        <v>3000</v>
      </c>
      <c r="CC63" s="131">
        <f>IFERROR(CB63/BX63,"-")</f>
        <v>1500</v>
      </c>
      <c r="CD63" s="132">
        <v>1</v>
      </c>
      <c r="CE63" s="132"/>
      <c r="CF63" s="132"/>
      <c r="CG63" s="133">
        <v>1</v>
      </c>
      <c r="CH63" s="134">
        <f>IF(Q63=0,"",IF(CG63=0,"",(CG63/Q63)))</f>
        <v>0.25</v>
      </c>
      <c r="CI63" s="135"/>
      <c r="CJ63" s="136">
        <f>IFERROR(CI63/CG63,"-")</f>
        <v>0</v>
      </c>
      <c r="CK63" s="137"/>
      <c r="CL63" s="138">
        <f>IFERROR(CK63/CG63,"-")</f>
        <v>0</v>
      </c>
      <c r="CM63" s="139"/>
      <c r="CN63" s="139"/>
      <c r="CO63" s="139"/>
      <c r="CP63" s="140">
        <v>0</v>
      </c>
      <c r="CQ63" s="141">
        <v>0</v>
      </c>
      <c r="CR63" s="141">
        <v>3000</v>
      </c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2.42</v>
      </c>
      <c r="B64" s="189" t="s">
        <v>196</v>
      </c>
      <c r="C64" s="189" t="s">
        <v>58</v>
      </c>
      <c r="D64" s="189"/>
      <c r="E64" s="189" t="s">
        <v>82</v>
      </c>
      <c r="F64" s="189" t="s">
        <v>124</v>
      </c>
      <c r="G64" s="189" t="s">
        <v>61</v>
      </c>
      <c r="H64" s="89" t="s">
        <v>94</v>
      </c>
      <c r="I64" s="89" t="s">
        <v>197</v>
      </c>
      <c r="J64" s="190" t="s">
        <v>198</v>
      </c>
      <c r="K64" s="181">
        <v>150000</v>
      </c>
      <c r="L64" s="80">
        <v>0</v>
      </c>
      <c r="M64" s="80">
        <v>0</v>
      </c>
      <c r="N64" s="80">
        <v>0</v>
      </c>
      <c r="O64" s="91">
        <v>14</v>
      </c>
      <c r="P64" s="92">
        <v>0</v>
      </c>
      <c r="Q64" s="93">
        <f>O64+P64</f>
        <v>14</v>
      </c>
      <c r="R64" s="81" t="str">
        <f>IFERROR(Q64/N64,"-")</f>
        <v>-</v>
      </c>
      <c r="S64" s="80">
        <v>1</v>
      </c>
      <c r="T64" s="80">
        <v>1</v>
      </c>
      <c r="U64" s="81">
        <f>IFERROR(T64/(Q64),"-")</f>
        <v>0.071428571428571</v>
      </c>
      <c r="V64" s="82">
        <f>IFERROR(K64/SUM(Q64:Q65),"-")</f>
        <v>9375</v>
      </c>
      <c r="W64" s="83">
        <v>2</v>
      </c>
      <c r="X64" s="81">
        <f>IF(Q64=0,"-",W64/Q64)</f>
        <v>0.14285714285714</v>
      </c>
      <c r="Y64" s="186">
        <v>353000</v>
      </c>
      <c r="Z64" s="187">
        <f>IFERROR(Y64/Q64,"-")</f>
        <v>25214.285714286</v>
      </c>
      <c r="AA64" s="187">
        <f>IFERROR(Y64/W64,"-")</f>
        <v>176500</v>
      </c>
      <c r="AB64" s="181">
        <f>SUM(Y64:Y65)-SUM(K64:K65)</f>
        <v>213000</v>
      </c>
      <c r="AC64" s="85">
        <f>SUM(Y64:Y65)/SUM(K64:K65)</f>
        <v>2.42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1</v>
      </c>
      <c r="BG64" s="113">
        <f>IF(Q64=0,"",IF(BF64=0,"",(BF64/Q64)))</f>
        <v>0.071428571428571</v>
      </c>
      <c r="BH64" s="112"/>
      <c r="BI64" s="114">
        <f>IFERROR(BH64/BF64,"-")</f>
        <v>0</v>
      </c>
      <c r="BJ64" s="115"/>
      <c r="BK64" s="116">
        <f>IFERROR(BJ64/BF64,"-")</f>
        <v>0</v>
      </c>
      <c r="BL64" s="117"/>
      <c r="BM64" s="117"/>
      <c r="BN64" s="117"/>
      <c r="BO64" s="119">
        <v>6</v>
      </c>
      <c r="BP64" s="120">
        <f>IF(Q64=0,"",IF(BO64=0,"",(BO64/Q64)))</f>
        <v>0.42857142857143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>
        <v>6</v>
      </c>
      <c r="BY64" s="127">
        <f>IF(Q64=0,"",IF(BX64=0,"",(BX64/Q64)))</f>
        <v>0.42857142857143</v>
      </c>
      <c r="BZ64" s="128">
        <v>2</v>
      </c>
      <c r="CA64" s="129">
        <f>IFERROR(BZ64/BX64,"-")</f>
        <v>0.33333333333333</v>
      </c>
      <c r="CB64" s="130">
        <v>353000</v>
      </c>
      <c r="CC64" s="131">
        <f>IFERROR(CB64/BX64,"-")</f>
        <v>58833.333333333</v>
      </c>
      <c r="CD64" s="132"/>
      <c r="CE64" s="132">
        <v>1</v>
      </c>
      <c r="CF64" s="132">
        <v>1</v>
      </c>
      <c r="CG64" s="133">
        <v>1</v>
      </c>
      <c r="CH64" s="134">
        <f>IF(Q64=0,"",IF(CG64=0,"",(CG64/Q64)))</f>
        <v>0.071428571428571</v>
      </c>
      <c r="CI64" s="135"/>
      <c r="CJ64" s="136">
        <f>IFERROR(CI64/CG64,"-")</f>
        <v>0</v>
      </c>
      <c r="CK64" s="137"/>
      <c r="CL64" s="138">
        <f>IFERROR(CK64/CG64,"-")</f>
        <v>0</v>
      </c>
      <c r="CM64" s="139"/>
      <c r="CN64" s="139"/>
      <c r="CO64" s="139"/>
      <c r="CP64" s="140">
        <v>2</v>
      </c>
      <c r="CQ64" s="141">
        <v>353000</v>
      </c>
      <c r="CR64" s="141">
        <v>343000</v>
      </c>
      <c r="CS64" s="141"/>
      <c r="CT64" s="142" t="str">
        <f>IF(AND(CR64=0,CS64=0),"",IF(AND(CR64&lt;=100000,CS64&lt;=100000),"",IF(CR64/CQ64&gt;0.7,"男高",IF(CS64/CQ64&gt;0.7,"女高",""))))</f>
        <v>男高</v>
      </c>
    </row>
    <row r="65" spans="1:99">
      <c r="A65" s="79"/>
      <c r="B65" s="189" t="s">
        <v>199</v>
      </c>
      <c r="C65" s="189" t="s">
        <v>58</v>
      </c>
      <c r="D65" s="189"/>
      <c r="E65" s="189" t="s">
        <v>82</v>
      </c>
      <c r="F65" s="189" t="s">
        <v>124</v>
      </c>
      <c r="G65" s="189" t="s">
        <v>73</v>
      </c>
      <c r="H65" s="89"/>
      <c r="I65" s="89"/>
      <c r="J65" s="89"/>
      <c r="K65" s="181"/>
      <c r="L65" s="80">
        <v>15</v>
      </c>
      <c r="M65" s="80">
        <v>12</v>
      </c>
      <c r="N65" s="80">
        <v>8</v>
      </c>
      <c r="O65" s="91">
        <v>2</v>
      </c>
      <c r="P65" s="92">
        <v>0</v>
      </c>
      <c r="Q65" s="93">
        <f>O65+P65</f>
        <v>2</v>
      </c>
      <c r="R65" s="81">
        <f>IFERROR(Q65/N65,"-")</f>
        <v>0.25</v>
      </c>
      <c r="S65" s="80">
        <v>0</v>
      </c>
      <c r="T65" s="80">
        <v>1</v>
      </c>
      <c r="U65" s="81">
        <f>IFERROR(T65/(Q65),"-")</f>
        <v>0.5</v>
      </c>
      <c r="V65" s="82"/>
      <c r="W65" s="83">
        <v>1</v>
      </c>
      <c r="X65" s="81">
        <f>IF(Q65=0,"-",W65/Q65)</f>
        <v>0.5</v>
      </c>
      <c r="Y65" s="186">
        <v>10000</v>
      </c>
      <c r="Z65" s="187">
        <f>IFERROR(Y65/Q65,"-")</f>
        <v>5000</v>
      </c>
      <c r="AA65" s="187">
        <f>IFERROR(Y65/W65,"-")</f>
        <v>10000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>
        <f>IF(Q65=0,"",IF(BO65=0,"",(BO65/Q65)))</f>
        <v>0</v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>
        <v>2</v>
      </c>
      <c r="BY65" s="127">
        <f>IF(Q65=0,"",IF(BX65=0,"",(BX65/Q65)))</f>
        <v>1</v>
      </c>
      <c r="BZ65" s="128">
        <v>1</v>
      </c>
      <c r="CA65" s="129">
        <f>IFERROR(BZ65/BX65,"-")</f>
        <v>0.5</v>
      </c>
      <c r="CB65" s="130">
        <v>10000</v>
      </c>
      <c r="CC65" s="131">
        <f>IFERROR(CB65/BX65,"-")</f>
        <v>5000</v>
      </c>
      <c r="CD65" s="132"/>
      <c r="CE65" s="132">
        <v>1</v>
      </c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1</v>
      </c>
      <c r="CQ65" s="141">
        <v>10000</v>
      </c>
      <c r="CR65" s="141">
        <v>10000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0.2</v>
      </c>
      <c r="B66" s="189" t="s">
        <v>200</v>
      </c>
      <c r="C66" s="189" t="s">
        <v>58</v>
      </c>
      <c r="D66" s="189"/>
      <c r="E66" s="189" t="s">
        <v>82</v>
      </c>
      <c r="F66" s="189" t="s">
        <v>124</v>
      </c>
      <c r="G66" s="189" t="s">
        <v>61</v>
      </c>
      <c r="H66" s="89" t="s">
        <v>109</v>
      </c>
      <c r="I66" s="89" t="s">
        <v>197</v>
      </c>
      <c r="J66" s="89" t="s">
        <v>201</v>
      </c>
      <c r="K66" s="181">
        <v>150000</v>
      </c>
      <c r="L66" s="80">
        <v>0</v>
      </c>
      <c r="M66" s="80">
        <v>0</v>
      </c>
      <c r="N66" s="80">
        <v>0</v>
      </c>
      <c r="O66" s="91">
        <v>4</v>
      </c>
      <c r="P66" s="92">
        <v>0</v>
      </c>
      <c r="Q66" s="93">
        <f>O66+P66</f>
        <v>4</v>
      </c>
      <c r="R66" s="81" t="str">
        <f>IFERROR(Q66/N66,"-")</f>
        <v>-</v>
      </c>
      <c r="S66" s="80">
        <v>0</v>
      </c>
      <c r="T66" s="80">
        <v>1</v>
      </c>
      <c r="U66" s="81">
        <f>IFERROR(T66/(Q66),"-")</f>
        <v>0.25</v>
      </c>
      <c r="V66" s="82">
        <f>IFERROR(K66/SUM(Q66:Q67),"-")</f>
        <v>30000</v>
      </c>
      <c r="W66" s="83">
        <v>2</v>
      </c>
      <c r="X66" s="81">
        <f>IF(Q66=0,"-",W66/Q66)</f>
        <v>0.5</v>
      </c>
      <c r="Y66" s="186">
        <v>30000</v>
      </c>
      <c r="Z66" s="187">
        <f>IFERROR(Y66/Q66,"-")</f>
        <v>7500</v>
      </c>
      <c r="AA66" s="187">
        <f>IFERROR(Y66/W66,"-")</f>
        <v>15000</v>
      </c>
      <c r="AB66" s="181">
        <f>SUM(Y66:Y67)-SUM(K66:K67)</f>
        <v>-120000</v>
      </c>
      <c r="AC66" s="85">
        <f>SUM(Y66:Y67)/SUM(K66:K67)</f>
        <v>0.2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>
        <v>1</v>
      </c>
      <c r="AO66" s="101">
        <f>IF(Q66=0,"",IF(AN66=0,"",(AN66/Q66)))</f>
        <v>0.25</v>
      </c>
      <c r="AP66" s="100"/>
      <c r="AQ66" s="102">
        <f>IFERROR(AP66/AN66,"-")</f>
        <v>0</v>
      </c>
      <c r="AR66" s="103"/>
      <c r="AS66" s="104">
        <f>IFERROR(AR66/AN66,"-")</f>
        <v>0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>
        <f>IF(Q66=0,"",IF(BO66=0,"",(BO66/Q66)))</f>
        <v>0</v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>
        <v>2</v>
      </c>
      <c r="BY66" s="127">
        <f>IF(Q66=0,"",IF(BX66=0,"",(BX66/Q66)))</f>
        <v>0.5</v>
      </c>
      <c r="BZ66" s="128">
        <v>2</v>
      </c>
      <c r="CA66" s="129">
        <f>IFERROR(BZ66/BX66,"-")</f>
        <v>1</v>
      </c>
      <c r="CB66" s="130">
        <v>30000</v>
      </c>
      <c r="CC66" s="131">
        <f>IFERROR(CB66/BX66,"-")</f>
        <v>15000</v>
      </c>
      <c r="CD66" s="132">
        <v>1</v>
      </c>
      <c r="CE66" s="132"/>
      <c r="CF66" s="132">
        <v>1</v>
      </c>
      <c r="CG66" s="133">
        <v>1</v>
      </c>
      <c r="CH66" s="134">
        <f>IF(Q66=0,"",IF(CG66=0,"",(CG66/Q66)))</f>
        <v>0.25</v>
      </c>
      <c r="CI66" s="135"/>
      <c r="CJ66" s="136">
        <f>IFERROR(CI66/CG66,"-")</f>
        <v>0</v>
      </c>
      <c r="CK66" s="137"/>
      <c r="CL66" s="138">
        <f>IFERROR(CK66/CG66,"-")</f>
        <v>0</v>
      </c>
      <c r="CM66" s="139"/>
      <c r="CN66" s="139"/>
      <c r="CO66" s="139"/>
      <c r="CP66" s="140">
        <v>2</v>
      </c>
      <c r="CQ66" s="141">
        <v>30000</v>
      </c>
      <c r="CR66" s="141">
        <v>25000</v>
      </c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202</v>
      </c>
      <c r="C67" s="189" t="s">
        <v>58</v>
      </c>
      <c r="D67" s="189"/>
      <c r="E67" s="189" t="s">
        <v>82</v>
      </c>
      <c r="F67" s="189" t="s">
        <v>124</v>
      </c>
      <c r="G67" s="189" t="s">
        <v>73</v>
      </c>
      <c r="H67" s="89"/>
      <c r="I67" s="89"/>
      <c r="J67" s="89"/>
      <c r="K67" s="181"/>
      <c r="L67" s="80">
        <v>13</v>
      </c>
      <c r="M67" s="80">
        <v>11</v>
      </c>
      <c r="N67" s="80">
        <v>2</v>
      </c>
      <c r="O67" s="91">
        <v>1</v>
      </c>
      <c r="P67" s="92">
        <v>0</v>
      </c>
      <c r="Q67" s="93">
        <f>O67+P67</f>
        <v>1</v>
      </c>
      <c r="R67" s="81">
        <f>IFERROR(Q67/N67,"-")</f>
        <v>0.5</v>
      </c>
      <c r="S67" s="80">
        <v>0</v>
      </c>
      <c r="T67" s="80">
        <v>0</v>
      </c>
      <c r="U67" s="81">
        <f>IFERROR(T67/(Q67),"-")</f>
        <v>0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>
        <f>IF(Q67=0,"",IF(BO67=0,"",(BO67/Q67)))</f>
        <v>0</v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>
        <f>IF(Q67=0,"",IF(BX67=0,"",(BX67/Q67)))</f>
        <v>0</v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>
        <v>1</v>
      </c>
      <c r="CH67" s="134">
        <f>IF(Q67=0,"",IF(CG67=0,"",(CG67/Q67)))</f>
        <v>1</v>
      </c>
      <c r="CI67" s="135"/>
      <c r="CJ67" s="136">
        <f>IFERROR(CI67/CG67,"-")</f>
        <v>0</v>
      </c>
      <c r="CK67" s="137"/>
      <c r="CL67" s="138">
        <f>IFERROR(CK67/CG67,"-")</f>
        <v>0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>
        <f>AC68</f>
        <v>0.15384615384615</v>
      </c>
      <c r="B68" s="189" t="s">
        <v>203</v>
      </c>
      <c r="C68" s="189" t="s">
        <v>58</v>
      </c>
      <c r="D68" s="189"/>
      <c r="E68" s="189" t="s">
        <v>59</v>
      </c>
      <c r="F68" s="189" t="s">
        <v>60</v>
      </c>
      <c r="G68" s="189" t="s">
        <v>61</v>
      </c>
      <c r="H68" s="89" t="s">
        <v>133</v>
      </c>
      <c r="I68" s="89" t="s">
        <v>190</v>
      </c>
      <c r="J68" s="190" t="s">
        <v>198</v>
      </c>
      <c r="K68" s="181">
        <v>130000</v>
      </c>
      <c r="L68" s="80">
        <v>0</v>
      </c>
      <c r="M68" s="80">
        <v>0</v>
      </c>
      <c r="N68" s="80">
        <v>0</v>
      </c>
      <c r="O68" s="91">
        <v>15</v>
      </c>
      <c r="P68" s="92">
        <v>0</v>
      </c>
      <c r="Q68" s="93">
        <f>O68+P68</f>
        <v>15</v>
      </c>
      <c r="R68" s="81" t="str">
        <f>IFERROR(Q68/N68,"-")</f>
        <v>-</v>
      </c>
      <c r="S68" s="80">
        <v>0</v>
      </c>
      <c r="T68" s="80">
        <v>5</v>
      </c>
      <c r="U68" s="81">
        <f>IFERROR(T68/(Q68),"-")</f>
        <v>0.33333333333333</v>
      </c>
      <c r="V68" s="82">
        <f>IFERROR(K68/SUM(Q68:Q69),"-")</f>
        <v>8125</v>
      </c>
      <c r="W68" s="83">
        <v>2</v>
      </c>
      <c r="X68" s="81">
        <f>IF(Q68=0,"-",W68/Q68)</f>
        <v>0.13333333333333</v>
      </c>
      <c r="Y68" s="186">
        <v>20000</v>
      </c>
      <c r="Z68" s="187">
        <f>IFERROR(Y68/Q68,"-")</f>
        <v>1333.3333333333</v>
      </c>
      <c r="AA68" s="187">
        <f>IFERROR(Y68/W68,"-")</f>
        <v>10000</v>
      </c>
      <c r="AB68" s="181">
        <f>SUM(Y68:Y69)-SUM(K68:K69)</f>
        <v>-110000</v>
      </c>
      <c r="AC68" s="85">
        <f>SUM(Y68:Y69)/SUM(K68:K69)</f>
        <v>0.15384615384615</v>
      </c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>
        <v>1</v>
      </c>
      <c r="AO68" s="101">
        <f>IF(Q68=0,"",IF(AN68=0,"",(AN68/Q68)))</f>
        <v>0.066666666666667</v>
      </c>
      <c r="AP68" s="100"/>
      <c r="AQ68" s="102">
        <f>IFERROR(AP68/AN68,"-")</f>
        <v>0</v>
      </c>
      <c r="AR68" s="103"/>
      <c r="AS68" s="104">
        <f>IFERROR(AR68/AN68,"-")</f>
        <v>0</v>
      </c>
      <c r="AT68" s="105"/>
      <c r="AU68" s="105"/>
      <c r="AV68" s="105"/>
      <c r="AW68" s="106">
        <v>1</v>
      </c>
      <c r="AX68" s="107">
        <f>IF(Q68=0,"",IF(AW68=0,"",(AW68/Q68)))</f>
        <v>0.066666666666667</v>
      </c>
      <c r="AY68" s="106"/>
      <c r="AZ68" s="108">
        <f>IFERROR(AY68/AW68,"-")</f>
        <v>0</v>
      </c>
      <c r="BA68" s="109"/>
      <c r="BB68" s="110">
        <f>IFERROR(BA68/AW68,"-")</f>
        <v>0</v>
      </c>
      <c r="BC68" s="111"/>
      <c r="BD68" s="111"/>
      <c r="BE68" s="111"/>
      <c r="BF68" s="112">
        <v>2</v>
      </c>
      <c r="BG68" s="113">
        <f>IF(Q68=0,"",IF(BF68=0,"",(BF68/Q68)))</f>
        <v>0.13333333333333</v>
      </c>
      <c r="BH68" s="112">
        <v>1</v>
      </c>
      <c r="BI68" s="114">
        <f>IFERROR(BH68/BF68,"-")</f>
        <v>0.5</v>
      </c>
      <c r="BJ68" s="115">
        <v>5000</v>
      </c>
      <c r="BK68" s="116">
        <f>IFERROR(BJ68/BF68,"-")</f>
        <v>2500</v>
      </c>
      <c r="BL68" s="117">
        <v>1</v>
      </c>
      <c r="BM68" s="117"/>
      <c r="BN68" s="117"/>
      <c r="BO68" s="119">
        <v>4</v>
      </c>
      <c r="BP68" s="120">
        <f>IF(Q68=0,"",IF(BO68=0,"",(BO68/Q68)))</f>
        <v>0.26666666666667</v>
      </c>
      <c r="BQ68" s="121">
        <v>1</v>
      </c>
      <c r="BR68" s="122">
        <f>IFERROR(BQ68/BO68,"-")</f>
        <v>0.25</v>
      </c>
      <c r="BS68" s="123">
        <v>15000</v>
      </c>
      <c r="BT68" s="124">
        <f>IFERROR(BS68/BO68,"-")</f>
        <v>3750</v>
      </c>
      <c r="BU68" s="125"/>
      <c r="BV68" s="125">
        <v>1</v>
      </c>
      <c r="BW68" s="125"/>
      <c r="BX68" s="126">
        <v>5</v>
      </c>
      <c r="BY68" s="127">
        <f>IF(Q68=0,"",IF(BX68=0,"",(BX68/Q68)))</f>
        <v>0.33333333333333</v>
      </c>
      <c r="BZ68" s="128"/>
      <c r="CA68" s="129">
        <f>IFERROR(BZ68/BX68,"-")</f>
        <v>0</v>
      </c>
      <c r="CB68" s="130"/>
      <c r="CC68" s="131">
        <f>IFERROR(CB68/BX68,"-")</f>
        <v>0</v>
      </c>
      <c r="CD68" s="132"/>
      <c r="CE68" s="132"/>
      <c r="CF68" s="132"/>
      <c r="CG68" s="133">
        <v>2</v>
      </c>
      <c r="CH68" s="134">
        <f>IF(Q68=0,"",IF(CG68=0,"",(CG68/Q68)))</f>
        <v>0.13333333333333</v>
      </c>
      <c r="CI68" s="135"/>
      <c r="CJ68" s="136">
        <f>IFERROR(CI68/CG68,"-")</f>
        <v>0</v>
      </c>
      <c r="CK68" s="137"/>
      <c r="CL68" s="138">
        <f>IFERROR(CK68/CG68,"-")</f>
        <v>0</v>
      </c>
      <c r="CM68" s="139"/>
      <c r="CN68" s="139"/>
      <c r="CO68" s="139"/>
      <c r="CP68" s="140">
        <v>2</v>
      </c>
      <c r="CQ68" s="141">
        <v>20000</v>
      </c>
      <c r="CR68" s="141">
        <v>15000</v>
      </c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204</v>
      </c>
      <c r="C69" s="189" t="s">
        <v>58</v>
      </c>
      <c r="D69" s="189"/>
      <c r="E69" s="189" t="s">
        <v>59</v>
      </c>
      <c r="F69" s="189" t="s">
        <v>60</v>
      </c>
      <c r="G69" s="189" t="s">
        <v>73</v>
      </c>
      <c r="H69" s="89"/>
      <c r="I69" s="89"/>
      <c r="J69" s="89"/>
      <c r="K69" s="181"/>
      <c r="L69" s="80">
        <v>55</v>
      </c>
      <c r="M69" s="80">
        <v>16</v>
      </c>
      <c r="N69" s="80">
        <v>15</v>
      </c>
      <c r="O69" s="91">
        <v>1</v>
      </c>
      <c r="P69" s="92">
        <v>0</v>
      </c>
      <c r="Q69" s="93">
        <f>O69+P69</f>
        <v>1</v>
      </c>
      <c r="R69" s="81">
        <f>IFERROR(Q69/N69,"-")</f>
        <v>0.066666666666667</v>
      </c>
      <c r="S69" s="80">
        <v>0</v>
      </c>
      <c r="T69" s="80">
        <v>0</v>
      </c>
      <c r="U69" s="81">
        <f>IFERROR(T69/(Q69),"-")</f>
        <v>0</v>
      </c>
      <c r="V69" s="82"/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>
        <v>1</v>
      </c>
      <c r="AX69" s="107">
        <f>IF(Q69=0,"",IF(AW69=0,"",(AW69/Q69)))</f>
        <v>1</v>
      </c>
      <c r="AY69" s="106"/>
      <c r="AZ69" s="108">
        <f>IFERROR(AY69/AW69,"-")</f>
        <v>0</v>
      </c>
      <c r="BA69" s="109"/>
      <c r="BB69" s="110">
        <f>IFERROR(BA69/AW69,"-")</f>
        <v>0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>
        <f>IF(Q69=0,"",IF(BO69=0,"",(BO69/Q69)))</f>
        <v>0</v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>
        <f>IF(Q69=0,"",IF(BX69=0,"",(BX69/Q69)))</f>
        <v>0</v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>
        <f>AC70</f>
        <v>0.069230769230769</v>
      </c>
      <c r="B70" s="189" t="s">
        <v>205</v>
      </c>
      <c r="C70" s="189" t="s">
        <v>58</v>
      </c>
      <c r="D70" s="189"/>
      <c r="E70" s="189" t="s">
        <v>82</v>
      </c>
      <c r="F70" s="189" t="s">
        <v>206</v>
      </c>
      <c r="G70" s="189" t="s">
        <v>61</v>
      </c>
      <c r="H70" s="89" t="s">
        <v>133</v>
      </c>
      <c r="I70" s="89" t="s">
        <v>190</v>
      </c>
      <c r="J70" s="190" t="s">
        <v>207</v>
      </c>
      <c r="K70" s="181">
        <v>130000</v>
      </c>
      <c r="L70" s="80">
        <v>0</v>
      </c>
      <c r="M70" s="80">
        <v>0</v>
      </c>
      <c r="N70" s="80">
        <v>0</v>
      </c>
      <c r="O70" s="91">
        <v>12</v>
      </c>
      <c r="P70" s="92">
        <v>0</v>
      </c>
      <c r="Q70" s="93">
        <f>O70+P70</f>
        <v>12</v>
      </c>
      <c r="R70" s="81" t="str">
        <f>IFERROR(Q70/N70,"-")</f>
        <v>-</v>
      </c>
      <c r="S70" s="80">
        <v>0</v>
      </c>
      <c r="T70" s="80">
        <v>0</v>
      </c>
      <c r="U70" s="81">
        <f>IFERROR(T70/(Q70),"-")</f>
        <v>0</v>
      </c>
      <c r="V70" s="82">
        <f>IFERROR(K70/SUM(Q70:Q71),"-")</f>
        <v>10000</v>
      </c>
      <c r="W70" s="83">
        <v>2</v>
      </c>
      <c r="X70" s="81">
        <f>IF(Q70=0,"-",W70/Q70)</f>
        <v>0.16666666666667</v>
      </c>
      <c r="Y70" s="186">
        <v>9000</v>
      </c>
      <c r="Z70" s="187">
        <f>IFERROR(Y70/Q70,"-")</f>
        <v>750</v>
      </c>
      <c r="AA70" s="187">
        <f>IFERROR(Y70/W70,"-")</f>
        <v>4500</v>
      </c>
      <c r="AB70" s="181">
        <f>SUM(Y70:Y71)-SUM(K70:K71)</f>
        <v>-121000</v>
      </c>
      <c r="AC70" s="85">
        <f>SUM(Y70:Y71)/SUM(K70:K71)</f>
        <v>0.069230769230769</v>
      </c>
      <c r="AD70" s="78"/>
      <c r="AE70" s="94">
        <v>1</v>
      </c>
      <c r="AF70" s="95">
        <f>IF(Q70=0,"",IF(AE70=0,"",(AE70/Q70)))</f>
        <v>0.083333333333333</v>
      </c>
      <c r="AG70" s="94"/>
      <c r="AH70" s="96">
        <f>IFERROR(AG70/AE70,"-")</f>
        <v>0</v>
      </c>
      <c r="AI70" s="97"/>
      <c r="AJ70" s="98">
        <f>IFERROR(AI70/AE70,"-")</f>
        <v>0</v>
      </c>
      <c r="AK70" s="99"/>
      <c r="AL70" s="99"/>
      <c r="AM70" s="99"/>
      <c r="AN70" s="100">
        <v>2</v>
      </c>
      <c r="AO70" s="101">
        <f>IF(Q70=0,"",IF(AN70=0,"",(AN70/Q70)))</f>
        <v>0.16666666666667</v>
      </c>
      <c r="AP70" s="100"/>
      <c r="AQ70" s="102">
        <f>IFERROR(AP70/AN70,"-")</f>
        <v>0</v>
      </c>
      <c r="AR70" s="103"/>
      <c r="AS70" s="104">
        <f>IFERROR(AR70/AN70,"-")</f>
        <v>0</v>
      </c>
      <c r="AT70" s="105"/>
      <c r="AU70" s="105"/>
      <c r="AV70" s="105"/>
      <c r="AW70" s="106">
        <v>1</v>
      </c>
      <c r="AX70" s="107">
        <f>IF(Q70=0,"",IF(AW70=0,"",(AW70/Q70)))</f>
        <v>0.083333333333333</v>
      </c>
      <c r="AY70" s="106"/>
      <c r="AZ70" s="108">
        <f>IFERROR(AY70/AW70,"-")</f>
        <v>0</v>
      </c>
      <c r="BA70" s="109"/>
      <c r="BB70" s="110">
        <f>IFERROR(BA70/AW70,"-")</f>
        <v>0</v>
      </c>
      <c r="BC70" s="111"/>
      <c r="BD70" s="111"/>
      <c r="BE70" s="111"/>
      <c r="BF70" s="112">
        <v>1</v>
      </c>
      <c r="BG70" s="113">
        <f>IF(Q70=0,"",IF(BF70=0,"",(BF70/Q70)))</f>
        <v>0.083333333333333</v>
      </c>
      <c r="BH70" s="112">
        <v>1</v>
      </c>
      <c r="BI70" s="114">
        <f>IFERROR(BH70/BF70,"-")</f>
        <v>1</v>
      </c>
      <c r="BJ70" s="115">
        <v>3000</v>
      </c>
      <c r="BK70" s="116">
        <f>IFERROR(BJ70/BF70,"-")</f>
        <v>3000</v>
      </c>
      <c r="BL70" s="117">
        <v>1</v>
      </c>
      <c r="BM70" s="117"/>
      <c r="BN70" s="117"/>
      <c r="BO70" s="119">
        <v>3</v>
      </c>
      <c r="BP70" s="120">
        <f>IF(Q70=0,"",IF(BO70=0,"",(BO70/Q70)))</f>
        <v>0.25</v>
      </c>
      <c r="BQ70" s="121">
        <v>1</v>
      </c>
      <c r="BR70" s="122">
        <f>IFERROR(BQ70/BO70,"-")</f>
        <v>0.33333333333333</v>
      </c>
      <c r="BS70" s="123">
        <v>6000</v>
      </c>
      <c r="BT70" s="124">
        <f>IFERROR(BS70/BO70,"-")</f>
        <v>2000</v>
      </c>
      <c r="BU70" s="125"/>
      <c r="BV70" s="125">
        <v>1</v>
      </c>
      <c r="BW70" s="125"/>
      <c r="BX70" s="126">
        <v>3</v>
      </c>
      <c r="BY70" s="127">
        <f>IF(Q70=0,"",IF(BX70=0,"",(BX70/Q70)))</f>
        <v>0.25</v>
      </c>
      <c r="BZ70" s="128"/>
      <c r="CA70" s="129">
        <f>IFERROR(BZ70/BX70,"-")</f>
        <v>0</v>
      </c>
      <c r="CB70" s="130"/>
      <c r="CC70" s="131">
        <f>IFERROR(CB70/BX70,"-")</f>
        <v>0</v>
      </c>
      <c r="CD70" s="132"/>
      <c r="CE70" s="132"/>
      <c r="CF70" s="132"/>
      <c r="CG70" s="133">
        <v>1</v>
      </c>
      <c r="CH70" s="134">
        <f>IF(Q70=0,"",IF(CG70=0,"",(CG70/Q70)))</f>
        <v>0.083333333333333</v>
      </c>
      <c r="CI70" s="135"/>
      <c r="CJ70" s="136">
        <f>IFERROR(CI70/CG70,"-")</f>
        <v>0</v>
      </c>
      <c r="CK70" s="137"/>
      <c r="CL70" s="138">
        <f>IFERROR(CK70/CG70,"-")</f>
        <v>0</v>
      </c>
      <c r="CM70" s="139"/>
      <c r="CN70" s="139"/>
      <c r="CO70" s="139"/>
      <c r="CP70" s="140">
        <v>2</v>
      </c>
      <c r="CQ70" s="141">
        <v>9000</v>
      </c>
      <c r="CR70" s="141">
        <v>6000</v>
      </c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208</v>
      </c>
      <c r="C71" s="189" t="s">
        <v>58</v>
      </c>
      <c r="D71" s="189"/>
      <c r="E71" s="189" t="s">
        <v>82</v>
      </c>
      <c r="F71" s="189" t="s">
        <v>206</v>
      </c>
      <c r="G71" s="189" t="s">
        <v>73</v>
      </c>
      <c r="H71" s="89"/>
      <c r="I71" s="89"/>
      <c r="J71" s="89"/>
      <c r="K71" s="181"/>
      <c r="L71" s="80">
        <v>5</v>
      </c>
      <c r="M71" s="80">
        <v>5</v>
      </c>
      <c r="N71" s="80">
        <v>0</v>
      </c>
      <c r="O71" s="91">
        <v>1</v>
      </c>
      <c r="P71" s="92">
        <v>0</v>
      </c>
      <c r="Q71" s="93">
        <f>O71+P71</f>
        <v>1</v>
      </c>
      <c r="R71" s="81" t="str">
        <f>IFERROR(Q71/N71,"-")</f>
        <v>-</v>
      </c>
      <c r="S71" s="80">
        <v>0</v>
      </c>
      <c r="T71" s="80">
        <v>0</v>
      </c>
      <c r="U71" s="81">
        <f>IFERROR(T71/(Q71),"-")</f>
        <v>0</v>
      </c>
      <c r="V71" s="82"/>
      <c r="W71" s="83">
        <v>0</v>
      </c>
      <c r="X71" s="81">
        <f>IF(Q71=0,"-",W71/Q71)</f>
        <v>0</v>
      </c>
      <c r="Y71" s="186">
        <v>0</v>
      </c>
      <c r="Z71" s="187">
        <f>IFERROR(Y71/Q71,"-")</f>
        <v>0</v>
      </c>
      <c r="AA71" s="187" t="str">
        <f>IFERROR(Y71/W71,"-")</f>
        <v>-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>
        <v>1</v>
      </c>
      <c r="BG71" s="113">
        <f>IF(Q71=0,"",IF(BF71=0,"",(BF71/Q71)))</f>
        <v>1</v>
      </c>
      <c r="BH71" s="112"/>
      <c r="BI71" s="114">
        <f>IFERROR(BH71/BF71,"-")</f>
        <v>0</v>
      </c>
      <c r="BJ71" s="115"/>
      <c r="BK71" s="116">
        <f>IFERROR(BJ71/BF71,"-")</f>
        <v>0</v>
      </c>
      <c r="BL71" s="117"/>
      <c r="BM71" s="117"/>
      <c r="BN71" s="117"/>
      <c r="BO71" s="119"/>
      <c r="BP71" s="120">
        <f>IF(Q71=0,"",IF(BO71=0,"",(BO71/Q71)))</f>
        <v>0</v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/>
      <c r="BY71" s="127">
        <f>IF(Q71=0,"",IF(BX71=0,"",(BX71/Q71)))</f>
        <v>0</v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>
        <f>AC72</f>
        <v>0</v>
      </c>
      <c r="B72" s="189" t="s">
        <v>209</v>
      </c>
      <c r="C72" s="189" t="s">
        <v>58</v>
      </c>
      <c r="D72" s="189"/>
      <c r="E72" s="189"/>
      <c r="F72" s="189"/>
      <c r="G72" s="189" t="s">
        <v>61</v>
      </c>
      <c r="H72" s="89" t="s">
        <v>210</v>
      </c>
      <c r="I72" s="89" t="s">
        <v>211</v>
      </c>
      <c r="J72" s="89" t="s">
        <v>212</v>
      </c>
      <c r="K72" s="181">
        <v>80000</v>
      </c>
      <c r="L72" s="80">
        <v>0</v>
      </c>
      <c r="M72" s="80">
        <v>0</v>
      </c>
      <c r="N72" s="80">
        <v>0</v>
      </c>
      <c r="O72" s="91">
        <v>14</v>
      </c>
      <c r="P72" s="92">
        <v>0</v>
      </c>
      <c r="Q72" s="93">
        <f>O72+P72</f>
        <v>14</v>
      </c>
      <c r="R72" s="81" t="str">
        <f>IFERROR(Q72/N72,"-")</f>
        <v>-</v>
      </c>
      <c r="S72" s="80">
        <v>1</v>
      </c>
      <c r="T72" s="80">
        <v>2</v>
      </c>
      <c r="U72" s="81">
        <f>IFERROR(T72/(Q72),"-")</f>
        <v>0.14285714285714</v>
      </c>
      <c r="V72" s="82">
        <f>IFERROR(K72/SUM(Q72:Q73),"-")</f>
        <v>5714.2857142857</v>
      </c>
      <c r="W72" s="83">
        <v>0</v>
      </c>
      <c r="X72" s="81">
        <f>IF(Q72=0,"-",W72/Q72)</f>
        <v>0</v>
      </c>
      <c r="Y72" s="186">
        <v>0</v>
      </c>
      <c r="Z72" s="187">
        <f>IFERROR(Y72/Q72,"-")</f>
        <v>0</v>
      </c>
      <c r="AA72" s="187" t="str">
        <f>IFERROR(Y72/W72,"-")</f>
        <v>-</v>
      </c>
      <c r="AB72" s="181">
        <f>SUM(Y72:Y73)-SUM(K72:K73)</f>
        <v>-80000</v>
      </c>
      <c r="AC72" s="85">
        <f>SUM(Y72:Y73)/SUM(K72:K73)</f>
        <v>0</v>
      </c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>
        <v>1</v>
      </c>
      <c r="AO72" s="101">
        <f>IF(Q72=0,"",IF(AN72=0,"",(AN72/Q72)))</f>
        <v>0.071428571428571</v>
      </c>
      <c r="AP72" s="100"/>
      <c r="AQ72" s="102">
        <f>IFERROR(AP72/AN72,"-")</f>
        <v>0</v>
      </c>
      <c r="AR72" s="103"/>
      <c r="AS72" s="104">
        <f>IFERROR(AR72/AN72,"-")</f>
        <v>0</v>
      </c>
      <c r="AT72" s="105"/>
      <c r="AU72" s="105"/>
      <c r="AV72" s="105"/>
      <c r="AW72" s="106">
        <v>1</v>
      </c>
      <c r="AX72" s="107">
        <f>IF(Q72=0,"",IF(AW72=0,"",(AW72/Q72)))</f>
        <v>0.071428571428571</v>
      </c>
      <c r="AY72" s="106"/>
      <c r="AZ72" s="108">
        <f>IFERROR(AY72/AW72,"-")</f>
        <v>0</v>
      </c>
      <c r="BA72" s="109"/>
      <c r="BB72" s="110">
        <f>IFERROR(BA72/AW72,"-")</f>
        <v>0</v>
      </c>
      <c r="BC72" s="111"/>
      <c r="BD72" s="111"/>
      <c r="BE72" s="111"/>
      <c r="BF72" s="112">
        <v>6</v>
      </c>
      <c r="BG72" s="113">
        <f>IF(Q72=0,"",IF(BF72=0,"",(BF72/Q72)))</f>
        <v>0.42857142857143</v>
      </c>
      <c r="BH72" s="112"/>
      <c r="BI72" s="114">
        <f>IFERROR(BH72/BF72,"-")</f>
        <v>0</v>
      </c>
      <c r="BJ72" s="115"/>
      <c r="BK72" s="116">
        <f>IFERROR(BJ72/BF72,"-")</f>
        <v>0</v>
      </c>
      <c r="BL72" s="117"/>
      <c r="BM72" s="117"/>
      <c r="BN72" s="117"/>
      <c r="BO72" s="119">
        <v>4</v>
      </c>
      <c r="BP72" s="120">
        <f>IF(Q72=0,"",IF(BO72=0,"",(BO72/Q72)))</f>
        <v>0.28571428571429</v>
      </c>
      <c r="BQ72" s="121"/>
      <c r="BR72" s="122">
        <f>IFERROR(BQ72/BO72,"-")</f>
        <v>0</v>
      </c>
      <c r="BS72" s="123"/>
      <c r="BT72" s="124">
        <f>IFERROR(BS72/BO72,"-")</f>
        <v>0</v>
      </c>
      <c r="BU72" s="125"/>
      <c r="BV72" s="125"/>
      <c r="BW72" s="125"/>
      <c r="BX72" s="126">
        <v>2</v>
      </c>
      <c r="BY72" s="127">
        <f>IF(Q72=0,"",IF(BX72=0,"",(BX72/Q72)))</f>
        <v>0.14285714285714</v>
      </c>
      <c r="BZ72" s="128"/>
      <c r="CA72" s="129">
        <f>IFERROR(BZ72/BX72,"-")</f>
        <v>0</v>
      </c>
      <c r="CB72" s="130"/>
      <c r="CC72" s="131">
        <f>IFERROR(CB72/BX72,"-")</f>
        <v>0</v>
      </c>
      <c r="CD72" s="132"/>
      <c r="CE72" s="132"/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213</v>
      </c>
      <c r="C73" s="189" t="s">
        <v>58</v>
      </c>
      <c r="D73" s="189"/>
      <c r="E73" s="189"/>
      <c r="F73" s="189"/>
      <c r="G73" s="189" t="s">
        <v>73</v>
      </c>
      <c r="H73" s="89"/>
      <c r="I73" s="89"/>
      <c r="J73" s="89"/>
      <c r="K73" s="181"/>
      <c r="L73" s="80">
        <v>2</v>
      </c>
      <c r="M73" s="80">
        <v>2</v>
      </c>
      <c r="N73" s="80">
        <v>0</v>
      </c>
      <c r="O73" s="91">
        <v>0</v>
      </c>
      <c r="P73" s="92">
        <v>0</v>
      </c>
      <c r="Q73" s="93">
        <f>O73+P73</f>
        <v>0</v>
      </c>
      <c r="R73" s="81" t="str">
        <f>IFERROR(Q73/N73,"-")</f>
        <v>-</v>
      </c>
      <c r="S73" s="80">
        <v>0</v>
      </c>
      <c r="T73" s="80">
        <v>0</v>
      </c>
      <c r="U73" s="81" t="str">
        <f>IFERROR(T73/(Q73),"-")</f>
        <v>-</v>
      </c>
      <c r="V73" s="82"/>
      <c r="W73" s="83">
        <v>0</v>
      </c>
      <c r="X73" s="81" t="str">
        <f>IF(Q73=0,"-",W73/Q73)</f>
        <v>-</v>
      </c>
      <c r="Y73" s="186">
        <v>0</v>
      </c>
      <c r="Z73" s="187" t="str">
        <f>IFERROR(Y73/Q73,"-")</f>
        <v>-</v>
      </c>
      <c r="AA73" s="187" t="str">
        <f>IFERROR(Y73/W73,"-")</f>
        <v>-</v>
      </c>
      <c r="AB73" s="181"/>
      <c r="AC73" s="85"/>
      <c r="AD73" s="78"/>
      <c r="AE73" s="94"/>
      <c r="AF73" s="95" t="str">
        <f>IF(Q73=0,"",IF(AE73=0,"",(AE73/Q73)))</f>
        <v/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 t="str">
        <f>IF(Q73=0,"",IF(AN73=0,"",(AN73/Q73)))</f>
        <v/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 t="str">
        <f>IF(Q73=0,"",IF(AW73=0,"",(AW73/Q73)))</f>
        <v/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 t="str">
        <f>IF(Q73=0,"",IF(BF73=0,"",(BF73/Q73)))</f>
        <v/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/>
      <c r="BP73" s="120" t="str">
        <f>IF(Q73=0,"",IF(BO73=0,"",(BO73/Q73)))</f>
        <v/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/>
      <c r="BY73" s="127" t="str">
        <f>IF(Q73=0,"",IF(BX73=0,"",(BX73/Q73)))</f>
        <v/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 t="str">
        <f>IF(Q73=0,"",IF(CG73=0,"",(CG73/Q73)))</f>
        <v/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>
        <f>AC74</f>
        <v>0.125</v>
      </c>
      <c r="B74" s="189" t="s">
        <v>214</v>
      </c>
      <c r="C74" s="189" t="s">
        <v>58</v>
      </c>
      <c r="D74" s="189"/>
      <c r="E74" s="189" t="s">
        <v>215</v>
      </c>
      <c r="F74" s="189" t="s">
        <v>216</v>
      </c>
      <c r="G74" s="189" t="s">
        <v>61</v>
      </c>
      <c r="H74" s="89" t="s">
        <v>118</v>
      </c>
      <c r="I74" s="89" t="s">
        <v>217</v>
      </c>
      <c r="J74" s="190" t="s">
        <v>198</v>
      </c>
      <c r="K74" s="181">
        <v>80000</v>
      </c>
      <c r="L74" s="80">
        <v>0</v>
      </c>
      <c r="M74" s="80">
        <v>0</v>
      </c>
      <c r="N74" s="80">
        <v>0</v>
      </c>
      <c r="O74" s="91">
        <v>6</v>
      </c>
      <c r="P74" s="92">
        <v>0</v>
      </c>
      <c r="Q74" s="93">
        <f>O74+P74</f>
        <v>6</v>
      </c>
      <c r="R74" s="81" t="str">
        <f>IFERROR(Q74/N74,"-")</f>
        <v>-</v>
      </c>
      <c r="S74" s="80">
        <v>0</v>
      </c>
      <c r="T74" s="80">
        <v>0</v>
      </c>
      <c r="U74" s="81">
        <f>IFERROR(T74/(Q74),"-")</f>
        <v>0</v>
      </c>
      <c r="V74" s="82">
        <f>IFERROR(K74/SUM(Q74:Q78),"-")</f>
        <v>4705.8823529412</v>
      </c>
      <c r="W74" s="83">
        <v>0</v>
      </c>
      <c r="X74" s="81">
        <f>IF(Q74=0,"-",W74/Q74)</f>
        <v>0</v>
      </c>
      <c r="Y74" s="186">
        <v>0</v>
      </c>
      <c r="Z74" s="187">
        <f>IFERROR(Y74/Q74,"-")</f>
        <v>0</v>
      </c>
      <c r="AA74" s="187" t="str">
        <f>IFERROR(Y74/W74,"-")</f>
        <v>-</v>
      </c>
      <c r="AB74" s="181">
        <f>SUM(Y74:Y78)-SUM(K74:K78)</f>
        <v>-70000</v>
      </c>
      <c r="AC74" s="85">
        <f>SUM(Y74:Y78)/SUM(K74:K78)</f>
        <v>0.125</v>
      </c>
      <c r="AD74" s="78"/>
      <c r="AE74" s="94">
        <v>1</v>
      </c>
      <c r="AF74" s="95">
        <f>IF(Q74=0,"",IF(AE74=0,"",(AE74/Q74)))</f>
        <v>0.16666666666667</v>
      </c>
      <c r="AG74" s="94"/>
      <c r="AH74" s="96">
        <f>IFERROR(AG74/AE74,"-")</f>
        <v>0</v>
      </c>
      <c r="AI74" s="97"/>
      <c r="AJ74" s="98">
        <f>IFERROR(AI74/AE74,"-")</f>
        <v>0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>
        <v>1</v>
      </c>
      <c r="AX74" s="107">
        <f>IF(Q74=0,"",IF(AW74=0,"",(AW74/Q74)))</f>
        <v>0.16666666666667</v>
      </c>
      <c r="AY74" s="106"/>
      <c r="AZ74" s="108">
        <f>IFERROR(AY74/AW74,"-")</f>
        <v>0</v>
      </c>
      <c r="BA74" s="109"/>
      <c r="BB74" s="110">
        <f>IFERROR(BA74/AW74,"-")</f>
        <v>0</v>
      </c>
      <c r="BC74" s="111"/>
      <c r="BD74" s="111"/>
      <c r="BE74" s="111"/>
      <c r="BF74" s="112">
        <v>2</v>
      </c>
      <c r="BG74" s="113">
        <f>IF(Q74=0,"",IF(BF74=0,"",(BF74/Q74)))</f>
        <v>0.33333333333333</v>
      </c>
      <c r="BH74" s="112"/>
      <c r="BI74" s="114">
        <f>IFERROR(BH74/BF74,"-")</f>
        <v>0</v>
      </c>
      <c r="BJ74" s="115"/>
      <c r="BK74" s="116">
        <f>IFERROR(BJ74/BF74,"-")</f>
        <v>0</v>
      </c>
      <c r="BL74" s="117"/>
      <c r="BM74" s="117"/>
      <c r="BN74" s="117"/>
      <c r="BO74" s="119">
        <v>1</v>
      </c>
      <c r="BP74" s="120">
        <f>IF(Q74=0,"",IF(BO74=0,"",(BO74/Q74)))</f>
        <v>0.16666666666667</v>
      </c>
      <c r="BQ74" s="121"/>
      <c r="BR74" s="122">
        <f>IFERROR(BQ74/BO74,"-")</f>
        <v>0</v>
      </c>
      <c r="BS74" s="123"/>
      <c r="BT74" s="124">
        <f>IFERROR(BS74/BO74,"-")</f>
        <v>0</v>
      </c>
      <c r="BU74" s="125"/>
      <c r="BV74" s="125"/>
      <c r="BW74" s="125"/>
      <c r="BX74" s="126">
        <v>1</v>
      </c>
      <c r="BY74" s="127">
        <f>IF(Q74=0,"",IF(BX74=0,"",(BX74/Q74)))</f>
        <v>0.16666666666667</v>
      </c>
      <c r="BZ74" s="128"/>
      <c r="CA74" s="129">
        <f>IFERROR(BZ74/BX74,"-")</f>
        <v>0</v>
      </c>
      <c r="CB74" s="130"/>
      <c r="CC74" s="131">
        <f>IFERROR(CB74/BX74,"-")</f>
        <v>0</v>
      </c>
      <c r="CD74" s="132"/>
      <c r="CE74" s="132"/>
      <c r="CF74" s="132"/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218</v>
      </c>
      <c r="C75" s="189" t="s">
        <v>58</v>
      </c>
      <c r="D75" s="189"/>
      <c r="E75" s="189" t="s">
        <v>219</v>
      </c>
      <c r="F75" s="189" t="s">
        <v>220</v>
      </c>
      <c r="G75" s="189" t="s">
        <v>61</v>
      </c>
      <c r="H75" s="89" t="s">
        <v>118</v>
      </c>
      <c r="I75" s="89" t="s">
        <v>217</v>
      </c>
      <c r="J75" s="190" t="s">
        <v>207</v>
      </c>
      <c r="K75" s="181"/>
      <c r="L75" s="80">
        <v>0</v>
      </c>
      <c r="M75" s="80">
        <v>0</v>
      </c>
      <c r="N75" s="80">
        <v>0</v>
      </c>
      <c r="O75" s="91">
        <v>2</v>
      </c>
      <c r="P75" s="92">
        <v>0</v>
      </c>
      <c r="Q75" s="93">
        <f>O75+P75</f>
        <v>2</v>
      </c>
      <c r="R75" s="81" t="str">
        <f>IFERROR(Q75/N75,"-")</f>
        <v>-</v>
      </c>
      <c r="S75" s="80">
        <v>0</v>
      </c>
      <c r="T75" s="80">
        <v>0</v>
      </c>
      <c r="U75" s="81">
        <f>IFERROR(T75/(Q75),"-")</f>
        <v>0</v>
      </c>
      <c r="V75" s="82"/>
      <c r="W75" s="83">
        <v>1</v>
      </c>
      <c r="X75" s="81">
        <f>IF(Q75=0,"-",W75/Q75)</f>
        <v>0.5</v>
      </c>
      <c r="Y75" s="186">
        <v>10000</v>
      </c>
      <c r="Z75" s="187">
        <f>IFERROR(Y75/Q75,"-")</f>
        <v>5000</v>
      </c>
      <c r="AA75" s="187">
        <f>IFERROR(Y75/W75,"-")</f>
        <v>10000</v>
      </c>
      <c r="AB75" s="181"/>
      <c r="AC75" s="85"/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>
        <v>1</v>
      </c>
      <c r="BG75" s="113">
        <f>IF(Q75=0,"",IF(BF75=0,"",(BF75/Q75)))</f>
        <v>0.5</v>
      </c>
      <c r="BH75" s="112"/>
      <c r="BI75" s="114">
        <f>IFERROR(BH75/BF75,"-")</f>
        <v>0</v>
      </c>
      <c r="BJ75" s="115"/>
      <c r="BK75" s="116">
        <f>IFERROR(BJ75/BF75,"-")</f>
        <v>0</v>
      </c>
      <c r="BL75" s="117"/>
      <c r="BM75" s="117"/>
      <c r="BN75" s="117"/>
      <c r="BO75" s="119"/>
      <c r="BP75" s="120">
        <f>IF(Q75=0,"",IF(BO75=0,"",(BO75/Q75)))</f>
        <v>0</v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/>
      <c r="BY75" s="127">
        <f>IF(Q75=0,"",IF(BX75=0,"",(BX75/Q75)))</f>
        <v>0</v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>
        <v>1</v>
      </c>
      <c r="CH75" s="134">
        <f>IF(Q75=0,"",IF(CG75=0,"",(CG75/Q75)))</f>
        <v>0.5</v>
      </c>
      <c r="CI75" s="135">
        <v>1</v>
      </c>
      <c r="CJ75" s="136">
        <f>IFERROR(CI75/CG75,"-")</f>
        <v>1</v>
      </c>
      <c r="CK75" s="137">
        <v>10000</v>
      </c>
      <c r="CL75" s="138">
        <f>IFERROR(CK75/CG75,"-")</f>
        <v>10000</v>
      </c>
      <c r="CM75" s="139">
        <v>1</v>
      </c>
      <c r="CN75" s="139"/>
      <c r="CO75" s="139"/>
      <c r="CP75" s="140">
        <v>1</v>
      </c>
      <c r="CQ75" s="141">
        <v>10000</v>
      </c>
      <c r="CR75" s="141">
        <v>10000</v>
      </c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221</v>
      </c>
      <c r="C76" s="189" t="s">
        <v>58</v>
      </c>
      <c r="D76" s="189"/>
      <c r="E76" s="189" t="s">
        <v>222</v>
      </c>
      <c r="F76" s="189" t="s">
        <v>223</v>
      </c>
      <c r="G76" s="189" t="s">
        <v>61</v>
      </c>
      <c r="H76" s="89" t="s">
        <v>118</v>
      </c>
      <c r="I76" s="89" t="s">
        <v>217</v>
      </c>
      <c r="J76" s="190" t="s">
        <v>64</v>
      </c>
      <c r="K76" s="181"/>
      <c r="L76" s="80">
        <v>0</v>
      </c>
      <c r="M76" s="80">
        <v>0</v>
      </c>
      <c r="N76" s="80">
        <v>0</v>
      </c>
      <c r="O76" s="91">
        <v>4</v>
      </c>
      <c r="P76" s="92">
        <v>0</v>
      </c>
      <c r="Q76" s="93">
        <f>O76+P76</f>
        <v>4</v>
      </c>
      <c r="R76" s="81" t="str">
        <f>IFERROR(Q76/N76,"-")</f>
        <v>-</v>
      </c>
      <c r="S76" s="80">
        <v>0</v>
      </c>
      <c r="T76" s="80">
        <v>0</v>
      </c>
      <c r="U76" s="81">
        <f>IFERROR(T76/(Q76),"-")</f>
        <v>0</v>
      </c>
      <c r="V76" s="82"/>
      <c r="W76" s="83">
        <v>0</v>
      </c>
      <c r="X76" s="81">
        <f>IF(Q76=0,"-",W76/Q76)</f>
        <v>0</v>
      </c>
      <c r="Y76" s="186">
        <v>0</v>
      </c>
      <c r="Z76" s="187">
        <f>IFERROR(Y76/Q76,"-")</f>
        <v>0</v>
      </c>
      <c r="AA76" s="187" t="str">
        <f>IFERROR(Y76/W76,"-")</f>
        <v>-</v>
      </c>
      <c r="AB76" s="181"/>
      <c r="AC76" s="85"/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>
        <v>1</v>
      </c>
      <c r="AO76" s="101">
        <f>IF(Q76=0,"",IF(AN76=0,"",(AN76/Q76)))</f>
        <v>0.25</v>
      </c>
      <c r="AP76" s="100"/>
      <c r="AQ76" s="102">
        <f>IFERROR(AP76/AN76,"-")</f>
        <v>0</v>
      </c>
      <c r="AR76" s="103"/>
      <c r="AS76" s="104">
        <f>IFERROR(AR76/AN76,"-")</f>
        <v>0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>
        <f>IF(Q76=0,"",IF(BF76=0,"",(BF76/Q76)))</f>
        <v>0</v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>
        <v>2</v>
      </c>
      <c r="BP76" s="120">
        <f>IF(Q76=0,"",IF(BO76=0,"",(BO76/Q76)))</f>
        <v>0.5</v>
      </c>
      <c r="BQ76" s="121"/>
      <c r="BR76" s="122">
        <f>IFERROR(BQ76/BO76,"-")</f>
        <v>0</v>
      </c>
      <c r="BS76" s="123"/>
      <c r="BT76" s="124">
        <f>IFERROR(BS76/BO76,"-")</f>
        <v>0</v>
      </c>
      <c r="BU76" s="125"/>
      <c r="BV76" s="125"/>
      <c r="BW76" s="125"/>
      <c r="BX76" s="126">
        <v>1</v>
      </c>
      <c r="BY76" s="127">
        <f>IF(Q76=0,"",IF(BX76=0,"",(BX76/Q76)))</f>
        <v>0.25</v>
      </c>
      <c r="BZ76" s="128"/>
      <c r="CA76" s="129">
        <f>IFERROR(BZ76/BX76,"-")</f>
        <v>0</v>
      </c>
      <c r="CB76" s="130"/>
      <c r="CC76" s="131">
        <f>IFERROR(CB76/BX76,"-")</f>
        <v>0</v>
      </c>
      <c r="CD76" s="132"/>
      <c r="CE76" s="132"/>
      <c r="CF76" s="132"/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224</v>
      </c>
      <c r="C77" s="189" t="s">
        <v>58</v>
      </c>
      <c r="D77" s="189"/>
      <c r="E77" s="189" t="s">
        <v>225</v>
      </c>
      <c r="F77" s="189" t="s">
        <v>226</v>
      </c>
      <c r="G77" s="189" t="s">
        <v>61</v>
      </c>
      <c r="H77" s="89" t="s">
        <v>118</v>
      </c>
      <c r="I77" s="89" t="s">
        <v>217</v>
      </c>
      <c r="J77" s="190" t="s">
        <v>227</v>
      </c>
      <c r="K77" s="181"/>
      <c r="L77" s="80">
        <v>0</v>
      </c>
      <c r="M77" s="80">
        <v>0</v>
      </c>
      <c r="N77" s="80">
        <v>0</v>
      </c>
      <c r="O77" s="91">
        <v>5</v>
      </c>
      <c r="P77" s="92">
        <v>0</v>
      </c>
      <c r="Q77" s="93">
        <f>O77+P77</f>
        <v>5</v>
      </c>
      <c r="R77" s="81" t="str">
        <f>IFERROR(Q77/N77,"-")</f>
        <v>-</v>
      </c>
      <c r="S77" s="80">
        <v>0</v>
      </c>
      <c r="T77" s="80">
        <v>0</v>
      </c>
      <c r="U77" s="81">
        <f>IFERROR(T77/(Q77),"-")</f>
        <v>0</v>
      </c>
      <c r="V77" s="82"/>
      <c r="W77" s="83">
        <v>0</v>
      </c>
      <c r="X77" s="81">
        <f>IF(Q77=0,"-",W77/Q77)</f>
        <v>0</v>
      </c>
      <c r="Y77" s="186">
        <v>0</v>
      </c>
      <c r="Z77" s="187">
        <f>IFERROR(Y77/Q77,"-")</f>
        <v>0</v>
      </c>
      <c r="AA77" s="187" t="str">
        <f>IFERROR(Y77/W77,"-")</f>
        <v>-</v>
      </c>
      <c r="AB77" s="181"/>
      <c r="AC77" s="85"/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>
        <v>1</v>
      </c>
      <c r="AX77" s="107">
        <f>IF(Q77=0,"",IF(AW77=0,"",(AW77/Q77)))</f>
        <v>0.2</v>
      </c>
      <c r="AY77" s="106"/>
      <c r="AZ77" s="108">
        <f>IFERROR(AY77/AW77,"-")</f>
        <v>0</v>
      </c>
      <c r="BA77" s="109"/>
      <c r="BB77" s="110">
        <f>IFERROR(BA77/AW77,"-")</f>
        <v>0</v>
      </c>
      <c r="BC77" s="111"/>
      <c r="BD77" s="111"/>
      <c r="BE77" s="111"/>
      <c r="BF77" s="112">
        <v>1</v>
      </c>
      <c r="BG77" s="113">
        <f>IF(Q77=0,"",IF(BF77=0,"",(BF77/Q77)))</f>
        <v>0.2</v>
      </c>
      <c r="BH77" s="112"/>
      <c r="BI77" s="114">
        <f>IFERROR(BH77/BF77,"-")</f>
        <v>0</v>
      </c>
      <c r="BJ77" s="115"/>
      <c r="BK77" s="116">
        <f>IFERROR(BJ77/BF77,"-")</f>
        <v>0</v>
      </c>
      <c r="BL77" s="117"/>
      <c r="BM77" s="117"/>
      <c r="BN77" s="117"/>
      <c r="BO77" s="119">
        <v>2</v>
      </c>
      <c r="BP77" s="120">
        <f>IF(Q77=0,"",IF(BO77=0,"",(BO77/Q77)))</f>
        <v>0.4</v>
      </c>
      <c r="BQ77" s="121"/>
      <c r="BR77" s="122">
        <f>IFERROR(BQ77/BO77,"-")</f>
        <v>0</v>
      </c>
      <c r="BS77" s="123"/>
      <c r="BT77" s="124">
        <f>IFERROR(BS77/BO77,"-")</f>
        <v>0</v>
      </c>
      <c r="BU77" s="125"/>
      <c r="BV77" s="125"/>
      <c r="BW77" s="125"/>
      <c r="BX77" s="126"/>
      <c r="BY77" s="127">
        <f>IF(Q77=0,"",IF(BX77=0,"",(BX77/Q77)))</f>
        <v>0</v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>
        <v>1</v>
      </c>
      <c r="CH77" s="134">
        <f>IF(Q77=0,"",IF(CG77=0,"",(CG77/Q77)))</f>
        <v>0.2</v>
      </c>
      <c r="CI77" s="135"/>
      <c r="CJ77" s="136">
        <f>IFERROR(CI77/CG77,"-")</f>
        <v>0</v>
      </c>
      <c r="CK77" s="137"/>
      <c r="CL77" s="138">
        <f>IFERROR(CK77/CG77,"-")</f>
        <v>0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228</v>
      </c>
      <c r="C78" s="189" t="s">
        <v>58</v>
      </c>
      <c r="D78" s="189"/>
      <c r="E78" s="189" t="s">
        <v>72</v>
      </c>
      <c r="F78" s="189" t="s">
        <v>72</v>
      </c>
      <c r="G78" s="189" t="s">
        <v>73</v>
      </c>
      <c r="H78" s="89" t="s">
        <v>188</v>
      </c>
      <c r="I78" s="89"/>
      <c r="J78" s="89"/>
      <c r="K78" s="181"/>
      <c r="L78" s="80">
        <v>13</v>
      </c>
      <c r="M78" s="80">
        <v>8</v>
      </c>
      <c r="N78" s="80">
        <v>1</v>
      </c>
      <c r="O78" s="91">
        <v>0</v>
      </c>
      <c r="P78" s="92">
        <v>0</v>
      </c>
      <c r="Q78" s="93">
        <f>O78+P78</f>
        <v>0</v>
      </c>
      <c r="R78" s="81">
        <f>IFERROR(Q78/N78,"-")</f>
        <v>0</v>
      </c>
      <c r="S78" s="80">
        <v>0</v>
      </c>
      <c r="T78" s="80">
        <v>0</v>
      </c>
      <c r="U78" s="81" t="str">
        <f>IFERROR(T78/(Q78),"-")</f>
        <v>-</v>
      </c>
      <c r="V78" s="82"/>
      <c r="W78" s="83">
        <v>0</v>
      </c>
      <c r="X78" s="81" t="str">
        <f>IF(Q78=0,"-",W78/Q78)</f>
        <v>-</v>
      </c>
      <c r="Y78" s="186">
        <v>0</v>
      </c>
      <c r="Z78" s="187" t="str">
        <f>IFERROR(Y78/Q78,"-")</f>
        <v>-</v>
      </c>
      <c r="AA78" s="187" t="str">
        <f>IFERROR(Y78/W78,"-")</f>
        <v>-</v>
      </c>
      <c r="AB78" s="181"/>
      <c r="AC78" s="85"/>
      <c r="AD78" s="78"/>
      <c r="AE78" s="94"/>
      <c r="AF78" s="95" t="str">
        <f>IF(Q78=0,"",IF(AE78=0,"",(AE78/Q78)))</f>
        <v/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 t="str">
        <f>IF(Q78=0,"",IF(AN78=0,"",(AN78/Q78)))</f>
        <v/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 t="str">
        <f>IF(Q78=0,"",IF(AW78=0,"",(AW78/Q78)))</f>
        <v/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 t="str">
        <f>IF(Q78=0,"",IF(BF78=0,"",(BF78/Q78)))</f>
        <v/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/>
      <c r="BP78" s="120" t="str">
        <f>IF(Q78=0,"",IF(BO78=0,"",(BO78/Q78)))</f>
        <v/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/>
      <c r="BY78" s="127" t="str">
        <f>IF(Q78=0,"",IF(BX78=0,"",(BX78/Q78)))</f>
        <v/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 t="str">
        <f>IF(Q78=0,"",IF(CG78=0,"",(CG78/Q78)))</f>
        <v/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30"/>
      <c r="B79" s="86"/>
      <c r="C79" s="86"/>
      <c r="D79" s="87"/>
      <c r="E79" s="87"/>
      <c r="F79" s="87"/>
      <c r="G79" s="88"/>
      <c r="H79" s="89"/>
      <c r="I79" s="89"/>
      <c r="J79" s="89"/>
      <c r="K79" s="182"/>
      <c r="L79" s="34"/>
      <c r="M79" s="34"/>
      <c r="N79" s="31"/>
      <c r="O79" s="23"/>
      <c r="P79" s="23"/>
      <c r="Q79" s="23"/>
      <c r="R79" s="32"/>
      <c r="S79" s="32"/>
      <c r="T79" s="23"/>
      <c r="U79" s="32"/>
      <c r="V79" s="25"/>
      <c r="W79" s="25"/>
      <c r="X79" s="25"/>
      <c r="Y79" s="188"/>
      <c r="Z79" s="188"/>
      <c r="AA79" s="188"/>
      <c r="AB79" s="188"/>
      <c r="AC79" s="33"/>
      <c r="AD79" s="58"/>
      <c r="AE79" s="62"/>
      <c r="AF79" s="63"/>
      <c r="AG79" s="62"/>
      <c r="AH79" s="66"/>
      <c r="AI79" s="67"/>
      <c r="AJ79" s="68"/>
      <c r="AK79" s="69"/>
      <c r="AL79" s="69"/>
      <c r="AM79" s="69"/>
      <c r="AN79" s="62"/>
      <c r="AO79" s="63"/>
      <c r="AP79" s="62"/>
      <c r="AQ79" s="66"/>
      <c r="AR79" s="67"/>
      <c r="AS79" s="68"/>
      <c r="AT79" s="69"/>
      <c r="AU79" s="69"/>
      <c r="AV79" s="69"/>
      <c r="AW79" s="62"/>
      <c r="AX79" s="63"/>
      <c r="AY79" s="62"/>
      <c r="AZ79" s="66"/>
      <c r="BA79" s="67"/>
      <c r="BB79" s="68"/>
      <c r="BC79" s="69"/>
      <c r="BD79" s="69"/>
      <c r="BE79" s="69"/>
      <c r="BF79" s="62"/>
      <c r="BG79" s="63"/>
      <c r="BH79" s="62"/>
      <c r="BI79" s="66"/>
      <c r="BJ79" s="67"/>
      <c r="BK79" s="68"/>
      <c r="BL79" s="69"/>
      <c r="BM79" s="69"/>
      <c r="BN79" s="69"/>
      <c r="BO79" s="64"/>
      <c r="BP79" s="65"/>
      <c r="BQ79" s="62"/>
      <c r="BR79" s="66"/>
      <c r="BS79" s="67"/>
      <c r="BT79" s="68"/>
      <c r="BU79" s="69"/>
      <c r="BV79" s="69"/>
      <c r="BW79" s="69"/>
      <c r="BX79" s="64"/>
      <c r="BY79" s="65"/>
      <c r="BZ79" s="62"/>
      <c r="CA79" s="66"/>
      <c r="CB79" s="67"/>
      <c r="CC79" s="68"/>
      <c r="CD79" s="69"/>
      <c r="CE79" s="69"/>
      <c r="CF79" s="69"/>
      <c r="CG79" s="64"/>
      <c r="CH79" s="65"/>
      <c r="CI79" s="62"/>
      <c r="CJ79" s="66"/>
      <c r="CK79" s="67"/>
      <c r="CL79" s="68"/>
      <c r="CM79" s="69"/>
      <c r="CN79" s="69"/>
      <c r="CO79" s="69"/>
      <c r="CP79" s="70"/>
      <c r="CQ79" s="67"/>
      <c r="CR79" s="67"/>
      <c r="CS79" s="67"/>
      <c r="CT79" s="71"/>
    </row>
    <row r="80" spans="1:99">
      <c r="A80" s="30"/>
      <c r="B80" s="37"/>
      <c r="C80" s="37"/>
      <c r="D80" s="21"/>
      <c r="E80" s="21"/>
      <c r="F80" s="21"/>
      <c r="G80" s="22"/>
      <c r="H80" s="36"/>
      <c r="I80" s="36"/>
      <c r="J80" s="74"/>
      <c r="K80" s="183"/>
      <c r="L80" s="34"/>
      <c r="M80" s="34"/>
      <c r="N80" s="31"/>
      <c r="O80" s="23"/>
      <c r="P80" s="23"/>
      <c r="Q80" s="23"/>
      <c r="R80" s="32"/>
      <c r="S80" s="32"/>
      <c r="T80" s="23"/>
      <c r="U80" s="32"/>
      <c r="V80" s="25"/>
      <c r="W80" s="25"/>
      <c r="X80" s="25"/>
      <c r="Y80" s="188"/>
      <c r="Z80" s="188"/>
      <c r="AA80" s="188"/>
      <c r="AB80" s="188"/>
      <c r="AC80" s="33"/>
      <c r="AD80" s="60"/>
      <c r="AE80" s="62"/>
      <c r="AF80" s="63"/>
      <c r="AG80" s="62"/>
      <c r="AH80" s="66"/>
      <c r="AI80" s="67"/>
      <c r="AJ80" s="68"/>
      <c r="AK80" s="69"/>
      <c r="AL80" s="69"/>
      <c r="AM80" s="69"/>
      <c r="AN80" s="62"/>
      <c r="AO80" s="63"/>
      <c r="AP80" s="62"/>
      <c r="AQ80" s="66"/>
      <c r="AR80" s="67"/>
      <c r="AS80" s="68"/>
      <c r="AT80" s="69"/>
      <c r="AU80" s="69"/>
      <c r="AV80" s="69"/>
      <c r="AW80" s="62"/>
      <c r="AX80" s="63"/>
      <c r="AY80" s="62"/>
      <c r="AZ80" s="66"/>
      <c r="BA80" s="67"/>
      <c r="BB80" s="68"/>
      <c r="BC80" s="69"/>
      <c r="BD80" s="69"/>
      <c r="BE80" s="69"/>
      <c r="BF80" s="62"/>
      <c r="BG80" s="63"/>
      <c r="BH80" s="62"/>
      <c r="BI80" s="66"/>
      <c r="BJ80" s="67"/>
      <c r="BK80" s="68"/>
      <c r="BL80" s="69"/>
      <c r="BM80" s="69"/>
      <c r="BN80" s="69"/>
      <c r="BO80" s="64"/>
      <c r="BP80" s="65"/>
      <c r="BQ80" s="62"/>
      <c r="BR80" s="66"/>
      <c r="BS80" s="67"/>
      <c r="BT80" s="68"/>
      <c r="BU80" s="69"/>
      <c r="BV80" s="69"/>
      <c r="BW80" s="69"/>
      <c r="BX80" s="64"/>
      <c r="BY80" s="65"/>
      <c r="BZ80" s="62"/>
      <c r="CA80" s="66"/>
      <c r="CB80" s="67"/>
      <c r="CC80" s="68"/>
      <c r="CD80" s="69"/>
      <c r="CE80" s="69"/>
      <c r="CF80" s="69"/>
      <c r="CG80" s="64"/>
      <c r="CH80" s="65"/>
      <c r="CI80" s="62"/>
      <c r="CJ80" s="66"/>
      <c r="CK80" s="67"/>
      <c r="CL80" s="68"/>
      <c r="CM80" s="69"/>
      <c r="CN80" s="69"/>
      <c r="CO80" s="69"/>
      <c r="CP80" s="70"/>
      <c r="CQ80" s="67"/>
      <c r="CR80" s="67"/>
      <c r="CS80" s="67"/>
      <c r="CT80" s="71"/>
    </row>
    <row r="81" spans="1:99">
      <c r="A81" s="19">
        <f>AC81</f>
        <v>0.44640762463343</v>
      </c>
      <c r="B81" s="39"/>
      <c r="C81" s="39"/>
      <c r="D81" s="39"/>
      <c r="E81" s="39"/>
      <c r="F81" s="39"/>
      <c r="G81" s="39"/>
      <c r="H81" s="40" t="s">
        <v>229</v>
      </c>
      <c r="I81" s="40"/>
      <c r="J81" s="40"/>
      <c r="K81" s="184">
        <f>SUM(K6:K80)</f>
        <v>3410000</v>
      </c>
      <c r="L81" s="41">
        <f>SUM(L6:L80)</f>
        <v>587</v>
      </c>
      <c r="M81" s="41">
        <f>SUM(M6:M80)</f>
        <v>324</v>
      </c>
      <c r="N81" s="41">
        <f>SUM(N6:N80)</f>
        <v>157</v>
      </c>
      <c r="O81" s="41">
        <f>SUM(O6:O80)</f>
        <v>389</v>
      </c>
      <c r="P81" s="41">
        <f>SUM(P6:P80)</f>
        <v>0</v>
      </c>
      <c r="Q81" s="41">
        <f>SUM(Q6:Q80)</f>
        <v>389</v>
      </c>
      <c r="R81" s="42">
        <f>IFERROR(Q81/N81,"-")</f>
        <v>2.4777070063694</v>
      </c>
      <c r="S81" s="77">
        <f>SUM(S6:S80)</f>
        <v>15</v>
      </c>
      <c r="T81" s="77">
        <f>SUM(T6:T80)</f>
        <v>57</v>
      </c>
      <c r="U81" s="42">
        <f>IFERROR(S81/Q81,"-")</f>
        <v>0.038560411311054</v>
      </c>
      <c r="V81" s="43">
        <f>IFERROR(K81/Q81,"-")</f>
        <v>8766.0668380463</v>
      </c>
      <c r="W81" s="44">
        <f>SUM(W6:W80)</f>
        <v>51</v>
      </c>
      <c r="X81" s="42">
        <f>IFERROR(W81/Q81,"-")</f>
        <v>0.13110539845758</v>
      </c>
      <c r="Y81" s="184">
        <f>SUM(Y6:Y80)</f>
        <v>1522250</v>
      </c>
      <c r="Z81" s="184">
        <f>IFERROR(Y81/Q81,"-")</f>
        <v>3913.2390745501</v>
      </c>
      <c r="AA81" s="184">
        <f>IFERROR(Y81/W81,"-")</f>
        <v>29848.039215686</v>
      </c>
      <c r="AB81" s="184">
        <f>Y81-K81</f>
        <v>-1887750</v>
      </c>
      <c r="AC81" s="46">
        <f>Y81/K81</f>
        <v>0.44640762463343</v>
      </c>
      <c r="AD81" s="59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32"/>
    <mergeCell ref="K17:K32"/>
    <mergeCell ref="V17:V32"/>
    <mergeCell ref="AB17:AB32"/>
    <mergeCell ref="AC17:AC32"/>
    <mergeCell ref="A33:A38"/>
    <mergeCell ref="K33:K38"/>
    <mergeCell ref="V33:V38"/>
    <mergeCell ref="AB33:AB38"/>
    <mergeCell ref="AC33:AC38"/>
    <mergeCell ref="A39:A42"/>
    <mergeCell ref="K39:K42"/>
    <mergeCell ref="V39:V42"/>
    <mergeCell ref="AB39:AB42"/>
    <mergeCell ref="AC39:AC42"/>
    <mergeCell ref="A43:A45"/>
    <mergeCell ref="K43:K45"/>
    <mergeCell ref="V43:V45"/>
    <mergeCell ref="AB43:AB45"/>
    <mergeCell ref="AC43:AC45"/>
    <mergeCell ref="A46:A59"/>
    <mergeCell ref="K46:K59"/>
    <mergeCell ref="V46:V59"/>
    <mergeCell ref="AB46:AB59"/>
    <mergeCell ref="AC46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3"/>
    <mergeCell ref="K72:K73"/>
    <mergeCell ref="V72:V73"/>
    <mergeCell ref="AB72:AB73"/>
    <mergeCell ref="AC72:AC73"/>
    <mergeCell ref="A74:A78"/>
    <mergeCell ref="K74:K78"/>
    <mergeCell ref="V74:V78"/>
    <mergeCell ref="AB74:AB78"/>
    <mergeCell ref="AC74:AC7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230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0.31891891891892</v>
      </c>
      <c r="B6" s="189" t="s">
        <v>231</v>
      </c>
      <c r="C6" s="189" t="s">
        <v>58</v>
      </c>
      <c r="D6" s="189" t="s">
        <v>232</v>
      </c>
      <c r="E6" s="189" t="s">
        <v>233</v>
      </c>
      <c r="F6" s="189" t="s">
        <v>234</v>
      </c>
      <c r="G6" s="189" t="s">
        <v>61</v>
      </c>
      <c r="H6" s="89" t="s">
        <v>235</v>
      </c>
      <c r="I6" s="89" t="s">
        <v>236</v>
      </c>
      <c r="J6" s="89" t="s">
        <v>237</v>
      </c>
      <c r="K6" s="181">
        <v>370000</v>
      </c>
      <c r="L6" s="80">
        <v>0</v>
      </c>
      <c r="M6" s="80">
        <v>0</v>
      </c>
      <c r="N6" s="80">
        <v>0</v>
      </c>
      <c r="O6" s="91">
        <v>46</v>
      </c>
      <c r="P6" s="92">
        <v>0</v>
      </c>
      <c r="Q6" s="93">
        <f>O6+P6</f>
        <v>46</v>
      </c>
      <c r="R6" s="81" t="str">
        <f>IFERROR(Q6/N6,"-")</f>
        <v>-</v>
      </c>
      <c r="S6" s="80">
        <v>2</v>
      </c>
      <c r="T6" s="80">
        <v>2</v>
      </c>
      <c r="U6" s="81">
        <f>IFERROR(T6/(Q6),"-")</f>
        <v>0.043478260869565</v>
      </c>
      <c r="V6" s="82">
        <f>IFERROR(K6/SUM(Q6:Q7),"-")</f>
        <v>7115.3846153846</v>
      </c>
      <c r="W6" s="83">
        <v>2</v>
      </c>
      <c r="X6" s="81">
        <f>IF(Q6=0,"-",W6/Q6)</f>
        <v>0.043478260869565</v>
      </c>
      <c r="Y6" s="186">
        <v>17000</v>
      </c>
      <c r="Z6" s="187">
        <f>IFERROR(Y6/Q6,"-")</f>
        <v>369.5652173913</v>
      </c>
      <c r="AA6" s="187">
        <f>IFERROR(Y6/W6,"-")</f>
        <v>8500</v>
      </c>
      <c r="AB6" s="181">
        <f>SUM(Y6:Y7)-SUM(K6:K7)</f>
        <v>-252000</v>
      </c>
      <c r="AC6" s="85">
        <f>SUM(Y6:Y7)/SUM(K6:K7)</f>
        <v>0.31891891891892</v>
      </c>
      <c r="AD6" s="78"/>
      <c r="AE6" s="94">
        <v>3</v>
      </c>
      <c r="AF6" s="95">
        <f>IF(Q6=0,"",IF(AE6=0,"",(AE6/Q6)))</f>
        <v>0.065217391304348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12</v>
      </c>
      <c r="AO6" s="101">
        <f>IF(Q6=0,"",IF(AN6=0,"",(AN6/Q6)))</f>
        <v>0.26086956521739</v>
      </c>
      <c r="AP6" s="100">
        <v>1</v>
      </c>
      <c r="AQ6" s="102">
        <f>IFERROR(AP6/AN6,"-")</f>
        <v>0.083333333333333</v>
      </c>
      <c r="AR6" s="103">
        <v>3000</v>
      </c>
      <c r="AS6" s="104">
        <f>IFERROR(AR6/AN6,"-")</f>
        <v>250</v>
      </c>
      <c r="AT6" s="105">
        <v>1</v>
      </c>
      <c r="AU6" s="105"/>
      <c r="AV6" s="105"/>
      <c r="AW6" s="106">
        <v>3</v>
      </c>
      <c r="AX6" s="107">
        <f>IF(Q6=0,"",IF(AW6=0,"",(AW6/Q6)))</f>
        <v>0.065217391304348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4</v>
      </c>
      <c r="BG6" s="113">
        <f>IF(Q6=0,"",IF(BF6=0,"",(BF6/Q6)))</f>
        <v>0.08695652173913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14</v>
      </c>
      <c r="BP6" s="120">
        <f>IF(Q6=0,"",IF(BO6=0,"",(BO6/Q6)))</f>
        <v>0.30434782608696</v>
      </c>
      <c r="BQ6" s="121">
        <v>1</v>
      </c>
      <c r="BR6" s="122">
        <f>IFERROR(BQ6/BO6,"-")</f>
        <v>0.071428571428571</v>
      </c>
      <c r="BS6" s="123">
        <v>14000</v>
      </c>
      <c r="BT6" s="124">
        <f>IFERROR(BS6/BO6,"-")</f>
        <v>1000</v>
      </c>
      <c r="BU6" s="125"/>
      <c r="BV6" s="125"/>
      <c r="BW6" s="125">
        <v>1</v>
      </c>
      <c r="BX6" s="126">
        <v>7</v>
      </c>
      <c r="BY6" s="127">
        <f>IF(Q6=0,"",IF(BX6=0,"",(BX6/Q6)))</f>
        <v>0.15217391304348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3</v>
      </c>
      <c r="CH6" s="134">
        <f>IF(Q6=0,"",IF(CG6=0,"",(CG6/Q6)))</f>
        <v>0.065217391304348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17000</v>
      </c>
      <c r="CR6" s="141">
        <v>14000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238</v>
      </c>
      <c r="C7" s="189" t="s">
        <v>58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78</v>
      </c>
      <c r="M7" s="80">
        <v>37</v>
      </c>
      <c r="N7" s="80">
        <v>14</v>
      </c>
      <c r="O7" s="91">
        <v>6</v>
      </c>
      <c r="P7" s="92">
        <v>0</v>
      </c>
      <c r="Q7" s="93">
        <f>O7+P7</f>
        <v>6</v>
      </c>
      <c r="R7" s="81">
        <f>IFERROR(Q7/N7,"-")</f>
        <v>0.42857142857143</v>
      </c>
      <c r="S7" s="80">
        <v>2</v>
      </c>
      <c r="T7" s="80">
        <v>1</v>
      </c>
      <c r="U7" s="81">
        <f>IFERROR(T7/(Q7),"-")</f>
        <v>0.16666666666667</v>
      </c>
      <c r="V7" s="82"/>
      <c r="W7" s="83">
        <v>2</v>
      </c>
      <c r="X7" s="81">
        <f>IF(Q7=0,"-",W7/Q7)</f>
        <v>0.33333333333333</v>
      </c>
      <c r="Y7" s="186">
        <v>101000</v>
      </c>
      <c r="Z7" s="187">
        <f>IFERROR(Y7/Q7,"-")</f>
        <v>16833.333333333</v>
      </c>
      <c r="AA7" s="187">
        <f>IFERROR(Y7/W7,"-")</f>
        <v>50500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3</v>
      </c>
      <c r="BP7" s="120">
        <f>IF(Q7=0,"",IF(BO7=0,"",(BO7/Q7)))</f>
        <v>0.5</v>
      </c>
      <c r="BQ7" s="121">
        <v>2</v>
      </c>
      <c r="BR7" s="122">
        <f>IFERROR(BQ7/BO7,"-")</f>
        <v>0.66666666666667</v>
      </c>
      <c r="BS7" s="123">
        <v>98000</v>
      </c>
      <c r="BT7" s="124">
        <f>IFERROR(BS7/BO7,"-")</f>
        <v>32666.666666667</v>
      </c>
      <c r="BU7" s="125"/>
      <c r="BV7" s="125"/>
      <c r="BW7" s="125">
        <v>2</v>
      </c>
      <c r="BX7" s="126">
        <v>2</v>
      </c>
      <c r="BY7" s="127">
        <f>IF(Q7=0,"",IF(BX7=0,"",(BX7/Q7)))</f>
        <v>0.33333333333333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0.16666666666667</v>
      </c>
      <c r="CI7" s="135">
        <v>1</v>
      </c>
      <c r="CJ7" s="136">
        <f>IFERROR(CI7/CG7,"-")</f>
        <v>1</v>
      </c>
      <c r="CK7" s="137">
        <v>48000</v>
      </c>
      <c r="CL7" s="138">
        <f>IFERROR(CK7/CG7,"-")</f>
        <v>48000</v>
      </c>
      <c r="CM7" s="139"/>
      <c r="CN7" s="139"/>
      <c r="CO7" s="139">
        <v>1</v>
      </c>
      <c r="CP7" s="140">
        <v>2</v>
      </c>
      <c r="CQ7" s="141">
        <v>101000</v>
      </c>
      <c r="CR7" s="141">
        <v>73000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0.33333333333333</v>
      </c>
      <c r="B8" s="189" t="s">
        <v>239</v>
      </c>
      <c r="C8" s="189" t="s">
        <v>240</v>
      </c>
      <c r="D8" s="189" t="s">
        <v>241</v>
      </c>
      <c r="E8" s="189" t="s">
        <v>242</v>
      </c>
      <c r="F8" s="189"/>
      <c r="G8" s="189" t="s">
        <v>61</v>
      </c>
      <c r="H8" s="89" t="s">
        <v>243</v>
      </c>
      <c r="I8" s="89" t="s">
        <v>236</v>
      </c>
      <c r="J8" s="89" t="s">
        <v>244</v>
      </c>
      <c r="K8" s="181">
        <v>105000</v>
      </c>
      <c r="L8" s="80">
        <v>0</v>
      </c>
      <c r="M8" s="80">
        <v>0</v>
      </c>
      <c r="N8" s="80">
        <v>0</v>
      </c>
      <c r="O8" s="91">
        <v>42</v>
      </c>
      <c r="P8" s="92">
        <v>0</v>
      </c>
      <c r="Q8" s="93">
        <f>O8+P8</f>
        <v>42</v>
      </c>
      <c r="R8" s="81" t="str">
        <f>IFERROR(Q8/N8,"-")</f>
        <v>-</v>
      </c>
      <c r="S8" s="80">
        <v>0</v>
      </c>
      <c r="T8" s="80">
        <v>2</v>
      </c>
      <c r="U8" s="81">
        <f>IFERROR(T8/(Q8),"-")</f>
        <v>0.047619047619048</v>
      </c>
      <c r="V8" s="82">
        <f>IFERROR(K8/SUM(Q8:Q9),"-")</f>
        <v>2282.6086956522</v>
      </c>
      <c r="W8" s="83">
        <v>2</v>
      </c>
      <c r="X8" s="81">
        <f>IF(Q8=0,"-",W8/Q8)</f>
        <v>0.047619047619048</v>
      </c>
      <c r="Y8" s="186">
        <v>35000</v>
      </c>
      <c r="Z8" s="187">
        <f>IFERROR(Y8/Q8,"-")</f>
        <v>833.33333333333</v>
      </c>
      <c r="AA8" s="187">
        <f>IFERROR(Y8/W8,"-")</f>
        <v>17500</v>
      </c>
      <c r="AB8" s="181">
        <f>SUM(Y8:Y9)-SUM(K8:K9)</f>
        <v>-70000</v>
      </c>
      <c r="AC8" s="85">
        <f>SUM(Y8:Y9)/SUM(K8:K9)</f>
        <v>0.33333333333333</v>
      </c>
      <c r="AD8" s="78"/>
      <c r="AE8" s="94">
        <v>2</v>
      </c>
      <c r="AF8" s="95">
        <f>IF(Q8=0,"",IF(AE8=0,"",(AE8/Q8)))</f>
        <v>0.047619047619048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5</v>
      </c>
      <c r="AO8" s="101">
        <f>IF(Q8=0,"",IF(AN8=0,"",(AN8/Q8)))</f>
        <v>0.11904761904762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4</v>
      </c>
      <c r="AX8" s="107">
        <f>IF(Q8=0,"",IF(AW8=0,"",(AW8/Q8)))</f>
        <v>0.095238095238095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9</v>
      </c>
      <c r="BG8" s="113">
        <f>IF(Q8=0,"",IF(BF8=0,"",(BF8/Q8)))</f>
        <v>0.21428571428571</v>
      </c>
      <c r="BH8" s="112">
        <v>1</v>
      </c>
      <c r="BI8" s="114">
        <f>IFERROR(BH8/BF8,"-")</f>
        <v>0.11111111111111</v>
      </c>
      <c r="BJ8" s="115">
        <v>5000</v>
      </c>
      <c r="BK8" s="116">
        <f>IFERROR(BJ8/BF8,"-")</f>
        <v>555.55555555556</v>
      </c>
      <c r="BL8" s="117">
        <v>1</v>
      </c>
      <c r="BM8" s="117"/>
      <c r="BN8" s="117"/>
      <c r="BO8" s="119">
        <v>17</v>
      </c>
      <c r="BP8" s="120">
        <f>IF(Q8=0,"",IF(BO8=0,"",(BO8/Q8)))</f>
        <v>0.4047619047619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3</v>
      </c>
      <c r="BY8" s="127">
        <f>IF(Q8=0,"",IF(BX8=0,"",(BX8/Q8)))</f>
        <v>0.071428571428571</v>
      </c>
      <c r="BZ8" s="128">
        <v>1</v>
      </c>
      <c r="CA8" s="129">
        <f>IFERROR(BZ8/BX8,"-")</f>
        <v>0.33333333333333</v>
      </c>
      <c r="CB8" s="130">
        <v>30000</v>
      </c>
      <c r="CC8" s="131">
        <f>IFERROR(CB8/BX8,"-")</f>
        <v>10000</v>
      </c>
      <c r="CD8" s="132"/>
      <c r="CE8" s="132"/>
      <c r="CF8" s="132">
        <v>1</v>
      </c>
      <c r="CG8" s="133">
        <v>2</v>
      </c>
      <c r="CH8" s="134">
        <f>IF(Q8=0,"",IF(CG8=0,"",(CG8/Q8)))</f>
        <v>0.047619047619048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2</v>
      </c>
      <c r="CQ8" s="141">
        <v>35000</v>
      </c>
      <c r="CR8" s="141">
        <v>30000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245</v>
      </c>
      <c r="C9" s="189" t="s">
        <v>240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53</v>
      </c>
      <c r="M9" s="80">
        <v>31</v>
      </c>
      <c r="N9" s="80">
        <v>20</v>
      </c>
      <c r="O9" s="91">
        <v>4</v>
      </c>
      <c r="P9" s="92">
        <v>0</v>
      </c>
      <c r="Q9" s="93">
        <f>O9+P9</f>
        <v>4</v>
      </c>
      <c r="R9" s="81">
        <f>IFERROR(Q9/N9,"-")</f>
        <v>0.2</v>
      </c>
      <c r="S9" s="80">
        <v>2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2</v>
      </c>
      <c r="BP9" s="120">
        <f>IF(Q9=0,"",IF(BO9=0,"",(BO9/Q9)))</f>
        <v>0.5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2</v>
      </c>
      <c r="BY9" s="127">
        <f>IF(Q9=0,"",IF(BX9=0,"",(BX9/Q9)))</f>
        <v>0.5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0.32210526315789</v>
      </c>
      <c r="B12" s="39"/>
      <c r="C12" s="39"/>
      <c r="D12" s="39"/>
      <c r="E12" s="39"/>
      <c r="F12" s="39"/>
      <c r="G12" s="39"/>
      <c r="H12" s="40" t="s">
        <v>246</v>
      </c>
      <c r="I12" s="40"/>
      <c r="J12" s="40"/>
      <c r="K12" s="184">
        <f>SUM(K6:K11)</f>
        <v>475000</v>
      </c>
      <c r="L12" s="41">
        <f>SUM(L6:L11)</f>
        <v>131</v>
      </c>
      <c r="M12" s="41">
        <f>SUM(M6:M11)</f>
        <v>68</v>
      </c>
      <c r="N12" s="41">
        <f>SUM(N6:N11)</f>
        <v>34</v>
      </c>
      <c r="O12" s="41">
        <f>SUM(O6:O11)</f>
        <v>98</v>
      </c>
      <c r="P12" s="41">
        <f>SUM(P6:P11)</f>
        <v>0</v>
      </c>
      <c r="Q12" s="41">
        <f>SUM(Q6:Q11)</f>
        <v>98</v>
      </c>
      <c r="R12" s="42">
        <f>IFERROR(Q12/N12,"-")</f>
        <v>2.8823529411765</v>
      </c>
      <c r="S12" s="77">
        <f>SUM(S6:S11)</f>
        <v>6</v>
      </c>
      <c r="T12" s="77">
        <f>SUM(T6:T11)</f>
        <v>5</v>
      </c>
      <c r="U12" s="42">
        <f>IFERROR(S12/Q12,"-")</f>
        <v>0.061224489795918</v>
      </c>
      <c r="V12" s="43">
        <f>IFERROR(K12/Q12,"-")</f>
        <v>4846.9387755102</v>
      </c>
      <c r="W12" s="44">
        <f>SUM(W6:W11)</f>
        <v>6</v>
      </c>
      <c r="X12" s="42">
        <f>IFERROR(W12/Q12,"-")</f>
        <v>0.061224489795918</v>
      </c>
      <c r="Y12" s="184">
        <f>SUM(Y6:Y11)</f>
        <v>153000</v>
      </c>
      <c r="Z12" s="184">
        <f>IFERROR(Y12/Q12,"-")</f>
        <v>1561.2244897959</v>
      </c>
      <c r="AA12" s="184">
        <f>IFERROR(Y12/W12,"-")</f>
        <v>25500</v>
      </c>
      <c r="AB12" s="184">
        <f>Y12-K12</f>
        <v>-322000</v>
      </c>
      <c r="AC12" s="46">
        <f>Y12/K12</f>
        <v>0.32210526315789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247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12.50664</v>
      </c>
      <c r="B6" s="189" t="s">
        <v>248</v>
      </c>
      <c r="C6" s="189" t="s">
        <v>240</v>
      </c>
      <c r="D6" s="189" t="s">
        <v>249</v>
      </c>
      <c r="E6" s="189" t="s">
        <v>250</v>
      </c>
      <c r="F6" s="189" t="s">
        <v>251</v>
      </c>
      <c r="G6" s="189" t="s">
        <v>61</v>
      </c>
      <c r="H6" s="89" t="s">
        <v>252</v>
      </c>
      <c r="I6" s="89" t="s">
        <v>253</v>
      </c>
      <c r="J6" s="191" t="s">
        <v>254</v>
      </c>
      <c r="K6" s="181">
        <v>125000</v>
      </c>
      <c r="L6" s="80">
        <v>0</v>
      </c>
      <c r="M6" s="80">
        <v>0</v>
      </c>
      <c r="N6" s="80">
        <v>0</v>
      </c>
      <c r="O6" s="91">
        <v>23</v>
      </c>
      <c r="P6" s="92">
        <v>0</v>
      </c>
      <c r="Q6" s="93">
        <f>O6+P6</f>
        <v>23</v>
      </c>
      <c r="R6" s="81" t="str">
        <f>IFERROR(Q6/N6,"-")</f>
        <v>-</v>
      </c>
      <c r="S6" s="80">
        <v>0</v>
      </c>
      <c r="T6" s="80">
        <v>2</v>
      </c>
      <c r="U6" s="81">
        <f>IFERROR(T6/(Q6),"-")</f>
        <v>0.08695652173913</v>
      </c>
      <c r="V6" s="82">
        <f>IFERROR(K6/SUM(Q6:Q7),"-")</f>
        <v>1760.5633802817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1438330</v>
      </c>
      <c r="AC6" s="85">
        <f>SUM(Y6:Y7)/SUM(K6:K7)</f>
        <v>12.50664</v>
      </c>
      <c r="AD6" s="78"/>
      <c r="AE6" s="94">
        <v>1</v>
      </c>
      <c r="AF6" s="95">
        <f>IF(Q6=0,"",IF(AE6=0,"",(AE6/Q6)))</f>
        <v>0.043478260869565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6</v>
      </c>
      <c r="AO6" s="101">
        <f>IF(Q6=0,"",IF(AN6=0,"",(AN6/Q6)))</f>
        <v>0.26086956521739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0.08695652173913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5</v>
      </c>
      <c r="BG6" s="113">
        <f>IF(Q6=0,"",IF(BF6=0,"",(BF6/Q6)))</f>
        <v>0.21739130434783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0.1304347826087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6</v>
      </c>
      <c r="BY6" s="127">
        <f>IF(Q6=0,"",IF(BX6=0,"",(BX6/Q6)))</f>
        <v>0.26086956521739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255</v>
      </c>
      <c r="C7" s="189" t="s">
        <v>240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220</v>
      </c>
      <c r="M7" s="80">
        <v>145</v>
      </c>
      <c r="N7" s="80">
        <v>111</v>
      </c>
      <c r="O7" s="91">
        <v>47</v>
      </c>
      <c r="P7" s="92">
        <v>1</v>
      </c>
      <c r="Q7" s="93">
        <f>O7+P7</f>
        <v>48</v>
      </c>
      <c r="R7" s="81">
        <f>IFERROR(Q7/N7,"-")</f>
        <v>0.43243243243243</v>
      </c>
      <c r="S7" s="80">
        <v>2</v>
      </c>
      <c r="T7" s="80">
        <v>4</v>
      </c>
      <c r="U7" s="81">
        <f>IFERROR(T7/(Q7),"-")</f>
        <v>0.083333333333333</v>
      </c>
      <c r="V7" s="82"/>
      <c r="W7" s="83">
        <v>3</v>
      </c>
      <c r="X7" s="81">
        <f>IF(Q7=0,"-",W7/Q7)</f>
        <v>0.0625</v>
      </c>
      <c r="Y7" s="186">
        <v>1563330</v>
      </c>
      <c r="Z7" s="187">
        <f>IFERROR(Y7/Q7,"-")</f>
        <v>32569.375</v>
      </c>
      <c r="AA7" s="187">
        <f>IFERROR(Y7/W7,"-")</f>
        <v>521110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17</v>
      </c>
      <c r="AO7" s="101">
        <f>IF(Q7=0,"",IF(AN7=0,"",(AN7/Q7)))</f>
        <v>0.35416666666667</v>
      </c>
      <c r="AP7" s="100">
        <v>1</v>
      </c>
      <c r="AQ7" s="102">
        <f>IFERROR(AP7/AN7,"-")</f>
        <v>0.058823529411765</v>
      </c>
      <c r="AR7" s="103">
        <v>50330</v>
      </c>
      <c r="AS7" s="104">
        <f>IFERROR(AR7/AN7,"-")</f>
        <v>2960.5882352941</v>
      </c>
      <c r="AT7" s="105"/>
      <c r="AU7" s="105"/>
      <c r="AV7" s="105">
        <v>1</v>
      </c>
      <c r="AW7" s="106">
        <v>3</v>
      </c>
      <c r="AX7" s="107">
        <f>IF(Q7=0,"",IF(AW7=0,"",(AW7/Q7)))</f>
        <v>0.0625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7</v>
      </c>
      <c r="BG7" s="113">
        <f>IF(Q7=0,"",IF(BF7=0,"",(BF7/Q7)))</f>
        <v>0.14583333333333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17</v>
      </c>
      <c r="BP7" s="120">
        <f>IF(Q7=0,"",IF(BO7=0,"",(BO7/Q7)))</f>
        <v>0.35416666666667</v>
      </c>
      <c r="BQ7" s="121">
        <v>2</v>
      </c>
      <c r="BR7" s="122">
        <f>IFERROR(BQ7/BO7,"-")</f>
        <v>0.11764705882353</v>
      </c>
      <c r="BS7" s="123">
        <v>1591000</v>
      </c>
      <c r="BT7" s="124">
        <f>IFERROR(BS7/BO7,"-")</f>
        <v>93588.235294118</v>
      </c>
      <c r="BU7" s="125"/>
      <c r="BV7" s="125"/>
      <c r="BW7" s="125">
        <v>2</v>
      </c>
      <c r="BX7" s="126">
        <v>2</v>
      </c>
      <c r="BY7" s="127">
        <f>IF(Q7=0,"",IF(BX7=0,"",(BX7/Q7)))</f>
        <v>0.041666666666667</v>
      </c>
      <c r="BZ7" s="128">
        <v>1</v>
      </c>
      <c r="CA7" s="129">
        <f>IFERROR(BZ7/BX7,"-")</f>
        <v>0.5</v>
      </c>
      <c r="CB7" s="130">
        <v>13000</v>
      </c>
      <c r="CC7" s="131">
        <f>IFERROR(CB7/BX7,"-")</f>
        <v>6500</v>
      </c>
      <c r="CD7" s="132"/>
      <c r="CE7" s="132">
        <v>1</v>
      </c>
      <c r="CF7" s="132"/>
      <c r="CG7" s="133">
        <v>2</v>
      </c>
      <c r="CH7" s="134">
        <f>IF(Q7=0,"",IF(CG7=0,"",(CG7/Q7)))</f>
        <v>0.041666666666667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3</v>
      </c>
      <c r="CQ7" s="141">
        <v>1563330</v>
      </c>
      <c r="CR7" s="141">
        <v>1500000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12.50664</v>
      </c>
      <c r="B10" s="39"/>
      <c r="C10" s="39"/>
      <c r="D10" s="39"/>
      <c r="E10" s="39"/>
      <c r="F10" s="39"/>
      <c r="G10" s="39"/>
      <c r="H10" s="40" t="s">
        <v>256</v>
      </c>
      <c r="I10" s="40"/>
      <c r="J10" s="40"/>
      <c r="K10" s="184">
        <f>SUM(K6:K9)</f>
        <v>125000</v>
      </c>
      <c r="L10" s="41">
        <f>SUM(L6:L9)</f>
        <v>220</v>
      </c>
      <c r="M10" s="41">
        <f>SUM(M6:M9)</f>
        <v>145</v>
      </c>
      <c r="N10" s="41">
        <f>SUM(N6:N9)</f>
        <v>111</v>
      </c>
      <c r="O10" s="41">
        <f>SUM(O6:O9)</f>
        <v>70</v>
      </c>
      <c r="P10" s="41">
        <f>SUM(P6:P9)</f>
        <v>1</v>
      </c>
      <c r="Q10" s="41">
        <f>SUM(Q6:Q9)</f>
        <v>71</v>
      </c>
      <c r="R10" s="42">
        <f>IFERROR(Q10/N10,"-")</f>
        <v>0.63963963963964</v>
      </c>
      <c r="S10" s="77">
        <f>SUM(S6:S9)</f>
        <v>2</v>
      </c>
      <c r="T10" s="77">
        <f>SUM(T6:T9)</f>
        <v>6</v>
      </c>
      <c r="U10" s="42">
        <f>IFERROR(S10/Q10,"-")</f>
        <v>0.028169014084507</v>
      </c>
      <c r="V10" s="43">
        <f>IFERROR(K10/Q10,"-")</f>
        <v>1760.5633802817</v>
      </c>
      <c r="W10" s="44">
        <f>SUM(W6:W9)</f>
        <v>3</v>
      </c>
      <c r="X10" s="42">
        <f>IFERROR(W10/Q10,"-")</f>
        <v>0.042253521126761</v>
      </c>
      <c r="Y10" s="184">
        <f>SUM(Y6:Y9)</f>
        <v>1563330</v>
      </c>
      <c r="Z10" s="184">
        <f>IFERROR(Y10/Q10,"-")</f>
        <v>22018.732394366</v>
      </c>
      <c r="AA10" s="184">
        <f>IFERROR(Y10/W10,"-")</f>
        <v>521110</v>
      </c>
      <c r="AB10" s="184">
        <f>Y10-K10</f>
        <v>1438330</v>
      </c>
      <c r="AC10" s="46">
        <f>Y10/K10</f>
        <v>12.50664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257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258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259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260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261</v>
      </c>
      <c r="C6" s="189" t="s">
        <v>262</v>
      </c>
      <c r="D6" s="189"/>
      <c r="E6" s="189" t="s">
        <v>263</v>
      </c>
      <c r="F6" s="89" t="s">
        <v>264</v>
      </c>
      <c r="G6" s="89" t="s">
        <v>265</v>
      </c>
      <c r="H6" s="181">
        <v>0</v>
      </c>
      <c r="I6" s="84">
        <v>1500</v>
      </c>
      <c r="J6" s="80">
        <v>0</v>
      </c>
      <c r="K6" s="80">
        <v>0</v>
      </c>
      <c r="L6" s="80">
        <v>6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266</v>
      </c>
      <c r="C7" s="189" t="s">
        <v>262</v>
      </c>
      <c r="D7" s="189"/>
      <c r="E7" s="189" t="s">
        <v>263</v>
      </c>
      <c r="F7" s="89" t="s">
        <v>267</v>
      </c>
      <c r="G7" s="89" t="s">
        <v>265</v>
      </c>
      <c r="H7" s="181">
        <v>0</v>
      </c>
      <c r="I7" s="84">
        <v>1500</v>
      </c>
      <c r="J7" s="80">
        <v>0</v>
      </c>
      <c r="K7" s="80">
        <v>0</v>
      </c>
      <c r="L7" s="80">
        <v>1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268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7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269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258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270</v>
      </c>
      <c r="C6" s="189" t="s">
        <v>271</v>
      </c>
      <c r="D6" s="189" t="s">
        <v>272</v>
      </c>
      <c r="E6" s="189" t="s">
        <v>273</v>
      </c>
      <c r="F6" s="89" t="s">
        <v>274</v>
      </c>
      <c r="G6" s="89" t="s">
        <v>265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2.9835466534327</v>
      </c>
      <c r="B7" s="189" t="s">
        <v>275</v>
      </c>
      <c r="C7" s="189" t="s">
        <v>271</v>
      </c>
      <c r="D7" s="189" t="s">
        <v>272</v>
      </c>
      <c r="E7" s="189" t="s">
        <v>273</v>
      </c>
      <c r="F7" s="89" t="s">
        <v>276</v>
      </c>
      <c r="G7" s="89" t="s">
        <v>265</v>
      </c>
      <c r="H7" s="181">
        <v>5764967</v>
      </c>
      <c r="I7" s="80">
        <v>4933</v>
      </c>
      <c r="J7" s="80">
        <v>0</v>
      </c>
      <c r="K7" s="80">
        <v>332258</v>
      </c>
      <c r="L7" s="93">
        <v>1855</v>
      </c>
      <c r="M7" s="81">
        <f>IFERROR(L7/K7,"-")</f>
        <v>0.0055830107928176</v>
      </c>
      <c r="N7" s="80">
        <v>88</v>
      </c>
      <c r="O7" s="80">
        <v>584</v>
      </c>
      <c r="P7" s="81">
        <f>IFERROR(N7/(L7),"-")</f>
        <v>0.04743935309973</v>
      </c>
      <c r="Q7" s="82">
        <f>IFERROR(H7/SUM(L7:L7),"-")</f>
        <v>3107.7989218329</v>
      </c>
      <c r="R7" s="83">
        <v>225</v>
      </c>
      <c r="S7" s="81">
        <f>IF(L7=0,"-",R7/L7)</f>
        <v>0.12129380053908</v>
      </c>
      <c r="T7" s="186">
        <v>17200048</v>
      </c>
      <c r="U7" s="187">
        <f>IFERROR(T7/L7,"-")</f>
        <v>9272.2630727763</v>
      </c>
      <c r="V7" s="187">
        <f>IFERROR(T7/R7,"-")</f>
        <v>76444.657777778</v>
      </c>
      <c r="W7" s="181">
        <f>SUM(T7:T7)-SUM(H7:H7)</f>
        <v>11435081</v>
      </c>
      <c r="X7" s="85">
        <f>SUM(T7:T7)/SUM(H7:H7)</f>
        <v>2.9835466534327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25</v>
      </c>
      <c r="AJ7" s="101">
        <f>IF(L7=0,"",IF(AI7=0,"",(AI7/L7)))</f>
        <v>0.013477088948787</v>
      </c>
      <c r="AK7" s="100">
        <v>3</v>
      </c>
      <c r="AL7" s="102">
        <f>IFERROR(AK7/AI7,"-")</f>
        <v>0.12</v>
      </c>
      <c r="AM7" s="103">
        <v>231000</v>
      </c>
      <c r="AN7" s="104">
        <f>IFERROR(AM7/AI7,"-")</f>
        <v>9240</v>
      </c>
      <c r="AO7" s="105">
        <v>1</v>
      </c>
      <c r="AP7" s="105"/>
      <c r="AQ7" s="105">
        <v>2</v>
      </c>
      <c r="AR7" s="106">
        <v>7</v>
      </c>
      <c r="AS7" s="107">
        <f>IF(L7=0,"",IF(AR7=0,"",(AR7/L7)))</f>
        <v>0.0037735849056604</v>
      </c>
      <c r="AT7" s="106">
        <v>1</v>
      </c>
      <c r="AU7" s="108">
        <f>IFERROR(AT7/AR7,"-")</f>
        <v>0.14285714285714</v>
      </c>
      <c r="AV7" s="109">
        <v>3000</v>
      </c>
      <c r="AW7" s="110">
        <f>IFERROR(AV7/AR7,"-")</f>
        <v>428.57142857143</v>
      </c>
      <c r="AX7" s="111">
        <v>1</v>
      </c>
      <c r="AY7" s="111"/>
      <c r="AZ7" s="111"/>
      <c r="BA7" s="112">
        <v>101</v>
      </c>
      <c r="BB7" s="113">
        <f>IF(L7=0,"",IF(BA7=0,"",(BA7/L7)))</f>
        <v>0.0544474393531</v>
      </c>
      <c r="BC7" s="112">
        <v>6</v>
      </c>
      <c r="BD7" s="114">
        <f>IFERROR(BC7/BA7,"-")</f>
        <v>0.059405940594059</v>
      </c>
      <c r="BE7" s="115">
        <v>115000</v>
      </c>
      <c r="BF7" s="116">
        <f>IFERROR(BE7/BA7,"-")</f>
        <v>1138.6138613861</v>
      </c>
      <c r="BG7" s="117">
        <v>2</v>
      </c>
      <c r="BH7" s="117"/>
      <c r="BI7" s="117">
        <v>4</v>
      </c>
      <c r="BJ7" s="119">
        <v>1052</v>
      </c>
      <c r="BK7" s="120">
        <f>IF(L7=0,"",IF(BJ7=0,"",(BJ7/L7)))</f>
        <v>0.56711590296496</v>
      </c>
      <c r="BL7" s="121">
        <v>108</v>
      </c>
      <c r="BM7" s="122">
        <f>IFERROR(BL7/BJ7,"-")</f>
        <v>0.10266159695817</v>
      </c>
      <c r="BN7" s="123">
        <v>4013170</v>
      </c>
      <c r="BO7" s="124">
        <f>IFERROR(BN7/BJ7,"-")</f>
        <v>3814.8003802281</v>
      </c>
      <c r="BP7" s="125">
        <v>44</v>
      </c>
      <c r="BQ7" s="125">
        <v>16</v>
      </c>
      <c r="BR7" s="125">
        <v>48</v>
      </c>
      <c r="BS7" s="126">
        <v>518</v>
      </c>
      <c r="BT7" s="127">
        <f>IF(L7=0,"",IF(BS7=0,"",(BS7/L7)))</f>
        <v>0.27924528301887</v>
      </c>
      <c r="BU7" s="128">
        <v>81</v>
      </c>
      <c r="BV7" s="129">
        <f>IFERROR(BU7/BS7,"-")</f>
        <v>0.15637065637066</v>
      </c>
      <c r="BW7" s="130">
        <v>9307228</v>
      </c>
      <c r="BX7" s="131">
        <f>IFERROR(BW7/BS7,"-")</f>
        <v>17967.621621622</v>
      </c>
      <c r="BY7" s="132">
        <v>24</v>
      </c>
      <c r="BZ7" s="132">
        <v>11</v>
      </c>
      <c r="CA7" s="132">
        <v>46</v>
      </c>
      <c r="CB7" s="133">
        <v>152</v>
      </c>
      <c r="CC7" s="134">
        <f>IF(L7=0,"",IF(CB7=0,"",(CB7/L7)))</f>
        <v>0.081940700808625</v>
      </c>
      <c r="CD7" s="135">
        <v>26</v>
      </c>
      <c r="CE7" s="136">
        <f>IFERROR(CD7/CB7,"-")</f>
        <v>0.17105263157895</v>
      </c>
      <c r="CF7" s="137">
        <v>3530650</v>
      </c>
      <c r="CG7" s="138">
        <f>IFERROR(CF7/CB7,"-")</f>
        <v>23227.960526316</v>
      </c>
      <c r="CH7" s="139">
        <v>3</v>
      </c>
      <c r="CI7" s="139">
        <v>2</v>
      </c>
      <c r="CJ7" s="139">
        <v>21</v>
      </c>
      <c r="CK7" s="140">
        <v>225</v>
      </c>
      <c r="CL7" s="141">
        <v>17200048</v>
      </c>
      <c r="CM7" s="141">
        <v>1720000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0.8348944574819</v>
      </c>
      <c r="B8" s="189" t="s">
        <v>277</v>
      </c>
      <c r="C8" s="189" t="s">
        <v>271</v>
      </c>
      <c r="D8" s="189" t="s">
        <v>272</v>
      </c>
      <c r="E8" s="189" t="s">
        <v>273</v>
      </c>
      <c r="F8" s="89" t="s">
        <v>278</v>
      </c>
      <c r="G8" s="89" t="s">
        <v>265</v>
      </c>
      <c r="H8" s="181">
        <v>4598289</v>
      </c>
      <c r="I8" s="80">
        <v>3582</v>
      </c>
      <c r="J8" s="80">
        <v>0</v>
      </c>
      <c r="K8" s="80">
        <v>94702</v>
      </c>
      <c r="L8" s="93">
        <v>1808</v>
      </c>
      <c r="M8" s="81">
        <f>IFERROR(L8/K8,"-")</f>
        <v>0.019091465861333</v>
      </c>
      <c r="N8" s="80">
        <v>40</v>
      </c>
      <c r="O8" s="80">
        <v>682</v>
      </c>
      <c r="P8" s="81">
        <f>IFERROR(N8/(L8),"-")</f>
        <v>0.02212389380531</v>
      </c>
      <c r="Q8" s="82">
        <f>IFERROR(H8/SUM(L8:L8),"-")</f>
        <v>2543.3014380531</v>
      </c>
      <c r="R8" s="83">
        <v>153</v>
      </c>
      <c r="S8" s="81">
        <f>IF(L8=0,"-",R8/L8)</f>
        <v>0.08462389380531</v>
      </c>
      <c r="T8" s="186">
        <v>3839086</v>
      </c>
      <c r="U8" s="187">
        <f>IFERROR(T8/L8,"-")</f>
        <v>2123.3882743363</v>
      </c>
      <c r="V8" s="187">
        <f>IFERROR(T8/R8,"-")</f>
        <v>25092.065359477</v>
      </c>
      <c r="W8" s="181">
        <f>SUM(T8:T8)-SUM(H8:H8)</f>
        <v>-759203</v>
      </c>
      <c r="X8" s="85">
        <f>SUM(T8:T8)/SUM(H8:H8)</f>
        <v>0.8348944574819</v>
      </c>
      <c r="Y8" s="78"/>
      <c r="Z8" s="94">
        <v>72</v>
      </c>
      <c r="AA8" s="95">
        <f>IF(L8=0,"",IF(Z8=0,"",(Z8/L8)))</f>
        <v>0.039823008849558</v>
      </c>
      <c r="AB8" s="94">
        <v>1</v>
      </c>
      <c r="AC8" s="96">
        <f>IFERROR(AB8/Z8,"-")</f>
        <v>0.013888888888889</v>
      </c>
      <c r="AD8" s="97">
        <v>16265</v>
      </c>
      <c r="AE8" s="98">
        <f>IFERROR(AD8/Z8,"-")</f>
        <v>225.90277777778</v>
      </c>
      <c r="AF8" s="99"/>
      <c r="AG8" s="99"/>
      <c r="AH8" s="99">
        <v>1</v>
      </c>
      <c r="AI8" s="100">
        <v>349</v>
      </c>
      <c r="AJ8" s="101">
        <f>IF(L8=0,"",IF(AI8=0,"",(AI8/L8)))</f>
        <v>0.19303097345133</v>
      </c>
      <c r="AK8" s="100">
        <v>9</v>
      </c>
      <c r="AL8" s="102">
        <f>IFERROR(AK8/AI8,"-")</f>
        <v>0.025787965616046</v>
      </c>
      <c r="AM8" s="103">
        <v>151000</v>
      </c>
      <c r="AN8" s="104">
        <f>IFERROR(AM8/AI8,"-")</f>
        <v>432.66475644699</v>
      </c>
      <c r="AO8" s="105">
        <v>5</v>
      </c>
      <c r="AP8" s="105">
        <v>2</v>
      </c>
      <c r="AQ8" s="105">
        <v>2</v>
      </c>
      <c r="AR8" s="106">
        <v>247</v>
      </c>
      <c r="AS8" s="107">
        <f>IF(L8=0,"",IF(AR8=0,"",(AR8/L8)))</f>
        <v>0.13661504424779</v>
      </c>
      <c r="AT8" s="106">
        <v>15</v>
      </c>
      <c r="AU8" s="108">
        <f>IFERROR(AT8/AR8,"-")</f>
        <v>0.060728744939271</v>
      </c>
      <c r="AV8" s="109">
        <v>88780</v>
      </c>
      <c r="AW8" s="110">
        <f>IFERROR(AV8/AR8,"-")</f>
        <v>359.43319838057</v>
      </c>
      <c r="AX8" s="111">
        <v>10</v>
      </c>
      <c r="AY8" s="111">
        <v>1</v>
      </c>
      <c r="AZ8" s="111">
        <v>4</v>
      </c>
      <c r="BA8" s="112">
        <v>485</v>
      </c>
      <c r="BB8" s="113">
        <f>IF(L8=0,"",IF(BA8=0,"",(BA8/L8)))</f>
        <v>0.26825221238938</v>
      </c>
      <c r="BC8" s="112">
        <v>31</v>
      </c>
      <c r="BD8" s="114">
        <f>IFERROR(BC8/BA8,"-")</f>
        <v>0.063917525773196</v>
      </c>
      <c r="BE8" s="115">
        <v>283625</v>
      </c>
      <c r="BF8" s="116">
        <f>IFERROR(BE8/BA8,"-")</f>
        <v>584.79381443299</v>
      </c>
      <c r="BG8" s="117">
        <v>19</v>
      </c>
      <c r="BH8" s="117">
        <v>5</v>
      </c>
      <c r="BI8" s="117">
        <v>7</v>
      </c>
      <c r="BJ8" s="119">
        <v>441</v>
      </c>
      <c r="BK8" s="120">
        <f>IF(L8=0,"",IF(BJ8=0,"",(BJ8/L8)))</f>
        <v>0.24391592920354</v>
      </c>
      <c r="BL8" s="121">
        <v>57</v>
      </c>
      <c r="BM8" s="122">
        <f>IFERROR(BL8/BJ8,"-")</f>
        <v>0.12925170068027</v>
      </c>
      <c r="BN8" s="123">
        <v>1352416</v>
      </c>
      <c r="BO8" s="124">
        <f>IFERROR(BN8/BJ8,"-")</f>
        <v>3066.7029478458</v>
      </c>
      <c r="BP8" s="125">
        <v>24</v>
      </c>
      <c r="BQ8" s="125">
        <v>11</v>
      </c>
      <c r="BR8" s="125">
        <v>22</v>
      </c>
      <c r="BS8" s="126">
        <v>171</v>
      </c>
      <c r="BT8" s="127">
        <f>IF(L8=0,"",IF(BS8=0,"",(BS8/L8)))</f>
        <v>0.094579646017699</v>
      </c>
      <c r="BU8" s="128">
        <v>33</v>
      </c>
      <c r="BV8" s="129">
        <f>IFERROR(BU8/BS8,"-")</f>
        <v>0.19298245614035</v>
      </c>
      <c r="BW8" s="130">
        <v>1152000</v>
      </c>
      <c r="BX8" s="131">
        <f>IFERROR(BW8/BS8,"-")</f>
        <v>6736.8421052632</v>
      </c>
      <c r="BY8" s="132">
        <v>10</v>
      </c>
      <c r="BZ8" s="132">
        <v>9</v>
      </c>
      <c r="CA8" s="132">
        <v>14</v>
      </c>
      <c r="CB8" s="133">
        <v>43</v>
      </c>
      <c r="CC8" s="134">
        <f>IF(L8=0,"",IF(CB8=0,"",(CB8/L8)))</f>
        <v>0.023783185840708</v>
      </c>
      <c r="CD8" s="135">
        <v>7</v>
      </c>
      <c r="CE8" s="136">
        <f>IFERROR(CD8/CB8,"-")</f>
        <v>0.16279069767442</v>
      </c>
      <c r="CF8" s="137">
        <v>795000</v>
      </c>
      <c r="CG8" s="138">
        <f>IFERROR(CF8/CB8,"-")</f>
        <v>18488.372093023</v>
      </c>
      <c r="CH8" s="139"/>
      <c r="CI8" s="139">
        <v>1</v>
      </c>
      <c r="CJ8" s="139">
        <v>6</v>
      </c>
      <c r="CK8" s="140">
        <v>153</v>
      </c>
      <c r="CL8" s="141">
        <v>3839086</v>
      </c>
      <c r="CM8" s="141">
        <v>681000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279</v>
      </c>
      <c r="C9" s="189" t="s">
        <v>271</v>
      </c>
      <c r="D9" s="189" t="s">
        <v>272</v>
      </c>
      <c r="E9" s="189" t="s">
        <v>273</v>
      </c>
      <c r="F9" s="89" t="s">
        <v>280</v>
      </c>
      <c r="G9" s="89" t="s">
        <v>265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281</v>
      </c>
      <c r="G12" s="40"/>
      <c r="H12" s="184"/>
      <c r="I12" s="41">
        <f>SUM(I6:I11)</f>
        <v>8515</v>
      </c>
      <c r="J12" s="41">
        <f>SUM(J6:J11)</f>
        <v>0</v>
      </c>
      <c r="K12" s="41">
        <f>SUM(K6:K11)</f>
        <v>426960</v>
      </c>
      <c r="L12" s="41">
        <f>SUM(L6:L11)</f>
        <v>3663</v>
      </c>
      <c r="M12" s="42">
        <f>IFERROR(L12/K12,"-")</f>
        <v>0.008579258010118</v>
      </c>
      <c r="N12" s="77">
        <f>SUM(N6:N11)</f>
        <v>128</v>
      </c>
      <c r="O12" s="77">
        <f>SUM(O6:O11)</f>
        <v>1266</v>
      </c>
      <c r="P12" s="42">
        <f>IFERROR(N12/L12,"-")</f>
        <v>0.034944034944035</v>
      </c>
      <c r="Q12" s="43">
        <f>IFERROR(H12/L12,"-")</f>
        <v>0</v>
      </c>
      <c r="R12" s="44">
        <f>SUM(R6:R11)</f>
        <v>378</v>
      </c>
      <c r="S12" s="42">
        <f>IFERROR(R12/L12,"-")</f>
        <v>0.1031941031941</v>
      </c>
      <c r="T12" s="184">
        <f>SUM(T6:T11)</f>
        <v>21039134</v>
      </c>
      <c r="U12" s="184">
        <f>IFERROR(T12/L12,"-")</f>
        <v>5743.6893256893</v>
      </c>
      <c r="V12" s="184">
        <f>IFERROR(T12/R12,"-")</f>
        <v>55659.084656085</v>
      </c>
      <c r="W12" s="184">
        <f>T12-H12</f>
        <v>21039134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