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<sst xmlns="http://schemas.openxmlformats.org/spreadsheetml/2006/main" uniqueCount="283">
  <si>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</si>
  <si>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</si>
  <si>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</si>
  <si>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</si>
  <si>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</si>
  <si>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</si>
  <si>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</si>
  <si>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</si>
  <si>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</si>
  <si>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</si>
  <si>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</si>
  <si>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</si>
  <si>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</si>
  <si>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</si>
  <si>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</si>
  <si>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</si>
  <si>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</si>
  <si>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</si>
  <si>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</si>
  <si>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</si>
  <si>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</si>
  <si>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</si>
  <si>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</si>
  <si>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</si>
  <si>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</si>
  <si>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</si>
  <si>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</si>
  <si>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</si>
  <si>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</si>
  <si>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</si>
  <si>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</si>
  <si>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</si>
  <si>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</si>
  <si>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</si>
  <si>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</si>
  <si>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</si>
  <si>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</si>
  <si>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</si>
  <si>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</si>
  <si>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</si>
  <si>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</si>
  <si>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</si>
  <si>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</si>
  <si>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</si>
  <si>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</si>
  <si>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</si>
  <si>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</si>
  <si>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</si>
  <si>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</si>
  <si>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</si>
  <si>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</si>
  <si>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</si>
  <si>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</si>
  <si>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</si>
  <si>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</si>
  <si>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</si>
  <si>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</si>
  <si>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ln_ink085</t>
  </si>
  <si>
    <t>インターカラー</t>
  </si>
  <si>
    <t>①右女9版(ヘスティア)(LINEver)（百瀬凛花）</t>
  </si>
  <si>
    <t>①学生いませんギャルもいません熟女熟女熟女熟女(LINEver)</t>
  </si>
  <si>
    <t>line</t>
  </si>
  <si>
    <t>サンスポ関東</t>
  </si>
  <si>
    <t>全5段つかみ15段</t>
  </si>
  <si>
    <t>1～15日</t>
  </si>
  <si>
    <t>ic3382</t>
  </si>
  <si>
    <t>空電</t>
  </si>
  <si>
    <t>ln_ink086</t>
  </si>
  <si>
    <t>半5段つかみ15段</t>
  </si>
  <si>
    <t>ic3383</t>
  </si>
  <si>
    <t>ln_ink087</t>
  </si>
  <si>
    <t>②雑誌版SPA(LINEver)（高宮菜々子）</t>
  </si>
  <si>
    <t>②え?LINEでこんなに出会えんの！？ダメ元で始めたはずが</t>
  </si>
  <si>
    <t>16～31日</t>
  </si>
  <si>
    <t>ic3384</t>
  </si>
  <si>
    <t>ln_ink088</t>
  </si>
  <si>
    <t>ic3385</t>
  </si>
  <si>
    <t>ln_ink089</t>
  </si>
  <si>
    <t>サンスポ関西</t>
  </si>
  <si>
    <t>ic3386</t>
  </si>
  <si>
    <t>ln_ink090</t>
  </si>
  <si>
    <t>ic3387</t>
  </si>
  <si>
    <t>ln_ink091</t>
  </si>
  <si>
    <t>ic3388</t>
  </si>
  <si>
    <t>ln_ink092</t>
  </si>
  <si>
    <t>ic3389</t>
  </si>
  <si>
    <t>ln_ink093</t>
  </si>
  <si>
    <t>老人ホーム版(LINEver)（--）</t>
  </si>
  <si>
    <t>お相手待ちの女性が出ました(LINEver)</t>
  </si>
  <si>
    <t>デイリースポーツ関西</t>
  </si>
  <si>
    <t>全5段・半5段段つかみ10段保証</t>
  </si>
  <si>
    <t>10段保証</t>
  </si>
  <si>
    <t>ln_ink094</t>
  </si>
  <si>
    <t>DVDパッケージ＿ストーリー版(LINEver)（高宮菜々子）</t>
  </si>
  <si>
    <t>え美熟女が(LINEver)</t>
  </si>
  <si>
    <t>ln_ink095</t>
  </si>
  <si>
    <t>再婚&amp;理解者版(LINEver)（晶エリー）</t>
  </si>
  <si>
    <t>再婚&amp;理解者(LINEver)</t>
  </si>
  <si>
    <t>ln_ink096</t>
  </si>
  <si>
    <t>デリヘル版3(LINEver)（百瀬凛花）</t>
  </si>
  <si>
    <t>もう50代の熟女だけどLINEで</t>
  </si>
  <si>
    <t>ln_ink097</t>
  </si>
  <si>
    <t>右女9版(ヘスティア)(LINEver)（高宮菜々子）</t>
  </si>
  <si>
    <t>LINEで出会いリクルート70歳まで応募可</t>
  </si>
  <si>
    <t>ic3390</t>
  </si>
  <si>
    <t>(空電共通)</t>
  </si>
  <si>
    <t>ln_ink098</t>
  </si>
  <si>
    <t>スポーツ報知関西</t>
  </si>
  <si>
    <t>全5段つかみ4回</t>
  </si>
  <si>
    <t>ln_ink099</t>
  </si>
  <si>
    <t>ln_ink100</t>
  </si>
  <si>
    <t>ln_ink101</t>
  </si>
  <si>
    <t>ic3391</t>
  </si>
  <si>
    <t>ln_ink102</t>
  </si>
  <si>
    <t>①右女3(LINEver)（高宮菜々子）</t>
  </si>
  <si>
    <t>①もう50代の熟女だけどLINEで(書:ごめんなさい)</t>
  </si>
  <si>
    <t>スポニチ関西</t>
  </si>
  <si>
    <t>半2段つかみ20段保証</t>
  </si>
  <si>
    <t>20段保証</t>
  </si>
  <si>
    <t>ln_ink103</t>
  </si>
  <si>
    <t>②看板案内版(LINEver)（百瀬凛花）</t>
  </si>
  <si>
    <t>②美しい熟女との出会いまでここから約3分</t>
  </si>
  <si>
    <t>ln_ink104</t>
  </si>
  <si>
    <t>③雑誌版SPA(LINEver)（晶エリー）</t>
  </si>
  <si>
    <t>③え?LINEでこんなに出会えんの！？ダメ元で始めたはずが</t>
  </si>
  <si>
    <t>ln_ink105</t>
  </si>
  <si>
    <t>④再婚&amp;理解者版(LINEver)（高宮菜々子）</t>
  </si>
  <si>
    <t>④再婚&amp;理解者(LINEver)</t>
  </si>
  <si>
    <t>ic3392</t>
  </si>
  <si>
    <t>ln_ink106</t>
  </si>
  <si>
    <t>ニッカン関西</t>
  </si>
  <si>
    <t>半2段つかみ10段保証</t>
  </si>
  <si>
    <t>1～10日</t>
  </si>
  <si>
    <t>ln_ink107</t>
  </si>
  <si>
    <t>11～20日</t>
  </si>
  <si>
    <t>ln_ink108</t>
  </si>
  <si>
    <t>21～31日</t>
  </si>
  <si>
    <t>ic3393</t>
  </si>
  <si>
    <t>ln_ink109</t>
  </si>
  <si>
    <t>スポニチ関東</t>
  </si>
  <si>
    <t>全5段</t>
  </si>
  <si>
    <t>11月06日(日)</t>
  </si>
  <si>
    <t>ic3394</t>
  </si>
  <si>
    <t>ln_ink110</t>
  </si>
  <si>
    <t>再婚&amp;理解者版(LINEver)（百瀬凛花）</t>
  </si>
  <si>
    <t>11月12日(土)</t>
  </si>
  <si>
    <t>ic3395</t>
  </si>
  <si>
    <t>ln_ink111</t>
  </si>
  <si>
    <t>11月05日(土)</t>
  </si>
  <si>
    <t>ic3396</t>
  </si>
  <si>
    <t>ln_ink112</t>
  </si>
  <si>
    <t>11月19日(土)</t>
  </si>
  <si>
    <t>ic3397</t>
  </si>
  <si>
    <t>ln_ink113</t>
  </si>
  <si>
    <t>デリヘル版3(LINEver)（高宮菜々子）</t>
  </si>
  <si>
    <t>4C終面全5段</t>
  </si>
  <si>
    <t>ic3398</t>
  </si>
  <si>
    <t>ln_ink114</t>
  </si>
  <si>
    <t>1C終面全5段</t>
  </si>
  <si>
    <t>11月13日(日)</t>
  </si>
  <si>
    <t>ic3399</t>
  </si>
  <si>
    <t>ln_ink115</t>
  </si>
  <si>
    <t>ic3400</t>
  </si>
  <si>
    <t>ln_ink116</t>
  </si>
  <si>
    <t>11月25日(金)</t>
  </si>
  <si>
    <t>ic3401</t>
  </si>
  <si>
    <t>ln_ink117</t>
  </si>
  <si>
    <t>11月11日(金)</t>
  </si>
  <si>
    <t>ic3402</t>
  </si>
  <si>
    <t>ln_ink118</t>
  </si>
  <si>
    <t>右女3(LINEver)（高宮菜々子）</t>
  </si>
  <si>
    <t>スポーツ報知関東</t>
  </si>
  <si>
    <t>4C終面雑報</t>
  </si>
  <si>
    <t>ic3403</t>
  </si>
  <si>
    <t>ln_ink119</t>
  </si>
  <si>
    <t>LINE版(つかみ)（百瀬凛花）</t>
  </si>
  <si>
    <t>LINEで熟女と出会いができるんです！</t>
  </si>
  <si>
    <t>11月17日(木)</t>
  </si>
  <si>
    <t>ic3404</t>
  </si>
  <si>
    <t>ln_ink120</t>
  </si>
  <si>
    <t>旧デイリー風(LINEver)（晶エリー）</t>
  </si>
  <si>
    <t>学生いませんギャルもいません40代50代60代中年女性が多いサイト(LINEver)</t>
  </si>
  <si>
    <t>11月18日(金)</t>
  </si>
  <si>
    <t>ic3405</t>
  </si>
  <si>
    <t>ln_ink121</t>
  </si>
  <si>
    <t>雑誌版SPA(LINEver)（高宮菜々子）</t>
  </si>
  <si>
    <t>え?LINEでこんなに出会えんの！？ダメ元で始めたはずが</t>
  </si>
  <si>
    <t>11月21日(月)</t>
  </si>
  <si>
    <t>ic3406</t>
  </si>
  <si>
    <t>ln_ink122</t>
  </si>
  <si>
    <t>東スポ・大スポ・九スポ・中京</t>
  </si>
  <si>
    <t>記事枠</t>
  </si>
  <si>
    <t>11月24日(木)</t>
  </si>
  <si>
    <t>ic3407</t>
  </si>
  <si>
    <t>ln_ink123</t>
  </si>
  <si>
    <t>記事(ノーマル)(LINEver)（）</t>
  </si>
  <si>
    <t>デイリー18「モヤモヤおじさんと、ムラムラおばさんの出会い」</t>
  </si>
  <si>
    <t>4C記事枠</t>
  </si>
  <si>
    <t>ln_ink124</t>
  </si>
  <si>
    <t>記事(黄)(LINEver)（）</t>
  </si>
  <si>
    <t>デイリー19「セクシー熟女と戯れたい男性は必見です」</t>
  </si>
  <si>
    <t>ln_ink125</t>
  </si>
  <si>
    <t>記事(青)(LINEver)（）</t>
  </si>
  <si>
    <t>220「いい加減にして欲しい！ドンドン出会え過ぎ！」</t>
  </si>
  <si>
    <t>11月20日(日)</t>
  </si>
  <si>
    <t>ln_ink126</t>
  </si>
  <si>
    <t>記事(赤)(LINEver)（）</t>
  </si>
  <si>
    <t>221「熟女を追求したらこうなりました」</t>
  </si>
  <si>
    <t>11月27日(日)</t>
  </si>
  <si>
    <t>ic3408</t>
  </si>
  <si>
    <t>共通</t>
  </si>
  <si>
    <t>ln_ink127</t>
  </si>
  <si>
    <t>九スポ</t>
  </si>
  <si>
    <t>ic3409</t>
  </si>
  <si>
    <t>新聞 TOTAL</t>
  </si>
  <si>
    <t>●雑誌 広告</t>
  </si>
  <si>
    <t>ln_ink084</t>
  </si>
  <si>
    <t>ぶんか社</t>
  </si>
  <si>
    <t>アダルトチック版(LINEver)（晶エリー）</t>
  </si>
  <si>
    <t>EXMAX!</t>
  </si>
  <si>
    <t>表4</t>
  </si>
  <si>
    <t>11月26日(土)</t>
  </si>
  <si>
    <t>za235</t>
  </si>
  <si>
    <t>ad805</t>
  </si>
  <si>
    <t>アドライヴ</t>
  </si>
  <si>
    <t>日本文芸社</t>
  </si>
  <si>
    <t>2Pスポーツ新聞_v01_ヘスティア(高宮菜々子さん)</t>
  </si>
  <si>
    <t>lp07</t>
  </si>
  <si>
    <t>週刊漫画ゴラク.1W金</t>
  </si>
  <si>
    <t>1C2P</t>
  </si>
  <si>
    <t>11月04日(金)</t>
  </si>
  <si>
    <t>ad806</t>
  </si>
  <si>
    <t>ad807</t>
  </si>
  <si>
    <t>文友舎</t>
  </si>
  <si>
    <t>5P元祖</t>
  </si>
  <si>
    <t>EXCITING MAX!HIGH-GRADE</t>
  </si>
  <si>
    <t>1C5P</t>
  </si>
  <si>
    <t>ad808</t>
  </si>
  <si>
    <t>ad809</t>
  </si>
  <si>
    <t>大洋図書</t>
  </si>
  <si>
    <t>5P風俗ヘスティア(高宮菜々子さん)</t>
  </si>
  <si>
    <t>別冊ラヴァーズ</t>
  </si>
  <si>
    <t>ad810</t>
  </si>
  <si>
    <t>雑誌 TOTAL</t>
  </si>
  <si>
    <t>●DVD 広告</t>
  </si>
  <si>
    <t>pa593</t>
  </si>
  <si>
    <t>三和出版</t>
  </si>
  <si>
    <t>DVD4コマ-ヘスティア</t>
  </si>
  <si>
    <t>A4、CVS日版PB</t>
  </si>
  <si>
    <t>人妻日和</t>
  </si>
  <si>
    <t>DVD袋表4C</t>
  </si>
  <si>
    <t>11月29日(火)</t>
  </si>
  <si>
    <t>pa594</t>
  </si>
  <si>
    <t>pa595</t>
  </si>
  <si>
    <t>DVD漫画きよし</t>
  </si>
  <si>
    <t>A4変形、CVSフル、860円、10万部</t>
  </si>
  <si>
    <t>MEN'S DVD</t>
  </si>
  <si>
    <t>pa596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</si>
  <si>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</si>
  <si>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</si>
  <si>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</si>
  <si>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</si>
  <si>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</si>
  <si>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</si>
  <si>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</si>
  <si>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</si>
  <si>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11/1～11/30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</si>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</sst>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2.2205882352941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11</v>
      </c>
      <c r="P6" s="92">
        <v>0</v>
      </c>
      <c r="Q6" s="93">
        <f>O6+P6</f>
        <v>11</v>
      </c>
      <c r="R6" s="81" t="str">
        <f>IFERROR(Q6/N6,"-")</f>
        <v>-</v>
      </c>
      <c r="S6" s="80">
        <v>0</v>
      </c>
      <c r="T6" s="80">
        <v>1</v>
      </c>
      <c r="U6" s="81">
        <f>IFERROR(T6/(Q6),"-")</f>
        <v>0.090909090909091</v>
      </c>
      <c r="V6" s="82">
        <f>IFERROR(K6/SUM(Q6:Q21),"-")</f>
        <v>6938.7755102041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415000</v>
      </c>
      <c r="AC6" s="85">
        <f>SUM(Y6:Y21)/SUM(K6:K21)</f>
        <v>2.2205882352941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0.18181818181818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2</v>
      </c>
      <c r="BG6" s="113">
        <f>IF(Q6=0,"",IF(BF6=0,"",(BF6/Q6)))</f>
        <v>0.18181818181818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0.36363636363636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0.18181818181818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0.090909090909091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38</v>
      </c>
      <c r="M7" s="80">
        <v>19</v>
      </c>
      <c r="N7" s="80">
        <v>10</v>
      </c>
      <c r="O7" s="91">
        <v>4</v>
      </c>
      <c r="P7" s="92">
        <v>0</v>
      </c>
      <c r="Q7" s="93">
        <f>O7+P7</f>
        <v>4</v>
      </c>
      <c r="R7" s="81">
        <f>IFERROR(Q7/N7,"-")</f>
        <v>0.4</v>
      </c>
      <c r="S7" s="80">
        <v>1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15000</v>
      </c>
      <c r="Z7" s="187">
        <f>IFERROR(Y7/Q7,"-")</f>
        <v>3750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0.25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0.5</v>
      </c>
      <c r="BZ7" s="128">
        <v>1</v>
      </c>
      <c r="CA7" s="129">
        <f>IFERROR(BZ7/BX7,"-")</f>
        <v>0.5</v>
      </c>
      <c r="CB7" s="130">
        <v>25000</v>
      </c>
      <c r="CC7" s="131">
        <f>IFERROR(CB7/BX7,"-")</f>
        <v>12500</v>
      </c>
      <c r="CD7" s="132"/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15000</v>
      </c>
      <c r="CR7" s="141">
        <v>25000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12</v>
      </c>
      <c r="M9" s="80">
        <v>1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4</v>
      </c>
      <c r="P10" s="92">
        <v>0</v>
      </c>
      <c r="Q10" s="93">
        <f>O10+P10</f>
        <v>4</v>
      </c>
      <c r="R10" s="81" t="str">
        <f>IFERROR(Q10/N10,"-")</f>
        <v>-</v>
      </c>
      <c r="S10" s="80">
        <v>0</v>
      </c>
      <c r="T10" s="80">
        <v>0</v>
      </c>
      <c r="U10" s="81">
        <f>IFERROR(T10/(Q10),"-")</f>
        <v>0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0.25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</v>
      </c>
      <c r="BP10" s="120">
        <f>IF(Q10=0,"",IF(BO10=0,"",(BO10/Q10)))</f>
        <v>0.5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0.25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11</v>
      </c>
      <c r="M11" s="80">
        <v>9</v>
      </c>
      <c r="N11" s="80">
        <v>5</v>
      </c>
      <c r="O11" s="91">
        <v>0</v>
      </c>
      <c r="P11" s="92">
        <v>0</v>
      </c>
      <c r="Q11" s="93">
        <f>O11+P11</f>
        <v>0</v>
      </c>
      <c r="R11" s="81">
        <f>IFERROR(Q11/N11,"-")</f>
        <v>0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8</v>
      </c>
      <c r="M13" s="80">
        <v>2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4</v>
      </c>
      <c r="P14" s="92">
        <v>0</v>
      </c>
      <c r="Q14" s="93">
        <f>O14+P14</f>
        <v>4</v>
      </c>
      <c r="R14" s="81" t="str">
        <f>IFERROR(Q14/N14,"-")</f>
        <v>-</v>
      </c>
      <c r="S14" s="80">
        <v>0</v>
      </c>
      <c r="T14" s="80">
        <v>0</v>
      </c>
      <c r="U14" s="81">
        <f>IFERROR(T14/(Q14),"-")</f>
        <v>0</v>
      </c>
      <c r="V14" s="82"/>
      <c r="W14" s="83">
        <v>1</v>
      </c>
      <c r="X14" s="81">
        <f>IF(Q14=0,"-",W14/Q14)</f>
        <v>0.25</v>
      </c>
      <c r="Y14" s="186">
        <v>3000</v>
      </c>
      <c r="Z14" s="187">
        <f>IFERROR(Y14/Q14,"-")</f>
        <v>750</v>
      </c>
      <c r="AA14" s="187">
        <f>IFERROR(Y14/W14,"-")</f>
        <v>3000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2</v>
      </c>
      <c r="BG14" s="113">
        <f>IF(Q14=0,"",IF(BF14=0,"",(BF14/Q14)))</f>
        <v>0.5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1</v>
      </c>
      <c r="BP14" s="120">
        <f>IF(Q14=0,"",IF(BO14=0,"",(BO14/Q14)))</f>
        <v>0.25</v>
      </c>
      <c r="BQ14" s="121">
        <v>1</v>
      </c>
      <c r="BR14" s="122">
        <f>IFERROR(BQ14/BO14,"-")</f>
        <v>1</v>
      </c>
      <c r="BS14" s="123">
        <v>3000</v>
      </c>
      <c r="BT14" s="124">
        <f>IFERROR(BS14/BO14,"-")</f>
        <v>3000</v>
      </c>
      <c r="BU14" s="125">
        <v>1</v>
      </c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>
        <v>1</v>
      </c>
      <c r="CH14" s="134">
        <f>IF(Q14=0,"",IF(CG14=0,"",(CG14/Q14)))</f>
        <v>0.25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1</v>
      </c>
      <c r="CQ14" s="141">
        <v>3000</v>
      </c>
      <c r="CR14" s="141">
        <v>3000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15</v>
      </c>
      <c r="M15" s="80">
        <v>7</v>
      </c>
      <c r="N15" s="80">
        <v>0</v>
      </c>
      <c r="O15" s="91">
        <v>0</v>
      </c>
      <c r="P15" s="92">
        <v>0</v>
      </c>
      <c r="Q15" s="93">
        <f>O15+P15</f>
        <v>0</v>
      </c>
      <c r="R15" s="81" t="str">
        <f>IFERROR(Q15/N15,"-")</f>
        <v>-</v>
      </c>
      <c r="S15" s="80">
        <v>0</v>
      </c>
      <c r="T15" s="80">
        <v>0</v>
      </c>
      <c r="U15" s="81" t="str">
        <f>IFERROR(T15/(Q15),"-")</f>
        <v>-</v>
      </c>
      <c r="V15" s="82"/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/>
      <c r="AC15" s="85"/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5</v>
      </c>
      <c r="P16" s="92">
        <v>0</v>
      </c>
      <c r="Q16" s="93">
        <f>O16+P16</f>
        <v>5</v>
      </c>
      <c r="R16" s="81" t="str">
        <f>IFERROR(Q16/N16,"-")</f>
        <v>-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1</v>
      </c>
      <c r="AO16" s="101">
        <f>IF(Q16=0,"",IF(AN16=0,"",(AN16/Q16)))</f>
        <v>0.2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1</v>
      </c>
      <c r="BG16" s="113">
        <f>IF(Q16=0,"",IF(BF16=0,"",(BF16/Q16)))</f>
        <v>0.2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2</v>
      </c>
      <c r="BP16" s="120">
        <f>IF(Q16=0,"",IF(BO16=0,"",(BO16/Q16)))</f>
        <v>0.4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>
        <v>1</v>
      </c>
      <c r="CH16" s="134">
        <f>IF(Q16=0,"",IF(CG16=0,"",(CG16/Q16)))</f>
        <v>0.2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2</v>
      </c>
      <c r="M17" s="80">
        <v>2</v>
      </c>
      <c r="N17" s="80">
        <v>1</v>
      </c>
      <c r="O17" s="91">
        <v>1</v>
      </c>
      <c r="P17" s="92">
        <v>0</v>
      </c>
      <c r="Q17" s="93">
        <f>O17+P17</f>
        <v>1</v>
      </c>
      <c r="R17" s="81">
        <f>IFERROR(Q17/N17,"-")</f>
        <v>1</v>
      </c>
      <c r="S17" s="80">
        <v>0</v>
      </c>
      <c r="T17" s="80">
        <v>0</v>
      </c>
      <c r="U17" s="81">
        <f>IFERROR(T17/(Q17),"-")</f>
        <v>0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1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14</v>
      </c>
      <c r="P18" s="92">
        <v>0</v>
      </c>
      <c r="Q18" s="93">
        <f>O18+P18</f>
        <v>14</v>
      </c>
      <c r="R18" s="81" t="str">
        <f>IFERROR(Q18/N18,"-")</f>
        <v>-</v>
      </c>
      <c r="S18" s="80">
        <v>3</v>
      </c>
      <c r="T18" s="80">
        <v>2</v>
      </c>
      <c r="U18" s="81">
        <f>IFERROR(T18/(Q18),"-")</f>
        <v>0.14285714285714</v>
      </c>
      <c r="V18" s="82"/>
      <c r="W18" s="83">
        <v>3</v>
      </c>
      <c r="X18" s="81">
        <f>IF(Q18=0,"-",W18/Q18)</f>
        <v>0.21428571428571</v>
      </c>
      <c r="Y18" s="186">
        <v>737000</v>
      </c>
      <c r="Z18" s="187">
        <f>IFERROR(Y18/Q18,"-")</f>
        <v>52642.857142857</v>
      </c>
      <c r="AA18" s="187">
        <f>IFERROR(Y18/W18,"-")</f>
        <v>245666.66666667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8</v>
      </c>
      <c r="BP18" s="120">
        <f>IF(Q18=0,"",IF(BO18=0,"",(BO18/Q18)))</f>
        <v>0.57142857142857</v>
      </c>
      <c r="BQ18" s="121">
        <v>1</v>
      </c>
      <c r="BR18" s="122">
        <f>IFERROR(BQ18/BO18,"-")</f>
        <v>0.125</v>
      </c>
      <c r="BS18" s="123">
        <v>3000</v>
      </c>
      <c r="BT18" s="124">
        <f>IFERROR(BS18/BO18,"-")</f>
        <v>375</v>
      </c>
      <c r="BU18" s="125">
        <v>1</v>
      </c>
      <c r="BV18" s="125"/>
      <c r="BW18" s="125"/>
      <c r="BX18" s="126">
        <v>5</v>
      </c>
      <c r="BY18" s="127">
        <f>IF(Q18=0,"",IF(BX18=0,"",(BX18/Q18)))</f>
        <v>0.35714285714286</v>
      </c>
      <c r="BZ18" s="128">
        <v>1</v>
      </c>
      <c r="CA18" s="129">
        <f>IFERROR(BZ18/BX18,"-")</f>
        <v>0.2</v>
      </c>
      <c r="CB18" s="130">
        <v>8000</v>
      </c>
      <c r="CC18" s="131">
        <f>IFERROR(CB18/BX18,"-")</f>
        <v>1600</v>
      </c>
      <c r="CD18" s="132"/>
      <c r="CE18" s="132">
        <v>1</v>
      </c>
      <c r="CF18" s="132"/>
      <c r="CG18" s="133">
        <v>1</v>
      </c>
      <c r="CH18" s="134">
        <f>IF(Q18=0,"",IF(CG18=0,"",(CG18/Q18)))</f>
        <v>0.071428571428571</v>
      </c>
      <c r="CI18" s="135">
        <v>1</v>
      </c>
      <c r="CJ18" s="136">
        <f>IFERROR(CI18/CG18,"-")</f>
        <v>1</v>
      </c>
      <c r="CK18" s="137">
        <v>726000</v>
      </c>
      <c r="CL18" s="138">
        <f>IFERROR(CK18/CG18,"-")</f>
        <v>726000</v>
      </c>
      <c r="CM18" s="139"/>
      <c r="CN18" s="139"/>
      <c r="CO18" s="139">
        <v>1</v>
      </c>
      <c r="CP18" s="140">
        <v>3</v>
      </c>
      <c r="CQ18" s="141">
        <v>737000</v>
      </c>
      <c r="CR18" s="141">
        <v>726000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16</v>
      </c>
      <c r="M19" s="80">
        <v>13</v>
      </c>
      <c r="N19" s="80">
        <v>20</v>
      </c>
      <c r="O19" s="91">
        <v>3</v>
      </c>
      <c r="P19" s="92">
        <v>0</v>
      </c>
      <c r="Q19" s="93">
        <f>O19+P19</f>
        <v>3</v>
      </c>
      <c r="R19" s="81">
        <f>IFERROR(Q19/N19,"-")</f>
        <v>0.15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2</v>
      </c>
      <c r="BY19" s="127">
        <f>IF(Q19=0,"",IF(BX19=0,"",(BX19/Q19)))</f>
        <v>0.66666666666667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>
        <v>1</v>
      </c>
      <c r="CH19" s="134">
        <f>IF(Q19=0,"",IF(CG19=0,"",(CG19/Q19)))</f>
        <v>0.33333333333333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3</v>
      </c>
      <c r="P20" s="92">
        <v>0</v>
      </c>
      <c r="Q20" s="93">
        <f>O20+P20</f>
        <v>3</v>
      </c>
      <c r="R20" s="81" t="str">
        <f>IFERROR(Q20/N20,"-")</f>
        <v>-</v>
      </c>
      <c r="S20" s="80">
        <v>0</v>
      </c>
      <c r="T20" s="80">
        <v>1</v>
      </c>
      <c r="U20" s="81">
        <f>IFERROR(T20/(Q20),"-")</f>
        <v>0.33333333333333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1</v>
      </c>
      <c r="AO20" s="101">
        <f>IF(Q20=0,"",IF(AN20=0,"",(AN20/Q20)))</f>
        <v>0.33333333333333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0.33333333333333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>
        <v>1</v>
      </c>
      <c r="CH20" s="134">
        <f>IF(Q20=0,"",IF(CG20=0,"",(CG20/Q20)))</f>
        <v>0.33333333333333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29</v>
      </c>
      <c r="M21" s="80">
        <v>10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8.435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61</v>
      </c>
      <c r="H22" s="89" t="s">
        <v>89</v>
      </c>
      <c r="I22" s="89" t="s">
        <v>90</v>
      </c>
      <c r="J22" s="89" t="s">
        <v>91</v>
      </c>
      <c r="K22" s="181">
        <v>200000</v>
      </c>
      <c r="L22" s="80">
        <v>0</v>
      </c>
      <c r="M22" s="80">
        <v>0</v>
      </c>
      <c r="N22" s="80">
        <v>0</v>
      </c>
      <c r="O22" s="91">
        <v>16</v>
      </c>
      <c r="P22" s="92">
        <v>0</v>
      </c>
      <c r="Q22" s="93">
        <f>O22+P22</f>
        <v>16</v>
      </c>
      <c r="R22" s="81" t="str">
        <f>IFERROR(Q22/N22,"-")</f>
        <v>-</v>
      </c>
      <c r="S22" s="80">
        <v>1</v>
      </c>
      <c r="T22" s="80">
        <v>2</v>
      </c>
      <c r="U22" s="81">
        <f>IFERROR(T22/(Q22),"-")</f>
        <v>0.125</v>
      </c>
      <c r="V22" s="82">
        <f>IFERROR(K22/SUM(Q22:Q27),"-")</f>
        <v>4444.4444444444</v>
      </c>
      <c r="W22" s="83">
        <v>2</v>
      </c>
      <c r="X22" s="81">
        <f>IF(Q22=0,"-",W22/Q22)</f>
        <v>0.125</v>
      </c>
      <c r="Y22" s="186">
        <v>1570000</v>
      </c>
      <c r="Z22" s="187">
        <f>IFERROR(Y22/Q22,"-")</f>
        <v>98125</v>
      </c>
      <c r="AA22" s="187">
        <f>IFERROR(Y22/W22,"-")</f>
        <v>785000</v>
      </c>
      <c r="AB22" s="181">
        <f>SUM(Y22:Y27)-SUM(K22:K27)</f>
        <v>1487000</v>
      </c>
      <c r="AC22" s="85">
        <f>SUM(Y22:Y27)/SUM(K22:K27)</f>
        <v>8.435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0.0625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>
        <v>3</v>
      </c>
      <c r="AX22" s="107">
        <f>IF(Q22=0,"",IF(AW22=0,"",(AW22/Q22)))</f>
        <v>0.1875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2</v>
      </c>
      <c r="BG22" s="113">
        <f>IF(Q22=0,"",IF(BF22=0,"",(BF22/Q22)))</f>
        <v>0.125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3</v>
      </c>
      <c r="BP22" s="120">
        <f>IF(Q22=0,"",IF(BO22=0,"",(BO22/Q22)))</f>
        <v>0.1875</v>
      </c>
      <c r="BQ22" s="121">
        <v>1</v>
      </c>
      <c r="BR22" s="122">
        <f>IFERROR(BQ22/BO22,"-")</f>
        <v>0.33333333333333</v>
      </c>
      <c r="BS22" s="123">
        <v>10000</v>
      </c>
      <c r="BT22" s="124">
        <f>IFERROR(BS22/BO22,"-")</f>
        <v>3333.3333333333</v>
      </c>
      <c r="BU22" s="125">
        <v>1</v>
      </c>
      <c r="BV22" s="125"/>
      <c r="BW22" s="125"/>
      <c r="BX22" s="126">
        <v>4</v>
      </c>
      <c r="BY22" s="127">
        <f>IF(Q22=0,"",IF(BX22=0,"",(BX22/Q22)))</f>
        <v>0.25</v>
      </c>
      <c r="BZ22" s="128">
        <v>1</v>
      </c>
      <c r="CA22" s="129">
        <f>IFERROR(BZ22/BX22,"-")</f>
        <v>0.25</v>
      </c>
      <c r="CB22" s="130">
        <v>1560000</v>
      </c>
      <c r="CC22" s="131">
        <f>IFERROR(CB22/BX22,"-")</f>
        <v>390000</v>
      </c>
      <c r="CD22" s="132"/>
      <c r="CE22" s="132"/>
      <c r="CF22" s="132">
        <v>1</v>
      </c>
      <c r="CG22" s="133">
        <v>3</v>
      </c>
      <c r="CH22" s="134">
        <f>IF(Q22=0,"",IF(CG22=0,"",(CG22/Q22)))</f>
        <v>0.1875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2</v>
      </c>
      <c r="CQ22" s="141">
        <v>1570000</v>
      </c>
      <c r="CR22" s="141">
        <v>1560000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/>
      <c r="B23" s="189" t="s">
        <v>92</v>
      </c>
      <c r="C23" s="189" t="s">
        <v>58</v>
      </c>
      <c r="D23" s="189"/>
      <c r="E23" s="189" t="s">
        <v>93</v>
      </c>
      <c r="F23" s="189" t="s">
        <v>94</v>
      </c>
      <c r="G23" s="189" t="s">
        <v>61</v>
      </c>
      <c r="H23" s="89"/>
      <c r="I23" s="89" t="s">
        <v>90</v>
      </c>
      <c r="J23" s="89"/>
      <c r="K23" s="181"/>
      <c r="L23" s="80">
        <v>0</v>
      </c>
      <c r="M23" s="80">
        <v>0</v>
      </c>
      <c r="N23" s="80">
        <v>0</v>
      </c>
      <c r="O23" s="91">
        <v>7</v>
      </c>
      <c r="P23" s="92">
        <v>0</v>
      </c>
      <c r="Q23" s="93">
        <f>O23+P23</f>
        <v>7</v>
      </c>
      <c r="R23" s="81" t="str">
        <f>IFERROR(Q23/N23,"-")</f>
        <v>-</v>
      </c>
      <c r="S23" s="80">
        <v>1</v>
      </c>
      <c r="T23" s="80">
        <v>1</v>
      </c>
      <c r="U23" s="81">
        <f>IFERROR(T23/(Q23),"-")</f>
        <v>0.14285714285714</v>
      </c>
      <c r="V23" s="82"/>
      <c r="W23" s="83">
        <v>1</v>
      </c>
      <c r="X23" s="81">
        <f>IF(Q23=0,"-",W23/Q23)</f>
        <v>0.14285714285714</v>
      </c>
      <c r="Y23" s="186">
        <v>6000</v>
      </c>
      <c r="Z23" s="187">
        <f>IFERROR(Y23/Q23,"-")</f>
        <v>857.14285714286</v>
      </c>
      <c r="AA23" s="187">
        <f>IFERROR(Y23/W23,"-")</f>
        <v>6000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>
        <v>1</v>
      </c>
      <c r="AX23" s="107">
        <f>IF(Q23=0,"",IF(AW23=0,"",(AW23/Q23)))</f>
        <v>0.14285714285714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4</v>
      </c>
      <c r="BP23" s="120">
        <f>IF(Q23=0,"",IF(BO23=0,"",(BO23/Q23)))</f>
        <v>0.57142857142857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2</v>
      </c>
      <c r="BY23" s="127">
        <f>IF(Q23=0,"",IF(BX23=0,"",(BX23/Q23)))</f>
        <v>0.28571428571429</v>
      </c>
      <c r="BZ23" s="128">
        <v>1</v>
      </c>
      <c r="CA23" s="129">
        <f>IFERROR(BZ23/BX23,"-")</f>
        <v>0.5</v>
      </c>
      <c r="CB23" s="130">
        <v>6000</v>
      </c>
      <c r="CC23" s="131">
        <f>IFERROR(CB23/BX23,"-")</f>
        <v>3000</v>
      </c>
      <c r="CD23" s="132"/>
      <c r="CE23" s="132">
        <v>1</v>
      </c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6000</v>
      </c>
      <c r="CR23" s="141">
        <v>6000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95</v>
      </c>
      <c r="C24" s="189" t="s">
        <v>58</v>
      </c>
      <c r="D24" s="189"/>
      <c r="E24" s="189" t="s">
        <v>96</v>
      </c>
      <c r="F24" s="189" t="s">
        <v>97</v>
      </c>
      <c r="G24" s="189" t="s">
        <v>61</v>
      </c>
      <c r="H24" s="89"/>
      <c r="I24" s="89" t="s">
        <v>90</v>
      </c>
      <c r="J24" s="89"/>
      <c r="K24" s="181"/>
      <c r="L24" s="80">
        <v>0</v>
      </c>
      <c r="M24" s="80">
        <v>0</v>
      </c>
      <c r="N24" s="80">
        <v>0</v>
      </c>
      <c r="O24" s="91">
        <v>2</v>
      </c>
      <c r="P24" s="92">
        <v>0</v>
      </c>
      <c r="Q24" s="93">
        <f>O24+P24</f>
        <v>2</v>
      </c>
      <c r="R24" s="81" t="str">
        <f>IFERROR(Q24/N24,"-")</f>
        <v>-</v>
      </c>
      <c r="S24" s="80">
        <v>0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0.5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1</v>
      </c>
      <c r="BP24" s="120">
        <f>IF(Q24=0,"",IF(BO24=0,"",(BO24/Q24)))</f>
        <v>0.5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98</v>
      </c>
      <c r="C25" s="189" t="s">
        <v>58</v>
      </c>
      <c r="D25" s="189"/>
      <c r="E25" s="189" t="s">
        <v>99</v>
      </c>
      <c r="F25" s="189" t="s">
        <v>100</v>
      </c>
      <c r="G25" s="189" t="s">
        <v>61</v>
      </c>
      <c r="H25" s="89"/>
      <c r="I25" s="89" t="s">
        <v>90</v>
      </c>
      <c r="J25" s="89"/>
      <c r="K25" s="181"/>
      <c r="L25" s="80">
        <v>0</v>
      </c>
      <c r="M25" s="80">
        <v>0</v>
      </c>
      <c r="N25" s="80">
        <v>0</v>
      </c>
      <c r="O25" s="91">
        <v>11</v>
      </c>
      <c r="P25" s="92">
        <v>0</v>
      </c>
      <c r="Q25" s="93">
        <f>O25+P25</f>
        <v>11</v>
      </c>
      <c r="R25" s="81" t="str">
        <f>IFERROR(Q25/N25,"-")</f>
        <v>-</v>
      </c>
      <c r="S25" s="80">
        <v>2</v>
      </c>
      <c r="T25" s="80">
        <v>1</v>
      </c>
      <c r="U25" s="81">
        <f>IFERROR(T25/(Q25),"-")</f>
        <v>0.090909090909091</v>
      </c>
      <c r="V25" s="82"/>
      <c r="W25" s="83">
        <v>3</v>
      </c>
      <c r="X25" s="81">
        <f>IF(Q25=0,"-",W25/Q25)</f>
        <v>0.27272727272727</v>
      </c>
      <c r="Y25" s="186">
        <v>111000</v>
      </c>
      <c r="Z25" s="187">
        <f>IFERROR(Y25/Q25,"-")</f>
        <v>10090.909090909</v>
      </c>
      <c r="AA25" s="187">
        <f>IFERROR(Y25/W25,"-")</f>
        <v>37000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>
        <v>1</v>
      </c>
      <c r="AO25" s="101">
        <f>IF(Q25=0,"",IF(AN25=0,"",(AN25/Q25)))</f>
        <v>0.090909090909091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>
        <v>1</v>
      </c>
      <c r="AX25" s="107">
        <f>IF(Q25=0,"",IF(AW25=0,"",(AW25/Q25)))</f>
        <v>0.090909090909091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1</v>
      </c>
      <c r="BG25" s="113">
        <f>IF(Q25=0,"",IF(BF25=0,"",(BF25/Q25)))</f>
        <v>0.090909090909091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2</v>
      </c>
      <c r="BP25" s="120">
        <f>IF(Q25=0,"",IF(BO25=0,"",(BO25/Q25)))</f>
        <v>0.18181818181818</v>
      </c>
      <c r="BQ25" s="121">
        <v>1</v>
      </c>
      <c r="BR25" s="122">
        <f>IFERROR(BQ25/BO25,"-")</f>
        <v>0.5</v>
      </c>
      <c r="BS25" s="123">
        <v>103000</v>
      </c>
      <c r="BT25" s="124">
        <f>IFERROR(BS25/BO25,"-")</f>
        <v>51500</v>
      </c>
      <c r="BU25" s="125"/>
      <c r="BV25" s="125"/>
      <c r="BW25" s="125">
        <v>1</v>
      </c>
      <c r="BX25" s="126">
        <v>4</v>
      </c>
      <c r="BY25" s="127">
        <f>IF(Q25=0,"",IF(BX25=0,"",(BX25/Q25)))</f>
        <v>0.36363636363636</v>
      </c>
      <c r="BZ25" s="128">
        <v>1</v>
      </c>
      <c r="CA25" s="129">
        <f>IFERROR(BZ25/BX25,"-")</f>
        <v>0.25</v>
      </c>
      <c r="CB25" s="130">
        <v>5000</v>
      </c>
      <c r="CC25" s="131">
        <f>IFERROR(CB25/BX25,"-")</f>
        <v>1250</v>
      </c>
      <c r="CD25" s="132">
        <v>1</v>
      </c>
      <c r="CE25" s="132"/>
      <c r="CF25" s="132"/>
      <c r="CG25" s="133">
        <v>2</v>
      </c>
      <c r="CH25" s="134">
        <f>IF(Q25=0,"",IF(CG25=0,"",(CG25/Q25)))</f>
        <v>0.18181818181818</v>
      </c>
      <c r="CI25" s="135">
        <v>1</v>
      </c>
      <c r="CJ25" s="136">
        <f>IFERROR(CI25/CG25,"-")</f>
        <v>0.5</v>
      </c>
      <c r="CK25" s="137">
        <v>3000</v>
      </c>
      <c r="CL25" s="138">
        <f>IFERROR(CK25/CG25,"-")</f>
        <v>1500</v>
      </c>
      <c r="CM25" s="139">
        <v>1</v>
      </c>
      <c r="CN25" s="139"/>
      <c r="CO25" s="139"/>
      <c r="CP25" s="140">
        <v>3</v>
      </c>
      <c r="CQ25" s="141">
        <v>111000</v>
      </c>
      <c r="CR25" s="141">
        <v>103000</v>
      </c>
      <c r="CS25" s="141"/>
      <c r="CT25" s="142" t="str">
        <f>IF(AND(CR25=0,CS25=0),"",IF(AND(CR25&lt;=100000,CS25&lt;=100000),"",IF(CR25/CQ25&gt;0.7,"男高",IF(CS25/CQ25&gt;0.7,"女高",""))))</f>
        <v>男高</v>
      </c>
    </row>
    <row r="26" spans="1:99">
      <c r="A26" s="79"/>
      <c r="B26" s="189" t="s">
        <v>101</v>
      </c>
      <c r="C26" s="189" t="s">
        <v>58</v>
      </c>
      <c r="D26" s="189"/>
      <c r="E26" s="189" t="s">
        <v>102</v>
      </c>
      <c r="F26" s="189" t="s">
        <v>103</v>
      </c>
      <c r="G26" s="189" t="s">
        <v>61</v>
      </c>
      <c r="H26" s="89"/>
      <c r="I26" s="89" t="s">
        <v>90</v>
      </c>
      <c r="J26" s="89"/>
      <c r="K26" s="181"/>
      <c r="L26" s="80">
        <v>0</v>
      </c>
      <c r="M26" s="80">
        <v>0</v>
      </c>
      <c r="N26" s="80">
        <v>0</v>
      </c>
      <c r="O26" s="91">
        <v>3</v>
      </c>
      <c r="P26" s="92">
        <v>0</v>
      </c>
      <c r="Q26" s="93">
        <f>O26+P26</f>
        <v>3</v>
      </c>
      <c r="R26" s="81" t="str">
        <f>IFERROR(Q26/N26,"-")</f>
        <v>-</v>
      </c>
      <c r="S26" s="80">
        <v>0</v>
      </c>
      <c r="T26" s="80">
        <v>2</v>
      </c>
      <c r="U26" s="81">
        <f>IFERROR(T26/(Q26),"-")</f>
        <v>0.66666666666667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1</v>
      </c>
      <c r="AX26" s="107">
        <f>IF(Q26=0,"",IF(AW26=0,"",(AW26/Q26)))</f>
        <v>0.33333333333333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2</v>
      </c>
      <c r="BP26" s="120">
        <f>IF(Q26=0,"",IF(BO26=0,"",(BO26/Q26)))</f>
        <v>0.66666666666667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104</v>
      </c>
      <c r="C27" s="189" t="s">
        <v>58</v>
      </c>
      <c r="D27" s="189"/>
      <c r="E27" s="189" t="s">
        <v>105</v>
      </c>
      <c r="F27" s="189" t="s">
        <v>105</v>
      </c>
      <c r="G27" s="189" t="s">
        <v>66</v>
      </c>
      <c r="H27" s="89"/>
      <c r="I27" s="89"/>
      <c r="J27" s="89"/>
      <c r="K27" s="181"/>
      <c r="L27" s="80">
        <v>126</v>
      </c>
      <c r="M27" s="80">
        <v>51</v>
      </c>
      <c r="N27" s="80">
        <v>22</v>
      </c>
      <c r="O27" s="91">
        <v>6</v>
      </c>
      <c r="P27" s="92">
        <v>0</v>
      </c>
      <c r="Q27" s="93">
        <f>O27+P27</f>
        <v>6</v>
      </c>
      <c r="R27" s="81">
        <f>IFERROR(Q27/N27,"-")</f>
        <v>0.27272727272727</v>
      </c>
      <c r="S27" s="80">
        <v>2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1</v>
      </c>
      <c r="BG27" s="113">
        <f>IF(Q27=0,"",IF(BF27=0,"",(BF27/Q27)))</f>
        <v>0.16666666666667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1</v>
      </c>
      <c r="BP27" s="120">
        <f>IF(Q27=0,"",IF(BO27=0,"",(BO27/Q27)))</f>
        <v>0.16666666666667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1</v>
      </c>
      <c r="BY27" s="127">
        <f>IF(Q27=0,"",IF(BX27=0,"",(BX27/Q27)))</f>
        <v>0.16666666666667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>
        <v>3</v>
      </c>
      <c r="CH27" s="134">
        <f>IF(Q27=0,"",IF(CG27=0,"",(CG27/Q27)))</f>
        <v>0.5</v>
      </c>
      <c r="CI27" s="135">
        <v>1</v>
      </c>
      <c r="CJ27" s="136">
        <f>IFERROR(CI27/CG27,"-")</f>
        <v>0.33333333333333</v>
      </c>
      <c r="CK27" s="137">
        <v>174000</v>
      </c>
      <c r="CL27" s="138">
        <f>IFERROR(CK27/CG27,"-")</f>
        <v>58000</v>
      </c>
      <c r="CM27" s="139"/>
      <c r="CN27" s="139"/>
      <c r="CO27" s="139">
        <v>1</v>
      </c>
      <c r="CP27" s="140">
        <v>0</v>
      </c>
      <c r="CQ27" s="141">
        <v>0</v>
      </c>
      <c r="CR27" s="141">
        <v>174000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0.035714285714286</v>
      </c>
      <c r="B28" s="189" t="s">
        <v>106</v>
      </c>
      <c r="C28" s="189" t="s">
        <v>58</v>
      </c>
      <c r="D28" s="189"/>
      <c r="E28" s="189" t="s">
        <v>93</v>
      </c>
      <c r="F28" s="189" t="s">
        <v>94</v>
      </c>
      <c r="G28" s="189" t="s">
        <v>61</v>
      </c>
      <c r="H28" s="89" t="s">
        <v>107</v>
      </c>
      <c r="I28" s="89" t="s">
        <v>108</v>
      </c>
      <c r="J28" s="89"/>
      <c r="K28" s="181">
        <v>280000</v>
      </c>
      <c r="L28" s="80">
        <v>0</v>
      </c>
      <c r="M28" s="80">
        <v>0</v>
      </c>
      <c r="N28" s="80">
        <v>0</v>
      </c>
      <c r="O28" s="91">
        <v>3</v>
      </c>
      <c r="P28" s="92">
        <v>0</v>
      </c>
      <c r="Q28" s="93">
        <f>O28+P28</f>
        <v>3</v>
      </c>
      <c r="R28" s="81" t="str">
        <f>IFERROR(Q28/N28,"-")</f>
        <v>-</v>
      </c>
      <c r="S28" s="80">
        <v>0</v>
      </c>
      <c r="T28" s="80">
        <v>1</v>
      </c>
      <c r="U28" s="81">
        <f>IFERROR(T28/(Q28),"-")</f>
        <v>0.33333333333333</v>
      </c>
      <c r="V28" s="82">
        <f>IFERROR(K28/SUM(Q28:Q32),"-")</f>
        <v>14000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SUM(Y28:Y32)-SUM(K28:K32)</f>
        <v>-270000</v>
      </c>
      <c r="AC28" s="85">
        <f>SUM(Y28:Y32)/SUM(K28:K32)</f>
        <v>0.035714285714286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1</v>
      </c>
      <c r="BP28" s="120">
        <f>IF(Q28=0,"",IF(BO28=0,"",(BO28/Q28)))</f>
        <v>0.33333333333333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1</v>
      </c>
      <c r="BY28" s="127">
        <f>IF(Q28=0,"",IF(BX28=0,"",(BX28/Q28)))</f>
        <v>0.33333333333333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1</v>
      </c>
      <c r="CH28" s="134">
        <f>IF(Q28=0,"",IF(CG28=0,"",(CG28/Q28)))</f>
        <v>0.33333333333333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109</v>
      </c>
      <c r="C29" s="189" t="s">
        <v>58</v>
      </c>
      <c r="D29" s="189"/>
      <c r="E29" s="189" t="s">
        <v>96</v>
      </c>
      <c r="F29" s="189" t="s">
        <v>97</v>
      </c>
      <c r="G29" s="189" t="s">
        <v>61</v>
      </c>
      <c r="H29" s="89"/>
      <c r="I29" s="89" t="s">
        <v>108</v>
      </c>
      <c r="J29" s="89"/>
      <c r="K29" s="181"/>
      <c r="L29" s="80">
        <v>0</v>
      </c>
      <c r="M29" s="80">
        <v>0</v>
      </c>
      <c r="N29" s="80">
        <v>0</v>
      </c>
      <c r="O29" s="91">
        <v>5</v>
      </c>
      <c r="P29" s="92">
        <v>0</v>
      </c>
      <c r="Q29" s="93">
        <f>O29+P29</f>
        <v>5</v>
      </c>
      <c r="R29" s="81" t="str">
        <f>IFERROR(Q29/N29,"-")</f>
        <v>-</v>
      </c>
      <c r="S29" s="80">
        <v>0</v>
      </c>
      <c r="T29" s="80">
        <v>3</v>
      </c>
      <c r="U29" s="81">
        <f>IFERROR(T29/(Q29),"-")</f>
        <v>0.6</v>
      </c>
      <c r="V29" s="82"/>
      <c r="W29" s="83">
        <v>1</v>
      </c>
      <c r="X29" s="81">
        <f>IF(Q29=0,"-",W29/Q29)</f>
        <v>0.2</v>
      </c>
      <c r="Y29" s="186">
        <v>10000</v>
      </c>
      <c r="Z29" s="187">
        <f>IFERROR(Y29/Q29,"-")</f>
        <v>2000</v>
      </c>
      <c r="AA29" s="187">
        <f>IFERROR(Y29/W29,"-")</f>
        <v>10000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2</v>
      </c>
      <c r="BP29" s="120">
        <f>IF(Q29=0,"",IF(BO29=0,"",(BO29/Q29)))</f>
        <v>0.4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2</v>
      </c>
      <c r="BY29" s="127">
        <f>IF(Q29=0,"",IF(BX29=0,"",(BX29/Q29)))</f>
        <v>0.4</v>
      </c>
      <c r="BZ29" s="128">
        <v>1</v>
      </c>
      <c r="CA29" s="129">
        <f>IFERROR(BZ29/BX29,"-")</f>
        <v>0.5</v>
      </c>
      <c r="CB29" s="130">
        <v>10000</v>
      </c>
      <c r="CC29" s="131">
        <f>IFERROR(CB29/BX29,"-")</f>
        <v>5000</v>
      </c>
      <c r="CD29" s="132">
        <v>1</v>
      </c>
      <c r="CE29" s="132"/>
      <c r="CF29" s="132"/>
      <c r="CG29" s="133">
        <v>1</v>
      </c>
      <c r="CH29" s="134">
        <f>IF(Q29=0,"",IF(CG29=0,"",(CG29/Q29)))</f>
        <v>0.2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1</v>
      </c>
      <c r="CQ29" s="141">
        <v>10000</v>
      </c>
      <c r="CR29" s="141">
        <v>10000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110</v>
      </c>
      <c r="C30" s="189" t="s">
        <v>58</v>
      </c>
      <c r="D30" s="189"/>
      <c r="E30" s="189" t="s">
        <v>99</v>
      </c>
      <c r="F30" s="189" t="s">
        <v>100</v>
      </c>
      <c r="G30" s="189" t="s">
        <v>61</v>
      </c>
      <c r="H30" s="89"/>
      <c r="I30" s="89" t="s">
        <v>108</v>
      </c>
      <c r="J30" s="89"/>
      <c r="K30" s="181"/>
      <c r="L30" s="80">
        <v>0</v>
      </c>
      <c r="M30" s="80">
        <v>0</v>
      </c>
      <c r="N30" s="80">
        <v>0</v>
      </c>
      <c r="O30" s="91">
        <v>8</v>
      </c>
      <c r="P30" s="92">
        <v>0</v>
      </c>
      <c r="Q30" s="93">
        <f>O30+P30</f>
        <v>8</v>
      </c>
      <c r="R30" s="81" t="str">
        <f>IFERROR(Q30/N30,"-")</f>
        <v>-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0.125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5</v>
      </c>
      <c r="BP30" s="120">
        <f>IF(Q30=0,"",IF(BO30=0,"",(BO30/Q30)))</f>
        <v>0.625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0.125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>
        <v>1</v>
      </c>
      <c r="CH30" s="134">
        <f>IF(Q30=0,"",IF(CG30=0,"",(CG30/Q30)))</f>
        <v>0.125</v>
      </c>
      <c r="CI30" s="135"/>
      <c r="CJ30" s="136">
        <f>IFERROR(CI30/CG30,"-")</f>
        <v>0</v>
      </c>
      <c r="CK30" s="137"/>
      <c r="CL30" s="138">
        <f>IFERROR(CK30/CG30,"-")</f>
        <v>0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111</v>
      </c>
      <c r="C31" s="189" t="s">
        <v>58</v>
      </c>
      <c r="D31" s="189"/>
      <c r="E31" s="189" t="s">
        <v>102</v>
      </c>
      <c r="F31" s="189" t="s">
        <v>103</v>
      </c>
      <c r="G31" s="189" t="s">
        <v>61</v>
      </c>
      <c r="H31" s="89"/>
      <c r="I31" s="89" t="s">
        <v>108</v>
      </c>
      <c r="J31" s="89"/>
      <c r="K31" s="181"/>
      <c r="L31" s="80">
        <v>0</v>
      </c>
      <c r="M31" s="80">
        <v>0</v>
      </c>
      <c r="N31" s="80">
        <v>0</v>
      </c>
      <c r="O31" s="91">
        <v>1</v>
      </c>
      <c r="P31" s="92">
        <v>0</v>
      </c>
      <c r="Q31" s="93">
        <f>O31+P31</f>
        <v>1</v>
      </c>
      <c r="R31" s="81" t="str">
        <f>IFERROR(Q31/N31,"-")</f>
        <v>-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1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112</v>
      </c>
      <c r="C32" s="189" t="s">
        <v>58</v>
      </c>
      <c r="D32" s="189"/>
      <c r="E32" s="189" t="s">
        <v>105</v>
      </c>
      <c r="F32" s="189" t="s">
        <v>105</v>
      </c>
      <c r="G32" s="189" t="s">
        <v>66</v>
      </c>
      <c r="H32" s="89"/>
      <c r="I32" s="89"/>
      <c r="J32" s="89"/>
      <c r="K32" s="181"/>
      <c r="L32" s="80">
        <v>41</v>
      </c>
      <c r="M32" s="80">
        <v>20</v>
      </c>
      <c r="N32" s="80">
        <v>6</v>
      </c>
      <c r="O32" s="91">
        <v>3</v>
      </c>
      <c r="P32" s="92">
        <v>0</v>
      </c>
      <c r="Q32" s="93">
        <f>O32+P32</f>
        <v>3</v>
      </c>
      <c r="R32" s="81">
        <f>IFERROR(Q32/N32,"-")</f>
        <v>0.5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1</v>
      </c>
      <c r="BP32" s="120">
        <f>IF(Q32=0,"",IF(BO32=0,"",(BO32/Q32)))</f>
        <v>0.33333333333333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2</v>
      </c>
      <c r="BY32" s="127">
        <f>IF(Q32=0,"",IF(BX32=0,"",(BX32/Q32)))</f>
        <v>0.66666666666667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0.4825</v>
      </c>
      <c r="B33" s="189" t="s">
        <v>113</v>
      </c>
      <c r="C33" s="189" t="s">
        <v>58</v>
      </c>
      <c r="D33" s="189"/>
      <c r="E33" s="189" t="s">
        <v>114</v>
      </c>
      <c r="F33" s="189" t="s">
        <v>115</v>
      </c>
      <c r="G33" s="189" t="s">
        <v>61</v>
      </c>
      <c r="H33" s="89" t="s">
        <v>116</v>
      </c>
      <c r="I33" s="89" t="s">
        <v>117</v>
      </c>
      <c r="J33" s="89" t="s">
        <v>118</v>
      </c>
      <c r="K33" s="181">
        <v>400000</v>
      </c>
      <c r="L33" s="80">
        <v>0</v>
      </c>
      <c r="M33" s="80">
        <v>0</v>
      </c>
      <c r="N33" s="80">
        <v>0</v>
      </c>
      <c r="O33" s="91">
        <v>14</v>
      </c>
      <c r="P33" s="92">
        <v>0</v>
      </c>
      <c r="Q33" s="93">
        <f>O33+P33</f>
        <v>14</v>
      </c>
      <c r="R33" s="81" t="str">
        <f>IFERROR(Q33/N33,"-")</f>
        <v>-</v>
      </c>
      <c r="S33" s="80">
        <v>0</v>
      </c>
      <c r="T33" s="80">
        <v>5</v>
      </c>
      <c r="U33" s="81">
        <f>IFERROR(T33/(Q33),"-")</f>
        <v>0.35714285714286</v>
      </c>
      <c r="V33" s="82">
        <f>IFERROR(K33/SUM(Q33:Q37),"-")</f>
        <v>6153.8461538462</v>
      </c>
      <c r="W33" s="83">
        <v>2</v>
      </c>
      <c r="X33" s="81">
        <f>IF(Q33=0,"-",W33/Q33)</f>
        <v>0.14285714285714</v>
      </c>
      <c r="Y33" s="186">
        <v>13000</v>
      </c>
      <c r="Z33" s="187">
        <f>IFERROR(Y33/Q33,"-")</f>
        <v>928.57142857143</v>
      </c>
      <c r="AA33" s="187">
        <f>IFERROR(Y33/W33,"-")</f>
        <v>6500</v>
      </c>
      <c r="AB33" s="181">
        <f>SUM(Y33:Y37)-SUM(K33:K37)</f>
        <v>-207000</v>
      </c>
      <c r="AC33" s="85">
        <f>SUM(Y33:Y37)/SUM(K33:K37)</f>
        <v>0.4825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>
        <v>1</v>
      </c>
      <c r="AO33" s="101">
        <f>IF(Q33=0,"",IF(AN33=0,"",(AN33/Q33)))</f>
        <v>0.071428571428571</v>
      </c>
      <c r="AP33" s="100">
        <v>1</v>
      </c>
      <c r="AQ33" s="102">
        <f>IFERROR(AP33/AN33,"-")</f>
        <v>1</v>
      </c>
      <c r="AR33" s="103">
        <v>3000</v>
      </c>
      <c r="AS33" s="104">
        <f>IFERROR(AR33/AN33,"-")</f>
        <v>3000</v>
      </c>
      <c r="AT33" s="105">
        <v>1</v>
      </c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2</v>
      </c>
      <c r="BG33" s="113">
        <f>IF(Q33=0,"",IF(BF33=0,"",(BF33/Q33)))</f>
        <v>0.14285714285714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5</v>
      </c>
      <c r="BP33" s="120">
        <f>IF(Q33=0,"",IF(BO33=0,"",(BO33/Q33)))</f>
        <v>0.35714285714286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3</v>
      </c>
      <c r="BY33" s="127">
        <f>IF(Q33=0,"",IF(BX33=0,"",(BX33/Q33)))</f>
        <v>0.21428571428571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>
        <v>3</v>
      </c>
      <c r="CH33" s="134">
        <f>IF(Q33=0,"",IF(CG33=0,"",(CG33/Q33)))</f>
        <v>0.21428571428571</v>
      </c>
      <c r="CI33" s="135">
        <v>1</v>
      </c>
      <c r="CJ33" s="136">
        <f>IFERROR(CI33/CG33,"-")</f>
        <v>0.33333333333333</v>
      </c>
      <c r="CK33" s="137">
        <v>10000</v>
      </c>
      <c r="CL33" s="138">
        <f>IFERROR(CK33/CG33,"-")</f>
        <v>3333.3333333333</v>
      </c>
      <c r="CM33" s="139"/>
      <c r="CN33" s="139">
        <v>1</v>
      </c>
      <c r="CO33" s="139"/>
      <c r="CP33" s="140">
        <v>2</v>
      </c>
      <c r="CQ33" s="141">
        <v>13000</v>
      </c>
      <c r="CR33" s="141">
        <v>10000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119</v>
      </c>
      <c r="C34" s="189" t="s">
        <v>58</v>
      </c>
      <c r="D34" s="189"/>
      <c r="E34" s="189" t="s">
        <v>120</v>
      </c>
      <c r="F34" s="189" t="s">
        <v>121</v>
      </c>
      <c r="G34" s="189" t="s">
        <v>61</v>
      </c>
      <c r="H34" s="89"/>
      <c r="I34" s="89" t="s">
        <v>117</v>
      </c>
      <c r="J34" s="89"/>
      <c r="K34" s="181"/>
      <c r="L34" s="80">
        <v>0</v>
      </c>
      <c r="M34" s="80">
        <v>0</v>
      </c>
      <c r="N34" s="80">
        <v>0</v>
      </c>
      <c r="O34" s="91">
        <v>8</v>
      </c>
      <c r="P34" s="92">
        <v>0</v>
      </c>
      <c r="Q34" s="93">
        <f>O34+P34</f>
        <v>8</v>
      </c>
      <c r="R34" s="81" t="str">
        <f>IFERROR(Q34/N34,"-")</f>
        <v>-</v>
      </c>
      <c r="S34" s="80">
        <v>0</v>
      </c>
      <c r="T34" s="80">
        <v>1</v>
      </c>
      <c r="U34" s="81">
        <f>IFERROR(T34/(Q34),"-")</f>
        <v>0.125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0.125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>
        <v>1</v>
      </c>
      <c r="AX34" s="107">
        <f>IF(Q34=0,"",IF(AW34=0,"",(AW34/Q34)))</f>
        <v>0.125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>
        <v>2</v>
      </c>
      <c r="BG34" s="113">
        <f>IF(Q34=0,"",IF(BF34=0,"",(BF34/Q34)))</f>
        <v>0.25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2</v>
      </c>
      <c r="BP34" s="120">
        <f>IF(Q34=0,"",IF(BO34=0,"",(BO34/Q34)))</f>
        <v>0.25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1</v>
      </c>
      <c r="BY34" s="127">
        <f>IF(Q34=0,"",IF(BX34=0,"",(BX34/Q34)))</f>
        <v>0.125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>
        <v>1</v>
      </c>
      <c r="CH34" s="134">
        <f>IF(Q34=0,"",IF(CG34=0,"",(CG34/Q34)))</f>
        <v>0.125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122</v>
      </c>
      <c r="C35" s="189" t="s">
        <v>58</v>
      </c>
      <c r="D35" s="189"/>
      <c r="E35" s="189" t="s">
        <v>123</v>
      </c>
      <c r="F35" s="189" t="s">
        <v>124</v>
      </c>
      <c r="G35" s="189" t="s">
        <v>61</v>
      </c>
      <c r="H35" s="89"/>
      <c r="I35" s="89" t="s">
        <v>117</v>
      </c>
      <c r="J35" s="89"/>
      <c r="K35" s="181"/>
      <c r="L35" s="80">
        <v>0</v>
      </c>
      <c r="M35" s="80">
        <v>0</v>
      </c>
      <c r="N35" s="80">
        <v>0</v>
      </c>
      <c r="O35" s="91">
        <v>21</v>
      </c>
      <c r="P35" s="92">
        <v>0</v>
      </c>
      <c r="Q35" s="93">
        <f>O35+P35</f>
        <v>21</v>
      </c>
      <c r="R35" s="81" t="str">
        <f>IFERROR(Q35/N35,"-")</f>
        <v>-</v>
      </c>
      <c r="S35" s="80">
        <v>0</v>
      </c>
      <c r="T35" s="80">
        <v>4</v>
      </c>
      <c r="U35" s="81">
        <f>IFERROR(T35/(Q35),"-")</f>
        <v>0.19047619047619</v>
      </c>
      <c r="V35" s="82"/>
      <c r="W35" s="83">
        <v>1</v>
      </c>
      <c r="X35" s="81">
        <f>IF(Q35=0,"-",W35/Q35)</f>
        <v>0.047619047619048</v>
      </c>
      <c r="Y35" s="186">
        <v>61000</v>
      </c>
      <c r="Z35" s="187">
        <f>IFERROR(Y35/Q35,"-")</f>
        <v>2904.7619047619</v>
      </c>
      <c r="AA35" s="187">
        <f>IFERROR(Y35/W35,"-")</f>
        <v>61000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1</v>
      </c>
      <c r="AX35" s="107">
        <f>IF(Q35=0,"",IF(AW35=0,"",(AW35/Q35)))</f>
        <v>0.047619047619048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>
        <v>1</v>
      </c>
      <c r="BG35" s="113">
        <f>IF(Q35=0,"",IF(BF35=0,"",(BF35/Q35)))</f>
        <v>0.047619047619048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11</v>
      </c>
      <c r="BP35" s="120">
        <f>IF(Q35=0,"",IF(BO35=0,"",(BO35/Q35)))</f>
        <v>0.52380952380952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8</v>
      </c>
      <c r="BY35" s="127">
        <f>IF(Q35=0,"",IF(BX35=0,"",(BX35/Q35)))</f>
        <v>0.38095238095238</v>
      </c>
      <c r="BZ35" s="128">
        <v>1</v>
      </c>
      <c r="CA35" s="129">
        <f>IFERROR(BZ35/BX35,"-")</f>
        <v>0.125</v>
      </c>
      <c r="CB35" s="130">
        <v>61000</v>
      </c>
      <c r="CC35" s="131">
        <f>IFERROR(CB35/BX35,"-")</f>
        <v>7625</v>
      </c>
      <c r="CD35" s="132"/>
      <c r="CE35" s="132"/>
      <c r="CF35" s="132">
        <v>1</v>
      </c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61000</v>
      </c>
      <c r="CR35" s="141">
        <v>61000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125</v>
      </c>
      <c r="C36" s="189" t="s">
        <v>58</v>
      </c>
      <c r="D36" s="189"/>
      <c r="E36" s="189" t="s">
        <v>126</v>
      </c>
      <c r="F36" s="189" t="s">
        <v>127</v>
      </c>
      <c r="G36" s="189" t="s">
        <v>61</v>
      </c>
      <c r="H36" s="89"/>
      <c r="I36" s="89" t="s">
        <v>117</v>
      </c>
      <c r="J36" s="89"/>
      <c r="K36" s="181"/>
      <c r="L36" s="80">
        <v>0</v>
      </c>
      <c r="M36" s="80">
        <v>0</v>
      </c>
      <c r="N36" s="80">
        <v>0</v>
      </c>
      <c r="O36" s="91">
        <v>13</v>
      </c>
      <c r="P36" s="92">
        <v>0</v>
      </c>
      <c r="Q36" s="93">
        <f>O36+P36</f>
        <v>13</v>
      </c>
      <c r="R36" s="81" t="str">
        <f>IFERROR(Q36/N36,"-")</f>
        <v>-</v>
      </c>
      <c r="S36" s="80">
        <v>1</v>
      </c>
      <c r="T36" s="80">
        <v>1</v>
      </c>
      <c r="U36" s="81">
        <f>IFERROR(T36/(Q36),"-")</f>
        <v>0.076923076923077</v>
      </c>
      <c r="V36" s="82"/>
      <c r="W36" s="83">
        <v>4</v>
      </c>
      <c r="X36" s="81">
        <f>IF(Q36=0,"-",W36/Q36)</f>
        <v>0.30769230769231</v>
      </c>
      <c r="Y36" s="186">
        <v>69000</v>
      </c>
      <c r="Z36" s="187">
        <f>IFERROR(Y36/Q36,"-")</f>
        <v>5307.6923076923</v>
      </c>
      <c r="AA36" s="187">
        <f>IFERROR(Y36/W36,"-")</f>
        <v>17250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>
        <v>1</v>
      </c>
      <c r="AX36" s="107">
        <f>IF(Q36=0,"",IF(AW36=0,"",(AW36/Q36)))</f>
        <v>0.076923076923077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>
        <v>1</v>
      </c>
      <c r="BG36" s="113">
        <f>IF(Q36=0,"",IF(BF36=0,"",(BF36/Q36)))</f>
        <v>0.076923076923077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8</v>
      </c>
      <c r="BP36" s="120">
        <f>IF(Q36=0,"",IF(BO36=0,"",(BO36/Q36)))</f>
        <v>0.61538461538462</v>
      </c>
      <c r="BQ36" s="121">
        <v>3</v>
      </c>
      <c r="BR36" s="122">
        <f>IFERROR(BQ36/BO36,"-")</f>
        <v>0.375</v>
      </c>
      <c r="BS36" s="123">
        <v>59000</v>
      </c>
      <c r="BT36" s="124">
        <f>IFERROR(BS36/BO36,"-")</f>
        <v>7375</v>
      </c>
      <c r="BU36" s="125">
        <v>1</v>
      </c>
      <c r="BV36" s="125"/>
      <c r="BW36" s="125">
        <v>2</v>
      </c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>
        <v>3</v>
      </c>
      <c r="CH36" s="134">
        <f>IF(Q36=0,"",IF(CG36=0,"",(CG36/Q36)))</f>
        <v>0.23076923076923</v>
      </c>
      <c r="CI36" s="135">
        <v>1</v>
      </c>
      <c r="CJ36" s="136">
        <f>IFERROR(CI36/CG36,"-")</f>
        <v>0.33333333333333</v>
      </c>
      <c r="CK36" s="137">
        <v>10000</v>
      </c>
      <c r="CL36" s="138">
        <f>IFERROR(CK36/CG36,"-")</f>
        <v>3333.3333333333</v>
      </c>
      <c r="CM36" s="139"/>
      <c r="CN36" s="139">
        <v>1</v>
      </c>
      <c r="CO36" s="139"/>
      <c r="CP36" s="140">
        <v>4</v>
      </c>
      <c r="CQ36" s="141">
        <v>69000</v>
      </c>
      <c r="CR36" s="141">
        <v>30000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128</v>
      </c>
      <c r="C37" s="189" t="s">
        <v>58</v>
      </c>
      <c r="D37" s="189"/>
      <c r="E37" s="189" t="s">
        <v>105</v>
      </c>
      <c r="F37" s="189" t="s">
        <v>105</v>
      </c>
      <c r="G37" s="189" t="s">
        <v>66</v>
      </c>
      <c r="H37" s="89"/>
      <c r="I37" s="89"/>
      <c r="J37" s="89"/>
      <c r="K37" s="181"/>
      <c r="L37" s="80">
        <v>103</v>
      </c>
      <c r="M37" s="80">
        <v>55</v>
      </c>
      <c r="N37" s="80">
        <v>39</v>
      </c>
      <c r="O37" s="91">
        <v>9</v>
      </c>
      <c r="P37" s="92">
        <v>0</v>
      </c>
      <c r="Q37" s="93">
        <f>O37+P37</f>
        <v>9</v>
      </c>
      <c r="R37" s="81">
        <f>IFERROR(Q37/N37,"-")</f>
        <v>0.23076923076923</v>
      </c>
      <c r="S37" s="80">
        <v>1</v>
      </c>
      <c r="T37" s="80">
        <v>0</v>
      </c>
      <c r="U37" s="81">
        <f>IFERROR(T37/(Q37),"-")</f>
        <v>0</v>
      </c>
      <c r="V37" s="82"/>
      <c r="W37" s="83">
        <v>1</v>
      </c>
      <c r="X37" s="81">
        <f>IF(Q37=0,"-",W37/Q37)</f>
        <v>0.11111111111111</v>
      </c>
      <c r="Y37" s="186">
        <v>50000</v>
      </c>
      <c r="Z37" s="187">
        <f>IFERROR(Y37/Q37,"-")</f>
        <v>5555.5555555556</v>
      </c>
      <c r="AA37" s="187">
        <f>IFERROR(Y37/W37,"-")</f>
        <v>50000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>
        <v>1</v>
      </c>
      <c r="AX37" s="107">
        <f>IF(Q37=0,"",IF(AW37=0,"",(AW37/Q37)))</f>
        <v>0.11111111111111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2</v>
      </c>
      <c r="BG37" s="113">
        <f>IF(Q37=0,"",IF(BF37=0,"",(BF37/Q37)))</f>
        <v>0.22222222222222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3</v>
      </c>
      <c r="BP37" s="120">
        <f>IF(Q37=0,"",IF(BO37=0,"",(BO37/Q37)))</f>
        <v>0.33333333333333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3</v>
      </c>
      <c r="BY37" s="127">
        <f>IF(Q37=0,"",IF(BX37=0,"",(BX37/Q37)))</f>
        <v>0.33333333333333</v>
      </c>
      <c r="BZ37" s="128">
        <v>1</v>
      </c>
      <c r="CA37" s="129">
        <f>IFERROR(BZ37/BX37,"-")</f>
        <v>0.33333333333333</v>
      </c>
      <c r="CB37" s="130">
        <v>50000</v>
      </c>
      <c r="CC37" s="131">
        <f>IFERROR(CB37/BX37,"-")</f>
        <v>16666.666666667</v>
      </c>
      <c r="CD37" s="132"/>
      <c r="CE37" s="132"/>
      <c r="CF37" s="132">
        <v>1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50000</v>
      </c>
      <c r="CR37" s="141">
        <v>50000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2.3653846153846</v>
      </c>
      <c r="B38" s="189" t="s">
        <v>129</v>
      </c>
      <c r="C38" s="189" t="s">
        <v>58</v>
      </c>
      <c r="D38" s="189"/>
      <c r="E38" s="189" t="s">
        <v>114</v>
      </c>
      <c r="F38" s="189" t="s">
        <v>115</v>
      </c>
      <c r="G38" s="189" t="s">
        <v>61</v>
      </c>
      <c r="H38" s="89" t="s">
        <v>130</v>
      </c>
      <c r="I38" s="89" t="s">
        <v>131</v>
      </c>
      <c r="J38" s="89" t="s">
        <v>132</v>
      </c>
      <c r="K38" s="181">
        <v>260000</v>
      </c>
      <c r="L38" s="80">
        <v>0</v>
      </c>
      <c r="M38" s="80">
        <v>0</v>
      </c>
      <c r="N38" s="80">
        <v>0</v>
      </c>
      <c r="O38" s="91">
        <v>10</v>
      </c>
      <c r="P38" s="92">
        <v>1</v>
      </c>
      <c r="Q38" s="93">
        <f>O38+P38</f>
        <v>11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>
        <f>IFERROR(K38/SUM(Q38:Q41),"-")</f>
        <v>7428.5714285714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SUM(Y38:Y41)-SUM(K38:K41)</f>
        <v>355000</v>
      </c>
      <c r="AC38" s="85">
        <f>SUM(Y38:Y41)/SUM(K38:K41)</f>
        <v>2.3653846153846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>
        <v>1</v>
      </c>
      <c r="AO38" s="101">
        <f>IF(Q38=0,"",IF(AN38=0,"",(AN38/Q38)))</f>
        <v>0.090909090909091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>
        <v>1</v>
      </c>
      <c r="AX38" s="107">
        <f>IF(Q38=0,"",IF(AW38=0,"",(AW38/Q38)))</f>
        <v>0.090909090909091</v>
      </c>
      <c r="AY38" s="106"/>
      <c r="AZ38" s="108">
        <f>IFERROR(AY38/AW38,"-")</f>
        <v>0</v>
      </c>
      <c r="BA38" s="109"/>
      <c r="BB38" s="110">
        <f>IFERROR(BA38/AW38,"-")</f>
        <v>0</v>
      </c>
      <c r="BC38" s="111"/>
      <c r="BD38" s="111"/>
      <c r="BE38" s="111"/>
      <c r="BF38" s="112">
        <v>1</v>
      </c>
      <c r="BG38" s="113">
        <f>IF(Q38=0,"",IF(BF38=0,"",(BF38/Q38)))</f>
        <v>0.090909090909091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2</v>
      </c>
      <c r="BP38" s="120">
        <f>IF(Q38=0,"",IF(BO38=0,"",(BO38/Q38)))</f>
        <v>0.18181818181818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5</v>
      </c>
      <c r="BY38" s="127">
        <f>IF(Q38=0,"",IF(BX38=0,"",(BX38/Q38)))</f>
        <v>0.45454545454545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>
        <v>1</v>
      </c>
      <c r="CH38" s="134">
        <f>IF(Q38=0,"",IF(CG38=0,"",(CG38/Q38)))</f>
        <v>0.090909090909091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133</v>
      </c>
      <c r="C39" s="189" t="s">
        <v>58</v>
      </c>
      <c r="D39" s="189"/>
      <c r="E39" s="189" t="s">
        <v>120</v>
      </c>
      <c r="F39" s="189" t="s">
        <v>121</v>
      </c>
      <c r="G39" s="189" t="s">
        <v>61</v>
      </c>
      <c r="H39" s="89"/>
      <c r="I39" s="89" t="s">
        <v>131</v>
      </c>
      <c r="J39" s="89" t="s">
        <v>134</v>
      </c>
      <c r="K39" s="181"/>
      <c r="L39" s="80">
        <v>0</v>
      </c>
      <c r="M39" s="80">
        <v>0</v>
      </c>
      <c r="N39" s="80">
        <v>0</v>
      </c>
      <c r="O39" s="91">
        <v>7</v>
      </c>
      <c r="P39" s="92">
        <v>0</v>
      </c>
      <c r="Q39" s="93">
        <f>O39+P39</f>
        <v>7</v>
      </c>
      <c r="R39" s="81" t="str">
        <f>IFERROR(Q39/N39,"-")</f>
        <v>-</v>
      </c>
      <c r="S39" s="80">
        <v>0</v>
      </c>
      <c r="T39" s="80">
        <v>2</v>
      </c>
      <c r="U39" s="81">
        <f>IFERROR(T39/(Q39),"-")</f>
        <v>0.28571428571429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>
        <v>1</v>
      </c>
      <c r="AO39" s="101">
        <f>IF(Q39=0,"",IF(AN39=0,"",(AN39/Q39)))</f>
        <v>0.14285714285714</v>
      </c>
      <c r="AP39" s="100"/>
      <c r="AQ39" s="102">
        <f>IFERROR(AP39/AN39,"-")</f>
        <v>0</v>
      </c>
      <c r="AR39" s="103"/>
      <c r="AS39" s="104">
        <f>IFERROR(AR39/AN39,"-")</f>
        <v>0</v>
      </c>
      <c r="AT39" s="105"/>
      <c r="AU39" s="105"/>
      <c r="AV39" s="105"/>
      <c r="AW39" s="106">
        <v>2</v>
      </c>
      <c r="AX39" s="107">
        <f>IF(Q39=0,"",IF(AW39=0,"",(AW39/Q39)))</f>
        <v>0.28571428571429</v>
      </c>
      <c r="AY39" s="106"/>
      <c r="AZ39" s="108">
        <f>IFERROR(AY39/AW39,"-")</f>
        <v>0</v>
      </c>
      <c r="BA39" s="109"/>
      <c r="BB39" s="110">
        <f>IFERROR(BA39/AW39,"-")</f>
        <v>0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2</v>
      </c>
      <c r="BP39" s="120">
        <f>IF(Q39=0,"",IF(BO39=0,"",(BO39/Q39)))</f>
        <v>0.28571428571429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2</v>
      </c>
      <c r="BY39" s="127">
        <f>IF(Q39=0,"",IF(BX39=0,"",(BX39/Q39)))</f>
        <v>0.28571428571429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135</v>
      </c>
      <c r="C40" s="189" t="s">
        <v>58</v>
      </c>
      <c r="D40" s="189"/>
      <c r="E40" s="189" t="s">
        <v>123</v>
      </c>
      <c r="F40" s="189" t="s">
        <v>124</v>
      </c>
      <c r="G40" s="189" t="s">
        <v>61</v>
      </c>
      <c r="H40" s="89"/>
      <c r="I40" s="89" t="s">
        <v>131</v>
      </c>
      <c r="J40" s="89" t="s">
        <v>136</v>
      </c>
      <c r="K40" s="181"/>
      <c r="L40" s="80">
        <v>0</v>
      </c>
      <c r="M40" s="80">
        <v>0</v>
      </c>
      <c r="N40" s="80">
        <v>0</v>
      </c>
      <c r="O40" s="91">
        <v>10</v>
      </c>
      <c r="P40" s="92">
        <v>0</v>
      </c>
      <c r="Q40" s="93">
        <f>O40+P40</f>
        <v>10</v>
      </c>
      <c r="R40" s="81" t="str">
        <f>IFERROR(Q40/N40,"-")</f>
        <v>-</v>
      </c>
      <c r="S40" s="80">
        <v>0</v>
      </c>
      <c r="T40" s="80">
        <v>1</v>
      </c>
      <c r="U40" s="81">
        <f>IFERROR(T40/(Q40),"-")</f>
        <v>0.1</v>
      </c>
      <c r="V40" s="82"/>
      <c r="W40" s="83">
        <v>2</v>
      </c>
      <c r="X40" s="81">
        <f>IF(Q40=0,"-",W40/Q40)</f>
        <v>0.2</v>
      </c>
      <c r="Y40" s="186">
        <v>76000</v>
      </c>
      <c r="Z40" s="187">
        <f>IFERROR(Y40/Q40,"-")</f>
        <v>7600</v>
      </c>
      <c r="AA40" s="187">
        <f>IFERROR(Y40/W40,"-")</f>
        <v>38000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0.1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3</v>
      </c>
      <c r="BP40" s="120">
        <f>IF(Q40=0,"",IF(BO40=0,"",(BO40/Q40)))</f>
        <v>0.3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5</v>
      </c>
      <c r="BY40" s="127">
        <f>IF(Q40=0,"",IF(BX40=0,"",(BX40/Q40)))</f>
        <v>0.5</v>
      </c>
      <c r="BZ40" s="128">
        <v>2</v>
      </c>
      <c r="CA40" s="129">
        <f>IFERROR(BZ40/BX40,"-")</f>
        <v>0.4</v>
      </c>
      <c r="CB40" s="130">
        <v>76000</v>
      </c>
      <c r="CC40" s="131">
        <f>IFERROR(CB40/BX40,"-")</f>
        <v>15200</v>
      </c>
      <c r="CD40" s="132">
        <v>1</v>
      </c>
      <c r="CE40" s="132"/>
      <c r="CF40" s="132">
        <v>1</v>
      </c>
      <c r="CG40" s="133">
        <v>1</v>
      </c>
      <c r="CH40" s="134">
        <f>IF(Q40=0,"",IF(CG40=0,"",(CG40/Q40)))</f>
        <v>0.1</v>
      </c>
      <c r="CI40" s="135"/>
      <c r="CJ40" s="136">
        <f>IFERROR(CI40/CG40,"-")</f>
        <v>0</v>
      </c>
      <c r="CK40" s="137"/>
      <c r="CL40" s="138">
        <f>IFERROR(CK40/CG40,"-")</f>
        <v>0</v>
      </c>
      <c r="CM40" s="139"/>
      <c r="CN40" s="139"/>
      <c r="CO40" s="139"/>
      <c r="CP40" s="140">
        <v>2</v>
      </c>
      <c r="CQ40" s="141">
        <v>76000</v>
      </c>
      <c r="CR40" s="141">
        <v>73000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137</v>
      </c>
      <c r="C41" s="189" t="s">
        <v>58</v>
      </c>
      <c r="D41" s="189"/>
      <c r="E41" s="189" t="s">
        <v>105</v>
      </c>
      <c r="F41" s="189" t="s">
        <v>105</v>
      </c>
      <c r="G41" s="189" t="s">
        <v>66</v>
      </c>
      <c r="H41" s="89"/>
      <c r="I41" s="89"/>
      <c r="J41" s="89"/>
      <c r="K41" s="181"/>
      <c r="L41" s="80">
        <v>60</v>
      </c>
      <c r="M41" s="80">
        <v>35</v>
      </c>
      <c r="N41" s="80">
        <v>46</v>
      </c>
      <c r="O41" s="91">
        <v>7</v>
      </c>
      <c r="P41" s="92">
        <v>0</v>
      </c>
      <c r="Q41" s="93">
        <f>O41+P41</f>
        <v>7</v>
      </c>
      <c r="R41" s="81">
        <f>IFERROR(Q41/N41,"-")</f>
        <v>0.15217391304348</v>
      </c>
      <c r="S41" s="80">
        <v>3</v>
      </c>
      <c r="T41" s="80">
        <v>1</v>
      </c>
      <c r="U41" s="81">
        <f>IFERROR(T41/(Q41),"-")</f>
        <v>0.14285714285714</v>
      </c>
      <c r="V41" s="82"/>
      <c r="W41" s="83">
        <v>1</v>
      </c>
      <c r="X41" s="81">
        <f>IF(Q41=0,"-",W41/Q41)</f>
        <v>0.14285714285714</v>
      </c>
      <c r="Y41" s="186">
        <v>539000</v>
      </c>
      <c r="Z41" s="187">
        <f>IFERROR(Y41/Q41,"-")</f>
        <v>77000</v>
      </c>
      <c r="AA41" s="187">
        <f>IFERROR(Y41/W41,"-")</f>
        <v>539000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>
        <v>1</v>
      </c>
      <c r="AX41" s="107">
        <f>IF(Q41=0,"",IF(AW41=0,"",(AW41/Q41)))</f>
        <v>0.14285714285714</v>
      </c>
      <c r="AY41" s="106"/>
      <c r="AZ41" s="108">
        <f>IFERROR(AY41/AW41,"-")</f>
        <v>0</v>
      </c>
      <c r="BA41" s="109"/>
      <c r="BB41" s="110">
        <f>IFERROR(BA41/AW41,"-")</f>
        <v>0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2</v>
      </c>
      <c r="BP41" s="120">
        <f>IF(Q41=0,"",IF(BO41=0,"",(BO41/Q41)))</f>
        <v>0.28571428571429</v>
      </c>
      <c r="BQ41" s="121">
        <v>1</v>
      </c>
      <c r="BR41" s="122">
        <f>IFERROR(BQ41/BO41,"-")</f>
        <v>0.5</v>
      </c>
      <c r="BS41" s="123">
        <v>18000</v>
      </c>
      <c r="BT41" s="124">
        <f>IFERROR(BS41/BO41,"-")</f>
        <v>9000</v>
      </c>
      <c r="BU41" s="125"/>
      <c r="BV41" s="125"/>
      <c r="BW41" s="125">
        <v>1</v>
      </c>
      <c r="BX41" s="126">
        <v>3</v>
      </c>
      <c r="BY41" s="127">
        <f>IF(Q41=0,"",IF(BX41=0,"",(BX41/Q41)))</f>
        <v>0.42857142857143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>
        <v>1</v>
      </c>
      <c r="CH41" s="134">
        <f>IF(Q41=0,"",IF(CG41=0,"",(CG41/Q41)))</f>
        <v>0.14285714285714</v>
      </c>
      <c r="CI41" s="135">
        <v>1</v>
      </c>
      <c r="CJ41" s="136">
        <f>IFERROR(CI41/CG41,"-")</f>
        <v>1</v>
      </c>
      <c r="CK41" s="137">
        <v>539000</v>
      </c>
      <c r="CL41" s="138">
        <f>IFERROR(CK41/CG41,"-")</f>
        <v>539000</v>
      </c>
      <c r="CM41" s="139"/>
      <c r="CN41" s="139"/>
      <c r="CO41" s="139">
        <v>1</v>
      </c>
      <c r="CP41" s="140">
        <v>1</v>
      </c>
      <c r="CQ41" s="141">
        <v>539000</v>
      </c>
      <c r="CR41" s="141">
        <v>539000</v>
      </c>
      <c r="CS41" s="141"/>
      <c r="CT41" s="142" t="str">
        <f>IF(AND(CR41=0,CS41=0),"",IF(AND(CR41&lt;=100000,CS41&lt;=100000),"",IF(CR41/CQ41&gt;0.7,"男高",IF(CS41/CQ41&gt;0.7,"女高",""))))</f>
        <v>男高</v>
      </c>
    </row>
    <row r="42" spans="1:99">
      <c r="A42" s="79">
        <f>AC42</f>
        <v>0.075</v>
      </c>
      <c r="B42" s="189" t="s">
        <v>138</v>
      </c>
      <c r="C42" s="189" t="s">
        <v>58</v>
      </c>
      <c r="D42" s="189"/>
      <c r="E42" s="189" t="s">
        <v>102</v>
      </c>
      <c r="F42" s="189" t="s">
        <v>103</v>
      </c>
      <c r="G42" s="189" t="s">
        <v>61</v>
      </c>
      <c r="H42" s="89" t="s">
        <v>139</v>
      </c>
      <c r="I42" s="89" t="s">
        <v>140</v>
      </c>
      <c r="J42" s="190" t="s">
        <v>141</v>
      </c>
      <c r="K42" s="181">
        <v>120000</v>
      </c>
      <c r="L42" s="80">
        <v>0</v>
      </c>
      <c r="M42" s="80">
        <v>0</v>
      </c>
      <c r="N42" s="80">
        <v>0</v>
      </c>
      <c r="O42" s="91">
        <v>11</v>
      </c>
      <c r="P42" s="92">
        <v>0</v>
      </c>
      <c r="Q42" s="93">
        <f>O42+P42</f>
        <v>11</v>
      </c>
      <c r="R42" s="81" t="str">
        <f>IFERROR(Q42/N42,"-")</f>
        <v>-</v>
      </c>
      <c r="S42" s="80">
        <v>2</v>
      </c>
      <c r="T42" s="80">
        <v>1</v>
      </c>
      <c r="U42" s="81">
        <f>IFERROR(T42/(Q42),"-")</f>
        <v>0.090909090909091</v>
      </c>
      <c r="V42" s="82">
        <f>IFERROR(K42/SUM(Q42:Q43),"-")</f>
        <v>9230.7692307692</v>
      </c>
      <c r="W42" s="83">
        <v>2</v>
      </c>
      <c r="X42" s="81">
        <f>IF(Q42=0,"-",W42/Q42)</f>
        <v>0.18181818181818</v>
      </c>
      <c r="Y42" s="186">
        <v>9000</v>
      </c>
      <c r="Z42" s="187">
        <f>IFERROR(Y42/Q42,"-")</f>
        <v>818.18181818182</v>
      </c>
      <c r="AA42" s="187">
        <f>IFERROR(Y42/W42,"-")</f>
        <v>4500</v>
      </c>
      <c r="AB42" s="181">
        <f>SUM(Y42:Y43)-SUM(K42:K43)</f>
        <v>-111000</v>
      </c>
      <c r="AC42" s="85">
        <f>SUM(Y42:Y43)/SUM(K42:K43)</f>
        <v>0.075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>
        <v>1</v>
      </c>
      <c r="AX42" s="107">
        <f>IF(Q42=0,"",IF(AW42=0,"",(AW42/Q42)))</f>
        <v>0.090909090909091</v>
      </c>
      <c r="AY42" s="106"/>
      <c r="AZ42" s="108">
        <f>IFERROR(AY42/AW42,"-")</f>
        <v>0</v>
      </c>
      <c r="BA42" s="109"/>
      <c r="BB42" s="110">
        <f>IFERROR(BA42/AW42,"-")</f>
        <v>0</v>
      </c>
      <c r="BC42" s="111"/>
      <c r="BD42" s="111"/>
      <c r="BE42" s="111"/>
      <c r="BF42" s="112">
        <v>6</v>
      </c>
      <c r="BG42" s="113">
        <f>IF(Q42=0,"",IF(BF42=0,"",(BF42/Q42)))</f>
        <v>0.54545454545455</v>
      </c>
      <c r="BH42" s="112">
        <v>1</v>
      </c>
      <c r="BI42" s="114">
        <f>IFERROR(BH42/BF42,"-")</f>
        <v>0.16666666666667</v>
      </c>
      <c r="BJ42" s="115">
        <v>6000</v>
      </c>
      <c r="BK42" s="116">
        <f>IFERROR(BJ42/BF42,"-")</f>
        <v>1000</v>
      </c>
      <c r="BL42" s="117"/>
      <c r="BM42" s="117">
        <v>1</v>
      </c>
      <c r="BN42" s="117"/>
      <c r="BO42" s="119">
        <v>2</v>
      </c>
      <c r="BP42" s="120">
        <f>IF(Q42=0,"",IF(BO42=0,"",(BO42/Q42)))</f>
        <v>0.18181818181818</v>
      </c>
      <c r="BQ42" s="121">
        <v>1</v>
      </c>
      <c r="BR42" s="122">
        <f>IFERROR(BQ42/BO42,"-")</f>
        <v>0.5</v>
      </c>
      <c r="BS42" s="123">
        <v>3000</v>
      </c>
      <c r="BT42" s="124">
        <f>IFERROR(BS42/BO42,"-")</f>
        <v>1500</v>
      </c>
      <c r="BU42" s="125">
        <v>1</v>
      </c>
      <c r="BV42" s="125"/>
      <c r="BW42" s="125"/>
      <c r="BX42" s="126">
        <v>2</v>
      </c>
      <c r="BY42" s="127">
        <f>IF(Q42=0,"",IF(BX42=0,"",(BX42/Q42)))</f>
        <v>0.18181818181818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2</v>
      </c>
      <c r="CQ42" s="141">
        <v>9000</v>
      </c>
      <c r="CR42" s="141">
        <v>6000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142</v>
      </c>
      <c r="C43" s="189" t="s">
        <v>58</v>
      </c>
      <c r="D43" s="189"/>
      <c r="E43" s="189" t="s">
        <v>102</v>
      </c>
      <c r="F43" s="189" t="s">
        <v>103</v>
      </c>
      <c r="G43" s="189" t="s">
        <v>66</v>
      </c>
      <c r="H43" s="89"/>
      <c r="I43" s="89"/>
      <c r="J43" s="89"/>
      <c r="K43" s="181"/>
      <c r="L43" s="80">
        <v>5</v>
      </c>
      <c r="M43" s="80">
        <v>5</v>
      </c>
      <c r="N43" s="80">
        <v>1</v>
      </c>
      <c r="O43" s="91">
        <v>2</v>
      </c>
      <c r="P43" s="92">
        <v>0</v>
      </c>
      <c r="Q43" s="93">
        <f>O43+P43</f>
        <v>2</v>
      </c>
      <c r="R43" s="81">
        <f>IFERROR(Q43/N43,"-")</f>
        <v>2</v>
      </c>
      <c r="S43" s="80">
        <v>0</v>
      </c>
      <c r="T43" s="80">
        <v>0</v>
      </c>
      <c r="U43" s="81">
        <f>IFERROR(T43/(Q43),"-")</f>
        <v>0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1</v>
      </c>
      <c r="BP43" s="120">
        <f>IF(Q43=0,"",IF(BO43=0,"",(BO43/Q43)))</f>
        <v>0.5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>
        <v>1</v>
      </c>
      <c r="BY43" s="127">
        <f>IF(Q43=0,"",IF(BX43=0,"",(BX43/Q43)))</f>
        <v>0.5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>
        <f>AC44</f>
        <v>0.083333333333333</v>
      </c>
      <c r="B44" s="189" t="s">
        <v>143</v>
      </c>
      <c r="C44" s="189" t="s">
        <v>58</v>
      </c>
      <c r="D44" s="189"/>
      <c r="E44" s="189" t="s">
        <v>144</v>
      </c>
      <c r="F44" s="189" t="s">
        <v>97</v>
      </c>
      <c r="G44" s="189" t="s">
        <v>61</v>
      </c>
      <c r="H44" s="89" t="s">
        <v>139</v>
      </c>
      <c r="I44" s="89" t="s">
        <v>140</v>
      </c>
      <c r="J44" s="191" t="s">
        <v>145</v>
      </c>
      <c r="K44" s="181">
        <v>120000</v>
      </c>
      <c r="L44" s="80">
        <v>0</v>
      </c>
      <c r="M44" s="80">
        <v>0</v>
      </c>
      <c r="N44" s="80">
        <v>0</v>
      </c>
      <c r="O44" s="91">
        <v>11</v>
      </c>
      <c r="P44" s="92">
        <v>0</v>
      </c>
      <c r="Q44" s="93">
        <f>O44+P44</f>
        <v>11</v>
      </c>
      <c r="R44" s="81" t="str">
        <f>IFERROR(Q44/N44,"-")</f>
        <v>-</v>
      </c>
      <c r="S44" s="80">
        <v>0</v>
      </c>
      <c r="T44" s="80">
        <v>1</v>
      </c>
      <c r="U44" s="81">
        <f>IFERROR(T44/(Q44),"-")</f>
        <v>0.090909090909091</v>
      </c>
      <c r="V44" s="82">
        <f>IFERROR(K44/SUM(Q44:Q45),"-")</f>
        <v>10909.090909091</v>
      </c>
      <c r="W44" s="83">
        <v>1</v>
      </c>
      <c r="X44" s="81">
        <f>IF(Q44=0,"-",W44/Q44)</f>
        <v>0.090909090909091</v>
      </c>
      <c r="Y44" s="186">
        <v>10000</v>
      </c>
      <c r="Z44" s="187">
        <f>IFERROR(Y44/Q44,"-")</f>
        <v>909.09090909091</v>
      </c>
      <c r="AA44" s="187">
        <f>IFERROR(Y44/W44,"-")</f>
        <v>10000</v>
      </c>
      <c r="AB44" s="181">
        <f>SUM(Y44:Y45)-SUM(K44:K45)</f>
        <v>-110000</v>
      </c>
      <c r="AC44" s="85">
        <f>SUM(Y44:Y45)/SUM(K44:K45)</f>
        <v>0.083333333333333</v>
      </c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>
        <v>1</v>
      </c>
      <c r="AO44" s="101">
        <f>IF(Q44=0,"",IF(AN44=0,"",(AN44/Q44)))</f>
        <v>0.090909090909091</v>
      </c>
      <c r="AP44" s="100"/>
      <c r="AQ44" s="102">
        <f>IFERROR(AP44/AN44,"-")</f>
        <v>0</v>
      </c>
      <c r="AR44" s="103"/>
      <c r="AS44" s="104">
        <f>IFERROR(AR44/AN44,"-")</f>
        <v>0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1</v>
      </c>
      <c r="BG44" s="113">
        <f>IF(Q44=0,"",IF(BF44=0,"",(BF44/Q44)))</f>
        <v>0.090909090909091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5</v>
      </c>
      <c r="BP44" s="120">
        <f>IF(Q44=0,"",IF(BO44=0,"",(BO44/Q44)))</f>
        <v>0.45454545454545</v>
      </c>
      <c r="BQ44" s="121">
        <v>1</v>
      </c>
      <c r="BR44" s="122">
        <f>IFERROR(BQ44/BO44,"-")</f>
        <v>0.2</v>
      </c>
      <c r="BS44" s="123">
        <v>10000</v>
      </c>
      <c r="BT44" s="124">
        <f>IFERROR(BS44/BO44,"-")</f>
        <v>2000</v>
      </c>
      <c r="BU44" s="125"/>
      <c r="BV44" s="125">
        <v>1</v>
      </c>
      <c r="BW44" s="125"/>
      <c r="BX44" s="126">
        <v>1</v>
      </c>
      <c r="BY44" s="127">
        <f>IF(Q44=0,"",IF(BX44=0,"",(BX44/Q44)))</f>
        <v>0.090909090909091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>
        <v>3</v>
      </c>
      <c r="CH44" s="134">
        <f>IF(Q44=0,"",IF(CG44=0,"",(CG44/Q44)))</f>
        <v>0.27272727272727</v>
      </c>
      <c r="CI44" s="135"/>
      <c r="CJ44" s="136">
        <f>IFERROR(CI44/CG44,"-")</f>
        <v>0</v>
      </c>
      <c r="CK44" s="137"/>
      <c r="CL44" s="138">
        <f>IFERROR(CK44/CG44,"-")</f>
        <v>0</v>
      </c>
      <c r="CM44" s="139"/>
      <c r="CN44" s="139"/>
      <c r="CO44" s="139"/>
      <c r="CP44" s="140">
        <v>1</v>
      </c>
      <c r="CQ44" s="141">
        <v>10000</v>
      </c>
      <c r="CR44" s="141">
        <v>10000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146</v>
      </c>
      <c r="C45" s="189" t="s">
        <v>58</v>
      </c>
      <c r="D45" s="189"/>
      <c r="E45" s="189" t="s">
        <v>144</v>
      </c>
      <c r="F45" s="189" t="s">
        <v>97</v>
      </c>
      <c r="G45" s="189" t="s">
        <v>66</v>
      </c>
      <c r="H45" s="89"/>
      <c r="I45" s="89"/>
      <c r="J45" s="89"/>
      <c r="K45" s="181"/>
      <c r="L45" s="80">
        <v>12</v>
      </c>
      <c r="M45" s="80">
        <v>5</v>
      </c>
      <c r="N45" s="80">
        <v>0</v>
      </c>
      <c r="O45" s="91">
        <v>0</v>
      </c>
      <c r="P45" s="92">
        <v>0</v>
      </c>
      <c r="Q45" s="93">
        <f>O45+P45</f>
        <v>0</v>
      </c>
      <c r="R45" s="81" t="str">
        <f>IFERROR(Q45/N45,"-")</f>
        <v>-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0.086666666666667</v>
      </c>
      <c r="B46" s="189" t="s">
        <v>147</v>
      </c>
      <c r="C46" s="189" t="s">
        <v>58</v>
      </c>
      <c r="D46" s="189"/>
      <c r="E46" s="189" t="s">
        <v>102</v>
      </c>
      <c r="F46" s="189" t="s">
        <v>103</v>
      </c>
      <c r="G46" s="189" t="s">
        <v>61</v>
      </c>
      <c r="H46" s="89" t="s">
        <v>116</v>
      </c>
      <c r="I46" s="89" t="s">
        <v>140</v>
      </c>
      <c r="J46" s="191" t="s">
        <v>148</v>
      </c>
      <c r="K46" s="181">
        <v>150000</v>
      </c>
      <c r="L46" s="80">
        <v>0</v>
      </c>
      <c r="M46" s="80">
        <v>0</v>
      </c>
      <c r="N46" s="80">
        <v>0</v>
      </c>
      <c r="O46" s="91">
        <v>4</v>
      </c>
      <c r="P46" s="92">
        <v>0</v>
      </c>
      <c r="Q46" s="93">
        <f>O46+P46</f>
        <v>4</v>
      </c>
      <c r="R46" s="81" t="str">
        <f>IFERROR(Q46/N46,"-")</f>
        <v>-</v>
      </c>
      <c r="S46" s="80">
        <v>0</v>
      </c>
      <c r="T46" s="80">
        <v>0</v>
      </c>
      <c r="U46" s="81">
        <f>IFERROR(T46/(Q46),"-")</f>
        <v>0</v>
      </c>
      <c r="V46" s="82">
        <f>IFERROR(K46/SUM(Q46:Q47),"-")</f>
        <v>25000</v>
      </c>
      <c r="W46" s="83">
        <v>1</v>
      </c>
      <c r="X46" s="81">
        <f>IF(Q46=0,"-",W46/Q46)</f>
        <v>0.25</v>
      </c>
      <c r="Y46" s="186">
        <v>5000</v>
      </c>
      <c r="Z46" s="187">
        <f>IFERROR(Y46/Q46,"-")</f>
        <v>1250</v>
      </c>
      <c r="AA46" s="187">
        <f>IFERROR(Y46/W46,"-")</f>
        <v>5000</v>
      </c>
      <c r="AB46" s="181">
        <f>SUM(Y46:Y47)-SUM(K46:K47)</f>
        <v>-137000</v>
      </c>
      <c r="AC46" s="85">
        <f>SUM(Y46:Y47)/SUM(K46:K47)</f>
        <v>0.086666666666667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>
        <v>1</v>
      </c>
      <c r="AO46" s="101">
        <f>IF(Q46=0,"",IF(AN46=0,"",(AN46/Q46)))</f>
        <v>0.25</v>
      </c>
      <c r="AP46" s="100">
        <v>1</v>
      </c>
      <c r="AQ46" s="102">
        <f>IFERROR(AP46/AN46,"-")</f>
        <v>1</v>
      </c>
      <c r="AR46" s="103">
        <v>5000</v>
      </c>
      <c r="AS46" s="104">
        <f>IFERROR(AR46/AN46,"-")</f>
        <v>5000</v>
      </c>
      <c r="AT46" s="105">
        <v>1</v>
      </c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0.25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1</v>
      </c>
      <c r="BP46" s="120">
        <f>IF(Q46=0,"",IF(BO46=0,"",(BO46/Q46)))</f>
        <v>0.25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>
        <v>1</v>
      </c>
      <c r="CH46" s="134">
        <f>IF(Q46=0,"",IF(CG46=0,"",(CG46/Q46)))</f>
        <v>0.25</v>
      </c>
      <c r="CI46" s="135"/>
      <c r="CJ46" s="136">
        <f>IFERROR(CI46/CG46,"-")</f>
        <v>0</v>
      </c>
      <c r="CK46" s="137"/>
      <c r="CL46" s="138">
        <f>IFERROR(CK46/CG46,"-")</f>
        <v>0</v>
      </c>
      <c r="CM46" s="139"/>
      <c r="CN46" s="139"/>
      <c r="CO46" s="139"/>
      <c r="CP46" s="140">
        <v>1</v>
      </c>
      <c r="CQ46" s="141">
        <v>5000</v>
      </c>
      <c r="CR46" s="141">
        <v>5000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149</v>
      </c>
      <c r="C47" s="189" t="s">
        <v>58</v>
      </c>
      <c r="D47" s="189"/>
      <c r="E47" s="189" t="s">
        <v>102</v>
      </c>
      <c r="F47" s="189" t="s">
        <v>103</v>
      </c>
      <c r="G47" s="189" t="s">
        <v>66</v>
      </c>
      <c r="H47" s="89"/>
      <c r="I47" s="89"/>
      <c r="J47" s="89"/>
      <c r="K47" s="181"/>
      <c r="L47" s="80">
        <v>74</v>
      </c>
      <c r="M47" s="80">
        <v>9</v>
      </c>
      <c r="N47" s="80">
        <v>2</v>
      </c>
      <c r="O47" s="91">
        <v>2</v>
      </c>
      <c r="P47" s="92">
        <v>0</v>
      </c>
      <c r="Q47" s="93">
        <f>O47+P47</f>
        <v>2</v>
      </c>
      <c r="R47" s="81">
        <f>IFERROR(Q47/N47,"-")</f>
        <v>1</v>
      </c>
      <c r="S47" s="80">
        <v>1</v>
      </c>
      <c r="T47" s="80">
        <v>0</v>
      </c>
      <c r="U47" s="81">
        <f>IFERROR(T47/(Q47),"-")</f>
        <v>0</v>
      </c>
      <c r="V47" s="82"/>
      <c r="W47" s="83">
        <v>1</v>
      </c>
      <c r="X47" s="81">
        <f>IF(Q47=0,"-",W47/Q47)</f>
        <v>0.5</v>
      </c>
      <c r="Y47" s="186">
        <v>8000</v>
      </c>
      <c r="Z47" s="187">
        <f>IFERROR(Y47/Q47,"-")</f>
        <v>4000</v>
      </c>
      <c r="AA47" s="187">
        <f>IFERROR(Y47/W47,"-")</f>
        <v>8000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>
        <v>1</v>
      </c>
      <c r="BP47" s="120">
        <f>IF(Q47=0,"",IF(BO47=0,"",(BO47/Q47)))</f>
        <v>0.5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>
        <v>1</v>
      </c>
      <c r="BY47" s="127">
        <f>IF(Q47=0,"",IF(BX47=0,"",(BX47/Q47)))</f>
        <v>0.5</v>
      </c>
      <c r="BZ47" s="128">
        <v>1</v>
      </c>
      <c r="CA47" s="129">
        <f>IFERROR(BZ47/BX47,"-")</f>
        <v>1</v>
      </c>
      <c r="CB47" s="130">
        <v>8000</v>
      </c>
      <c r="CC47" s="131">
        <f>IFERROR(CB47/BX47,"-")</f>
        <v>8000</v>
      </c>
      <c r="CD47" s="132">
        <v>1</v>
      </c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1</v>
      </c>
      <c r="CQ47" s="141">
        <v>8000</v>
      </c>
      <c r="CR47" s="141">
        <v>8000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</v>
      </c>
      <c r="B48" s="189" t="s">
        <v>150</v>
      </c>
      <c r="C48" s="189" t="s">
        <v>58</v>
      </c>
      <c r="D48" s="189"/>
      <c r="E48" s="189" t="s">
        <v>144</v>
      </c>
      <c r="F48" s="189" t="s">
        <v>97</v>
      </c>
      <c r="G48" s="189" t="s">
        <v>61</v>
      </c>
      <c r="H48" s="89" t="s">
        <v>116</v>
      </c>
      <c r="I48" s="89" t="s">
        <v>140</v>
      </c>
      <c r="J48" s="191" t="s">
        <v>151</v>
      </c>
      <c r="K48" s="181">
        <v>150000</v>
      </c>
      <c r="L48" s="80">
        <v>0</v>
      </c>
      <c r="M48" s="80">
        <v>0</v>
      </c>
      <c r="N48" s="80">
        <v>0</v>
      </c>
      <c r="O48" s="91">
        <v>7</v>
      </c>
      <c r="P48" s="92">
        <v>0</v>
      </c>
      <c r="Q48" s="93">
        <f>O48+P48</f>
        <v>7</v>
      </c>
      <c r="R48" s="81" t="str">
        <f>IFERROR(Q48/N48,"-")</f>
        <v>-</v>
      </c>
      <c r="S48" s="80">
        <v>2</v>
      </c>
      <c r="T48" s="80">
        <v>1</v>
      </c>
      <c r="U48" s="81">
        <f>IFERROR(T48/(Q48),"-")</f>
        <v>0.14285714285714</v>
      </c>
      <c r="V48" s="82">
        <f>IFERROR(K48/SUM(Q48:Q49),"-")</f>
        <v>18750</v>
      </c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>
        <f>SUM(Y48:Y49)-SUM(K48:K49)</f>
        <v>-150000</v>
      </c>
      <c r="AC48" s="85">
        <f>SUM(Y48:Y49)/SUM(K48:K49)</f>
        <v>0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6</v>
      </c>
      <c r="BP48" s="120">
        <f>IF(Q48=0,"",IF(BO48=0,"",(BO48/Q48)))</f>
        <v>0.85714285714286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1</v>
      </c>
      <c r="BY48" s="127">
        <f>IF(Q48=0,"",IF(BX48=0,"",(BX48/Q48)))</f>
        <v>0.14285714285714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152</v>
      </c>
      <c r="C49" s="189" t="s">
        <v>58</v>
      </c>
      <c r="D49" s="189"/>
      <c r="E49" s="189" t="s">
        <v>144</v>
      </c>
      <c r="F49" s="189" t="s">
        <v>97</v>
      </c>
      <c r="G49" s="189" t="s">
        <v>66</v>
      </c>
      <c r="H49" s="89"/>
      <c r="I49" s="89"/>
      <c r="J49" s="89"/>
      <c r="K49" s="181"/>
      <c r="L49" s="80">
        <v>11</v>
      </c>
      <c r="M49" s="80">
        <v>7</v>
      </c>
      <c r="N49" s="80">
        <v>1</v>
      </c>
      <c r="O49" s="91">
        <v>1</v>
      </c>
      <c r="P49" s="92">
        <v>0</v>
      </c>
      <c r="Q49" s="93">
        <f>O49+P49</f>
        <v>1</v>
      </c>
      <c r="R49" s="81">
        <f>IFERROR(Q49/N49,"-")</f>
        <v>1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1</v>
      </c>
      <c r="BP49" s="120">
        <f>IF(Q49=0,"",IF(BO49=0,"",(BO49/Q49)))</f>
        <v>1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>
        <f>AC50</f>
        <v>1.0363636363636</v>
      </c>
      <c r="B50" s="189" t="s">
        <v>153</v>
      </c>
      <c r="C50" s="189" t="s">
        <v>58</v>
      </c>
      <c r="D50" s="189"/>
      <c r="E50" s="189" t="s">
        <v>154</v>
      </c>
      <c r="F50" s="189" t="s">
        <v>100</v>
      </c>
      <c r="G50" s="189" t="s">
        <v>61</v>
      </c>
      <c r="H50" s="89" t="s">
        <v>62</v>
      </c>
      <c r="I50" s="89" t="s">
        <v>155</v>
      </c>
      <c r="J50" s="191" t="s">
        <v>151</v>
      </c>
      <c r="K50" s="181">
        <v>220000</v>
      </c>
      <c r="L50" s="80">
        <v>0</v>
      </c>
      <c r="M50" s="80">
        <v>0</v>
      </c>
      <c r="N50" s="80">
        <v>0</v>
      </c>
      <c r="O50" s="91">
        <v>28</v>
      </c>
      <c r="P50" s="92">
        <v>0</v>
      </c>
      <c r="Q50" s="93">
        <f>O50+P50</f>
        <v>28</v>
      </c>
      <c r="R50" s="81" t="str">
        <f>IFERROR(Q50/N50,"-")</f>
        <v>-</v>
      </c>
      <c r="S50" s="80">
        <v>2</v>
      </c>
      <c r="T50" s="80">
        <v>6</v>
      </c>
      <c r="U50" s="81">
        <f>IFERROR(T50/(Q50),"-")</f>
        <v>0.21428571428571</v>
      </c>
      <c r="V50" s="82">
        <f>IFERROR(K50/SUM(Q50:Q51),"-")</f>
        <v>7586.2068965517</v>
      </c>
      <c r="W50" s="83">
        <v>4</v>
      </c>
      <c r="X50" s="81">
        <f>IF(Q50=0,"-",W50/Q50)</f>
        <v>0.14285714285714</v>
      </c>
      <c r="Y50" s="186">
        <v>228000</v>
      </c>
      <c r="Z50" s="187">
        <f>IFERROR(Y50/Q50,"-")</f>
        <v>8142.8571428571</v>
      </c>
      <c r="AA50" s="187">
        <f>IFERROR(Y50/W50,"-")</f>
        <v>57000</v>
      </c>
      <c r="AB50" s="181">
        <f>SUM(Y50:Y51)-SUM(K50:K51)</f>
        <v>8000</v>
      </c>
      <c r="AC50" s="85">
        <f>SUM(Y50:Y51)/SUM(K50:K51)</f>
        <v>1.0363636363636</v>
      </c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>
        <v>4</v>
      </c>
      <c r="AO50" s="101">
        <f>IF(Q50=0,"",IF(AN50=0,"",(AN50/Q50)))</f>
        <v>0.14285714285714</v>
      </c>
      <c r="AP50" s="100"/>
      <c r="AQ50" s="102">
        <f>IFERROR(AP50/AN50,"-")</f>
        <v>0</v>
      </c>
      <c r="AR50" s="103"/>
      <c r="AS50" s="104">
        <f>IFERROR(AR50/AN50,"-")</f>
        <v>0</v>
      </c>
      <c r="AT50" s="105"/>
      <c r="AU50" s="105"/>
      <c r="AV50" s="105"/>
      <c r="AW50" s="106">
        <v>2</v>
      </c>
      <c r="AX50" s="107">
        <f>IF(Q50=0,"",IF(AW50=0,"",(AW50/Q50)))</f>
        <v>0.071428571428571</v>
      </c>
      <c r="AY50" s="106"/>
      <c r="AZ50" s="108">
        <f>IFERROR(AY50/AW50,"-")</f>
        <v>0</v>
      </c>
      <c r="BA50" s="109"/>
      <c r="BB50" s="110">
        <f>IFERROR(BA50/AW50,"-")</f>
        <v>0</v>
      </c>
      <c r="BC50" s="111"/>
      <c r="BD50" s="111"/>
      <c r="BE50" s="111"/>
      <c r="BF50" s="112">
        <v>8</v>
      </c>
      <c r="BG50" s="113">
        <f>IF(Q50=0,"",IF(BF50=0,"",(BF50/Q50)))</f>
        <v>0.28571428571429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8</v>
      </c>
      <c r="BP50" s="120">
        <f>IF(Q50=0,"",IF(BO50=0,"",(BO50/Q50)))</f>
        <v>0.28571428571429</v>
      </c>
      <c r="BQ50" s="121">
        <v>1</v>
      </c>
      <c r="BR50" s="122">
        <f>IFERROR(BQ50/BO50,"-")</f>
        <v>0.125</v>
      </c>
      <c r="BS50" s="123">
        <v>5000</v>
      </c>
      <c r="BT50" s="124">
        <f>IFERROR(BS50/BO50,"-")</f>
        <v>625</v>
      </c>
      <c r="BU50" s="125">
        <v>1</v>
      </c>
      <c r="BV50" s="125"/>
      <c r="BW50" s="125"/>
      <c r="BX50" s="126">
        <v>5</v>
      </c>
      <c r="BY50" s="127">
        <f>IF(Q50=0,"",IF(BX50=0,"",(BX50/Q50)))</f>
        <v>0.17857142857143</v>
      </c>
      <c r="BZ50" s="128">
        <v>3</v>
      </c>
      <c r="CA50" s="129">
        <f>IFERROR(BZ50/BX50,"-")</f>
        <v>0.6</v>
      </c>
      <c r="CB50" s="130">
        <v>223000</v>
      </c>
      <c r="CC50" s="131">
        <f>IFERROR(CB50/BX50,"-")</f>
        <v>44600</v>
      </c>
      <c r="CD50" s="132">
        <v>1</v>
      </c>
      <c r="CE50" s="132"/>
      <c r="CF50" s="132">
        <v>2</v>
      </c>
      <c r="CG50" s="133">
        <v>1</v>
      </c>
      <c r="CH50" s="134">
        <f>IF(Q50=0,"",IF(CG50=0,"",(CG50/Q50)))</f>
        <v>0.035714285714286</v>
      </c>
      <c r="CI50" s="135"/>
      <c r="CJ50" s="136">
        <f>IFERROR(CI50/CG50,"-")</f>
        <v>0</v>
      </c>
      <c r="CK50" s="137"/>
      <c r="CL50" s="138">
        <f>IFERROR(CK50/CG50,"-")</f>
        <v>0</v>
      </c>
      <c r="CM50" s="139"/>
      <c r="CN50" s="139"/>
      <c r="CO50" s="139"/>
      <c r="CP50" s="140">
        <v>4</v>
      </c>
      <c r="CQ50" s="141">
        <v>228000</v>
      </c>
      <c r="CR50" s="141">
        <v>187000</v>
      </c>
      <c r="CS50" s="141"/>
      <c r="CT50" s="142" t="str">
        <f>IF(AND(CR50=0,CS50=0),"",IF(AND(CR50&lt;=100000,CS50&lt;=100000),"",IF(CR50/CQ50&gt;0.7,"男高",IF(CS50/CQ50&gt;0.7,"女高",""))))</f>
        <v>男高</v>
      </c>
    </row>
    <row r="51" spans="1:99">
      <c r="A51" s="79"/>
      <c r="B51" s="189" t="s">
        <v>156</v>
      </c>
      <c r="C51" s="189" t="s">
        <v>58</v>
      </c>
      <c r="D51" s="189"/>
      <c r="E51" s="189" t="s">
        <v>154</v>
      </c>
      <c r="F51" s="189" t="s">
        <v>100</v>
      </c>
      <c r="G51" s="189" t="s">
        <v>66</v>
      </c>
      <c r="H51" s="89"/>
      <c r="I51" s="89"/>
      <c r="J51" s="89"/>
      <c r="K51" s="181"/>
      <c r="L51" s="80">
        <v>24</v>
      </c>
      <c r="M51" s="80">
        <v>17</v>
      </c>
      <c r="N51" s="80">
        <v>4</v>
      </c>
      <c r="O51" s="91">
        <v>1</v>
      </c>
      <c r="P51" s="92">
        <v>0</v>
      </c>
      <c r="Q51" s="93">
        <f>O51+P51</f>
        <v>1</v>
      </c>
      <c r="R51" s="81">
        <f>IFERROR(Q51/N51,"-")</f>
        <v>0.25</v>
      </c>
      <c r="S51" s="80">
        <v>0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1</v>
      </c>
      <c r="BP51" s="120">
        <f>IF(Q51=0,"",IF(BO51=0,"",(BO51/Q51)))</f>
        <v>1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>
        <f>AC52</f>
        <v>3.8733333333333</v>
      </c>
      <c r="B52" s="189" t="s">
        <v>157</v>
      </c>
      <c r="C52" s="189" t="s">
        <v>58</v>
      </c>
      <c r="D52" s="189"/>
      <c r="E52" s="189" t="s">
        <v>87</v>
      </c>
      <c r="F52" s="189" t="s">
        <v>88</v>
      </c>
      <c r="G52" s="189" t="s">
        <v>61</v>
      </c>
      <c r="H52" s="89" t="s">
        <v>62</v>
      </c>
      <c r="I52" s="89" t="s">
        <v>158</v>
      </c>
      <c r="J52" s="190" t="s">
        <v>159</v>
      </c>
      <c r="K52" s="181">
        <v>150000</v>
      </c>
      <c r="L52" s="80">
        <v>0</v>
      </c>
      <c r="M52" s="80">
        <v>0</v>
      </c>
      <c r="N52" s="80">
        <v>0</v>
      </c>
      <c r="O52" s="91">
        <v>15</v>
      </c>
      <c r="P52" s="92">
        <v>0</v>
      </c>
      <c r="Q52" s="93">
        <f>O52+P52</f>
        <v>15</v>
      </c>
      <c r="R52" s="81" t="str">
        <f>IFERROR(Q52/N52,"-")</f>
        <v>-</v>
      </c>
      <c r="S52" s="80">
        <v>1</v>
      </c>
      <c r="T52" s="80">
        <v>1</v>
      </c>
      <c r="U52" s="81">
        <f>IFERROR(T52/(Q52),"-")</f>
        <v>0.066666666666667</v>
      </c>
      <c r="V52" s="82">
        <f>IFERROR(K52/SUM(Q52:Q53),"-")</f>
        <v>8333.3333333333</v>
      </c>
      <c r="W52" s="83">
        <v>1</v>
      </c>
      <c r="X52" s="81">
        <f>IF(Q52=0,"-",W52/Q52)</f>
        <v>0.066666666666667</v>
      </c>
      <c r="Y52" s="186">
        <v>11000</v>
      </c>
      <c r="Z52" s="187">
        <f>IFERROR(Y52/Q52,"-")</f>
        <v>733.33333333333</v>
      </c>
      <c r="AA52" s="187">
        <f>IFERROR(Y52/W52,"-")</f>
        <v>11000</v>
      </c>
      <c r="AB52" s="181">
        <f>SUM(Y52:Y53)-SUM(K52:K53)</f>
        <v>431000</v>
      </c>
      <c r="AC52" s="85">
        <f>SUM(Y52:Y53)/SUM(K52:K53)</f>
        <v>3.8733333333333</v>
      </c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>
        <v>1</v>
      </c>
      <c r="AO52" s="101">
        <f>IF(Q52=0,"",IF(AN52=0,"",(AN52/Q52)))</f>
        <v>0.066666666666667</v>
      </c>
      <c r="AP52" s="100"/>
      <c r="AQ52" s="102">
        <f>IFERROR(AP52/AN52,"-")</f>
        <v>0</v>
      </c>
      <c r="AR52" s="103"/>
      <c r="AS52" s="104">
        <f>IFERROR(AR52/AN52,"-")</f>
        <v>0</v>
      </c>
      <c r="AT52" s="105"/>
      <c r="AU52" s="105"/>
      <c r="AV52" s="105"/>
      <c r="AW52" s="106">
        <v>3</v>
      </c>
      <c r="AX52" s="107">
        <f>IF(Q52=0,"",IF(AW52=0,"",(AW52/Q52)))</f>
        <v>0.2</v>
      </c>
      <c r="AY52" s="106">
        <v>1</v>
      </c>
      <c r="AZ52" s="108">
        <f>IFERROR(AY52/AW52,"-")</f>
        <v>0.33333333333333</v>
      </c>
      <c r="BA52" s="109">
        <v>11000</v>
      </c>
      <c r="BB52" s="110">
        <f>IFERROR(BA52/AW52,"-")</f>
        <v>3666.6666666667</v>
      </c>
      <c r="BC52" s="111"/>
      <c r="BD52" s="111"/>
      <c r="BE52" s="111">
        <v>1</v>
      </c>
      <c r="BF52" s="112">
        <v>4</v>
      </c>
      <c r="BG52" s="113">
        <f>IF(Q52=0,"",IF(BF52=0,"",(BF52/Q52)))</f>
        <v>0.26666666666667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>
        <v>4</v>
      </c>
      <c r="BP52" s="120">
        <f>IF(Q52=0,"",IF(BO52=0,"",(BO52/Q52)))</f>
        <v>0.26666666666667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3</v>
      </c>
      <c r="BY52" s="127">
        <f>IF(Q52=0,"",IF(BX52=0,"",(BX52/Q52)))</f>
        <v>0.2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1</v>
      </c>
      <c r="CQ52" s="141">
        <v>11000</v>
      </c>
      <c r="CR52" s="141">
        <v>11000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160</v>
      </c>
      <c r="C53" s="189" t="s">
        <v>58</v>
      </c>
      <c r="D53" s="189"/>
      <c r="E53" s="189" t="s">
        <v>87</v>
      </c>
      <c r="F53" s="189" t="s">
        <v>88</v>
      </c>
      <c r="G53" s="189" t="s">
        <v>66</v>
      </c>
      <c r="H53" s="89"/>
      <c r="I53" s="89"/>
      <c r="J53" s="89"/>
      <c r="K53" s="181"/>
      <c r="L53" s="80">
        <v>428</v>
      </c>
      <c r="M53" s="80">
        <v>13</v>
      </c>
      <c r="N53" s="80">
        <v>10</v>
      </c>
      <c r="O53" s="91">
        <v>3</v>
      </c>
      <c r="P53" s="92">
        <v>0</v>
      </c>
      <c r="Q53" s="93">
        <f>O53+P53</f>
        <v>3</v>
      </c>
      <c r="R53" s="81">
        <f>IFERROR(Q53/N53,"-")</f>
        <v>0.3</v>
      </c>
      <c r="S53" s="80">
        <v>1</v>
      </c>
      <c r="T53" s="80">
        <v>0</v>
      </c>
      <c r="U53" s="81">
        <f>IFERROR(T53/(Q53),"-")</f>
        <v>0</v>
      </c>
      <c r="V53" s="82"/>
      <c r="W53" s="83">
        <v>2</v>
      </c>
      <c r="X53" s="81">
        <f>IF(Q53=0,"-",W53/Q53)</f>
        <v>0.66666666666667</v>
      </c>
      <c r="Y53" s="186">
        <v>570000</v>
      </c>
      <c r="Z53" s="187">
        <f>IFERROR(Y53/Q53,"-")</f>
        <v>190000</v>
      </c>
      <c r="AA53" s="187">
        <f>IFERROR(Y53/W53,"-")</f>
        <v>285000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1</v>
      </c>
      <c r="BG53" s="113">
        <f>IF(Q53=0,"",IF(BF53=0,"",(BF53/Q53)))</f>
        <v>0.33333333333333</v>
      </c>
      <c r="BH53" s="112">
        <v>1</v>
      </c>
      <c r="BI53" s="114">
        <f>IFERROR(BH53/BF53,"-")</f>
        <v>1</v>
      </c>
      <c r="BJ53" s="115">
        <v>21000</v>
      </c>
      <c r="BK53" s="116">
        <f>IFERROR(BJ53/BF53,"-")</f>
        <v>21000</v>
      </c>
      <c r="BL53" s="117"/>
      <c r="BM53" s="117"/>
      <c r="BN53" s="117">
        <v>1</v>
      </c>
      <c r="BO53" s="119">
        <v>1</v>
      </c>
      <c r="BP53" s="120">
        <f>IF(Q53=0,"",IF(BO53=0,"",(BO53/Q53)))</f>
        <v>0.33333333333333</v>
      </c>
      <c r="BQ53" s="121">
        <v>1</v>
      </c>
      <c r="BR53" s="122">
        <f>IFERROR(BQ53/BO53,"-")</f>
        <v>1</v>
      </c>
      <c r="BS53" s="123">
        <v>554000</v>
      </c>
      <c r="BT53" s="124">
        <f>IFERROR(BS53/BO53,"-")</f>
        <v>554000</v>
      </c>
      <c r="BU53" s="125"/>
      <c r="BV53" s="125"/>
      <c r="BW53" s="125">
        <v>1</v>
      </c>
      <c r="BX53" s="126">
        <v>1</v>
      </c>
      <c r="BY53" s="127">
        <f>IF(Q53=0,"",IF(BX53=0,"",(BX53/Q53)))</f>
        <v>0.33333333333333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2</v>
      </c>
      <c r="CQ53" s="141">
        <v>570000</v>
      </c>
      <c r="CR53" s="141">
        <v>554000</v>
      </c>
      <c r="CS53" s="141"/>
      <c r="CT53" s="142" t="str">
        <f>IF(AND(CR53=0,CS53=0),"",IF(AND(CR53&lt;=100000,CS53&lt;=100000),"",IF(CR53/CQ53&gt;0.7,"男高",IF(CS53/CQ53&gt;0.7,"女高",""))))</f>
        <v>男高</v>
      </c>
    </row>
    <row r="54" spans="1:99">
      <c r="A54" s="79">
        <f>AC54</f>
        <v>0.11363636363636</v>
      </c>
      <c r="B54" s="189" t="s">
        <v>161</v>
      </c>
      <c r="C54" s="189" t="s">
        <v>58</v>
      </c>
      <c r="D54" s="189"/>
      <c r="E54" s="189" t="s">
        <v>154</v>
      </c>
      <c r="F54" s="189" t="s">
        <v>100</v>
      </c>
      <c r="G54" s="189" t="s">
        <v>61</v>
      </c>
      <c r="H54" s="89" t="s">
        <v>78</v>
      </c>
      <c r="I54" s="89" t="s">
        <v>155</v>
      </c>
      <c r="J54" s="190" t="s">
        <v>141</v>
      </c>
      <c r="K54" s="181">
        <v>220000</v>
      </c>
      <c r="L54" s="80">
        <v>0</v>
      </c>
      <c r="M54" s="80">
        <v>0</v>
      </c>
      <c r="N54" s="80">
        <v>0</v>
      </c>
      <c r="O54" s="91">
        <v>32</v>
      </c>
      <c r="P54" s="92">
        <v>0</v>
      </c>
      <c r="Q54" s="93">
        <f>O54+P54</f>
        <v>32</v>
      </c>
      <c r="R54" s="81" t="str">
        <f>IFERROR(Q54/N54,"-")</f>
        <v>-</v>
      </c>
      <c r="S54" s="80">
        <v>3</v>
      </c>
      <c r="T54" s="80">
        <v>4</v>
      </c>
      <c r="U54" s="81">
        <f>IFERROR(T54/(Q54),"-")</f>
        <v>0.125</v>
      </c>
      <c r="V54" s="82">
        <f>IFERROR(K54/SUM(Q54:Q55),"-")</f>
        <v>6470.5882352941</v>
      </c>
      <c r="W54" s="83">
        <v>5</v>
      </c>
      <c r="X54" s="81">
        <f>IF(Q54=0,"-",W54/Q54)</f>
        <v>0.15625</v>
      </c>
      <c r="Y54" s="186">
        <v>25000</v>
      </c>
      <c r="Z54" s="187">
        <f>IFERROR(Y54/Q54,"-")</f>
        <v>781.25</v>
      </c>
      <c r="AA54" s="187">
        <f>IFERROR(Y54/W54,"-")</f>
        <v>5000</v>
      </c>
      <c r="AB54" s="181">
        <f>SUM(Y54:Y55)-SUM(K54:K55)</f>
        <v>-195000</v>
      </c>
      <c r="AC54" s="85">
        <f>SUM(Y54:Y55)/SUM(K54:K55)</f>
        <v>0.11363636363636</v>
      </c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>
        <v>2</v>
      </c>
      <c r="AO54" s="101">
        <f>IF(Q54=0,"",IF(AN54=0,"",(AN54/Q54)))</f>
        <v>0.0625</v>
      </c>
      <c r="AP54" s="100"/>
      <c r="AQ54" s="102">
        <f>IFERROR(AP54/AN54,"-")</f>
        <v>0</v>
      </c>
      <c r="AR54" s="103"/>
      <c r="AS54" s="104">
        <f>IFERROR(AR54/AN54,"-")</f>
        <v>0</v>
      </c>
      <c r="AT54" s="105"/>
      <c r="AU54" s="105"/>
      <c r="AV54" s="105"/>
      <c r="AW54" s="106">
        <v>2</v>
      </c>
      <c r="AX54" s="107">
        <f>IF(Q54=0,"",IF(AW54=0,"",(AW54/Q54)))</f>
        <v>0.0625</v>
      </c>
      <c r="AY54" s="106"/>
      <c r="AZ54" s="108">
        <f>IFERROR(AY54/AW54,"-")</f>
        <v>0</v>
      </c>
      <c r="BA54" s="109"/>
      <c r="BB54" s="110">
        <f>IFERROR(BA54/AW54,"-")</f>
        <v>0</v>
      </c>
      <c r="BC54" s="111"/>
      <c r="BD54" s="111"/>
      <c r="BE54" s="111"/>
      <c r="BF54" s="112">
        <v>7</v>
      </c>
      <c r="BG54" s="113">
        <f>IF(Q54=0,"",IF(BF54=0,"",(BF54/Q54)))</f>
        <v>0.21875</v>
      </c>
      <c r="BH54" s="112">
        <v>1</v>
      </c>
      <c r="BI54" s="114">
        <f>IFERROR(BH54/BF54,"-")</f>
        <v>0.14285714285714</v>
      </c>
      <c r="BJ54" s="115">
        <v>3000</v>
      </c>
      <c r="BK54" s="116">
        <f>IFERROR(BJ54/BF54,"-")</f>
        <v>428.57142857143</v>
      </c>
      <c r="BL54" s="117">
        <v>1</v>
      </c>
      <c r="BM54" s="117"/>
      <c r="BN54" s="117"/>
      <c r="BO54" s="119">
        <v>13</v>
      </c>
      <c r="BP54" s="120">
        <f>IF(Q54=0,"",IF(BO54=0,"",(BO54/Q54)))</f>
        <v>0.40625</v>
      </c>
      <c r="BQ54" s="121">
        <v>1</v>
      </c>
      <c r="BR54" s="122">
        <f>IFERROR(BQ54/BO54,"-")</f>
        <v>0.076923076923077</v>
      </c>
      <c r="BS54" s="123">
        <v>7000</v>
      </c>
      <c r="BT54" s="124">
        <f>IFERROR(BS54/BO54,"-")</f>
        <v>538.46153846154</v>
      </c>
      <c r="BU54" s="125"/>
      <c r="BV54" s="125">
        <v>1</v>
      </c>
      <c r="BW54" s="125"/>
      <c r="BX54" s="126">
        <v>6</v>
      </c>
      <c r="BY54" s="127">
        <f>IF(Q54=0,"",IF(BX54=0,"",(BX54/Q54)))</f>
        <v>0.1875</v>
      </c>
      <c r="BZ54" s="128">
        <v>2</v>
      </c>
      <c r="CA54" s="129">
        <f>IFERROR(BZ54/BX54,"-")</f>
        <v>0.33333333333333</v>
      </c>
      <c r="CB54" s="130">
        <v>13000</v>
      </c>
      <c r="CC54" s="131">
        <f>IFERROR(CB54/BX54,"-")</f>
        <v>2166.6666666667</v>
      </c>
      <c r="CD54" s="132">
        <v>1</v>
      </c>
      <c r="CE54" s="132">
        <v>1</v>
      </c>
      <c r="CF54" s="132"/>
      <c r="CG54" s="133">
        <v>2</v>
      </c>
      <c r="CH54" s="134">
        <f>IF(Q54=0,"",IF(CG54=0,"",(CG54/Q54)))</f>
        <v>0.0625</v>
      </c>
      <c r="CI54" s="135">
        <v>1</v>
      </c>
      <c r="CJ54" s="136">
        <f>IFERROR(CI54/CG54,"-")</f>
        <v>0.5</v>
      </c>
      <c r="CK54" s="137">
        <v>2000</v>
      </c>
      <c r="CL54" s="138">
        <f>IFERROR(CK54/CG54,"-")</f>
        <v>1000</v>
      </c>
      <c r="CM54" s="139">
        <v>1</v>
      </c>
      <c r="CN54" s="139"/>
      <c r="CO54" s="139"/>
      <c r="CP54" s="140">
        <v>5</v>
      </c>
      <c r="CQ54" s="141">
        <v>25000</v>
      </c>
      <c r="CR54" s="141">
        <v>10000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162</v>
      </c>
      <c r="C55" s="189" t="s">
        <v>58</v>
      </c>
      <c r="D55" s="189"/>
      <c r="E55" s="189" t="s">
        <v>154</v>
      </c>
      <c r="F55" s="189" t="s">
        <v>100</v>
      </c>
      <c r="G55" s="189" t="s">
        <v>66</v>
      </c>
      <c r="H55" s="89"/>
      <c r="I55" s="89"/>
      <c r="J55" s="89"/>
      <c r="K55" s="181"/>
      <c r="L55" s="80">
        <v>34</v>
      </c>
      <c r="M55" s="80">
        <v>20</v>
      </c>
      <c r="N55" s="80">
        <v>2</v>
      </c>
      <c r="O55" s="91">
        <v>2</v>
      </c>
      <c r="P55" s="92">
        <v>0</v>
      </c>
      <c r="Q55" s="93">
        <f>O55+P55</f>
        <v>2</v>
      </c>
      <c r="R55" s="81">
        <f>IFERROR(Q55/N55,"-")</f>
        <v>1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>
        <v>1</v>
      </c>
      <c r="AX55" s="107">
        <f>IF(Q55=0,"",IF(AW55=0,"",(AW55/Q55)))</f>
        <v>0.5</v>
      </c>
      <c r="AY55" s="106"/>
      <c r="AZ55" s="108">
        <f>IFERROR(AY55/AW55,"-")</f>
        <v>0</v>
      </c>
      <c r="BA55" s="109"/>
      <c r="BB55" s="110">
        <f>IFERROR(BA55/AW55,"-")</f>
        <v>0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>
        <v>1</v>
      </c>
      <c r="BY55" s="127">
        <f>IF(Q55=0,"",IF(BX55=0,"",(BX55/Q55)))</f>
        <v>0.5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>
        <f>AC56</f>
        <v>0</v>
      </c>
      <c r="B56" s="189" t="s">
        <v>163</v>
      </c>
      <c r="C56" s="189" t="s">
        <v>58</v>
      </c>
      <c r="D56" s="189"/>
      <c r="E56" s="189" t="s">
        <v>87</v>
      </c>
      <c r="F56" s="189" t="s">
        <v>88</v>
      </c>
      <c r="G56" s="189" t="s">
        <v>61</v>
      </c>
      <c r="H56" s="89" t="s">
        <v>78</v>
      </c>
      <c r="I56" s="89" t="s">
        <v>158</v>
      </c>
      <c r="J56" s="89" t="s">
        <v>164</v>
      </c>
      <c r="K56" s="181">
        <v>150000</v>
      </c>
      <c r="L56" s="80">
        <v>0</v>
      </c>
      <c r="M56" s="80">
        <v>0</v>
      </c>
      <c r="N56" s="80">
        <v>0</v>
      </c>
      <c r="O56" s="91">
        <v>4</v>
      </c>
      <c r="P56" s="92">
        <v>0</v>
      </c>
      <c r="Q56" s="93">
        <f>O56+P56</f>
        <v>4</v>
      </c>
      <c r="R56" s="81" t="str">
        <f>IFERROR(Q56/N56,"-")</f>
        <v>-</v>
      </c>
      <c r="S56" s="80">
        <v>0</v>
      </c>
      <c r="T56" s="80">
        <v>1</v>
      </c>
      <c r="U56" s="81">
        <f>IFERROR(T56/(Q56),"-")</f>
        <v>0.25</v>
      </c>
      <c r="V56" s="82">
        <f>IFERROR(K56/SUM(Q56:Q57),"-")</f>
        <v>37500</v>
      </c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>
        <f>SUM(Y56:Y57)-SUM(K56:K57)</f>
        <v>-150000</v>
      </c>
      <c r="AC56" s="85">
        <f>SUM(Y56:Y57)/SUM(K56:K57)</f>
        <v>0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>
        <v>1</v>
      </c>
      <c r="AX56" s="107">
        <f>IF(Q56=0,"",IF(AW56=0,"",(AW56/Q56)))</f>
        <v>0.25</v>
      </c>
      <c r="AY56" s="106"/>
      <c r="AZ56" s="108">
        <f>IFERROR(AY56/AW56,"-")</f>
        <v>0</v>
      </c>
      <c r="BA56" s="109"/>
      <c r="BB56" s="110">
        <f>IFERROR(BA56/AW56,"-")</f>
        <v>0</v>
      </c>
      <c r="BC56" s="111"/>
      <c r="BD56" s="111"/>
      <c r="BE56" s="111"/>
      <c r="BF56" s="112">
        <v>1</v>
      </c>
      <c r="BG56" s="113">
        <f>IF(Q56=0,"",IF(BF56=0,"",(BF56/Q56)))</f>
        <v>0.25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1</v>
      </c>
      <c r="BP56" s="120">
        <f>IF(Q56=0,"",IF(BO56=0,"",(BO56/Q56)))</f>
        <v>0.25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1</v>
      </c>
      <c r="BY56" s="127">
        <f>IF(Q56=0,"",IF(BX56=0,"",(BX56/Q56)))</f>
        <v>0.25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165</v>
      </c>
      <c r="C57" s="189" t="s">
        <v>58</v>
      </c>
      <c r="D57" s="189"/>
      <c r="E57" s="189" t="s">
        <v>87</v>
      </c>
      <c r="F57" s="189" t="s">
        <v>88</v>
      </c>
      <c r="G57" s="189" t="s">
        <v>66</v>
      </c>
      <c r="H57" s="89"/>
      <c r="I57" s="89"/>
      <c r="J57" s="89"/>
      <c r="K57" s="181"/>
      <c r="L57" s="80">
        <v>11</v>
      </c>
      <c r="M57" s="80">
        <v>6</v>
      </c>
      <c r="N57" s="80">
        <v>0</v>
      </c>
      <c r="O57" s="91">
        <v>0</v>
      </c>
      <c r="P57" s="92">
        <v>0</v>
      </c>
      <c r="Q57" s="93">
        <f>O57+P57</f>
        <v>0</v>
      </c>
      <c r="R57" s="81" t="str">
        <f>IFERROR(Q57/N57,"-")</f>
        <v>-</v>
      </c>
      <c r="S57" s="80">
        <v>0</v>
      </c>
      <c r="T57" s="80">
        <v>0</v>
      </c>
      <c r="U57" s="81" t="str">
        <f>IFERROR(T57/(Q57),"-")</f>
        <v>-</v>
      </c>
      <c r="V57" s="82"/>
      <c r="W57" s="83">
        <v>0</v>
      </c>
      <c r="X57" s="81" t="str">
        <f>IF(Q57=0,"-",W57/Q57)</f>
        <v>-</v>
      </c>
      <c r="Y57" s="186">
        <v>0</v>
      </c>
      <c r="Z57" s="187" t="str">
        <f>IFERROR(Y57/Q57,"-")</f>
        <v>-</v>
      </c>
      <c r="AA57" s="187" t="str">
        <f>IFERROR(Y57/W57,"-")</f>
        <v>-</v>
      </c>
      <c r="AB57" s="181"/>
      <c r="AC57" s="85"/>
      <c r="AD57" s="78"/>
      <c r="AE57" s="94"/>
      <c r="AF57" s="95" t="str">
        <f>IF(Q57=0,"",IF(AE57=0,"",(AE57/Q57)))</f>
        <v/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 t="str">
        <f>IF(Q57=0,"",IF(AN57=0,"",(AN57/Q57)))</f>
        <v/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 t="str">
        <f>IF(Q57=0,"",IF(AW57=0,"",(AW57/Q57)))</f>
        <v/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 t="str">
        <f>IF(Q57=0,"",IF(BF57=0,"",(BF57/Q57)))</f>
        <v/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 t="str">
        <f>IF(Q57=0,"",IF(BO57=0,"",(BO57/Q57)))</f>
        <v/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 t="str">
        <f>IF(Q57=0,"",IF(BX57=0,"",(BX57/Q57)))</f>
        <v/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 t="str">
        <f>IF(Q57=0,"",IF(CG57=0,"",(CG57/Q57)))</f>
        <v/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0</v>
      </c>
      <c r="B58" s="189" t="s">
        <v>166</v>
      </c>
      <c r="C58" s="189" t="s">
        <v>58</v>
      </c>
      <c r="D58" s="189"/>
      <c r="E58" s="189" t="s">
        <v>102</v>
      </c>
      <c r="F58" s="189" t="s">
        <v>103</v>
      </c>
      <c r="G58" s="189" t="s">
        <v>61</v>
      </c>
      <c r="H58" s="89" t="s">
        <v>89</v>
      </c>
      <c r="I58" s="89" t="s">
        <v>155</v>
      </c>
      <c r="J58" s="89" t="s">
        <v>167</v>
      </c>
      <c r="K58" s="181">
        <v>120000</v>
      </c>
      <c r="L58" s="80">
        <v>0</v>
      </c>
      <c r="M58" s="80">
        <v>0</v>
      </c>
      <c r="N58" s="80">
        <v>0</v>
      </c>
      <c r="O58" s="91">
        <v>5</v>
      </c>
      <c r="P58" s="92">
        <v>0</v>
      </c>
      <c r="Q58" s="93">
        <f>O58+P58</f>
        <v>5</v>
      </c>
      <c r="R58" s="81" t="str">
        <f>IFERROR(Q58/N58,"-")</f>
        <v>-</v>
      </c>
      <c r="S58" s="80">
        <v>0</v>
      </c>
      <c r="T58" s="80">
        <v>0</v>
      </c>
      <c r="U58" s="81">
        <f>IFERROR(T58/(Q58),"-")</f>
        <v>0</v>
      </c>
      <c r="V58" s="82">
        <f>IFERROR(K58/SUM(Q58:Q59),"-")</f>
        <v>24000</v>
      </c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>
        <f>SUM(Y58:Y59)-SUM(K58:K59)</f>
        <v>-120000</v>
      </c>
      <c r="AC58" s="85">
        <f>SUM(Y58:Y59)/SUM(K58:K59)</f>
        <v>0</v>
      </c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>
        <v>1</v>
      </c>
      <c r="AO58" s="101">
        <f>IF(Q58=0,"",IF(AN58=0,"",(AN58/Q58)))</f>
        <v>0.2</v>
      </c>
      <c r="AP58" s="100"/>
      <c r="AQ58" s="102">
        <f>IFERROR(AP58/AN58,"-")</f>
        <v>0</v>
      </c>
      <c r="AR58" s="103"/>
      <c r="AS58" s="104">
        <f>IFERROR(AR58/AN58,"-")</f>
        <v>0</v>
      </c>
      <c r="AT58" s="105"/>
      <c r="AU58" s="105"/>
      <c r="AV58" s="105"/>
      <c r="AW58" s="106">
        <v>2</v>
      </c>
      <c r="AX58" s="107">
        <f>IF(Q58=0,"",IF(AW58=0,"",(AW58/Q58)))</f>
        <v>0.4</v>
      </c>
      <c r="AY58" s="106"/>
      <c r="AZ58" s="108">
        <f>IFERROR(AY58/AW58,"-")</f>
        <v>0</v>
      </c>
      <c r="BA58" s="109"/>
      <c r="BB58" s="110">
        <f>IFERROR(BA58/AW58,"-")</f>
        <v>0</v>
      </c>
      <c r="BC58" s="111"/>
      <c r="BD58" s="111"/>
      <c r="BE58" s="111"/>
      <c r="BF58" s="112">
        <v>1</v>
      </c>
      <c r="BG58" s="113">
        <f>IF(Q58=0,"",IF(BF58=0,"",(BF58/Q58)))</f>
        <v>0.2</v>
      </c>
      <c r="BH58" s="112"/>
      <c r="BI58" s="114">
        <f>IFERROR(BH58/BF58,"-")</f>
        <v>0</v>
      </c>
      <c r="BJ58" s="115"/>
      <c r="BK58" s="116">
        <f>IFERROR(BJ58/BF58,"-")</f>
        <v>0</v>
      </c>
      <c r="BL58" s="117"/>
      <c r="BM58" s="117"/>
      <c r="BN58" s="117"/>
      <c r="BO58" s="119">
        <v>1</v>
      </c>
      <c r="BP58" s="120">
        <f>IF(Q58=0,"",IF(BO58=0,"",(BO58/Q58)))</f>
        <v>0.2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168</v>
      </c>
      <c r="C59" s="189" t="s">
        <v>58</v>
      </c>
      <c r="D59" s="189"/>
      <c r="E59" s="189" t="s">
        <v>102</v>
      </c>
      <c r="F59" s="189" t="s">
        <v>103</v>
      </c>
      <c r="G59" s="189" t="s">
        <v>66</v>
      </c>
      <c r="H59" s="89"/>
      <c r="I59" s="89"/>
      <c r="J59" s="89"/>
      <c r="K59" s="181"/>
      <c r="L59" s="80">
        <v>10</v>
      </c>
      <c r="M59" s="80">
        <v>5</v>
      </c>
      <c r="N59" s="80">
        <v>0</v>
      </c>
      <c r="O59" s="91">
        <v>0</v>
      </c>
      <c r="P59" s="92">
        <v>0</v>
      </c>
      <c r="Q59" s="93">
        <f>O59+P59</f>
        <v>0</v>
      </c>
      <c r="R59" s="81" t="str">
        <f>IFERROR(Q59/N59,"-")</f>
        <v>-</v>
      </c>
      <c r="S59" s="80">
        <v>0</v>
      </c>
      <c r="T59" s="80">
        <v>0</v>
      </c>
      <c r="U59" s="81" t="str">
        <f>IFERROR(T59/(Q59),"-")</f>
        <v>-</v>
      </c>
      <c r="V59" s="82"/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/>
      <c r="AC59" s="85"/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0.68</v>
      </c>
      <c r="B60" s="189" t="s">
        <v>169</v>
      </c>
      <c r="C60" s="189" t="s">
        <v>58</v>
      </c>
      <c r="D60" s="189"/>
      <c r="E60" s="189" t="s">
        <v>170</v>
      </c>
      <c r="F60" s="189" t="s">
        <v>100</v>
      </c>
      <c r="G60" s="189" t="s">
        <v>61</v>
      </c>
      <c r="H60" s="89" t="s">
        <v>171</v>
      </c>
      <c r="I60" s="89" t="s">
        <v>172</v>
      </c>
      <c r="J60" s="89" t="s">
        <v>167</v>
      </c>
      <c r="K60" s="181">
        <v>50000</v>
      </c>
      <c r="L60" s="80">
        <v>0</v>
      </c>
      <c r="M60" s="80">
        <v>0</v>
      </c>
      <c r="N60" s="80">
        <v>0</v>
      </c>
      <c r="O60" s="91">
        <v>8</v>
      </c>
      <c r="P60" s="92">
        <v>0</v>
      </c>
      <c r="Q60" s="93">
        <f>O60+P60</f>
        <v>8</v>
      </c>
      <c r="R60" s="81" t="str">
        <f>IFERROR(Q60/N60,"-")</f>
        <v>-</v>
      </c>
      <c r="S60" s="80">
        <v>1</v>
      </c>
      <c r="T60" s="80">
        <v>2</v>
      </c>
      <c r="U60" s="81">
        <f>IFERROR(T60/(Q60),"-")</f>
        <v>0.25</v>
      </c>
      <c r="V60" s="82">
        <f>IFERROR(K60/SUM(Q60:Q61),"-")</f>
        <v>5555.5555555556</v>
      </c>
      <c r="W60" s="83">
        <v>1</v>
      </c>
      <c r="X60" s="81">
        <f>IF(Q60=0,"-",W60/Q60)</f>
        <v>0.125</v>
      </c>
      <c r="Y60" s="186">
        <v>10000</v>
      </c>
      <c r="Z60" s="187">
        <f>IFERROR(Y60/Q60,"-")</f>
        <v>1250</v>
      </c>
      <c r="AA60" s="187">
        <f>IFERROR(Y60/W60,"-")</f>
        <v>10000</v>
      </c>
      <c r="AB60" s="181">
        <f>SUM(Y60:Y61)-SUM(K60:K61)</f>
        <v>-16000</v>
      </c>
      <c r="AC60" s="85">
        <f>SUM(Y60:Y61)/SUM(K60:K61)</f>
        <v>0.68</v>
      </c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2</v>
      </c>
      <c r="BG60" s="113">
        <f>IF(Q60=0,"",IF(BF60=0,"",(BF60/Q60)))</f>
        <v>0.25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>
        <v>2</v>
      </c>
      <c r="BP60" s="120">
        <f>IF(Q60=0,"",IF(BO60=0,"",(BO60/Q60)))</f>
        <v>0.25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3</v>
      </c>
      <c r="BY60" s="127">
        <f>IF(Q60=0,"",IF(BX60=0,"",(BX60/Q60)))</f>
        <v>0.375</v>
      </c>
      <c r="BZ60" s="128">
        <v>1</v>
      </c>
      <c r="CA60" s="129">
        <f>IFERROR(BZ60/BX60,"-")</f>
        <v>0.33333333333333</v>
      </c>
      <c r="CB60" s="130">
        <v>10000</v>
      </c>
      <c r="CC60" s="131">
        <f>IFERROR(CB60/BX60,"-")</f>
        <v>3333.3333333333</v>
      </c>
      <c r="CD60" s="132">
        <v>1</v>
      </c>
      <c r="CE60" s="132"/>
      <c r="CF60" s="132"/>
      <c r="CG60" s="133">
        <v>1</v>
      </c>
      <c r="CH60" s="134">
        <f>IF(Q60=0,"",IF(CG60=0,"",(CG60/Q60)))</f>
        <v>0.125</v>
      </c>
      <c r="CI60" s="135"/>
      <c r="CJ60" s="136">
        <f>IFERROR(CI60/CG60,"-")</f>
        <v>0</v>
      </c>
      <c r="CK60" s="137"/>
      <c r="CL60" s="138">
        <f>IFERROR(CK60/CG60,"-")</f>
        <v>0</v>
      </c>
      <c r="CM60" s="139"/>
      <c r="CN60" s="139"/>
      <c r="CO60" s="139"/>
      <c r="CP60" s="140">
        <v>1</v>
      </c>
      <c r="CQ60" s="141">
        <v>10000</v>
      </c>
      <c r="CR60" s="141">
        <v>10000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173</v>
      </c>
      <c r="C61" s="189" t="s">
        <v>58</v>
      </c>
      <c r="D61" s="189"/>
      <c r="E61" s="189" t="s">
        <v>170</v>
      </c>
      <c r="F61" s="189" t="s">
        <v>100</v>
      </c>
      <c r="G61" s="189" t="s">
        <v>66</v>
      </c>
      <c r="H61" s="89"/>
      <c r="I61" s="89"/>
      <c r="J61" s="89"/>
      <c r="K61" s="181"/>
      <c r="L61" s="80">
        <v>3</v>
      </c>
      <c r="M61" s="80">
        <v>3</v>
      </c>
      <c r="N61" s="80">
        <v>2</v>
      </c>
      <c r="O61" s="91">
        <v>1</v>
      </c>
      <c r="P61" s="92">
        <v>0</v>
      </c>
      <c r="Q61" s="93">
        <f>O61+P61</f>
        <v>1</v>
      </c>
      <c r="R61" s="81">
        <f>IFERROR(Q61/N61,"-")</f>
        <v>0.5</v>
      </c>
      <c r="S61" s="80">
        <v>1</v>
      </c>
      <c r="T61" s="80">
        <v>0</v>
      </c>
      <c r="U61" s="81">
        <f>IFERROR(T61/(Q61),"-")</f>
        <v>0</v>
      </c>
      <c r="V61" s="82"/>
      <c r="W61" s="83">
        <v>1</v>
      </c>
      <c r="X61" s="81">
        <f>IF(Q61=0,"-",W61/Q61)</f>
        <v>1</v>
      </c>
      <c r="Y61" s="186">
        <v>24000</v>
      </c>
      <c r="Z61" s="187">
        <f>IFERROR(Y61/Q61,"-")</f>
        <v>24000</v>
      </c>
      <c r="AA61" s="187">
        <f>IFERROR(Y61/W61,"-")</f>
        <v>24000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>
        <v>1</v>
      </c>
      <c r="AX61" s="107">
        <f>IF(Q61=0,"",IF(AW61=0,"",(AW61/Q61)))</f>
        <v>1</v>
      </c>
      <c r="AY61" s="106">
        <v>1</v>
      </c>
      <c r="AZ61" s="108">
        <f>IFERROR(AY61/AW61,"-")</f>
        <v>1</v>
      </c>
      <c r="BA61" s="109">
        <v>24000</v>
      </c>
      <c r="BB61" s="110">
        <f>IFERROR(BA61/AW61,"-")</f>
        <v>24000</v>
      </c>
      <c r="BC61" s="111"/>
      <c r="BD61" s="111"/>
      <c r="BE61" s="111">
        <v>1</v>
      </c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>
        <f>IF(Q61=0,"",IF(BO61=0,"",(BO61/Q61)))</f>
        <v>0</v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>
        <f>IF(Q61=0,"",IF(BX61=0,"",(BX61/Q61)))</f>
        <v>0</v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1</v>
      </c>
      <c r="CQ61" s="141">
        <v>24000</v>
      </c>
      <c r="CR61" s="141">
        <v>24000</v>
      </c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</v>
      </c>
      <c r="B62" s="189" t="s">
        <v>174</v>
      </c>
      <c r="C62" s="189" t="s">
        <v>58</v>
      </c>
      <c r="D62" s="189"/>
      <c r="E62" s="189" t="s">
        <v>175</v>
      </c>
      <c r="F62" s="189" t="s">
        <v>176</v>
      </c>
      <c r="G62" s="189" t="s">
        <v>61</v>
      </c>
      <c r="H62" s="89" t="s">
        <v>171</v>
      </c>
      <c r="I62" s="89" t="s">
        <v>172</v>
      </c>
      <c r="J62" s="89" t="s">
        <v>177</v>
      </c>
      <c r="K62" s="181">
        <v>50000</v>
      </c>
      <c r="L62" s="80">
        <v>0</v>
      </c>
      <c r="M62" s="80">
        <v>0</v>
      </c>
      <c r="N62" s="80">
        <v>0</v>
      </c>
      <c r="O62" s="91">
        <v>6</v>
      </c>
      <c r="P62" s="92">
        <v>0</v>
      </c>
      <c r="Q62" s="93">
        <f>O62+P62</f>
        <v>6</v>
      </c>
      <c r="R62" s="81" t="str">
        <f>IFERROR(Q62/N62,"-")</f>
        <v>-</v>
      </c>
      <c r="S62" s="80">
        <v>1</v>
      </c>
      <c r="T62" s="80">
        <v>1</v>
      </c>
      <c r="U62" s="81">
        <f>IFERROR(T62/(Q62),"-")</f>
        <v>0.16666666666667</v>
      </c>
      <c r="V62" s="82">
        <f>IFERROR(K62/SUM(Q62:Q63),"-")</f>
        <v>8333.3333333333</v>
      </c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>
        <f>SUM(Y62:Y63)-SUM(K62:K63)</f>
        <v>-50000</v>
      </c>
      <c r="AC62" s="85">
        <f>SUM(Y62:Y63)/SUM(K62:K63)</f>
        <v>0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>
        <v>1</v>
      </c>
      <c r="AX62" s="107">
        <f>IF(Q62=0,"",IF(AW62=0,"",(AW62/Q62)))</f>
        <v>0.16666666666667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>
        <v>1</v>
      </c>
      <c r="BG62" s="113">
        <f>IF(Q62=0,"",IF(BF62=0,"",(BF62/Q62)))</f>
        <v>0.16666666666667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>
        <v>2</v>
      </c>
      <c r="BP62" s="120">
        <f>IF(Q62=0,"",IF(BO62=0,"",(BO62/Q62)))</f>
        <v>0.33333333333333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>
        <v>2</v>
      </c>
      <c r="BY62" s="127">
        <f>IF(Q62=0,"",IF(BX62=0,"",(BX62/Q62)))</f>
        <v>0.33333333333333</v>
      </c>
      <c r="BZ62" s="128"/>
      <c r="CA62" s="129">
        <f>IFERROR(BZ62/BX62,"-")</f>
        <v>0</v>
      </c>
      <c r="CB62" s="130"/>
      <c r="CC62" s="131">
        <f>IFERROR(CB62/BX62,"-")</f>
        <v>0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178</v>
      </c>
      <c r="C63" s="189" t="s">
        <v>58</v>
      </c>
      <c r="D63" s="189"/>
      <c r="E63" s="189" t="s">
        <v>175</v>
      </c>
      <c r="F63" s="189" t="s">
        <v>176</v>
      </c>
      <c r="G63" s="189" t="s">
        <v>66</v>
      </c>
      <c r="H63" s="89"/>
      <c r="I63" s="89"/>
      <c r="J63" s="89"/>
      <c r="K63" s="181"/>
      <c r="L63" s="80">
        <v>3</v>
      </c>
      <c r="M63" s="80">
        <v>3</v>
      </c>
      <c r="N63" s="80">
        <v>0</v>
      </c>
      <c r="O63" s="91">
        <v>0</v>
      </c>
      <c r="P63" s="92">
        <v>0</v>
      </c>
      <c r="Q63" s="93">
        <f>O63+P63</f>
        <v>0</v>
      </c>
      <c r="R63" s="81" t="str">
        <f>IFERROR(Q63/N63,"-")</f>
        <v>-</v>
      </c>
      <c r="S63" s="80">
        <v>0</v>
      </c>
      <c r="T63" s="80">
        <v>0</v>
      </c>
      <c r="U63" s="81" t="str">
        <f>IFERROR(T63/(Q63),"-")</f>
        <v>-</v>
      </c>
      <c r="V63" s="82"/>
      <c r="W63" s="83">
        <v>0</v>
      </c>
      <c r="X63" s="81" t="str">
        <f>IF(Q63=0,"-",W63/Q63)</f>
        <v>-</v>
      </c>
      <c r="Y63" s="186">
        <v>0</v>
      </c>
      <c r="Z63" s="187" t="str">
        <f>IFERROR(Y63/Q63,"-")</f>
        <v>-</v>
      </c>
      <c r="AA63" s="187" t="str">
        <f>IFERROR(Y63/W63,"-")</f>
        <v>-</v>
      </c>
      <c r="AB63" s="181"/>
      <c r="AC63" s="85"/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0.48</v>
      </c>
      <c r="B64" s="189" t="s">
        <v>179</v>
      </c>
      <c r="C64" s="189" t="s">
        <v>58</v>
      </c>
      <c r="D64" s="189"/>
      <c r="E64" s="189" t="s">
        <v>180</v>
      </c>
      <c r="F64" s="189" t="s">
        <v>181</v>
      </c>
      <c r="G64" s="189" t="s">
        <v>61</v>
      </c>
      <c r="H64" s="89" t="s">
        <v>171</v>
      </c>
      <c r="I64" s="89" t="s">
        <v>172</v>
      </c>
      <c r="J64" s="89" t="s">
        <v>182</v>
      </c>
      <c r="K64" s="181">
        <v>50000</v>
      </c>
      <c r="L64" s="80">
        <v>0</v>
      </c>
      <c r="M64" s="80">
        <v>0</v>
      </c>
      <c r="N64" s="80">
        <v>0</v>
      </c>
      <c r="O64" s="91">
        <v>6</v>
      </c>
      <c r="P64" s="92">
        <v>0</v>
      </c>
      <c r="Q64" s="93">
        <f>O64+P64</f>
        <v>6</v>
      </c>
      <c r="R64" s="81" t="str">
        <f>IFERROR(Q64/N64,"-")</f>
        <v>-</v>
      </c>
      <c r="S64" s="80">
        <v>0</v>
      </c>
      <c r="T64" s="80">
        <v>2</v>
      </c>
      <c r="U64" s="81">
        <f>IFERROR(T64/(Q64),"-")</f>
        <v>0.33333333333333</v>
      </c>
      <c r="V64" s="82">
        <f>IFERROR(K64/SUM(Q64:Q65),"-")</f>
        <v>8333.3333333333</v>
      </c>
      <c r="W64" s="83">
        <v>1</v>
      </c>
      <c r="X64" s="81">
        <f>IF(Q64=0,"-",W64/Q64)</f>
        <v>0.16666666666667</v>
      </c>
      <c r="Y64" s="186">
        <v>24000</v>
      </c>
      <c r="Z64" s="187">
        <f>IFERROR(Y64/Q64,"-")</f>
        <v>4000</v>
      </c>
      <c r="AA64" s="187">
        <f>IFERROR(Y64/W64,"-")</f>
        <v>24000</v>
      </c>
      <c r="AB64" s="181">
        <f>SUM(Y64:Y65)-SUM(K64:K65)</f>
        <v>-26000</v>
      </c>
      <c r="AC64" s="85">
        <f>SUM(Y64:Y65)/SUM(K64:K65)</f>
        <v>0.48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>
        <v>1</v>
      </c>
      <c r="AX64" s="107">
        <f>IF(Q64=0,"",IF(AW64=0,"",(AW64/Q64)))</f>
        <v>0.16666666666667</v>
      </c>
      <c r="AY64" s="106">
        <v>1</v>
      </c>
      <c r="AZ64" s="108">
        <f>IFERROR(AY64/AW64,"-")</f>
        <v>1</v>
      </c>
      <c r="BA64" s="109">
        <v>24000</v>
      </c>
      <c r="BB64" s="110">
        <f>IFERROR(BA64/AW64,"-")</f>
        <v>24000</v>
      </c>
      <c r="BC64" s="111"/>
      <c r="BD64" s="111"/>
      <c r="BE64" s="111">
        <v>1</v>
      </c>
      <c r="BF64" s="112">
        <v>1</v>
      </c>
      <c r="BG64" s="113">
        <f>IF(Q64=0,"",IF(BF64=0,"",(BF64/Q64)))</f>
        <v>0.16666666666667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>
        <v>3</v>
      </c>
      <c r="BP64" s="120">
        <f>IF(Q64=0,"",IF(BO64=0,"",(BO64/Q64)))</f>
        <v>0.5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1</v>
      </c>
      <c r="BY64" s="127">
        <f>IF(Q64=0,"",IF(BX64=0,"",(BX64/Q64)))</f>
        <v>0.16666666666667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1</v>
      </c>
      <c r="CQ64" s="141">
        <v>24000</v>
      </c>
      <c r="CR64" s="141">
        <v>24000</v>
      </c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183</v>
      </c>
      <c r="C65" s="189" t="s">
        <v>58</v>
      </c>
      <c r="D65" s="189"/>
      <c r="E65" s="189" t="s">
        <v>180</v>
      </c>
      <c r="F65" s="189" t="s">
        <v>181</v>
      </c>
      <c r="G65" s="189" t="s">
        <v>66</v>
      </c>
      <c r="H65" s="89"/>
      <c r="I65" s="89"/>
      <c r="J65" s="89"/>
      <c r="K65" s="181"/>
      <c r="L65" s="80">
        <v>4</v>
      </c>
      <c r="M65" s="80">
        <v>4</v>
      </c>
      <c r="N65" s="80">
        <v>4</v>
      </c>
      <c r="O65" s="91">
        <v>0</v>
      </c>
      <c r="P65" s="92">
        <v>0</v>
      </c>
      <c r="Q65" s="93">
        <f>O65+P65</f>
        <v>0</v>
      </c>
      <c r="R65" s="81">
        <f>IFERROR(Q65/N65,"-")</f>
        <v>0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0.16</v>
      </c>
      <c r="B66" s="189" t="s">
        <v>184</v>
      </c>
      <c r="C66" s="189" t="s">
        <v>58</v>
      </c>
      <c r="D66" s="189"/>
      <c r="E66" s="189" t="s">
        <v>185</v>
      </c>
      <c r="F66" s="189" t="s">
        <v>186</v>
      </c>
      <c r="G66" s="189" t="s">
        <v>61</v>
      </c>
      <c r="H66" s="89" t="s">
        <v>171</v>
      </c>
      <c r="I66" s="89" t="s">
        <v>172</v>
      </c>
      <c r="J66" s="89" t="s">
        <v>187</v>
      </c>
      <c r="K66" s="181">
        <v>50000</v>
      </c>
      <c r="L66" s="80">
        <v>0</v>
      </c>
      <c r="M66" s="80">
        <v>0</v>
      </c>
      <c r="N66" s="80">
        <v>0</v>
      </c>
      <c r="O66" s="91">
        <v>6</v>
      </c>
      <c r="P66" s="92">
        <v>0</v>
      </c>
      <c r="Q66" s="93">
        <f>O66+P66</f>
        <v>6</v>
      </c>
      <c r="R66" s="81" t="str">
        <f>IFERROR(Q66/N66,"-")</f>
        <v>-</v>
      </c>
      <c r="S66" s="80">
        <v>1</v>
      </c>
      <c r="T66" s="80">
        <v>1</v>
      </c>
      <c r="U66" s="81">
        <f>IFERROR(T66/(Q66),"-")</f>
        <v>0.16666666666667</v>
      </c>
      <c r="V66" s="82">
        <f>IFERROR(K66/SUM(Q66:Q67),"-")</f>
        <v>7142.8571428571</v>
      </c>
      <c r="W66" s="83">
        <v>2</v>
      </c>
      <c r="X66" s="81">
        <f>IF(Q66=0,"-",W66/Q66)</f>
        <v>0.33333333333333</v>
      </c>
      <c r="Y66" s="186">
        <v>8000</v>
      </c>
      <c r="Z66" s="187">
        <f>IFERROR(Y66/Q66,"-")</f>
        <v>1333.3333333333</v>
      </c>
      <c r="AA66" s="187">
        <f>IFERROR(Y66/W66,"-")</f>
        <v>4000</v>
      </c>
      <c r="AB66" s="181">
        <f>SUM(Y66:Y67)-SUM(K66:K67)</f>
        <v>-42000</v>
      </c>
      <c r="AC66" s="85">
        <f>SUM(Y66:Y67)/SUM(K66:K67)</f>
        <v>0.16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>
        <v>5</v>
      </c>
      <c r="BY66" s="127">
        <f>IF(Q66=0,"",IF(BX66=0,"",(BX66/Q66)))</f>
        <v>0.83333333333333</v>
      </c>
      <c r="BZ66" s="128">
        <v>1</v>
      </c>
      <c r="CA66" s="129">
        <f>IFERROR(BZ66/BX66,"-")</f>
        <v>0.2</v>
      </c>
      <c r="CB66" s="130">
        <v>5000</v>
      </c>
      <c r="CC66" s="131">
        <f>IFERROR(CB66/BX66,"-")</f>
        <v>1000</v>
      </c>
      <c r="CD66" s="132">
        <v>1</v>
      </c>
      <c r="CE66" s="132"/>
      <c r="CF66" s="132"/>
      <c r="CG66" s="133">
        <v>1</v>
      </c>
      <c r="CH66" s="134">
        <f>IF(Q66=0,"",IF(CG66=0,"",(CG66/Q66)))</f>
        <v>0.16666666666667</v>
      </c>
      <c r="CI66" s="135">
        <v>1</v>
      </c>
      <c r="CJ66" s="136">
        <f>IFERROR(CI66/CG66,"-")</f>
        <v>1</v>
      </c>
      <c r="CK66" s="137">
        <v>3000</v>
      </c>
      <c r="CL66" s="138">
        <f>IFERROR(CK66/CG66,"-")</f>
        <v>3000</v>
      </c>
      <c r="CM66" s="139">
        <v>1</v>
      </c>
      <c r="CN66" s="139"/>
      <c r="CO66" s="139"/>
      <c r="CP66" s="140">
        <v>2</v>
      </c>
      <c r="CQ66" s="141">
        <v>8000</v>
      </c>
      <c r="CR66" s="141">
        <v>5000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188</v>
      </c>
      <c r="C67" s="189" t="s">
        <v>58</v>
      </c>
      <c r="D67" s="189"/>
      <c r="E67" s="189" t="s">
        <v>185</v>
      </c>
      <c r="F67" s="189" t="s">
        <v>186</v>
      </c>
      <c r="G67" s="189" t="s">
        <v>66</v>
      </c>
      <c r="H67" s="89"/>
      <c r="I67" s="89"/>
      <c r="J67" s="89"/>
      <c r="K67" s="181"/>
      <c r="L67" s="80">
        <v>10</v>
      </c>
      <c r="M67" s="80">
        <v>6</v>
      </c>
      <c r="N67" s="80">
        <v>2</v>
      </c>
      <c r="O67" s="91">
        <v>1</v>
      </c>
      <c r="P67" s="92">
        <v>0</v>
      </c>
      <c r="Q67" s="93">
        <f>O67+P67</f>
        <v>1</v>
      </c>
      <c r="R67" s="81">
        <f>IFERROR(Q67/N67,"-")</f>
        <v>0.5</v>
      </c>
      <c r="S67" s="80">
        <v>1</v>
      </c>
      <c r="T67" s="80">
        <v>0</v>
      </c>
      <c r="U67" s="81">
        <f>IFERROR(T67/(Q67),"-")</f>
        <v>0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>
        <v>1</v>
      </c>
      <c r="BP67" s="120">
        <f>IF(Q67=0,"",IF(BO67=0,"",(BO67/Q67)))</f>
        <v>1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/>
      <c r="BY67" s="127">
        <f>IF(Q67=0,"",IF(BX67=0,"",(BX67/Q67)))</f>
        <v>0</v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0.325</v>
      </c>
      <c r="B68" s="189" t="s">
        <v>189</v>
      </c>
      <c r="C68" s="189" t="s">
        <v>58</v>
      </c>
      <c r="D68" s="189"/>
      <c r="E68" s="189"/>
      <c r="F68" s="189"/>
      <c r="G68" s="189" t="s">
        <v>61</v>
      </c>
      <c r="H68" s="89" t="s">
        <v>190</v>
      </c>
      <c r="I68" s="89" t="s">
        <v>191</v>
      </c>
      <c r="J68" s="89" t="s">
        <v>192</v>
      </c>
      <c r="K68" s="181">
        <v>80000</v>
      </c>
      <c r="L68" s="80">
        <v>0</v>
      </c>
      <c r="M68" s="80">
        <v>0</v>
      </c>
      <c r="N68" s="80">
        <v>0</v>
      </c>
      <c r="O68" s="91">
        <v>9</v>
      </c>
      <c r="P68" s="92">
        <v>0</v>
      </c>
      <c r="Q68" s="93">
        <f>O68+P68</f>
        <v>9</v>
      </c>
      <c r="R68" s="81" t="str">
        <f>IFERROR(Q68/N68,"-")</f>
        <v>-</v>
      </c>
      <c r="S68" s="80">
        <v>0</v>
      </c>
      <c r="T68" s="80">
        <v>0</v>
      </c>
      <c r="U68" s="81">
        <f>IFERROR(T68/(Q68),"-")</f>
        <v>0</v>
      </c>
      <c r="V68" s="82">
        <f>IFERROR(K68/SUM(Q68:Q69),"-")</f>
        <v>6666.6666666667</v>
      </c>
      <c r="W68" s="83">
        <v>1</v>
      </c>
      <c r="X68" s="81">
        <f>IF(Q68=0,"-",W68/Q68)</f>
        <v>0.11111111111111</v>
      </c>
      <c r="Y68" s="186">
        <v>20000</v>
      </c>
      <c r="Z68" s="187">
        <f>IFERROR(Y68/Q68,"-")</f>
        <v>2222.2222222222</v>
      </c>
      <c r="AA68" s="187">
        <f>IFERROR(Y68/W68,"-")</f>
        <v>20000</v>
      </c>
      <c r="AB68" s="181">
        <f>SUM(Y68:Y69)-SUM(K68:K69)</f>
        <v>-54000</v>
      </c>
      <c r="AC68" s="85">
        <f>SUM(Y68:Y69)/SUM(K68:K69)</f>
        <v>0.325</v>
      </c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>
        <v>1</v>
      </c>
      <c r="AX68" s="107">
        <f>IF(Q68=0,"",IF(AW68=0,"",(AW68/Q68)))</f>
        <v>0.11111111111111</v>
      </c>
      <c r="AY68" s="106"/>
      <c r="AZ68" s="108">
        <f>IFERROR(AY68/AW68,"-")</f>
        <v>0</v>
      </c>
      <c r="BA68" s="109"/>
      <c r="BB68" s="110">
        <f>IFERROR(BA68/AW68,"-")</f>
        <v>0</v>
      </c>
      <c r="BC68" s="111"/>
      <c r="BD68" s="111"/>
      <c r="BE68" s="111"/>
      <c r="BF68" s="112">
        <v>2</v>
      </c>
      <c r="BG68" s="113">
        <f>IF(Q68=0,"",IF(BF68=0,"",(BF68/Q68)))</f>
        <v>0.22222222222222</v>
      </c>
      <c r="BH68" s="112">
        <v>1</v>
      </c>
      <c r="BI68" s="114">
        <f>IFERROR(BH68/BF68,"-")</f>
        <v>0.5</v>
      </c>
      <c r="BJ68" s="115">
        <v>20000</v>
      </c>
      <c r="BK68" s="116">
        <f>IFERROR(BJ68/BF68,"-")</f>
        <v>10000</v>
      </c>
      <c r="BL68" s="117"/>
      <c r="BM68" s="117">
        <v>1</v>
      </c>
      <c r="BN68" s="117"/>
      <c r="BO68" s="119">
        <v>5</v>
      </c>
      <c r="BP68" s="120">
        <f>IF(Q68=0,"",IF(BO68=0,"",(BO68/Q68)))</f>
        <v>0.55555555555556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>
        <v>1</v>
      </c>
      <c r="BY68" s="127">
        <f>IF(Q68=0,"",IF(BX68=0,"",(BX68/Q68)))</f>
        <v>0.11111111111111</v>
      </c>
      <c r="BZ68" s="128"/>
      <c r="CA68" s="129">
        <f>IFERROR(BZ68/BX68,"-")</f>
        <v>0</v>
      </c>
      <c r="CB68" s="130"/>
      <c r="CC68" s="131">
        <f>IFERROR(CB68/BX68,"-")</f>
        <v>0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1</v>
      </c>
      <c r="CQ68" s="141">
        <v>20000</v>
      </c>
      <c r="CR68" s="141">
        <v>20000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193</v>
      </c>
      <c r="C69" s="189" t="s">
        <v>58</v>
      </c>
      <c r="D69" s="189"/>
      <c r="E69" s="189"/>
      <c r="F69" s="189"/>
      <c r="G69" s="189" t="s">
        <v>66</v>
      </c>
      <c r="H69" s="89"/>
      <c r="I69" s="89"/>
      <c r="J69" s="89"/>
      <c r="K69" s="181"/>
      <c r="L69" s="80">
        <v>62</v>
      </c>
      <c r="M69" s="80">
        <v>10</v>
      </c>
      <c r="N69" s="80">
        <v>10</v>
      </c>
      <c r="O69" s="91">
        <v>3</v>
      </c>
      <c r="P69" s="92">
        <v>0</v>
      </c>
      <c r="Q69" s="93">
        <f>O69+P69</f>
        <v>3</v>
      </c>
      <c r="R69" s="81">
        <f>IFERROR(Q69/N69,"-")</f>
        <v>0.3</v>
      </c>
      <c r="S69" s="80">
        <v>0</v>
      </c>
      <c r="T69" s="80">
        <v>2</v>
      </c>
      <c r="U69" s="81">
        <f>IFERROR(T69/(Q69),"-")</f>
        <v>0.66666666666667</v>
      </c>
      <c r="V69" s="82"/>
      <c r="W69" s="83">
        <v>0</v>
      </c>
      <c r="X69" s="81">
        <f>IF(Q69=0,"-",W69/Q69)</f>
        <v>0</v>
      </c>
      <c r="Y69" s="186">
        <v>6000</v>
      </c>
      <c r="Z69" s="187">
        <f>IFERROR(Y69/Q69,"-")</f>
        <v>2000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>
        <v>1</v>
      </c>
      <c r="AX69" s="107">
        <f>IF(Q69=0,"",IF(AW69=0,"",(AW69/Q69)))</f>
        <v>0.33333333333333</v>
      </c>
      <c r="AY69" s="106"/>
      <c r="AZ69" s="108">
        <f>IFERROR(AY69/AW69,"-")</f>
        <v>0</v>
      </c>
      <c r="BA69" s="109"/>
      <c r="BB69" s="110">
        <f>IFERROR(BA69/AW69,"-")</f>
        <v>0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>
        <v>1</v>
      </c>
      <c r="BP69" s="120">
        <f>IF(Q69=0,"",IF(BO69=0,"",(BO69/Q69)))</f>
        <v>0.33333333333333</v>
      </c>
      <c r="BQ69" s="121"/>
      <c r="BR69" s="122">
        <f>IFERROR(BQ69/BO69,"-")</f>
        <v>0</v>
      </c>
      <c r="BS69" s="123"/>
      <c r="BT69" s="124">
        <f>IFERROR(BS69/BO69,"-")</f>
        <v>0</v>
      </c>
      <c r="BU69" s="125"/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>
        <v>1</v>
      </c>
      <c r="CH69" s="134">
        <f>IF(Q69=0,"",IF(CG69=0,"",(CG69/Q69)))</f>
        <v>0.33333333333333</v>
      </c>
      <c r="CI69" s="135">
        <v>1</v>
      </c>
      <c r="CJ69" s="136">
        <f>IFERROR(CI69/CG69,"-")</f>
        <v>1</v>
      </c>
      <c r="CK69" s="137">
        <v>6000</v>
      </c>
      <c r="CL69" s="138">
        <f>IFERROR(CK69/CG69,"-")</f>
        <v>6000</v>
      </c>
      <c r="CM69" s="139"/>
      <c r="CN69" s="139">
        <v>1</v>
      </c>
      <c r="CO69" s="139"/>
      <c r="CP69" s="140">
        <v>0</v>
      </c>
      <c r="CQ69" s="141">
        <v>6000</v>
      </c>
      <c r="CR69" s="141">
        <v>6000</v>
      </c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>
        <f>AC70</f>
        <v>0</v>
      </c>
      <c r="B70" s="189" t="s">
        <v>194</v>
      </c>
      <c r="C70" s="189" t="s">
        <v>58</v>
      </c>
      <c r="D70" s="189"/>
      <c r="E70" s="189" t="s">
        <v>195</v>
      </c>
      <c r="F70" s="189" t="s">
        <v>196</v>
      </c>
      <c r="G70" s="189" t="s">
        <v>61</v>
      </c>
      <c r="H70" s="89" t="s">
        <v>89</v>
      </c>
      <c r="I70" s="89" t="s">
        <v>197</v>
      </c>
      <c r="J70" s="190" t="s">
        <v>141</v>
      </c>
      <c r="K70" s="181">
        <v>80000</v>
      </c>
      <c r="L70" s="80">
        <v>0</v>
      </c>
      <c r="M70" s="80">
        <v>0</v>
      </c>
      <c r="N70" s="80">
        <v>0</v>
      </c>
      <c r="O70" s="91">
        <v>3</v>
      </c>
      <c r="P70" s="92">
        <v>0</v>
      </c>
      <c r="Q70" s="93">
        <f>O70+P70</f>
        <v>3</v>
      </c>
      <c r="R70" s="81" t="str">
        <f>IFERROR(Q70/N70,"-")</f>
        <v>-</v>
      </c>
      <c r="S70" s="80">
        <v>0</v>
      </c>
      <c r="T70" s="80">
        <v>1</v>
      </c>
      <c r="U70" s="81">
        <f>IFERROR(T70/(Q70),"-")</f>
        <v>0.33333333333333</v>
      </c>
      <c r="V70" s="82">
        <f>IFERROR(K70/SUM(Q70:Q74),"-")</f>
        <v>11428.571428571</v>
      </c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>
        <f>SUM(Y70:Y74)-SUM(K70:K74)</f>
        <v>-80000</v>
      </c>
      <c r="AC70" s="85">
        <f>SUM(Y70:Y74)/SUM(K70:K74)</f>
        <v>0</v>
      </c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>
        <v>1</v>
      </c>
      <c r="BG70" s="113">
        <f>IF(Q70=0,"",IF(BF70=0,"",(BF70/Q70)))</f>
        <v>0.33333333333333</v>
      </c>
      <c r="BH70" s="112"/>
      <c r="BI70" s="114">
        <f>IFERROR(BH70/BF70,"-")</f>
        <v>0</v>
      </c>
      <c r="BJ70" s="115"/>
      <c r="BK70" s="116">
        <f>IFERROR(BJ70/BF70,"-")</f>
        <v>0</v>
      </c>
      <c r="BL70" s="117"/>
      <c r="BM70" s="117"/>
      <c r="BN70" s="117"/>
      <c r="BO70" s="119">
        <v>2</v>
      </c>
      <c r="BP70" s="120">
        <f>IF(Q70=0,"",IF(BO70=0,"",(BO70/Q70)))</f>
        <v>0.66666666666667</v>
      </c>
      <c r="BQ70" s="121"/>
      <c r="BR70" s="122">
        <f>IFERROR(BQ70/BO70,"-")</f>
        <v>0</v>
      </c>
      <c r="BS70" s="123"/>
      <c r="BT70" s="124">
        <f>IFERROR(BS70/BO70,"-")</f>
        <v>0</v>
      </c>
      <c r="BU70" s="125"/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198</v>
      </c>
      <c r="C71" s="189" t="s">
        <v>58</v>
      </c>
      <c r="D71" s="189"/>
      <c r="E71" s="189" t="s">
        <v>199</v>
      </c>
      <c r="F71" s="189" t="s">
        <v>200</v>
      </c>
      <c r="G71" s="189" t="s">
        <v>61</v>
      </c>
      <c r="H71" s="89" t="s">
        <v>89</v>
      </c>
      <c r="I71" s="89" t="s">
        <v>197</v>
      </c>
      <c r="J71" s="190" t="s">
        <v>159</v>
      </c>
      <c r="K71" s="181"/>
      <c r="L71" s="80">
        <v>0</v>
      </c>
      <c r="M71" s="80">
        <v>0</v>
      </c>
      <c r="N71" s="80">
        <v>0</v>
      </c>
      <c r="O71" s="91">
        <v>2</v>
      </c>
      <c r="P71" s="92">
        <v>0</v>
      </c>
      <c r="Q71" s="93">
        <f>O71+P71</f>
        <v>2</v>
      </c>
      <c r="R71" s="81" t="str">
        <f>IFERROR(Q71/N71,"-")</f>
        <v>-</v>
      </c>
      <c r="S71" s="80">
        <v>0</v>
      </c>
      <c r="T71" s="80">
        <v>1</v>
      </c>
      <c r="U71" s="81">
        <f>IFERROR(T71/(Q71),"-")</f>
        <v>0.5</v>
      </c>
      <c r="V71" s="82"/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>
        <f>IF(Q71=0,"",IF(BO71=0,"",(BO71/Q71)))</f>
        <v>0</v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>
        <v>2</v>
      </c>
      <c r="BY71" s="127">
        <f>IF(Q71=0,"",IF(BX71=0,"",(BX71/Q71)))</f>
        <v>1</v>
      </c>
      <c r="BZ71" s="128"/>
      <c r="CA71" s="129">
        <f>IFERROR(BZ71/BX71,"-")</f>
        <v>0</v>
      </c>
      <c r="CB71" s="130"/>
      <c r="CC71" s="131">
        <f>IFERROR(CB71/BX71,"-")</f>
        <v>0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201</v>
      </c>
      <c r="C72" s="189" t="s">
        <v>58</v>
      </c>
      <c r="D72" s="189"/>
      <c r="E72" s="189" t="s">
        <v>202</v>
      </c>
      <c r="F72" s="189" t="s">
        <v>203</v>
      </c>
      <c r="G72" s="189" t="s">
        <v>61</v>
      </c>
      <c r="H72" s="89" t="s">
        <v>89</v>
      </c>
      <c r="I72" s="89" t="s">
        <v>197</v>
      </c>
      <c r="J72" s="190" t="s">
        <v>204</v>
      </c>
      <c r="K72" s="181"/>
      <c r="L72" s="80">
        <v>0</v>
      </c>
      <c r="M72" s="80">
        <v>0</v>
      </c>
      <c r="N72" s="80">
        <v>0</v>
      </c>
      <c r="O72" s="91">
        <v>1</v>
      </c>
      <c r="P72" s="92">
        <v>0</v>
      </c>
      <c r="Q72" s="93">
        <f>O72+P72</f>
        <v>1</v>
      </c>
      <c r="R72" s="81" t="str">
        <f>IFERROR(Q72/N72,"-")</f>
        <v>-</v>
      </c>
      <c r="S72" s="80">
        <v>0</v>
      </c>
      <c r="T72" s="80">
        <v>0</v>
      </c>
      <c r="U72" s="81">
        <f>IFERROR(T72/(Q72),"-")</f>
        <v>0</v>
      </c>
      <c r="V72" s="82"/>
      <c r="W72" s="83">
        <v>0</v>
      </c>
      <c r="X72" s="81">
        <f>IF(Q72=0,"-",W72/Q72)</f>
        <v>0</v>
      </c>
      <c r="Y72" s="186">
        <v>0</v>
      </c>
      <c r="Z72" s="187">
        <f>IFERROR(Y72/Q72,"-")</f>
        <v>0</v>
      </c>
      <c r="AA72" s="187" t="str">
        <f>IFERROR(Y72/W72,"-")</f>
        <v>-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>
        <f>IF(Q72=0,"",IF(BO72=0,"",(BO72/Q72)))</f>
        <v>0</v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>
        <v>1</v>
      </c>
      <c r="BY72" s="127">
        <f>IF(Q72=0,"",IF(BX72=0,"",(BX72/Q72)))</f>
        <v>1</v>
      </c>
      <c r="BZ72" s="128"/>
      <c r="CA72" s="129">
        <f>IFERROR(BZ72/BX72,"-")</f>
        <v>0</v>
      </c>
      <c r="CB72" s="130"/>
      <c r="CC72" s="131">
        <f>IFERROR(CB72/BX72,"-")</f>
        <v>0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205</v>
      </c>
      <c r="C73" s="189" t="s">
        <v>58</v>
      </c>
      <c r="D73" s="189"/>
      <c r="E73" s="189" t="s">
        <v>206</v>
      </c>
      <c r="F73" s="189" t="s">
        <v>207</v>
      </c>
      <c r="G73" s="189" t="s">
        <v>61</v>
      </c>
      <c r="H73" s="89" t="s">
        <v>89</v>
      </c>
      <c r="I73" s="89" t="s">
        <v>197</v>
      </c>
      <c r="J73" s="190" t="s">
        <v>208</v>
      </c>
      <c r="K73" s="181"/>
      <c r="L73" s="80">
        <v>0</v>
      </c>
      <c r="M73" s="80">
        <v>0</v>
      </c>
      <c r="N73" s="80">
        <v>0</v>
      </c>
      <c r="O73" s="91">
        <v>1</v>
      </c>
      <c r="P73" s="92">
        <v>0</v>
      </c>
      <c r="Q73" s="93">
        <f>O73+P73</f>
        <v>1</v>
      </c>
      <c r="R73" s="81" t="str">
        <f>IFERROR(Q73/N73,"-")</f>
        <v>-</v>
      </c>
      <c r="S73" s="80">
        <v>0</v>
      </c>
      <c r="T73" s="80">
        <v>0</v>
      </c>
      <c r="U73" s="81">
        <f>IFERROR(T73/(Q73),"-")</f>
        <v>0</v>
      </c>
      <c r="V73" s="82"/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>
        <v>1</v>
      </c>
      <c r="AX73" s="107">
        <f>IF(Q73=0,"",IF(AW73=0,"",(AW73/Q73)))</f>
        <v>1</v>
      </c>
      <c r="AY73" s="106"/>
      <c r="AZ73" s="108">
        <f>IFERROR(AY73/AW73,"-")</f>
        <v>0</v>
      </c>
      <c r="BA73" s="109"/>
      <c r="BB73" s="110">
        <f>IFERROR(BA73/AW73,"-")</f>
        <v>0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>
        <f>IF(Q73=0,"",IF(BO73=0,"",(BO73/Q73)))</f>
        <v>0</v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/>
      <c r="BY73" s="127">
        <f>IF(Q73=0,"",IF(BX73=0,"",(BX73/Q73)))</f>
        <v>0</v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209</v>
      </c>
      <c r="C74" s="189" t="s">
        <v>58</v>
      </c>
      <c r="D74" s="189"/>
      <c r="E74" s="189" t="s">
        <v>105</v>
      </c>
      <c r="F74" s="189" t="s">
        <v>105</v>
      </c>
      <c r="G74" s="189" t="s">
        <v>66</v>
      </c>
      <c r="H74" s="89" t="s">
        <v>210</v>
      </c>
      <c r="I74" s="89"/>
      <c r="J74" s="89"/>
      <c r="K74" s="181"/>
      <c r="L74" s="80">
        <v>32</v>
      </c>
      <c r="M74" s="80">
        <v>7</v>
      </c>
      <c r="N74" s="80">
        <v>1</v>
      </c>
      <c r="O74" s="91">
        <v>0</v>
      </c>
      <c r="P74" s="92">
        <v>0</v>
      </c>
      <c r="Q74" s="93">
        <f>O74+P74</f>
        <v>0</v>
      </c>
      <c r="R74" s="81">
        <f>IFERROR(Q74/N74,"-")</f>
        <v>0</v>
      </c>
      <c r="S74" s="80">
        <v>0</v>
      </c>
      <c r="T74" s="80">
        <v>0</v>
      </c>
      <c r="U74" s="81" t="str">
        <f>IFERROR(T74/(Q74),"-")</f>
        <v>-</v>
      </c>
      <c r="V74" s="82"/>
      <c r="W74" s="83">
        <v>0</v>
      </c>
      <c r="X74" s="81" t="str">
        <f>IF(Q74=0,"-",W74/Q74)</f>
        <v>-</v>
      </c>
      <c r="Y74" s="186">
        <v>0</v>
      </c>
      <c r="Z74" s="187" t="str">
        <f>IFERROR(Y74/Q74,"-")</f>
        <v>-</v>
      </c>
      <c r="AA74" s="187" t="str">
        <f>IFERROR(Y74/W74,"-")</f>
        <v>-</v>
      </c>
      <c r="AB74" s="181"/>
      <c r="AC74" s="85"/>
      <c r="AD74" s="78"/>
      <c r="AE74" s="94"/>
      <c r="AF74" s="95" t="str">
        <f>IF(Q74=0,"",IF(AE74=0,"",(AE74/Q74)))</f>
        <v/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 t="str">
        <f>IF(Q74=0,"",IF(AN74=0,"",(AN74/Q74)))</f>
        <v/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 t="str">
        <f>IF(Q74=0,"",IF(AW74=0,"",(AW74/Q74)))</f>
        <v/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 t="str">
        <f>IF(Q74=0,"",IF(BF74=0,"",(BF74/Q74)))</f>
        <v/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 t="str">
        <f>IF(Q74=0,"",IF(BO74=0,"",(BO74/Q74)))</f>
        <v/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/>
      <c r="BY74" s="127" t="str">
        <f>IF(Q74=0,"",IF(BX74=0,"",(BX74/Q74)))</f>
        <v/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 t="str">
        <f>IF(Q74=0,"",IF(CG74=0,"",(CG74/Q74)))</f>
        <v/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 t="str">
        <f>AC75</f>
        <v>0</v>
      </c>
      <c r="B75" s="189" t="s">
        <v>211</v>
      </c>
      <c r="C75" s="189" t="s">
        <v>58</v>
      </c>
      <c r="D75" s="189"/>
      <c r="E75" s="189"/>
      <c r="F75" s="189"/>
      <c r="G75" s="189" t="s">
        <v>61</v>
      </c>
      <c r="H75" s="89" t="s">
        <v>212</v>
      </c>
      <c r="I75" s="89" t="s">
        <v>191</v>
      </c>
      <c r="J75" s="190" t="s">
        <v>141</v>
      </c>
      <c r="K75" s="181">
        <v>0</v>
      </c>
      <c r="L75" s="80">
        <v>0</v>
      </c>
      <c r="M75" s="80">
        <v>0</v>
      </c>
      <c r="N75" s="80">
        <v>0</v>
      </c>
      <c r="O75" s="91">
        <v>6</v>
      </c>
      <c r="P75" s="92">
        <v>0</v>
      </c>
      <c r="Q75" s="93">
        <f>O75+P75</f>
        <v>6</v>
      </c>
      <c r="R75" s="81" t="str">
        <f>IFERROR(Q75/N75,"-")</f>
        <v>-</v>
      </c>
      <c r="S75" s="80">
        <v>0</v>
      </c>
      <c r="T75" s="80">
        <v>4</v>
      </c>
      <c r="U75" s="81">
        <f>IFERROR(T75/(Q75),"-")</f>
        <v>0.66666666666667</v>
      </c>
      <c r="V75" s="82">
        <f>IFERROR(K75/SUM(Q75:Q76),"-")</f>
        <v>0</v>
      </c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>
        <f>SUM(Y75:Y76)-SUM(K75:K76)</f>
        <v>0</v>
      </c>
      <c r="AC75" s="85" t="str">
        <f>SUM(Y75:Y76)/SUM(K75:K76)</f>
        <v>0</v>
      </c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>
        <v>1</v>
      </c>
      <c r="BP75" s="120">
        <f>IF(Q75=0,"",IF(BO75=0,"",(BO75/Q75)))</f>
        <v>0.16666666666667</v>
      </c>
      <c r="BQ75" s="121"/>
      <c r="BR75" s="122">
        <f>IFERROR(BQ75/BO75,"-")</f>
        <v>0</v>
      </c>
      <c r="BS75" s="123"/>
      <c r="BT75" s="124">
        <f>IFERROR(BS75/BO75,"-")</f>
        <v>0</v>
      </c>
      <c r="BU75" s="125"/>
      <c r="BV75" s="125"/>
      <c r="BW75" s="125"/>
      <c r="BX75" s="126">
        <v>5</v>
      </c>
      <c r="BY75" s="127">
        <f>IF(Q75=0,"",IF(BX75=0,"",(BX75/Q75)))</f>
        <v>0.83333333333333</v>
      </c>
      <c r="BZ75" s="128"/>
      <c r="CA75" s="129">
        <f>IFERROR(BZ75/BX75,"-")</f>
        <v>0</v>
      </c>
      <c r="CB75" s="130"/>
      <c r="CC75" s="131">
        <f>IFERROR(CB75/BX75,"-")</f>
        <v>0</v>
      </c>
      <c r="CD75" s="132"/>
      <c r="CE75" s="132"/>
      <c r="CF75" s="132"/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213</v>
      </c>
      <c r="C76" s="189" t="s">
        <v>58</v>
      </c>
      <c r="D76" s="189"/>
      <c r="E76" s="189"/>
      <c r="F76" s="189"/>
      <c r="G76" s="189" t="s">
        <v>66</v>
      </c>
      <c r="H76" s="89"/>
      <c r="I76" s="89"/>
      <c r="J76" s="89"/>
      <c r="K76" s="181"/>
      <c r="L76" s="80">
        <v>18</v>
      </c>
      <c r="M76" s="80">
        <v>14</v>
      </c>
      <c r="N76" s="80">
        <v>16</v>
      </c>
      <c r="O76" s="91">
        <v>2</v>
      </c>
      <c r="P76" s="92">
        <v>0</v>
      </c>
      <c r="Q76" s="93">
        <f>O76+P76</f>
        <v>2</v>
      </c>
      <c r="R76" s="81">
        <f>IFERROR(Q76/N76,"-")</f>
        <v>0.125</v>
      </c>
      <c r="S76" s="80">
        <v>0</v>
      </c>
      <c r="T76" s="80">
        <v>0</v>
      </c>
      <c r="U76" s="81">
        <f>IFERROR(T76/(Q76),"-")</f>
        <v>0</v>
      </c>
      <c r="V76" s="82"/>
      <c r="W76" s="83">
        <v>0</v>
      </c>
      <c r="X76" s="81">
        <f>IF(Q76=0,"-",W76/Q76)</f>
        <v>0</v>
      </c>
      <c r="Y76" s="186">
        <v>0</v>
      </c>
      <c r="Z76" s="187">
        <f>IFERROR(Y76/Q76,"-")</f>
        <v>0</v>
      </c>
      <c r="AA76" s="187" t="str">
        <f>IFERROR(Y76/W76,"-")</f>
        <v>-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>
        <v>1</v>
      </c>
      <c r="AO76" s="101">
        <f>IF(Q76=0,"",IF(AN76=0,"",(AN76/Q76)))</f>
        <v>0.5</v>
      </c>
      <c r="AP76" s="100"/>
      <c r="AQ76" s="102">
        <f>IFERROR(AP76/AN76,"-")</f>
        <v>0</v>
      </c>
      <c r="AR76" s="103"/>
      <c r="AS76" s="104">
        <f>IFERROR(AR76/AN76,"-")</f>
        <v>0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1</v>
      </c>
      <c r="BP76" s="120">
        <f>IF(Q76=0,"",IF(BO76=0,"",(BO76/Q76)))</f>
        <v>0.5</v>
      </c>
      <c r="BQ76" s="121"/>
      <c r="BR76" s="122">
        <f>IFERROR(BQ76/BO76,"-")</f>
        <v>0</v>
      </c>
      <c r="BS76" s="123"/>
      <c r="BT76" s="124">
        <f>IFERROR(BS76/BO76,"-")</f>
        <v>0</v>
      </c>
      <c r="BU76" s="125"/>
      <c r="BV76" s="125"/>
      <c r="BW76" s="125"/>
      <c r="BX76" s="126"/>
      <c r="BY76" s="127">
        <f>IF(Q76=0,"",IF(BX76=0,"",(BX76/Q76)))</f>
        <v>0</v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30"/>
      <c r="B77" s="86"/>
      <c r="C77" s="86"/>
      <c r="D77" s="87"/>
      <c r="E77" s="87"/>
      <c r="F77" s="87"/>
      <c r="G77" s="88"/>
      <c r="H77" s="89"/>
      <c r="I77" s="89"/>
      <c r="J77" s="89"/>
      <c r="K77" s="182"/>
      <c r="L77" s="34"/>
      <c r="M77" s="34"/>
      <c r="N77" s="31"/>
      <c r="O77" s="23"/>
      <c r="P77" s="23"/>
      <c r="Q77" s="23"/>
      <c r="R77" s="32"/>
      <c r="S77" s="32"/>
      <c r="T77" s="23"/>
      <c r="U77" s="32"/>
      <c r="V77" s="25"/>
      <c r="W77" s="25"/>
      <c r="X77" s="25"/>
      <c r="Y77" s="188"/>
      <c r="Z77" s="188"/>
      <c r="AA77" s="188"/>
      <c r="AB77" s="188"/>
      <c r="AC77" s="33"/>
      <c r="AD77" s="58"/>
      <c r="AE77" s="62"/>
      <c r="AF77" s="63"/>
      <c r="AG77" s="62"/>
      <c r="AH77" s="66"/>
      <c r="AI77" s="67"/>
      <c r="AJ77" s="68"/>
      <c r="AK77" s="69"/>
      <c r="AL77" s="69"/>
      <c r="AM77" s="69"/>
      <c r="AN77" s="62"/>
      <c r="AO77" s="63"/>
      <c r="AP77" s="62"/>
      <c r="AQ77" s="66"/>
      <c r="AR77" s="67"/>
      <c r="AS77" s="68"/>
      <c r="AT77" s="69"/>
      <c r="AU77" s="69"/>
      <c r="AV77" s="69"/>
      <c r="AW77" s="62"/>
      <c r="AX77" s="63"/>
      <c r="AY77" s="62"/>
      <c r="AZ77" s="66"/>
      <c r="BA77" s="67"/>
      <c r="BB77" s="68"/>
      <c r="BC77" s="69"/>
      <c r="BD77" s="69"/>
      <c r="BE77" s="69"/>
      <c r="BF77" s="62"/>
      <c r="BG77" s="63"/>
      <c r="BH77" s="62"/>
      <c r="BI77" s="66"/>
      <c r="BJ77" s="67"/>
      <c r="BK77" s="68"/>
      <c r="BL77" s="69"/>
      <c r="BM77" s="69"/>
      <c r="BN77" s="69"/>
      <c r="BO77" s="64"/>
      <c r="BP77" s="65"/>
      <c r="BQ77" s="62"/>
      <c r="BR77" s="66"/>
      <c r="BS77" s="67"/>
      <c r="BT77" s="68"/>
      <c r="BU77" s="69"/>
      <c r="BV77" s="69"/>
      <c r="BW77" s="69"/>
      <c r="BX77" s="64"/>
      <c r="BY77" s="65"/>
      <c r="BZ77" s="62"/>
      <c r="CA77" s="66"/>
      <c r="CB77" s="67"/>
      <c r="CC77" s="68"/>
      <c r="CD77" s="69"/>
      <c r="CE77" s="69"/>
      <c r="CF77" s="69"/>
      <c r="CG77" s="64"/>
      <c r="CH77" s="65"/>
      <c r="CI77" s="62"/>
      <c r="CJ77" s="66"/>
      <c r="CK77" s="67"/>
      <c r="CL77" s="68"/>
      <c r="CM77" s="69"/>
      <c r="CN77" s="69"/>
      <c r="CO77" s="69"/>
      <c r="CP77" s="70"/>
      <c r="CQ77" s="67"/>
      <c r="CR77" s="67"/>
      <c r="CS77" s="67"/>
      <c r="CT77" s="71"/>
    </row>
    <row r="78" spans="1:99">
      <c r="A78" s="30"/>
      <c r="B78" s="37"/>
      <c r="C78" s="37"/>
      <c r="D78" s="21"/>
      <c r="E78" s="21"/>
      <c r="F78" s="21"/>
      <c r="G78" s="22"/>
      <c r="H78" s="36"/>
      <c r="I78" s="36"/>
      <c r="J78" s="74"/>
      <c r="K78" s="183"/>
      <c r="L78" s="34"/>
      <c r="M78" s="34"/>
      <c r="N78" s="31"/>
      <c r="O78" s="23"/>
      <c r="P78" s="23"/>
      <c r="Q78" s="23"/>
      <c r="R78" s="32"/>
      <c r="S78" s="32"/>
      <c r="T78" s="23"/>
      <c r="U78" s="32"/>
      <c r="V78" s="25"/>
      <c r="W78" s="25"/>
      <c r="X78" s="25"/>
      <c r="Y78" s="188"/>
      <c r="Z78" s="188"/>
      <c r="AA78" s="188"/>
      <c r="AB78" s="188"/>
      <c r="AC78" s="33"/>
      <c r="AD78" s="60"/>
      <c r="AE78" s="62"/>
      <c r="AF78" s="63"/>
      <c r="AG78" s="62"/>
      <c r="AH78" s="66"/>
      <c r="AI78" s="67"/>
      <c r="AJ78" s="68"/>
      <c r="AK78" s="69"/>
      <c r="AL78" s="69"/>
      <c r="AM78" s="69"/>
      <c r="AN78" s="62"/>
      <c r="AO78" s="63"/>
      <c r="AP78" s="62"/>
      <c r="AQ78" s="66"/>
      <c r="AR78" s="67"/>
      <c r="AS78" s="68"/>
      <c r="AT78" s="69"/>
      <c r="AU78" s="69"/>
      <c r="AV78" s="69"/>
      <c r="AW78" s="62"/>
      <c r="AX78" s="63"/>
      <c r="AY78" s="62"/>
      <c r="AZ78" s="66"/>
      <c r="BA78" s="67"/>
      <c r="BB78" s="68"/>
      <c r="BC78" s="69"/>
      <c r="BD78" s="69"/>
      <c r="BE78" s="69"/>
      <c r="BF78" s="62"/>
      <c r="BG78" s="63"/>
      <c r="BH78" s="62"/>
      <c r="BI78" s="66"/>
      <c r="BJ78" s="67"/>
      <c r="BK78" s="68"/>
      <c r="BL78" s="69"/>
      <c r="BM78" s="69"/>
      <c r="BN78" s="69"/>
      <c r="BO78" s="64"/>
      <c r="BP78" s="65"/>
      <c r="BQ78" s="62"/>
      <c r="BR78" s="66"/>
      <c r="BS78" s="67"/>
      <c r="BT78" s="68"/>
      <c r="BU78" s="69"/>
      <c r="BV78" s="69"/>
      <c r="BW78" s="69"/>
      <c r="BX78" s="64"/>
      <c r="BY78" s="65"/>
      <c r="BZ78" s="62"/>
      <c r="CA78" s="66"/>
      <c r="CB78" s="67"/>
      <c r="CC78" s="68"/>
      <c r="CD78" s="69"/>
      <c r="CE78" s="69"/>
      <c r="CF78" s="69"/>
      <c r="CG78" s="64"/>
      <c r="CH78" s="65"/>
      <c r="CI78" s="62"/>
      <c r="CJ78" s="66"/>
      <c r="CK78" s="67"/>
      <c r="CL78" s="68"/>
      <c r="CM78" s="69"/>
      <c r="CN78" s="69"/>
      <c r="CO78" s="69"/>
      <c r="CP78" s="70"/>
      <c r="CQ78" s="67"/>
      <c r="CR78" s="67"/>
      <c r="CS78" s="67"/>
      <c r="CT78" s="71"/>
    </row>
    <row r="79" spans="1:99">
      <c r="A79" s="19">
        <f>AC79</f>
        <v>1.3018518518519</v>
      </c>
      <c r="B79" s="39"/>
      <c r="C79" s="39"/>
      <c r="D79" s="39"/>
      <c r="E79" s="39"/>
      <c r="F79" s="39"/>
      <c r="G79" s="39"/>
      <c r="H79" s="40" t="s">
        <v>214</v>
      </c>
      <c r="I79" s="40"/>
      <c r="J79" s="40"/>
      <c r="K79" s="184">
        <f>SUM(K6:K78)</f>
        <v>3240000</v>
      </c>
      <c r="L79" s="41">
        <f>SUM(L6:L78)</f>
        <v>1202</v>
      </c>
      <c r="M79" s="41">
        <f>SUM(M6:M78)</f>
        <v>358</v>
      </c>
      <c r="N79" s="41">
        <f>SUM(N6:N78)</f>
        <v>204</v>
      </c>
      <c r="O79" s="41">
        <f>SUM(O6:O78)</f>
        <v>396</v>
      </c>
      <c r="P79" s="41">
        <f>SUM(P6:P78)</f>
        <v>1</v>
      </c>
      <c r="Q79" s="41">
        <f>SUM(Q6:Q78)</f>
        <v>397</v>
      </c>
      <c r="R79" s="42">
        <f>IFERROR(Q79/N79,"-")</f>
        <v>1.9460784313725</v>
      </c>
      <c r="S79" s="77">
        <f>SUM(S6:S78)</f>
        <v>32</v>
      </c>
      <c r="T79" s="77">
        <f>SUM(T6:T78)</f>
        <v>58</v>
      </c>
      <c r="U79" s="42">
        <f>IFERROR(S79/Q79,"-")</f>
        <v>0.080604534005038</v>
      </c>
      <c r="V79" s="43">
        <f>IFERROR(K79/Q79,"-")</f>
        <v>8161.2090680101</v>
      </c>
      <c r="W79" s="44">
        <f>SUM(W6:W78)</f>
        <v>45</v>
      </c>
      <c r="X79" s="42">
        <f>IFERROR(W79/Q79,"-")</f>
        <v>0.11335012594458</v>
      </c>
      <c r="Y79" s="184">
        <f>SUM(Y6:Y78)</f>
        <v>4218000</v>
      </c>
      <c r="Z79" s="184">
        <f>IFERROR(Y79/Q79,"-")</f>
        <v>10624.685138539</v>
      </c>
      <c r="AA79" s="184">
        <f>IFERROR(Y79/W79,"-")</f>
        <v>93733.333333333</v>
      </c>
      <c r="AB79" s="184">
        <f>Y79-K79</f>
        <v>978000</v>
      </c>
      <c r="AC79" s="46">
        <f>Y79/K79</f>
        <v>1.3018518518519</v>
      </c>
      <c r="AD79" s="59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1"/>
    <mergeCell ref="K38:K41"/>
    <mergeCell ref="V38:V41"/>
    <mergeCell ref="AB38:AB41"/>
    <mergeCell ref="AC38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4"/>
    <mergeCell ref="K70:K74"/>
    <mergeCell ref="V70:V74"/>
    <mergeCell ref="AB70:AB74"/>
    <mergeCell ref="AC70:AC74"/>
    <mergeCell ref="A75:A76"/>
    <mergeCell ref="K75:K76"/>
    <mergeCell ref="V75:V76"/>
    <mergeCell ref="AB75:AB76"/>
    <mergeCell ref="AC75:AC7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215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0.2875</v>
      </c>
      <c r="B6" s="189" t="s">
        <v>216</v>
      </c>
      <c r="C6" s="189" t="s">
        <v>58</v>
      </c>
      <c r="D6" s="189" t="s">
        <v>217</v>
      </c>
      <c r="E6" s="189" t="s">
        <v>218</v>
      </c>
      <c r="F6" s="189" t="s">
        <v>176</v>
      </c>
      <c r="G6" s="189" t="s">
        <v>61</v>
      </c>
      <c r="H6" s="89" t="s">
        <v>219</v>
      </c>
      <c r="I6" s="89" t="s">
        <v>220</v>
      </c>
      <c r="J6" s="191" t="s">
        <v>221</v>
      </c>
      <c r="K6" s="181">
        <v>80000</v>
      </c>
      <c r="L6" s="80">
        <v>0</v>
      </c>
      <c r="M6" s="80">
        <v>0</v>
      </c>
      <c r="N6" s="80">
        <v>0</v>
      </c>
      <c r="O6" s="91">
        <v>21</v>
      </c>
      <c r="P6" s="92">
        <v>1</v>
      </c>
      <c r="Q6" s="93">
        <f>O6+P6</f>
        <v>22</v>
      </c>
      <c r="R6" s="81" t="str">
        <f>IFERROR(Q6/N6,"-")</f>
        <v>-</v>
      </c>
      <c r="S6" s="80">
        <v>0</v>
      </c>
      <c r="T6" s="80">
        <v>2</v>
      </c>
      <c r="U6" s="81">
        <f>IFERROR(T6/(Q6),"-")</f>
        <v>0.090909090909091</v>
      </c>
      <c r="V6" s="82">
        <f>IFERROR(K6/SUM(Q6:Q7),"-")</f>
        <v>3200</v>
      </c>
      <c r="W6" s="83">
        <v>2</v>
      </c>
      <c r="X6" s="81">
        <f>IF(Q6=0,"-",W6/Q6)</f>
        <v>0.090909090909091</v>
      </c>
      <c r="Y6" s="186">
        <v>20000</v>
      </c>
      <c r="Z6" s="187">
        <f>IFERROR(Y6/Q6,"-")</f>
        <v>909.09090909091</v>
      </c>
      <c r="AA6" s="187">
        <f>IFERROR(Y6/W6,"-")</f>
        <v>10000</v>
      </c>
      <c r="AB6" s="181">
        <f>SUM(Y6:Y7)-SUM(K6:K7)</f>
        <v>-57000</v>
      </c>
      <c r="AC6" s="85">
        <f>SUM(Y6:Y7)/SUM(K6:K7)</f>
        <v>0.2875</v>
      </c>
      <c r="AD6" s="78"/>
      <c r="AE6" s="94">
        <v>1</v>
      </c>
      <c r="AF6" s="95">
        <f>IF(Q6=0,"",IF(AE6=0,"",(AE6/Q6)))</f>
        <v>0.045454545454545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6</v>
      </c>
      <c r="AO6" s="101">
        <f>IF(Q6=0,"",IF(AN6=0,"",(AN6/Q6)))</f>
        <v>0.27272727272727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4</v>
      </c>
      <c r="AX6" s="107">
        <f>IF(Q6=0,"",IF(AW6=0,"",(AW6/Q6)))</f>
        <v>0.18181818181818</v>
      </c>
      <c r="AY6" s="106">
        <v>1</v>
      </c>
      <c r="AZ6" s="108">
        <f>IFERROR(AY6/AW6,"-")</f>
        <v>0.25</v>
      </c>
      <c r="BA6" s="109">
        <v>14000</v>
      </c>
      <c r="BB6" s="110">
        <f>IFERROR(BA6/AW6,"-")</f>
        <v>3500</v>
      </c>
      <c r="BC6" s="111"/>
      <c r="BD6" s="111"/>
      <c r="BE6" s="111">
        <v>1</v>
      </c>
      <c r="BF6" s="112">
        <v>4</v>
      </c>
      <c r="BG6" s="113">
        <f>IF(Q6=0,"",IF(BF6=0,"",(BF6/Q6)))</f>
        <v>0.18181818181818</v>
      </c>
      <c r="BH6" s="112">
        <v>1</v>
      </c>
      <c r="BI6" s="114">
        <f>IFERROR(BH6/BF6,"-")</f>
        <v>0.25</v>
      </c>
      <c r="BJ6" s="115">
        <v>6000</v>
      </c>
      <c r="BK6" s="116">
        <f>IFERROR(BJ6/BF6,"-")</f>
        <v>1500</v>
      </c>
      <c r="BL6" s="117"/>
      <c r="BM6" s="117">
        <v>1</v>
      </c>
      <c r="BN6" s="117"/>
      <c r="BO6" s="119">
        <v>5</v>
      </c>
      <c r="BP6" s="120">
        <f>IF(Q6=0,"",IF(BO6=0,"",(BO6/Q6)))</f>
        <v>0.22727272727273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0.090909090909091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20000</v>
      </c>
      <c r="CR6" s="141">
        <v>14000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222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24</v>
      </c>
      <c r="M7" s="80">
        <v>13</v>
      </c>
      <c r="N7" s="80">
        <v>5</v>
      </c>
      <c r="O7" s="91">
        <v>3</v>
      </c>
      <c r="P7" s="92">
        <v>0</v>
      </c>
      <c r="Q7" s="93">
        <f>O7+P7</f>
        <v>3</v>
      </c>
      <c r="R7" s="81">
        <f>IFERROR(Q7/N7,"-")</f>
        <v>0.6</v>
      </c>
      <c r="S7" s="80">
        <v>1</v>
      </c>
      <c r="T7" s="80">
        <v>0</v>
      </c>
      <c r="U7" s="81">
        <f>IFERROR(T7/(Q7),"-")</f>
        <v>0</v>
      </c>
      <c r="V7" s="82"/>
      <c r="W7" s="83">
        <v>1</v>
      </c>
      <c r="X7" s="81">
        <f>IF(Q7=0,"-",W7/Q7)</f>
        <v>0.33333333333333</v>
      </c>
      <c r="Y7" s="186">
        <v>3000</v>
      </c>
      <c r="Z7" s="187">
        <f>IFERROR(Y7/Q7,"-")</f>
        <v>1000</v>
      </c>
      <c r="AA7" s="187">
        <f>IFERROR(Y7/W7,"-")</f>
        <v>3000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2</v>
      </c>
      <c r="AX7" s="107">
        <f>IF(Q7=0,"",IF(AW7=0,"",(AW7/Q7)))</f>
        <v>0.66666666666667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</v>
      </c>
      <c r="BG7" s="113">
        <f>IF(Q7=0,"",IF(BF7=0,"",(BF7/Q7)))</f>
        <v>0.33333333333333</v>
      </c>
      <c r="BH7" s="112">
        <v>1</v>
      </c>
      <c r="BI7" s="114">
        <f>IFERROR(BH7/BF7,"-")</f>
        <v>1</v>
      </c>
      <c r="BJ7" s="115">
        <v>3000</v>
      </c>
      <c r="BK7" s="116">
        <f>IFERROR(BJ7/BF7,"-")</f>
        <v>3000</v>
      </c>
      <c r="BL7" s="117">
        <v>1</v>
      </c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3000</v>
      </c>
      <c r="CR7" s="141">
        <v>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0.088</v>
      </c>
      <c r="B8" s="189" t="s">
        <v>223</v>
      </c>
      <c r="C8" s="189" t="s">
        <v>224</v>
      </c>
      <c r="D8" s="189" t="s">
        <v>225</v>
      </c>
      <c r="E8" s="189" t="s">
        <v>226</v>
      </c>
      <c r="F8" s="189"/>
      <c r="G8" s="189" t="s">
        <v>227</v>
      </c>
      <c r="H8" s="89" t="s">
        <v>228</v>
      </c>
      <c r="I8" s="89" t="s">
        <v>229</v>
      </c>
      <c r="J8" s="89" t="s">
        <v>230</v>
      </c>
      <c r="K8" s="181">
        <v>125000</v>
      </c>
      <c r="L8" s="80">
        <v>3</v>
      </c>
      <c r="M8" s="80">
        <v>0</v>
      </c>
      <c r="N8" s="80">
        <v>12</v>
      </c>
      <c r="O8" s="91">
        <v>2</v>
      </c>
      <c r="P8" s="92">
        <v>0</v>
      </c>
      <c r="Q8" s="93">
        <f>O8+P8</f>
        <v>2</v>
      </c>
      <c r="R8" s="81">
        <f>IFERROR(Q8/N8,"-")</f>
        <v>0.16666666666667</v>
      </c>
      <c r="S8" s="80">
        <v>0</v>
      </c>
      <c r="T8" s="80">
        <v>0</v>
      </c>
      <c r="U8" s="81">
        <f>IFERROR(T8/(Q8),"-")</f>
        <v>0</v>
      </c>
      <c r="V8" s="82">
        <f>IFERROR(K8/SUM(Q8:Q9),"-")</f>
        <v>12500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-114000</v>
      </c>
      <c r="AC8" s="85">
        <f>SUM(Y8:Y9)/SUM(K8:K9)</f>
        <v>0.088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231</v>
      </c>
      <c r="C9" s="189" t="s">
        <v>224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42</v>
      </c>
      <c r="M9" s="80">
        <v>23</v>
      </c>
      <c r="N9" s="80">
        <v>26</v>
      </c>
      <c r="O9" s="91">
        <v>8</v>
      </c>
      <c r="P9" s="92">
        <v>0</v>
      </c>
      <c r="Q9" s="93">
        <f>O9+P9</f>
        <v>8</v>
      </c>
      <c r="R9" s="81">
        <f>IFERROR(Q9/N9,"-")</f>
        <v>0.30769230769231</v>
      </c>
      <c r="S9" s="80">
        <v>2</v>
      </c>
      <c r="T9" s="80">
        <v>0</v>
      </c>
      <c r="U9" s="81">
        <f>IFERROR(T9/(Q9),"-")</f>
        <v>0</v>
      </c>
      <c r="V9" s="82"/>
      <c r="W9" s="83">
        <v>1</v>
      </c>
      <c r="X9" s="81">
        <f>IF(Q9=0,"-",W9/Q9)</f>
        <v>0.125</v>
      </c>
      <c r="Y9" s="186">
        <v>11000</v>
      </c>
      <c r="Z9" s="187">
        <f>IFERROR(Y9/Q9,"-")</f>
        <v>1375</v>
      </c>
      <c r="AA9" s="187">
        <f>IFERROR(Y9/W9,"-")</f>
        <v>11000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0.125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2</v>
      </c>
      <c r="BG9" s="113">
        <f>IF(Q9=0,"",IF(BF9=0,"",(BF9/Q9)))</f>
        <v>0.25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3</v>
      </c>
      <c r="BP9" s="120">
        <f>IF(Q9=0,"",IF(BO9=0,"",(BO9/Q9)))</f>
        <v>0.375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</v>
      </c>
      <c r="BY9" s="127">
        <f>IF(Q9=0,"",IF(BX9=0,"",(BX9/Q9)))</f>
        <v>0.125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0.125</v>
      </c>
      <c r="CI9" s="135">
        <v>1</v>
      </c>
      <c r="CJ9" s="136">
        <f>IFERROR(CI9/CG9,"-")</f>
        <v>1</v>
      </c>
      <c r="CK9" s="137">
        <v>11000</v>
      </c>
      <c r="CL9" s="138">
        <f>IFERROR(CK9/CG9,"-")</f>
        <v>11000</v>
      </c>
      <c r="CM9" s="139"/>
      <c r="CN9" s="139"/>
      <c r="CO9" s="139">
        <v>1</v>
      </c>
      <c r="CP9" s="140">
        <v>1</v>
      </c>
      <c r="CQ9" s="141">
        <v>11000</v>
      </c>
      <c r="CR9" s="141">
        <v>11000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5.4461538461538</v>
      </c>
      <c r="B10" s="189" t="s">
        <v>232</v>
      </c>
      <c r="C10" s="189" t="s">
        <v>224</v>
      </c>
      <c r="D10" s="189" t="s">
        <v>233</v>
      </c>
      <c r="E10" s="189" t="s">
        <v>234</v>
      </c>
      <c r="F10" s="189"/>
      <c r="G10" s="189" t="s">
        <v>227</v>
      </c>
      <c r="H10" s="89" t="s">
        <v>235</v>
      </c>
      <c r="I10" s="89" t="s">
        <v>236</v>
      </c>
      <c r="J10" s="191" t="s">
        <v>148</v>
      </c>
      <c r="K10" s="181">
        <v>65000</v>
      </c>
      <c r="L10" s="80">
        <v>11</v>
      </c>
      <c r="M10" s="80">
        <v>0</v>
      </c>
      <c r="N10" s="80">
        <v>23</v>
      </c>
      <c r="O10" s="91">
        <v>5</v>
      </c>
      <c r="P10" s="92">
        <v>0</v>
      </c>
      <c r="Q10" s="93">
        <f>O10+P10</f>
        <v>5</v>
      </c>
      <c r="R10" s="81">
        <f>IFERROR(Q10/N10,"-")</f>
        <v>0.21739130434783</v>
      </c>
      <c r="S10" s="80">
        <v>0</v>
      </c>
      <c r="T10" s="80">
        <v>4</v>
      </c>
      <c r="U10" s="81">
        <f>IFERROR(T10/(Q10),"-")</f>
        <v>0.8</v>
      </c>
      <c r="V10" s="82">
        <f>IFERROR(K10/SUM(Q10:Q11),"-")</f>
        <v>3611.1111111111</v>
      </c>
      <c r="W10" s="83">
        <v>2</v>
      </c>
      <c r="X10" s="81">
        <f>IF(Q10=0,"-",W10/Q10)</f>
        <v>0.4</v>
      </c>
      <c r="Y10" s="186">
        <v>354000</v>
      </c>
      <c r="Z10" s="187">
        <f>IFERROR(Y10/Q10,"-")</f>
        <v>70800</v>
      </c>
      <c r="AA10" s="187">
        <f>IFERROR(Y10/W10,"-")</f>
        <v>177000</v>
      </c>
      <c r="AB10" s="181">
        <f>SUM(Y10:Y11)-SUM(K10:K11)</f>
        <v>289000</v>
      </c>
      <c r="AC10" s="85">
        <f>SUM(Y10:Y11)/SUM(K10:K11)</f>
        <v>5.4461538461538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0.4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0.2</v>
      </c>
      <c r="AY10" s="106">
        <v>1</v>
      </c>
      <c r="AZ10" s="108">
        <f>IFERROR(AY10/AW10,"-")</f>
        <v>1</v>
      </c>
      <c r="BA10" s="109">
        <v>3000</v>
      </c>
      <c r="BB10" s="110">
        <f>IFERROR(BA10/AW10,"-")</f>
        <v>3000</v>
      </c>
      <c r="BC10" s="111">
        <v>1</v>
      </c>
      <c r="BD10" s="111"/>
      <c r="BE10" s="111"/>
      <c r="BF10" s="112">
        <v>1</v>
      </c>
      <c r="BG10" s="113">
        <f>IF(Q10=0,"",IF(BF10=0,"",(BF10/Q10)))</f>
        <v>0.2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0.2</v>
      </c>
      <c r="BQ10" s="121">
        <v>1</v>
      </c>
      <c r="BR10" s="122">
        <f>IFERROR(BQ10/BO10,"-")</f>
        <v>1</v>
      </c>
      <c r="BS10" s="123">
        <v>351000</v>
      </c>
      <c r="BT10" s="124">
        <f>IFERROR(BS10/BO10,"-")</f>
        <v>351000</v>
      </c>
      <c r="BU10" s="125"/>
      <c r="BV10" s="125"/>
      <c r="BW10" s="125">
        <v>1</v>
      </c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2</v>
      </c>
      <c r="CQ10" s="141">
        <v>354000</v>
      </c>
      <c r="CR10" s="141">
        <v>351000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237</v>
      </c>
      <c r="C11" s="189" t="s">
        <v>224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223</v>
      </c>
      <c r="M11" s="80">
        <v>48</v>
      </c>
      <c r="N11" s="80">
        <v>39</v>
      </c>
      <c r="O11" s="91">
        <v>13</v>
      </c>
      <c r="P11" s="92">
        <v>0</v>
      </c>
      <c r="Q11" s="93">
        <f>O11+P11</f>
        <v>13</v>
      </c>
      <c r="R11" s="81">
        <f>IFERROR(Q11/N11,"-")</f>
        <v>0.33333333333333</v>
      </c>
      <c r="S11" s="80">
        <v>1</v>
      </c>
      <c r="T11" s="80">
        <v>3</v>
      </c>
      <c r="U11" s="81">
        <f>IFERROR(T11/(Q11),"-")</f>
        <v>0.23076923076923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0.076923076923077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4</v>
      </c>
      <c r="AX11" s="107">
        <f>IF(Q11=0,"",IF(AW11=0,"",(AW11/Q11)))</f>
        <v>0.30769230769231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2</v>
      </c>
      <c r="BG11" s="113">
        <f>IF(Q11=0,"",IF(BF11=0,"",(BF11/Q11)))</f>
        <v>0.15384615384615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5</v>
      </c>
      <c r="BP11" s="120">
        <f>IF(Q11=0,"",IF(BO11=0,"",(BO11/Q11)))</f>
        <v>0.38461538461538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0.076923076923077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13.56</v>
      </c>
      <c r="B12" s="189" t="s">
        <v>238</v>
      </c>
      <c r="C12" s="189" t="s">
        <v>224</v>
      </c>
      <c r="D12" s="189" t="s">
        <v>239</v>
      </c>
      <c r="E12" s="189" t="s">
        <v>240</v>
      </c>
      <c r="F12" s="189"/>
      <c r="G12" s="189" t="s">
        <v>227</v>
      </c>
      <c r="H12" s="89" t="s">
        <v>241</v>
      </c>
      <c r="I12" s="89" t="s">
        <v>236</v>
      </c>
      <c r="J12" s="89" t="s">
        <v>187</v>
      </c>
      <c r="K12" s="181">
        <v>75000</v>
      </c>
      <c r="L12" s="80">
        <v>34</v>
      </c>
      <c r="M12" s="80">
        <v>0</v>
      </c>
      <c r="N12" s="80">
        <v>85</v>
      </c>
      <c r="O12" s="91">
        <v>16</v>
      </c>
      <c r="P12" s="92">
        <v>0</v>
      </c>
      <c r="Q12" s="93">
        <f>O12+P12</f>
        <v>16</v>
      </c>
      <c r="R12" s="81">
        <f>IFERROR(Q12/N12,"-")</f>
        <v>0.18823529411765</v>
      </c>
      <c r="S12" s="80">
        <v>1</v>
      </c>
      <c r="T12" s="80">
        <v>3</v>
      </c>
      <c r="U12" s="81">
        <f>IFERROR(T12/(Q12),"-")</f>
        <v>0.1875</v>
      </c>
      <c r="V12" s="82">
        <f>IFERROR(K12/SUM(Q12:Q13),"-")</f>
        <v>1744.1860465116</v>
      </c>
      <c r="W12" s="83">
        <v>2</v>
      </c>
      <c r="X12" s="81">
        <f>IF(Q12=0,"-",W12/Q12)</f>
        <v>0.125</v>
      </c>
      <c r="Y12" s="186">
        <v>24000</v>
      </c>
      <c r="Z12" s="187">
        <f>IFERROR(Y12/Q12,"-")</f>
        <v>1500</v>
      </c>
      <c r="AA12" s="187">
        <f>IFERROR(Y12/W12,"-")</f>
        <v>12000</v>
      </c>
      <c r="AB12" s="181">
        <f>SUM(Y12:Y13)-SUM(K12:K13)</f>
        <v>942000</v>
      </c>
      <c r="AC12" s="85">
        <f>SUM(Y12:Y13)/SUM(K12:K13)</f>
        <v>13.56</v>
      </c>
      <c r="AD12" s="78"/>
      <c r="AE12" s="94">
        <v>1</v>
      </c>
      <c r="AF12" s="95">
        <f>IF(Q12=0,"",IF(AE12=0,"",(AE12/Q12)))</f>
        <v>0.0625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2</v>
      </c>
      <c r="AO12" s="101">
        <f>IF(Q12=0,"",IF(AN12=0,"",(AN12/Q12)))</f>
        <v>0.125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0.0625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5</v>
      </c>
      <c r="BG12" s="113">
        <f>IF(Q12=0,"",IF(BF12=0,"",(BF12/Q12)))</f>
        <v>0.3125</v>
      </c>
      <c r="BH12" s="112">
        <v>1</v>
      </c>
      <c r="BI12" s="114">
        <f>IFERROR(BH12/BF12,"-")</f>
        <v>0.2</v>
      </c>
      <c r="BJ12" s="115">
        <v>15000</v>
      </c>
      <c r="BK12" s="116">
        <f>IFERROR(BJ12/BF12,"-")</f>
        <v>3000</v>
      </c>
      <c r="BL12" s="117"/>
      <c r="BM12" s="117"/>
      <c r="BN12" s="117">
        <v>1</v>
      </c>
      <c r="BO12" s="119">
        <v>5</v>
      </c>
      <c r="BP12" s="120">
        <f>IF(Q12=0,"",IF(BO12=0,"",(BO12/Q12)))</f>
        <v>0.3125</v>
      </c>
      <c r="BQ12" s="121">
        <v>1</v>
      </c>
      <c r="BR12" s="122">
        <f>IFERROR(BQ12/BO12,"-")</f>
        <v>0.2</v>
      </c>
      <c r="BS12" s="123">
        <v>9000</v>
      </c>
      <c r="BT12" s="124">
        <f>IFERROR(BS12/BO12,"-")</f>
        <v>1800</v>
      </c>
      <c r="BU12" s="125"/>
      <c r="BV12" s="125"/>
      <c r="BW12" s="125">
        <v>1</v>
      </c>
      <c r="BX12" s="126">
        <v>2</v>
      </c>
      <c r="BY12" s="127">
        <f>IF(Q12=0,"",IF(BX12=0,"",(BX12/Q12)))</f>
        <v>0.125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2</v>
      </c>
      <c r="CQ12" s="141">
        <v>24000</v>
      </c>
      <c r="CR12" s="141">
        <v>15000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242</v>
      </c>
      <c r="C13" s="189" t="s">
        <v>224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106</v>
      </c>
      <c r="M13" s="80">
        <v>71</v>
      </c>
      <c r="N13" s="80">
        <v>49</v>
      </c>
      <c r="O13" s="91">
        <v>27</v>
      </c>
      <c r="P13" s="92">
        <v>0</v>
      </c>
      <c r="Q13" s="93">
        <f>O13+P13</f>
        <v>27</v>
      </c>
      <c r="R13" s="81">
        <f>IFERROR(Q13/N13,"-")</f>
        <v>0.55102040816327</v>
      </c>
      <c r="S13" s="80">
        <v>6</v>
      </c>
      <c r="T13" s="80">
        <v>0</v>
      </c>
      <c r="U13" s="81">
        <f>IFERROR(T13/(Q13),"-")</f>
        <v>0</v>
      </c>
      <c r="V13" s="82"/>
      <c r="W13" s="83">
        <v>3</v>
      </c>
      <c r="X13" s="81">
        <f>IF(Q13=0,"-",W13/Q13)</f>
        <v>0.11111111111111</v>
      </c>
      <c r="Y13" s="186">
        <v>993000</v>
      </c>
      <c r="Z13" s="187">
        <f>IFERROR(Y13/Q13,"-")</f>
        <v>36777.777777778</v>
      </c>
      <c r="AA13" s="187">
        <f>IFERROR(Y13/W13,"-")</f>
        <v>331000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0.037037037037037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8</v>
      </c>
      <c r="BG13" s="113">
        <f>IF(Q13=0,"",IF(BF13=0,"",(BF13/Q13)))</f>
        <v>0.2962962962963</v>
      </c>
      <c r="BH13" s="112">
        <v>1</v>
      </c>
      <c r="BI13" s="114">
        <f>IFERROR(BH13/BF13,"-")</f>
        <v>0.125</v>
      </c>
      <c r="BJ13" s="115">
        <v>97000</v>
      </c>
      <c r="BK13" s="116">
        <f>IFERROR(BJ13/BF13,"-")</f>
        <v>12125</v>
      </c>
      <c r="BL13" s="117"/>
      <c r="BM13" s="117"/>
      <c r="BN13" s="117">
        <v>1</v>
      </c>
      <c r="BO13" s="119">
        <v>5</v>
      </c>
      <c r="BP13" s="120">
        <f>IF(Q13=0,"",IF(BO13=0,"",(BO13/Q13)))</f>
        <v>0.18518518518519</v>
      </c>
      <c r="BQ13" s="121">
        <v>1</v>
      </c>
      <c r="BR13" s="122">
        <f>IFERROR(BQ13/BO13,"-")</f>
        <v>0.2</v>
      </c>
      <c r="BS13" s="123">
        <v>788000</v>
      </c>
      <c r="BT13" s="124">
        <f>IFERROR(BS13/BO13,"-")</f>
        <v>157600</v>
      </c>
      <c r="BU13" s="125"/>
      <c r="BV13" s="125"/>
      <c r="BW13" s="125">
        <v>1</v>
      </c>
      <c r="BX13" s="126">
        <v>11</v>
      </c>
      <c r="BY13" s="127">
        <f>IF(Q13=0,"",IF(BX13=0,"",(BX13/Q13)))</f>
        <v>0.40740740740741</v>
      </c>
      <c r="BZ13" s="128">
        <v>2</v>
      </c>
      <c r="CA13" s="129">
        <f>IFERROR(BZ13/BX13,"-")</f>
        <v>0.18181818181818</v>
      </c>
      <c r="CB13" s="130">
        <v>91500</v>
      </c>
      <c r="CC13" s="131">
        <f>IFERROR(CB13/BX13,"-")</f>
        <v>8318.1818181818</v>
      </c>
      <c r="CD13" s="132"/>
      <c r="CE13" s="132"/>
      <c r="CF13" s="132">
        <v>2</v>
      </c>
      <c r="CG13" s="133">
        <v>2</v>
      </c>
      <c r="CH13" s="134">
        <f>IF(Q13=0,"",IF(CG13=0,"",(CG13/Q13)))</f>
        <v>0.074074074074074</v>
      </c>
      <c r="CI13" s="135">
        <v>2</v>
      </c>
      <c r="CJ13" s="136">
        <f>IFERROR(CI13/CG13,"-")</f>
        <v>1</v>
      </c>
      <c r="CK13" s="137">
        <v>93000</v>
      </c>
      <c r="CL13" s="138">
        <f>IFERROR(CK13/CG13,"-")</f>
        <v>46500</v>
      </c>
      <c r="CM13" s="139">
        <v>1</v>
      </c>
      <c r="CN13" s="139"/>
      <c r="CO13" s="139">
        <v>1</v>
      </c>
      <c r="CP13" s="140">
        <v>3</v>
      </c>
      <c r="CQ13" s="141">
        <v>993000</v>
      </c>
      <c r="CR13" s="141">
        <v>788000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4.0724637681159</v>
      </c>
      <c r="B16" s="39"/>
      <c r="C16" s="39"/>
      <c r="D16" s="39"/>
      <c r="E16" s="39"/>
      <c r="F16" s="39"/>
      <c r="G16" s="39"/>
      <c r="H16" s="40" t="s">
        <v>243</v>
      </c>
      <c r="I16" s="40"/>
      <c r="J16" s="40"/>
      <c r="K16" s="184">
        <f>SUM(K6:K15)</f>
        <v>345000</v>
      </c>
      <c r="L16" s="41">
        <f>SUM(L6:L15)</f>
        <v>443</v>
      </c>
      <c r="M16" s="41">
        <f>SUM(M6:M15)</f>
        <v>155</v>
      </c>
      <c r="N16" s="41">
        <f>SUM(N6:N15)</f>
        <v>239</v>
      </c>
      <c r="O16" s="41">
        <f>SUM(O6:O15)</f>
        <v>95</v>
      </c>
      <c r="P16" s="41">
        <f>SUM(P6:P15)</f>
        <v>1</v>
      </c>
      <c r="Q16" s="41">
        <f>SUM(Q6:Q15)</f>
        <v>96</v>
      </c>
      <c r="R16" s="42">
        <f>IFERROR(Q16/N16,"-")</f>
        <v>0.40167364016736</v>
      </c>
      <c r="S16" s="77">
        <f>SUM(S6:S15)</f>
        <v>11</v>
      </c>
      <c r="T16" s="77">
        <f>SUM(T6:T15)</f>
        <v>12</v>
      </c>
      <c r="U16" s="42">
        <f>IFERROR(S16/Q16,"-")</f>
        <v>0.11458333333333</v>
      </c>
      <c r="V16" s="43">
        <f>IFERROR(K16/Q16,"-")</f>
        <v>3593.75</v>
      </c>
      <c r="W16" s="44">
        <f>SUM(W6:W15)</f>
        <v>11</v>
      </c>
      <c r="X16" s="42">
        <f>IFERROR(W16/Q16,"-")</f>
        <v>0.11458333333333</v>
      </c>
      <c r="Y16" s="184">
        <f>SUM(Y6:Y15)</f>
        <v>1405000</v>
      </c>
      <c r="Z16" s="184">
        <f>IFERROR(Y16/Q16,"-")</f>
        <v>14635.416666667</v>
      </c>
      <c r="AA16" s="184">
        <f>IFERROR(Y16/W16,"-")</f>
        <v>127727.27272727</v>
      </c>
      <c r="AB16" s="184">
        <f>Y16-K16</f>
        <v>1060000</v>
      </c>
      <c r="AC16" s="46">
        <f>Y16/K16</f>
        <v>4.0724637681159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244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0.696</v>
      </c>
      <c r="B6" s="189" t="s">
        <v>245</v>
      </c>
      <c r="C6" s="189" t="s">
        <v>224</v>
      </c>
      <c r="D6" s="189" t="s">
        <v>246</v>
      </c>
      <c r="E6" s="189" t="s">
        <v>247</v>
      </c>
      <c r="F6" s="189" t="s">
        <v>248</v>
      </c>
      <c r="G6" s="189" t="s">
        <v>227</v>
      </c>
      <c r="H6" s="89" t="s">
        <v>249</v>
      </c>
      <c r="I6" s="89" t="s">
        <v>250</v>
      </c>
      <c r="J6" s="89" t="s">
        <v>251</v>
      </c>
      <c r="K6" s="181">
        <v>125000</v>
      </c>
      <c r="L6" s="80">
        <v>76</v>
      </c>
      <c r="M6" s="80">
        <v>0</v>
      </c>
      <c r="N6" s="80">
        <v>334</v>
      </c>
      <c r="O6" s="91">
        <v>34</v>
      </c>
      <c r="P6" s="92">
        <v>0</v>
      </c>
      <c r="Q6" s="93">
        <f>O6+P6</f>
        <v>34</v>
      </c>
      <c r="R6" s="81">
        <f>IFERROR(Q6/N6,"-")</f>
        <v>0.10179640718563</v>
      </c>
      <c r="S6" s="80">
        <v>3</v>
      </c>
      <c r="T6" s="80">
        <v>5</v>
      </c>
      <c r="U6" s="81">
        <f>IFERROR(T6/(Q6),"-")</f>
        <v>0.14705882352941</v>
      </c>
      <c r="V6" s="82">
        <f>IFERROR(K6/SUM(Q6:Q7),"-")</f>
        <v>1404.4943820225</v>
      </c>
      <c r="W6" s="83">
        <v>1</v>
      </c>
      <c r="X6" s="81">
        <f>IF(Q6=0,"-",W6/Q6)</f>
        <v>0.029411764705882</v>
      </c>
      <c r="Y6" s="186">
        <v>49000</v>
      </c>
      <c r="Z6" s="187">
        <f>IFERROR(Y6/Q6,"-")</f>
        <v>1441.1764705882</v>
      </c>
      <c r="AA6" s="187">
        <f>IFERROR(Y6/W6,"-")</f>
        <v>49000</v>
      </c>
      <c r="AB6" s="181">
        <f>SUM(Y6:Y7)-SUM(K6:K7)</f>
        <v>-38000</v>
      </c>
      <c r="AC6" s="85">
        <f>SUM(Y6:Y7)/SUM(K6:K7)</f>
        <v>0.696</v>
      </c>
      <c r="AD6" s="78"/>
      <c r="AE6" s="94">
        <v>1</v>
      </c>
      <c r="AF6" s="95">
        <f>IF(Q6=0,"",IF(AE6=0,"",(AE6/Q6)))</f>
        <v>0.029411764705882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7</v>
      </c>
      <c r="AO6" s="101">
        <f>IF(Q6=0,"",IF(AN6=0,"",(AN6/Q6)))</f>
        <v>0.20588235294118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3</v>
      </c>
      <c r="AX6" s="107">
        <f>IF(Q6=0,"",IF(AW6=0,"",(AW6/Q6)))</f>
        <v>0.088235294117647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5</v>
      </c>
      <c r="BG6" s="113">
        <f>IF(Q6=0,"",IF(BF6=0,"",(BF6/Q6)))</f>
        <v>0.14705882352941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10</v>
      </c>
      <c r="BP6" s="120">
        <f>IF(Q6=0,"",IF(BO6=0,"",(BO6/Q6)))</f>
        <v>0.29411764705882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6</v>
      </c>
      <c r="BY6" s="127">
        <f>IF(Q6=0,"",IF(BX6=0,"",(BX6/Q6)))</f>
        <v>0.17647058823529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2</v>
      </c>
      <c r="CH6" s="134">
        <f>IF(Q6=0,"",IF(CG6=0,"",(CG6/Q6)))</f>
        <v>0.058823529411765</v>
      </c>
      <c r="CI6" s="135">
        <v>1</v>
      </c>
      <c r="CJ6" s="136">
        <f>IFERROR(CI6/CG6,"-")</f>
        <v>0.5</v>
      </c>
      <c r="CK6" s="137">
        <v>49000</v>
      </c>
      <c r="CL6" s="138">
        <f>IFERROR(CK6/CG6,"-")</f>
        <v>24500</v>
      </c>
      <c r="CM6" s="139"/>
      <c r="CN6" s="139"/>
      <c r="CO6" s="139">
        <v>1</v>
      </c>
      <c r="CP6" s="140">
        <v>1</v>
      </c>
      <c r="CQ6" s="141">
        <v>49000</v>
      </c>
      <c r="CR6" s="141">
        <v>49000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252</v>
      </c>
      <c r="C7" s="189" t="s">
        <v>224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225</v>
      </c>
      <c r="M7" s="80">
        <v>129</v>
      </c>
      <c r="N7" s="80">
        <v>129</v>
      </c>
      <c r="O7" s="91">
        <v>54</v>
      </c>
      <c r="P7" s="92">
        <v>1</v>
      </c>
      <c r="Q7" s="93">
        <f>O7+P7</f>
        <v>55</v>
      </c>
      <c r="R7" s="81">
        <f>IFERROR(Q7/N7,"-")</f>
        <v>0.42635658914729</v>
      </c>
      <c r="S7" s="80">
        <v>2</v>
      </c>
      <c r="T7" s="80">
        <v>7</v>
      </c>
      <c r="U7" s="81">
        <f>IFERROR(T7/(Q7),"-")</f>
        <v>0.12727272727273</v>
      </c>
      <c r="V7" s="82"/>
      <c r="W7" s="83">
        <v>1</v>
      </c>
      <c r="X7" s="81">
        <f>IF(Q7=0,"-",W7/Q7)</f>
        <v>0.018181818181818</v>
      </c>
      <c r="Y7" s="186">
        <v>38000</v>
      </c>
      <c r="Z7" s="187">
        <f>IFERROR(Y7/Q7,"-")</f>
        <v>690.90909090909</v>
      </c>
      <c r="AA7" s="187">
        <f>IFERROR(Y7/W7,"-")</f>
        <v>38000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17</v>
      </c>
      <c r="AO7" s="101">
        <f>IF(Q7=0,"",IF(AN7=0,"",(AN7/Q7)))</f>
        <v>0.30909090909091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4</v>
      </c>
      <c r="AX7" s="107">
        <f>IF(Q7=0,"",IF(AW7=0,"",(AW7/Q7)))</f>
        <v>0.072727272727273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12</v>
      </c>
      <c r="BG7" s="113">
        <f>IF(Q7=0,"",IF(BF7=0,"",(BF7/Q7)))</f>
        <v>0.21818181818182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16</v>
      </c>
      <c r="BP7" s="120">
        <f>IF(Q7=0,"",IF(BO7=0,"",(BO7/Q7)))</f>
        <v>0.29090909090909</v>
      </c>
      <c r="BQ7" s="121">
        <v>1</v>
      </c>
      <c r="BR7" s="122">
        <f>IFERROR(BQ7/BO7,"-")</f>
        <v>0.0625</v>
      </c>
      <c r="BS7" s="123">
        <v>38000</v>
      </c>
      <c r="BT7" s="124">
        <f>IFERROR(BS7/BO7,"-")</f>
        <v>2375</v>
      </c>
      <c r="BU7" s="125"/>
      <c r="BV7" s="125"/>
      <c r="BW7" s="125">
        <v>1</v>
      </c>
      <c r="BX7" s="126">
        <v>4</v>
      </c>
      <c r="BY7" s="127">
        <f>IF(Q7=0,"",IF(BX7=0,"",(BX7/Q7)))</f>
        <v>0.072727272727273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2</v>
      </c>
      <c r="CH7" s="134">
        <f>IF(Q7=0,"",IF(CG7=0,"",(CG7/Q7)))</f>
        <v>0.036363636363636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38000</v>
      </c>
      <c r="CR7" s="141">
        <v>38000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1.2</v>
      </c>
      <c r="B8" s="189" t="s">
        <v>253</v>
      </c>
      <c r="C8" s="189" t="s">
        <v>224</v>
      </c>
      <c r="D8" s="189" t="s">
        <v>246</v>
      </c>
      <c r="E8" s="189" t="s">
        <v>254</v>
      </c>
      <c r="F8" s="189" t="s">
        <v>255</v>
      </c>
      <c r="G8" s="189" t="s">
        <v>227</v>
      </c>
      <c r="H8" s="89" t="s">
        <v>256</v>
      </c>
      <c r="I8" s="89" t="s">
        <v>250</v>
      </c>
      <c r="J8" s="89" t="s">
        <v>251</v>
      </c>
      <c r="K8" s="181">
        <v>125000</v>
      </c>
      <c r="L8" s="80">
        <v>45</v>
      </c>
      <c r="M8" s="80">
        <v>0</v>
      </c>
      <c r="N8" s="80">
        <v>175</v>
      </c>
      <c r="O8" s="91">
        <v>20</v>
      </c>
      <c r="P8" s="92">
        <v>0</v>
      </c>
      <c r="Q8" s="93">
        <f>O8+P8</f>
        <v>20</v>
      </c>
      <c r="R8" s="81">
        <f>IFERROR(Q8/N8,"-")</f>
        <v>0.11428571428571</v>
      </c>
      <c r="S8" s="80">
        <v>1</v>
      </c>
      <c r="T8" s="80">
        <v>8</v>
      </c>
      <c r="U8" s="81">
        <f>IFERROR(T8/(Q8),"-")</f>
        <v>0.4</v>
      </c>
      <c r="V8" s="82">
        <f>IFERROR(K8/SUM(Q8:Q9),"-")</f>
        <v>1388.8888888889</v>
      </c>
      <c r="W8" s="83">
        <v>1</v>
      </c>
      <c r="X8" s="81">
        <f>IF(Q8=0,"-",W8/Q8)</f>
        <v>0.05</v>
      </c>
      <c r="Y8" s="186">
        <v>3000</v>
      </c>
      <c r="Z8" s="187">
        <f>IFERROR(Y8/Q8,"-")</f>
        <v>150</v>
      </c>
      <c r="AA8" s="187">
        <f>IFERROR(Y8/W8,"-")</f>
        <v>3000</v>
      </c>
      <c r="AB8" s="181">
        <f>SUM(Y8:Y9)-SUM(K8:K9)</f>
        <v>25000</v>
      </c>
      <c r="AC8" s="85">
        <f>SUM(Y8:Y9)/SUM(K8:K9)</f>
        <v>1.2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5</v>
      </c>
      <c r="AO8" s="101">
        <f>IF(Q8=0,"",IF(AN8=0,"",(AN8/Q8)))</f>
        <v>0.25</v>
      </c>
      <c r="AP8" s="100">
        <v>1</v>
      </c>
      <c r="AQ8" s="102">
        <f>IFERROR(AP8/AN8,"-")</f>
        <v>0.2</v>
      </c>
      <c r="AR8" s="103">
        <v>3000</v>
      </c>
      <c r="AS8" s="104">
        <f>IFERROR(AR8/AN8,"-")</f>
        <v>600</v>
      </c>
      <c r="AT8" s="105">
        <v>1</v>
      </c>
      <c r="AU8" s="105"/>
      <c r="AV8" s="105"/>
      <c r="AW8" s="106">
        <v>7</v>
      </c>
      <c r="AX8" s="107">
        <f>IF(Q8=0,"",IF(AW8=0,"",(AW8/Q8)))</f>
        <v>0.35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3</v>
      </c>
      <c r="BG8" s="113">
        <f>IF(Q8=0,"",IF(BF8=0,"",(BF8/Q8)))</f>
        <v>0.15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4</v>
      </c>
      <c r="BP8" s="120">
        <f>IF(Q8=0,"",IF(BO8=0,"",(BO8/Q8)))</f>
        <v>0.2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0.05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3000</v>
      </c>
      <c r="CR8" s="141">
        <v>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257</v>
      </c>
      <c r="C9" s="189" t="s">
        <v>224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256</v>
      </c>
      <c r="M9" s="80">
        <v>161</v>
      </c>
      <c r="N9" s="80">
        <v>175</v>
      </c>
      <c r="O9" s="91">
        <v>67</v>
      </c>
      <c r="P9" s="92">
        <v>3</v>
      </c>
      <c r="Q9" s="93">
        <f>O9+P9</f>
        <v>70</v>
      </c>
      <c r="R9" s="81">
        <f>IFERROR(Q9/N9,"-")</f>
        <v>0.4</v>
      </c>
      <c r="S9" s="80">
        <v>5</v>
      </c>
      <c r="T9" s="80">
        <v>12</v>
      </c>
      <c r="U9" s="81">
        <f>IFERROR(T9/(Q9),"-")</f>
        <v>0.17142857142857</v>
      </c>
      <c r="V9" s="82"/>
      <c r="W9" s="83">
        <v>1</v>
      </c>
      <c r="X9" s="81">
        <f>IF(Q9=0,"-",W9/Q9)</f>
        <v>0.014285714285714</v>
      </c>
      <c r="Y9" s="186">
        <v>147000</v>
      </c>
      <c r="Z9" s="187">
        <f>IFERROR(Y9/Q9,"-")</f>
        <v>2100</v>
      </c>
      <c r="AA9" s="187">
        <f>IFERROR(Y9/W9,"-")</f>
        <v>147000</v>
      </c>
      <c r="AB9" s="181"/>
      <c r="AC9" s="85"/>
      <c r="AD9" s="78"/>
      <c r="AE9" s="94">
        <v>3</v>
      </c>
      <c r="AF9" s="95">
        <f>IF(Q9=0,"",IF(AE9=0,"",(AE9/Q9)))</f>
        <v>0.042857142857143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22</v>
      </c>
      <c r="AO9" s="101">
        <f>IF(Q9=0,"",IF(AN9=0,"",(AN9/Q9)))</f>
        <v>0.31428571428571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7</v>
      </c>
      <c r="AX9" s="107">
        <f>IF(Q9=0,"",IF(AW9=0,"",(AW9/Q9)))</f>
        <v>0.1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8</v>
      </c>
      <c r="BG9" s="113">
        <f>IF(Q9=0,"",IF(BF9=0,"",(BF9/Q9)))</f>
        <v>0.11428571428571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18</v>
      </c>
      <c r="BP9" s="120">
        <f>IF(Q9=0,"",IF(BO9=0,"",(BO9/Q9)))</f>
        <v>0.25714285714286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11</v>
      </c>
      <c r="BY9" s="127">
        <f>IF(Q9=0,"",IF(BX9=0,"",(BX9/Q9)))</f>
        <v>0.15714285714286</v>
      </c>
      <c r="BZ9" s="128">
        <v>1</v>
      </c>
      <c r="CA9" s="129">
        <f>IFERROR(BZ9/BX9,"-")</f>
        <v>0.090909090909091</v>
      </c>
      <c r="CB9" s="130">
        <v>147000</v>
      </c>
      <c r="CC9" s="131">
        <f>IFERROR(CB9/BX9,"-")</f>
        <v>13363.636363636</v>
      </c>
      <c r="CD9" s="132"/>
      <c r="CE9" s="132"/>
      <c r="CF9" s="132">
        <v>1</v>
      </c>
      <c r="CG9" s="133">
        <v>1</v>
      </c>
      <c r="CH9" s="134">
        <f>IF(Q9=0,"",IF(CG9=0,"",(CG9/Q9)))</f>
        <v>0.014285714285714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1</v>
      </c>
      <c r="CQ9" s="141">
        <v>147000</v>
      </c>
      <c r="CR9" s="141">
        <v>147000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0.948</v>
      </c>
      <c r="B12" s="39"/>
      <c r="C12" s="39"/>
      <c r="D12" s="39"/>
      <c r="E12" s="39"/>
      <c r="F12" s="39"/>
      <c r="G12" s="39"/>
      <c r="H12" s="40" t="s">
        <v>258</v>
      </c>
      <c r="I12" s="40"/>
      <c r="J12" s="40"/>
      <c r="K12" s="184">
        <f>SUM(K6:K11)</f>
        <v>250000</v>
      </c>
      <c r="L12" s="41">
        <f>SUM(L6:L11)</f>
        <v>602</v>
      </c>
      <c r="M12" s="41">
        <f>SUM(M6:M11)</f>
        <v>290</v>
      </c>
      <c r="N12" s="41">
        <f>SUM(N6:N11)</f>
        <v>813</v>
      </c>
      <c r="O12" s="41">
        <f>SUM(O6:O11)</f>
        <v>175</v>
      </c>
      <c r="P12" s="41">
        <f>SUM(P6:P11)</f>
        <v>4</v>
      </c>
      <c r="Q12" s="41">
        <f>SUM(Q6:Q11)</f>
        <v>179</v>
      </c>
      <c r="R12" s="42">
        <f>IFERROR(Q12/N12,"-")</f>
        <v>0.22017220172202</v>
      </c>
      <c r="S12" s="77">
        <f>SUM(S6:S11)</f>
        <v>11</v>
      </c>
      <c r="T12" s="77">
        <f>SUM(T6:T11)</f>
        <v>32</v>
      </c>
      <c r="U12" s="42">
        <f>IFERROR(S12/Q12,"-")</f>
        <v>0.06145251396648</v>
      </c>
      <c r="V12" s="43">
        <f>IFERROR(K12/Q12,"-")</f>
        <v>1396.6480446927</v>
      </c>
      <c r="W12" s="44">
        <f>SUM(W6:W11)</f>
        <v>4</v>
      </c>
      <c r="X12" s="42">
        <f>IFERROR(W12/Q12,"-")</f>
        <v>0.022346368715084</v>
      </c>
      <c r="Y12" s="184">
        <f>SUM(Y6:Y11)</f>
        <v>237000</v>
      </c>
      <c r="Z12" s="184">
        <f>IFERROR(Y12/Q12,"-")</f>
        <v>1324.0223463687</v>
      </c>
      <c r="AA12" s="184">
        <f>IFERROR(Y12/W12,"-")</f>
        <v>59250</v>
      </c>
      <c r="AB12" s="184">
        <f>Y12-K12</f>
        <v>-13000</v>
      </c>
      <c r="AC12" s="46">
        <f>Y12/K12</f>
        <v>0.948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259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260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261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262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263</v>
      </c>
      <c r="C6" s="189" t="s">
        <v>264</v>
      </c>
      <c r="D6" s="189"/>
      <c r="E6" s="189" t="s">
        <v>227</v>
      </c>
      <c r="F6" s="89" t="s">
        <v>265</v>
      </c>
      <c r="G6" s="89" t="s">
        <v>266</v>
      </c>
      <c r="H6" s="181">
        <v>0</v>
      </c>
      <c r="I6" s="84">
        <v>1500</v>
      </c>
      <c r="J6" s="80">
        <v>0</v>
      </c>
      <c r="K6" s="80">
        <v>0</v>
      </c>
      <c r="L6" s="80">
        <v>18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267</v>
      </c>
      <c r="C7" s="189" t="s">
        <v>264</v>
      </c>
      <c r="D7" s="189"/>
      <c r="E7" s="189" t="s">
        <v>227</v>
      </c>
      <c r="F7" s="89" t="s">
        <v>268</v>
      </c>
      <c r="G7" s="89" t="s">
        <v>266</v>
      </c>
      <c r="H7" s="181">
        <v>0</v>
      </c>
      <c r="I7" s="84">
        <v>1500</v>
      </c>
      <c r="J7" s="80">
        <v>0</v>
      </c>
      <c r="K7" s="80">
        <v>0</v>
      </c>
      <c r="L7" s="80">
        <v>7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269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25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270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260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271</v>
      </c>
      <c r="C6" s="189" t="s">
        <v>272</v>
      </c>
      <c r="D6" s="189" t="s">
        <v>273</v>
      </c>
      <c r="E6" s="189" t="s">
        <v>274</v>
      </c>
      <c r="F6" s="89" t="s">
        <v>275</v>
      </c>
      <c r="G6" s="89" t="s">
        <v>266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3.3442194459256</v>
      </c>
      <c r="B7" s="189" t="s">
        <v>276</v>
      </c>
      <c r="C7" s="189" t="s">
        <v>272</v>
      </c>
      <c r="D7" s="189" t="s">
        <v>273</v>
      </c>
      <c r="E7" s="189" t="s">
        <v>274</v>
      </c>
      <c r="F7" s="89" t="s">
        <v>277</v>
      </c>
      <c r="G7" s="89" t="s">
        <v>266</v>
      </c>
      <c r="H7" s="181">
        <v>5656136</v>
      </c>
      <c r="I7" s="80">
        <v>3306</v>
      </c>
      <c r="J7" s="80">
        <v>0</v>
      </c>
      <c r="K7" s="80">
        <v>271088</v>
      </c>
      <c r="L7" s="93">
        <v>1365</v>
      </c>
      <c r="M7" s="81">
        <f>IFERROR(L7/K7,"-")</f>
        <v>0.0050352653013044</v>
      </c>
      <c r="N7" s="80">
        <v>73</v>
      </c>
      <c r="O7" s="80">
        <v>459</v>
      </c>
      <c r="P7" s="81">
        <f>IFERROR(N7/(L7),"-")</f>
        <v>0.053479853479853</v>
      </c>
      <c r="Q7" s="82">
        <f>IFERROR(H7/SUM(L7:L7),"-")</f>
        <v>4143.6893772894</v>
      </c>
      <c r="R7" s="83">
        <v>167</v>
      </c>
      <c r="S7" s="81">
        <f>IF(L7=0,"-",R7/L7)</f>
        <v>0.12234432234432</v>
      </c>
      <c r="T7" s="186">
        <v>18915360</v>
      </c>
      <c r="U7" s="187">
        <f>IFERROR(T7/L7,"-")</f>
        <v>13857.406593407</v>
      </c>
      <c r="V7" s="187">
        <f>IFERROR(T7/R7,"-")</f>
        <v>113265.62874251</v>
      </c>
      <c r="W7" s="181">
        <f>SUM(T7:T7)-SUM(H7:H7)</f>
        <v>13259224</v>
      </c>
      <c r="X7" s="85">
        <f>SUM(T7:T7)/SUM(H7:H7)</f>
        <v>3.3442194459256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12</v>
      </c>
      <c r="AJ7" s="101">
        <f>IF(L7=0,"",IF(AI7=0,"",(AI7/L7)))</f>
        <v>0.0087912087912088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11</v>
      </c>
      <c r="AS7" s="107">
        <f>IF(L7=0,"",IF(AR7=0,"",(AR7/L7)))</f>
        <v>0.0080586080586081</v>
      </c>
      <c r="AT7" s="106">
        <v>2</v>
      </c>
      <c r="AU7" s="108">
        <f>IFERROR(AT7/AR7,"-")</f>
        <v>0.18181818181818</v>
      </c>
      <c r="AV7" s="109">
        <v>43000</v>
      </c>
      <c r="AW7" s="110">
        <f>IFERROR(AV7/AR7,"-")</f>
        <v>3909.0909090909</v>
      </c>
      <c r="AX7" s="111">
        <v>1</v>
      </c>
      <c r="AY7" s="111"/>
      <c r="AZ7" s="111">
        <v>1</v>
      </c>
      <c r="BA7" s="112">
        <v>71</v>
      </c>
      <c r="BB7" s="113">
        <f>IF(L7=0,"",IF(BA7=0,"",(BA7/L7)))</f>
        <v>0.052014652014652</v>
      </c>
      <c r="BC7" s="112">
        <v>6</v>
      </c>
      <c r="BD7" s="114">
        <f>IFERROR(BC7/BA7,"-")</f>
        <v>0.084507042253521</v>
      </c>
      <c r="BE7" s="115">
        <v>21100</v>
      </c>
      <c r="BF7" s="116">
        <f>IFERROR(BE7/BA7,"-")</f>
        <v>297.18309859155</v>
      </c>
      <c r="BG7" s="117">
        <v>6</v>
      </c>
      <c r="BH7" s="117"/>
      <c r="BI7" s="117"/>
      <c r="BJ7" s="119">
        <v>775</v>
      </c>
      <c r="BK7" s="120">
        <f>IF(L7=0,"",IF(BJ7=0,"",(BJ7/L7)))</f>
        <v>0.56776556776557</v>
      </c>
      <c r="BL7" s="121">
        <v>72</v>
      </c>
      <c r="BM7" s="122">
        <f>IFERROR(BL7/BJ7,"-")</f>
        <v>0.092903225806452</v>
      </c>
      <c r="BN7" s="123">
        <v>8350860</v>
      </c>
      <c r="BO7" s="124">
        <f>IFERROR(BN7/BJ7,"-")</f>
        <v>10775.303225806</v>
      </c>
      <c r="BP7" s="125">
        <v>34</v>
      </c>
      <c r="BQ7" s="125">
        <v>11</v>
      </c>
      <c r="BR7" s="125">
        <v>27</v>
      </c>
      <c r="BS7" s="126">
        <v>402</v>
      </c>
      <c r="BT7" s="127">
        <f>IF(L7=0,"",IF(BS7=0,"",(BS7/L7)))</f>
        <v>0.29450549450549</v>
      </c>
      <c r="BU7" s="128">
        <v>72</v>
      </c>
      <c r="BV7" s="129">
        <f>IFERROR(BU7/BS7,"-")</f>
        <v>0.17910447761194</v>
      </c>
      <c r="BW7" s="130">
        <v>9172550</v>
      </c>
      <c r="BX7" s="131">
        <f>IFERROR(BW7/BS7,"-")</f>
        <v>22817.288557214</v>
      </c>
      <c r="BY7" s="132">
        <v>26</v>
      </c>
      <c r="BZ7" s="132">
        <v>11</v>
      </c>
      <c r="CA7" s="132">
        <v>35</v>
      </c>
      <c r="CB7" s="133">
        <v>94</v>
      </c>
      <c r="CC7" s="134">
        <f>IF(L7=0,"",IF(CB7=0,"",(CB7/L7)))</f>
        <v>0.068864468864469</v>
      </c>
      <c r="CD7" s="135">
        <v>15</v>
      </c>
      <c r="CE7" s="136">
        <f>IFERROR(CD7/CB7,"-")</f>
        <v>0.15957446808511</v>
      </c>
      <c r="CF7" s="137">
        <v>1327850</v>
      </c>
      <c r="CG7" s="138">
        <f>IFERROR(CF7/CB7,"-")</f>
        <v>14126.063829787</v>
      </c>
      <c r="CH7" s="139">
        <v>2</v>
      </c>
      <c r="CI7" s="139">
        <v>2</v>
      </c>
      <c r="CJ7" s="139">
        <v>11</v>
      </c>
      <c r="CK7" s="140">
        <v>167</v>
      </c>
      <c r="CL7" s="141">
        <v>18915360</v>
      </c>
      <c r="CM7" s="141">
        <v>3541000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1.2363358309002</v>
      </c>
      <c r="B8" s="189" t="s">
        <v>278</v>
      </c>
      <c r="C8" s="189" t="s">
        <v>272</v>
      </c>
      <c r="D8" s="189" t="s">
        <v>273</v>
      </c>
      <c r="E8" s="189" t="s">
        <v>274</v>
      </c>
      <c r="F8" s="89" t="s">
        <v>279</v>
      </c>
      <c r="G8" s="89" t="s">
        <v>266</v>
      </c>
      <c r="H8" s="181">
        <v>4473287</v>
      </c>
      <c r="I8" s="80">
        <v>3561</v>
      </c>
      <c r="J8" s="80">
        <v>0</v>
      </c>
      <c r="K8" s="80">
        <v>86259</v>
      </c>
      <c r="L8" s="93">
        <v>1735</v>
      </c>
      <c r="M8" s="81">
        <f>IFERROR(L8/K8,"-")</f>
        <v>0.020113843193174</v>
      </c>
      <c r="N8" s="80">
        <v>38</v>
      </c>
      <c r="O8" s="80">
        <v>634</v>
      </c>
      <c r="P8" s="81">
        <f>IFERROR(N8/(L8),"-")</f>
        <v>0.021902017291066</v>
      </c>
      <c r="Q8" s="82">
        <f>IFERROR(H8/SUM(L8:L8),"-")</f>
        <v>2578.2634005764</v>
      </c>
      <c r="R8" s="83">
        <v>166</v>
      </c>
      <c r="S8" s="81">
        <f>IF(L8=0,"-",R8/L8)</f>
        <v>0.095677233429395</v>
      </c>
      <c r="T8" s="186">
        <v>5530485</v>
      </c>
      <c r="U8" s="187">
        <f>IFERROR(T8/L8,"-")</f>
        <v>3187.5994236311</v>
      </c>
      <c r="V8" s="187">
        <f>IFERROR(T8/R8,"-")</f>
        <v>33316.174698795</v>
      </c>
      <c r="W8" s="181">
        <f>SUM(T8:T8)-SUM(H8:H8)</f>
        <v>1057198</v>
      </c>
      <c r="X8" s="85">
        <f>SUM(T8:T8)/SUM(H8:H8)</f>
        <v>1.2363358309002</v>
      </c>
      <c r="Y8" s="78"/>
      <c r="Z8" s="94">
        <v>73</v>
      </c>
      <c r="AA8" s="95">
        <f>IF(L8=0,"",IF(Z8=0,"",(Z8/L8)))</f>
        <v>0.04207492795389</v>
      </c>
      <c r="AB8" s="94">
        <v>1</v>
      </c>
      <c r="AC8" s="96">
        <f>IFERROR(AB8/Z8,"-")</f>
        <v>0.013698630136986</v>
      </c>
      <c r="AD8" s="97">
        <v>3000</v>
      </c>
      <c r="AE8" s="98">
        <f>IFERROR(AD8/Z8,"-")</f>
        <v>41.095890410959</v>
      </c>
      <c r="AF8" s="99">
        <v>1</v>
      </c>
      <c r="AG8" s="99"/>
      <c r="AH8" s="99"/>
      <c r="AI8" s="100">
        <v>286</v>
      </c>
      <c r="AJ8" s="101">
        <f>IF(L8=0,"",IF(AI8=0,"",(AI8/L8)))</f>
        <v>0.16484149855908</v>
      </c>
      <c r="AK8" s="100">
        <v>12</v>
      </c>
      <c r="AL8" s="102">
        <f>IFERROR(AK8/AI8,"-")</f>
        <v>0.041958041958042</v>
      </c>
      <c r="AM8" s="103">
        <v>50800</v>
      </c>
      <c r="AN8" s="104">
        <f>IFERROR(AM8/AI8,"-")</f>
        <v>177.62237762238</v>
      </c>
      <c r="AO8" s="105">
        <v>9</v>
      </c>
      <c r="AP8" s="105">
        <v>2</v>
      </c>
      <c r="AQ8" s="105">
        <v>1</v>
      </c>
      <c r="AR8" s="106">
        <v>213</v>
      </c>
      <c r="AS8" s="107">
        <f>IF(L8=0,"",IF(AR8=0,"",(AR8/L8)))</f>
        <v>0.12276657060519</v>
      </c>
      <c r="AT8" s="106">
        <v>12</v>
      </c>
      <c r="AU8" s="108">
        <f>IFERROR(AT8/AR8,"-")</f>
        <v>0.056338028169014</v>
      </c>
      <c r="AV8" s="109">
        <v>85075</v>
      </c>
      <c r="AW8" s="110">
        <f>IFERROR(AV8/AR8,"-")</f>
        <v>399.41314553991</v>
      </c>
      <c r="AX8" s="111">
        <v>8</v>
      </c>
      <c r="AY8" s="111">
        <v>2</v>
      </c>
      <c r="AZ8" s="111">
        <v>2</v>
      </c>
      <c r="BA8" s="112">
        <v>440</v>
      </c>
      <c r="BB8" s="113">
        <f>IF(L8=0,"",IF(BA8=0,"",(BA8/L8)))</f>
        <v>0.2536023054755</v>
      </c>
      <c r="BC8" s="112">
        <v>38</v>
      </c>
      <c r="BD8" s="114">
        <f>IFERROR(BC8/BA8,"-")</f>
        <v>0.086363636363636</v>
      </c>
      <c r="BE8" s="115">
        <v>1622670</v>
      </c>
      <c r="BF8" s="116">
        <f>IFERROR(BE8/BA8,"-")</f>
        <v>3687.8863636364</v>
      </c>
      <c r="BG8" s="117">
        <v>20</v>
      </c>
      <c r="BH8" s="117">
        <v>9</v>
      </c>
      <c r="BI8" s="117">
        <v>9</v>
      </c>
      <c r="BJ8" s="119">
        <v>483</v>
      </c>
      <c r="BK8" s="120">
        <f>IF(L8=0,"",IF(BJ8=0,"",(BJ8/L8)))</f>
        <v>0.27838616714697</v>
      </c>
      <c r="BL8" s="121">
        <v>59</v>
      </c>
      <c r="BM8" s="122">
        <f>IFERROR(BL8/BJ8,"-")</f>
        <v>0.12215320910973</v>
      </c>
      <c r="BN8" s="123">
        <v>1802940</v>
      </c>
      <c r="BO8" s="124">
        <f>IFERROR(BN8/BJ8,"-")</f>
        <v>3732.7950310559</v>
      </c>
      <c r="BP8" s="125">
        <v>27</v>
      </c>
      <c r="BQ8" s="125">
        <v>11</v>
      </c>
      <c r="BR8" s="125">
        <v>21</v>
      </c>
      <c r="BS8" s="126">
        <v>208</v>
      </c>
      <c r="BT8" s="127">
        <f>IF(L8=0,"",IF(BS8=0,"",(BS8/L8)))</f>
        <v>0.11988472622478</v>
      </c>
      <c r="BU8" s="128">
        <v>37</v>
      </c>
      <c r="BV8" s="129">
        <f>IFERROR(BU8/BS8,"-")</f>
        <v>0.17788461538462</v>
      </c>
      <c r="BW8" s="130">
        <v>1788000</v>
      </c>
      <c r="BX8" s="131">
        <f>IFERROR(BW8/BS8,"-")</f>
        <v>8596.1538461538</v>
      </c>
      <c r="BY8" s="132">
        <v>17</v>
      </c>
      <c r="BZ8" s="132">
        <v>5</v>
      </c>
      <c r="CA8" s="132">
        <v>15</v>
      </c>
      <c r="CB8" s="133">
        <v>32</v>
      </c>
      <c r="CC8" s="134">
        <f>IF(L8=0,"",IF(CB8=0,"",(CB8/L8)))</f>
        <v>0.018443804034582</v>
      </c>
      <c r="CD8" s="135">
        <v>7</v>
      </c>
      <c r="CE8" s="136">
        <f>IFERROR(CD8/CB8,"-")</f>
        <v>0.21875</v>
      </c>
      <c r="CF8" s="137">
        <v>178000</v>
      </c>
      <c r="CG8" s="138">
        <f>IFERROR(CF8/CB8,"-")</f>
        <v>5562.5</v>
      </c>
      <c r="CH8" s="139">
        <v>3</v>
      </c>
      <c r="CI8" s="139">
        <v>2</v>
      </c>
      <c r="CJ8" s="139">
        <v>2</v>
      </c>
      <c r="CK8" s="140">
        <v>166</v>
      </c>
      <c r="CL8" s="141">
        <v>5530485</v>
      </c>
      <c r="CM8" s="141">
        <v>621000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280</v>
      </c>
      <c r="C9" s="189" t="s">
        <v>272</v>
      </c>
      <c r="D9" s="189" t="s">
        <v>273</v>
      </c>
      <c r="E9" s="189" t="s">
        <v>274</v>
      </c>
      <c r="F9" s="89" t="s">
        <v>281</v>
      </c>
      <c r="G9" s="89" t="s">
        <v>266</v>
      </c>
      <c r="H9" s="181">
        <v>0</v>
      </c>
      <c r="I9" s="80">
        <v>0</v>
      </c>
      <c r="J9" s="80">
        <v>0</v>
      </c>
      <c r="K9" s="80">
        <v>1</v>
      </c>
      <c r="L9" s="93">
        <v>0</v>
      </c>
      <c r="M9" s="81">
        <f>IFERROR(L9/K9,"-")</f>
        <v>0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282</v>
      </c>
      <c r="G12" s="40"/>
      <c r="H12" s="184"/>
      <c r="I12" s="41">
        <f>SUM(I6:I11)</f>
        <v>6867</v>
      </c>
      <c r="J12" s="41">
        <f>SUM(J6:J11)</f>
        <v>0</v>
      </c>
      <c r="K12" s="41">
        <f>SUM(K6:K11)</f>
        <v>357348</v>
      </c>
      <c r="L12" s="41">
        <f>SUM(L6:L11)</f>
        <v>3100</v>
      </c>
      <c r="M12" s="42">
        <f>IFERROR(L12/K12,"-")</f>
        <v>0.0086750170701949</v>
      </c>
      <c r="N12" s="77">
        <f>SUM(N6:N11)</f>
        <v>111</v>
      </c>
      <c r="O12" s="77">
        <f>SUM(O6:O11)</f>
        <v>1093</v>
      </c>
      <c r="P12" s="42">
        <f>IFERROR(N12/L12,"-")</f>
        <v>0.035806451612903</v>
      </c>
      <c r="Q12" s="43">
        <f>IFERROR(H12/L12,"-")</f>
        <v>0</v>
      </c>
      <c r="R12" s="44">
        <f>SUM(R6:R11)</f>
        <v>333</v>
      </c>
      <c r="S12" s="42">
        <f>IFERROR(R12/L12,"-")</f>
        <v>0.10741935483871</v>
      </c>
      <c r="T12" s="184">
        <f>SUM(T6:T11)</f>
        <v>24445845</v>
      </c>
      <c r="U12" s="184">
        <f>IFERROR(T12/L12,"-")</f>
        <v>7885.7564516129</v>
      </c>
      <c r="V12" s="184">
        <f>IFERROR(T12/R12,"-")</f>
        <v>73410.945945946</v>
      </c>
      <c r="W12" s="184">
        <f>T12-H12</f>
        <v>24445845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