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<sst xmlns="http://schemas.openxmlformats.org/spreadsheetml/2006/main" uniqueCount="287">
  <si>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</si>
  <si>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</si>
  <si>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</si>
  <si>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</si>
  <si>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</si>
  <si>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</si>
  <si>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</si>
  <si>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</si>
  <si>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</si>
  <si>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</si>
  <si>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</si>
  <si>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</si>
  <si>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</si>
  <si>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</si>
  <si>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</si>
  <si>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</si>
  <si>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</si>
  <si>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</si>
  <si>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</si>
  <si>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</si>
  <si>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</si>
  <si>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</si>
  <si>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</si>
  <si>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</si>
  <si>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</si>
  <si>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</si>
  <si>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</si>
  <si>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</si>
  <si>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</si>
  <si>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</si>
  <si>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</si>
  <si>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</si>
  <si>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</si>
  <si>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</si>
  <si>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</si>
  <si>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</si>
  <si>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</si>
  <si>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</si>
  <si>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</si>
  <si>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</si>
  <si>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</si>
  <si>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</si>
  <si>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</si>
  <si>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</si>
  <si>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</si>
  <si>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</si>
  <si>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</si>
  <si>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</si>
  <si>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</si>
  <si>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</si>
  <si>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</si>
  <si>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</si>
  <si>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</si>
  <si>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</si>
  <si>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</si>
  <si>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</si>
  <si>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</si>
  <si>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ln_ink040</t>
  </si>
  <si>
    <t>インターカラー</t>
  </si>
  <si>
    <t>①右女9版(ヘスティア)(LINEver)（高宮菜々子）</t>
  </si>
  <si>
    <t>①学生いませんギャルもいません熟女熟女熟女熟女</t>
  </si>
  <si>
    <t>line</t>
  </si>
  <si>
    <t>サンスポ関東</t>
  </si>
  <si>
    <t>全5段つかみ15段</t>
  </si>
  <si>
    <t>1～15日</t>
  </si>
  <si>
    <t>ic3351</t>
  </si>
  <si>
    <t>空電</t>
  </si>
  <si>
    <t>ln_ink041</t>
  </si>
  <si>
    <t>半5段つかみ15段</t>
  </si>
  <si>
    <t>ic3352</t>
  </si>
  <si>
    <t>ln_ink042</t>
  </si>
  <si>
    <t>②デリヘル版2(LINEver)（百瀬凛花）</t>
  </si>
  <si>
    <t>②50〜70代男性限定熟女好きな男性募集中(LINEver)</t>
  </si>
  <si>
    <t>16～31日</t>
  </si>
  <si>
    <t>ic3353</t>
  </si>
  <si>
    <t>ln_ink043</t>
  </si>
  <si>
    <t>ic3354</t>
  </si>
  <si>
    <t>ln_ink044</t>
  </si>
  <si>
    <t>サンスポ関西</t>
  </si>
  <si>
    <t>ic3355</t>
  </si>
  <si>
    <t>ln_ink045</t>
  </si>
  <si>
    <t>ic3356</t>
  </si>
  <si>
    <t>ln_ink046</t>
  </si>
  <si>
    <t>ic3357</t>
  </si>
  <si>
    <t>ln_ink047</t>
  </si>
  <si>
    <t>ic3358</t>
  </si>
  <si>
    <t>ln_ink048</t>
  </si>
  <si>
    <t>①LINE版(つかみ)（高宮菜々子）</t>
  </si>
  <si>
    <t>①LINEで熟女と出会いができるんです</t>
  </si>
  <si>
    <t>デイリースポーツ関西</t>
  </si>
  <si>
    <t>半2段つかみ20段保証</t>
  </si>
  <si>
    <t>20段保証</t>
  </si>
  <si>
    <t>ln_ink049</t>
  </si>
  <si>
    <t>②旧デイリー版(LINEver)（百瀬凛花）</t>
  </si>
  <si>
    <t>②上目遣いの熟女に酔いしれる(LINEver)</t>
  </si>
  <si>
    <t>ln_ink050</t>
  </si>
  <si>
    <t>③再婚&amp;理解者版(LINEver)②旧デイリー版③LINE版(つかみ)（晶エリー）</t>
  </si>
  <si>
    <t>③再婚&amp;理解者(LINEver)</t>
  </si>
  <si>
    <t>ln_ink051</t>
  </si>
  <si>
    <t>④男性募集版(LINEver)（百瀬凛花）</t>
  </si>
  <si>
    <t>④50代以上の男性大募集(LINEver)</t>
  </si>
  <si>
    <t>ic3359</t>
  </si>
  <si>
    <t>(空電共通)</t>
  </si>
  <si>
    <t>ln_ink052</t>
  </si>
  <si>
    <t>スポーツ報知関西　1回目</t>
  </si>
  <si>
    <t>4C終面雑報</t>
  </si>
  <si>
    <t>10月02日(日)</t>
  </si>
  <si>
    <t>ln_ink053</t>
  </si>
  <si>
    <t>スポーツ報知関西　2回目</t>
  </si>
  <si>
    <t>10月03日(月)</t>
  </si>
  <si>
    <t>ln_ink054</t>
  </si>
  <si>
    <t>スポーツ報知関西　3回目</t>
  </si>
  <si>
    <t>10月04日(火)</t>
  </si>
  <si>
    <t>ln_ink055</t>
  </si>
  <si>
    <t>スポーツ報知関西　4回目</t>
  </si>
  <si>
    <t>10月07日(金)</t>
  </si>
  <si>
    <t>ln_ink056</t>
  </si>
  <si>
    <t>スポーツ報知関西　5回目</t>
  </si>
  <si>
    <t>10月08日(土)</t>
  </si>
  <si>
    <t>ln_ink057</t>
  </si>
  <si>
    <t>スポーツ報知関西　6回目</t>
  </si>
  <si>
    <t>10月09日(日)</t>
  </si>
  <si>
    <t>ln_ink058</t>
  </si>
  <si>
    <t>スポーツ報知関西　7回目</t>
  </si>
  <si>
    <t>ln_ink059</t>
  </si>
  <si>
    <t>スポーツ報知関西　8回目</t>
  </si>
  <si>
    <t>ln_ink060</t>
  </si>
  <si>
    <t>スポーツ報知関西　9回目</t>
  </si>
  <si>
    <t>ln_ink061</t>
  </si>
  <si>
    <t>スポーツ報知関西　10回目</t>
  </si>
  <si>
    <t>10月14日(金)</t>
  </si>
  <si>
    <t>ln_ink062</t>
  </si>
  <si>
    <t>スポーツ報知関西　11回目</t>
  </si>
  <si>
    <t>10月15日(土)</t>
  </si>
  <si>
    <t>ln_ink063</t>
  </si>
  <si>
    <t>スポーツ報知関西　12回目</t>
  </si>
  <si>
    <t>10月16日(日)</t>
  </si>
  <si>
    <t>ln_ink064</t>
  </si>
  <si>
    <t>スポーツ報知関西　13回目</t>
  </si>
  <si>
    <t>10月17日(月)</t>
  </si>
  <si>
    <t>ic3360</t>
  </si>
  <si>
    <t>共通</t>
  </si>
  <si>
    <t>ln_ink065</t>
  </si>
  <si>
    <t>DVDパッケージ＿ストーリー版(LINEver)（高宮菜々子）</t>
  </si>
  <si>
    <t>え美熟女が(LINEver)</t>
  </si>
  <si>
    <t>スポニチ関東</t>
  </si>
  <si>
    <t>全5段</t>
  </si>
  <si>
    <t>10月01日(土)</t>
  </si>
  <si>
    <t>ic3361</t>
  </si>
  <si>
    <t>ln_ink083</t>
  </si>
  <si>
    <t>デリヘル版3(LINEver)（晶エリー）</t>
  </si>
  <si>
    <t>LINEで出会いリクルート70歳まで応募可</t>
  </si>
  <si>
    <t>lp07</t>
  </si>
  <si>
    <t>終面全5段</t>
  </si>
  <si>
    <t>ic3363</t>
  </si>
  <si>
    <t>ln_ink066</t>
  </si>
  <si>
    <t>雑誌版SPA(LINEver)（百瀬凛花）</t>
  </si>
  <si>
    <t>え?LINEでこんなに出会えんの！？ダメ元で始めたはずが</t>
  </si>
  <si>
    <t>ic3364</t>
  </si>
  <si>
    <t>ln_ink067</t>
  </si>
  <si>
    <t>スポニチ関西</t>
  </si>
  <si>
    <t>ic3365</t>
  </si>
  <si>
    <t>ln_ink068</t>
  </si>
  <si>
    <t>デリヘル版3(LINEver)（百瀬凛花）</t>
  </si>
  <si>
    <t>LINEで出会いリクルート80歳まで応募可</t>
  </si>
  <si>
    <t>4C終面全5段</t>
  </si>
  <si>
    <t>10月23日(日)</t>
  </si>
  <si>
    <t>ic3366</t>
  </si>
  <si>
    <t>ic3367</t>
  </si>
  <si>
    <t>DVDパッケージ＿ストーリー版（高宮菜々子）</t>
  </si>
  <si>
    <t>え美熟女が</t>
  </si>
  <si>
    <t>1C終面全5段</t>
  </si>
  <si>
    <t>ic3368</t>
  </si>
  <si>
    <t>ln_ink069</t>
  </si>
  <si>
    <t>ic3369</t>
  </si>
  <si>
    <t>ic3370</t>
  </si>
  <si>
    <t>ic3371</t>
  </si>
  <si>
    <t>ln_ink070</t>
  </si>
  <si>
    <t>ニッカン関西</t>
  </si>
  <si>
    <t>ic3372</t>
  </si>
  <si>
    <t>ln_ink071</t>
  </si>
  <si>
    <t>ic3373</t>
  </si>
  <si>
    <t>ln_ink072</t>
  </si>
  <si>
    <t>男性募集版(LINEver)（高宮菜々子）</t>
  </si>
  <si>
    <t>50代以上の男性大募集(LINEver)</t>
  </si>
  <si>
    <t>スポーツ報知関東</t>
  </si>
  <si>
    <t>ic3374</t>
  </si>
  <si>
    <t>ln_ink073</t>
  </si>
  <si>
    <t>LINE版(つかみ)（百瀬凛花）</t>
  </si>
  <si>
    <t>LINEで熟女と出会いができるんです！</t>
  </si>
  <si>
    <t>10月10日(月)</t>
  </si>
  <si>
    <t>ic3375</t>
  </si>
  <si>
    <t>ln_ink074</t>
  </si>
  <si>
    <t>旧デイリー風(LINEver)（晶エリー）</t>
  </si>
  <si>
    <t>中年の男女がLINEで出会える昭和世代専門の出会い場</t>
  </si>
  <si>
    <t>10月13日(木)</t>
  </si>
  <si>
    <t>ic3376</t>
  </si>
  <si>
    <t>ln_ink075</t>
  </si>
  <si>
    <t>大正版(LINEver)（百瀬凛花）</t>
  </si>
  <si>
    <t>人生で一度は訪れたい出会いの老舗〇〇(LINEver)</t>
  </si>
  <si>
    <t>10月18日(火)</t>
  </si>
  <si>
    <t>ic3377</t>
  </si>
  <si>
    <t>ic3378</t>
  </si>
  <si>
    <t>東スポ・大スポ・九スポ・中京</t>
  </si>
  <si>
    <t>記事枠</t>
  </si>
  <si>
    <t>10月27日(木)</t>
  </si>
  <si>
    <t>ic3379</t>
  </si>
  <si>
    <t>ln_ink077</t>
  </si>
  <si>
    <t>記事(ノーマル)(LINEver)（）</t>
  </si>
  <si>
    <t>デイリー16「性の絶頂を感じてるオジサンの顔が見たいの」</t>
  </si>
  <si>
    <t>4C記事枠</t>
  </si>
  <si>
    <t>ln_ink078</t>
  </si>
  <si>
    <t>記事(黄)(LINEver)（）</t>
  </si>
  <si>
    <t>デイリー17「合法な痴漢が許される出会い場※50歳以上限定」</t>
  </si>
  <si>
    <t>ln_ink079</t>
  </si>
  <si>
    <t>記事(青)(LINEver)（）</t>
  </si>
  <si>
    <t>218「ぽっちゃり女性と癒やしの出会い。お仕事が大変な方や、家庭に居場所がない方など誰でもOKです」</t>
  </si>
  <si>
    <t>ln_ink080</t>
  </si>
  <si>
    <t>記事(赤)(LINEver)（）</t>
  </si>
  <si>
    <t>219「今日会社休みました。誰か私と会ってくれませんか？」</t>
  </si>
  <si>
    <t>ln_ink081</t>
  </si>
  <si>
    <t>記事(緑)(LINEver)（）</t>
  </si>
  <si>
    <t>満足度はお墨付き。鉄板熟女サイト(LINEver)</t>
  </si>
  <si>
    <t>10月30日(日)</t>
  </si>
  <si>
    <t>ic3380</t>
  </si>
  <si>
    <t>ln_ink082</t>
  </si>
  <si>
    <t>九スポ</t>
  </si>
  <si>
    <t>ic3381</t>
  </si>
  <si>
    <t>新聞 TOTAL</t>
  </si>
  <si>
    <t>●雑誌 広告</t>
  </si>
  <si>
    <t>ln_ink039</t>
  </si>
  <si>
    <t>ぶんか社</t>
  </si>
  <si>
    <t>グリーン版(LINEver)（高宮菜々子）</t>
  </si>
  <si>
    <t>元手0円！LINEで始まる出会い</t>
  </si>
  <si>
    <t>EXMAX!</t>
  </si>
  <si>
    <t>表4</t>
  </si>
  <si>
    <t>10月26日(水)</t>
  </si>
  <si>
    <t>za234</t>
  </si>
  <si>
    <t>ln_adn004</t>
  </si>
  <si>
    <t>アドライヴ</t>
  </si>
  <si>
    <t>大洋図書</t>
  </si>
  <si>
    <t>1P記事_求む！LINE版_ヘスティア</t>
  </si>
  <si>
    <t>臨時増刊ラヴァーズ</t>
  </si>
  <si>
    <t>10月22日(土)</t>
  </si>
  <si>
    <t>ad804</t>
  </si>
  <si>
    <t>雑誌 TOTAL</t>
  </si>
  <si>
    <t>●DVD 広告</t>
  </si>
  <si>
    <t>pa589</t>
  </si>
  <si>
    <t>文友舎</t>
  </si>
  <si>
    <t>DVD4コマ-ヘスティア</t>
  </si>
  <si>
    <t>毎月売</t>
  </si>
  <si>
    <t>EXCITING MAX!SPECIAL</t>
  </si>
  <si>
    <t>DVD袋裏1C+コンテンツ枠</t>
  </si>
  <si>
    <t>10月11日(火)</t>
  </si>
  <si>
    <t>pa590</t>
  </si>
  <si>
    <t>pa591</t>
  </si>
  <si>
    <t>三和出版</t>
  </si>
  <si>
    <t>DVD漫画きよし</t>
  </si>
  <si>
    <t>A4変形、CVS、860円</t>
  </si>
  <si>
    <t>MEN'S DVD SEXY</t>
  </si>
  <si>
    <t>DVD袋表4C</t>
  </si>
  <si>
    <t>pa592</t>
  </si>
  <si>
    <t>DVD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</si>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</sst>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0.29820588235294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15</v>
      </c>
      <c r="P6" s="92">
        <v>0</v>
      </c>
      <c r="Q6" s="93">
        <f>O6+P6</f>
        <v>15</v>
      </c>
      <c r="R6" s="81" t="str">
        <f>IFERROR(Q6/N6,"-")</f>
        <v>-</v>
      </c>
      <c r="S6" s="80">
        <v>0</v>
      </c>
      <c r="T6" s="80">
        <v>2</v>
      </c>
      <c r="U6" s="81">
        <f>IFERROR(T6/(Q6),"-")</f>
        <v>0.13333333333333</v>
      </c>
      <c r="V6" s="82">
        <f>IFERROR(K6/SUM(Q6:Q21),"-")</f>
        <v>6666.6666666667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-238610</v>
      </c>
      <c r="AC6" s="85">
        <f>SUM(Y6:Y21)/SUM(K6:K21)</f>
        <v>0.29820588235294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0.066666666666667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0.066666666666667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2</v>
      </c>
      <c r="BG6" s="113">
        <f>IF(Q6=0,"",IF(BF6=0,"",(BF6/Q6)))</f>
        <v>0.13333333333333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6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0.33333333333333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46</v>
      </c>
      <c r="M7" s="80">
        <v>10</v>
      </c>
      <c r="N7" s="80">
        <v>5</v>
      </c>
      <c r="O7" s="91">
        <v>3</v>
      </c>
      <c r="P7" s="92">
        <v>0</v>
      </c>
      <c r="Q7" s="93">
        <f>O7+P7</f>
        <v>3</v>
      </c>
      <c r="R7" s="81">
        <f>IFERROR(Q7/N7,"-")</f>
        <v>0.6</v>
      </c>
      <c r="S7" s="80">
        <v>2</v>
      </c>
      <c r="T7" s="80">
        <v>0</v>
      </c>
      <c r="U7" s="81">
        <f>IFERROR(T7/(Q7),"-")</f>
        <v>0</v>
      </c>
      <c r="V7" s="82"/>
      <c r="W7" s="83">
        <v>2</v>
      </c>
      <c r="X7" s="81">
        <f>IF(Q7=0,"-",W7/Q7)</f>
        <v>0.66666666666667</v>
      </c>
      <c r="Y7" s="186">
        <v>23000</v>
      </c>
      <c r="Z7" s="187">
        <f>IFERROR(Y7/Q7,"-")</f>
        <v>7666.6666666667</v>
      </c>
      <c r="AA7" s="187">
        <f>IFERROR(Y7/W7,"-")</f>
        <v>11500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0.33333333333333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1</v>
      </c>
      <c r="BY7" s="127">
        <f>IF(Q7=0,"",IF(BX7=0,"",(BX7/Q7)))</f>
        <v>0.33333333333333</v>
      </c>
      <c r="BZ7" s="128">
        <v>1</v>
      </c>
      <c r="CA7" s="129">
        <f>IFERROR(BZ7/BX7,"-")</f>
        <v>1</v>
      </c>
      <c r="CB7" s="130">
        <v>20000</v>
      </c>
      <c r="CC7" s="131">
        <f>IFERROR(CB7/BX7,"-")</f>
        <v>20000</v>
      </c>
      <c r="CD7" s="132"/>
      <c r="CE7" s="132"/>
      <c r="CF7" s="132">
        <v>1</v>
      </c>
      <c r="CG7" s="133">
        <v>1</v>
      </c>
      <c r="CH7" s="134">
        <f>IF(Q7=0,"",IF(CG7=0,"",(CG7/Q7)))</f>
        <v>0.33333333333333</v>
      </c>
      <c r="CI7" s="135">
        <v>1</v>
      </c>
      <c r="CJ7" s="136">
        <f>IFERROR(CI7/CG7,"-")</f>
        <v>1</v>
      </c>
      <c r="CK7" s="137">
        <v>3000</v>
      </c>
      <c r="CL7" s="138">
        <f>IFERROR(CK7/CG7,"-")</f>
        <v>3000</v>
      </c>
      <c r="CM7" s="139">
        <v>1</v>
      </c>
      <c r="CN7" s="139"/>
      <c r="CO7" s="139"/>
      <c r="CP7" s="140">
        <v>2</v>
      </c>
      <c r="CQ7" s="141">
        <v>23000</v>
      </c>
      <c r="CR7" s="141">
        <v>20000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11</v>
      </c>
      <c r="M9" s="80">
        <v>2</v>
      </c>
      <c r="N9" s="80">
        <v>1</v>
      </c>
      <c r="O9" s="91">
        <v>1</v>
      </c>
      <c r="P9" s="92">
        <v>0</v>
      </c>
      <c r="Q9" s="93">
        <f>O9+P9</f>
        <v>1</v>
      </c>
      <c r="R9" s="81">
        <f>IFERROR(Q9/N9,"-")</f>
        <v>1</v>
      </c>
      <c r="S9" s="80">
        <v>0</v>
      </c>
      <c r="T9" s="80">
        <v>0</v>
      </c>
      <c r="U9" s="81">
        <f>IFERROR(T9/(Q9),"-")</f>
        <v>0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1</v>
      </c>
      <c r="BP9" s="120">
        <f>IF(Q9=0,"",IF(BO9=0,"",(BO9/Q9)))</f>
        <v>1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/>
      <c r="BY9" s="127">
        <f>IF(Q9=0,"",IF(BX9=0,"",(BX9/Q9)))</f>
        <v>0</v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3</v>
      </c>
      <c r="P10" s="92">
        <v>0</v>
      </c>
      <c r="Q10" s="93">
        <f>O10+P10</f>
        <v>3</v>
      </c>
      <c r="R10" s="81" t="str">
        <f>IFERROR(Q10/N10,"-")</f>
        <v>-</v>
      </c>
      <c r="S10" s="80">
        <v>1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3</v>
      </c>
      <c r="BY10" s="127">
        <f>IF(Q10=0,"",IF(BX10=0,"",(BX10/Q10)))</f>
        <v>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8</v>
      </c>
      <c r="M11" s="80">
        <v>8</v>
      </c>
      <c r="N11" s="80">
        <v>5</v>
      </c>
      <c r="O11" s="91">
        <v>1</v>
      </c>
      <c r="P11" s="92">
        <v>0</v>
      </c>
      <c r="Q11" s="93">
        <f>O11+P11</f>
        <v>1</v>
      </c>
      <c r="R11" s="81">
        <f>IFERROR(Q11/N11,"-")</f>
        <v>0.2</v>
      </c>
      <c r="S11" s="80">
        <v>0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1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>
        <f>IF(Q11=0,"",IF(CG11=0,"",(CG11/Q11)))</f>
        <v>0</v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11</v>
      </c>
      <c r="M13" s="80">
        <v>6</v>
      </c>
      <c r="N13" s="80">
        <v>8</v>
      </c>
      <c r="O13" s="91">
        <v>1</v>
      </c>
      <c r="P13" s="92">
        <v>0</v>
      </c>
      <c r="Q13" s="93">
        <f>O13+P13</f>
        <v>1</v>
      </c>
      <c r="R13" s="81">
        <f>IFERROR(Q13/N13,"-")</f>
        <v>0.125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>
        <f>IF(Q13=0,"",IF(BX13=0,"",(BX13/Q13)))</f>
        <v>0</v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>
        <v>1</v>
      </c>
      <c r="CH13" s="134">
        <f>IF(Q13=0,"",IF(CG13=0,"",(CG13/Q13)))</f>
        <v>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60</v>
      </c>
      <c r="G14" s="189" t="s">
        <v>61</v>
      </c>
      <c r="H14" s="89" t="s">
        <v>78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18</v>
      </c>
      <c r="P14" s="92">
        <v>0</v>
      </c>
      <c r="Q14" s="93">
        <f>O14+P14</f>
        <v>18</v>
      </c>
      <c r="R14" s="81" t="str">
        <f>IFERROR(Q14/N14,"-")</f>
        <v>-</v>
      </c>
      <c r="S14" s="80">
        <v>1</v>
      </c>
      <c r="T14" s="80">
        <v>4</v>
      </c>
      <c r="U14" s="81">
        <f>IFERROR(T14/(Q14),"-")</f>
        <v>0.22222222222222</v>
      </c>
      <c r="V14" s="82"/>
      <c r="W14" s="83">
        <v>2</v>
      </c>
      <c r="X14" s="81">
        <f>IF(Q14=0,"-",W14/Q14)</f>
        <v>0.11111111111111</v>
      </c>
      <c r="Y14" s="186">
        <v>30390</v>
      </c>
      <c r="Z14" s="187">
        <f>IFERROR(Y14/Q14,"-")</f>
        <v>1688.3333333333</v>
      </c>
      <c r="AA14" s="187">
        <f>IFERROR(Y14/W14,"-")</f>
        <v>15195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>
        <v>1</v>
      </c>
      <c r="AO14" s="101">
        <f>IF(Q14=0,"",IF(AN14=0,"",(AN14/Q14)))</f>
        <v>0.055555555555556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0.055555555555556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3</v>
      </c>
      <c r="BG14" s="113">
        <f>IF(Q14=0,"",IF(BF14=0,"",(BF14/Q14)))</f>
        <v>0.16666666666667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8</v>
      </c>
      <c r="BP14" s="120">
        <f>IF(Q14=0,"",IF(BO14=0,"",(BO14/Q14)))</f>
        <v>0.44444444444444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0.16666666666667</v>
      </c>
      <c r="BZ14" s="128">
        <v>1</v>
      </c>
      <c r="CA14" s="129">
        <f>IFERROR(BZ14/BX14,"-")</f>
        <v>0.33333333333333</v>
      </c>
      <c r="CB14" s="130">
        <v>21000</v>
      </c>
      <c r="CC14" s="131">
        <f>IFERROR(CB14/BX14,"-")</f>
        <v>7000</v>
      </c>
      <c r="CD14" s="132"/>
      <c r="CE14" s="132"/>
      <c r="CF14" s="132">
        <v>1</v>
      </c>
      <c r="CG14" s="133">
        <v>2</v>
      </c>
      <c r="CH14" s="134">
        <f>IF(Q14=0,"",IF(CG14=0,"",(CG14/Q14)))</f>
        <v>0.11111111111111</v>
      </c>
      <c r="CI14" s="135">
        <v>1</v>
      </c>
      <c r="CJ14" s="136">
        <f>IFERROR(CI14/CG14,"-")</f>
        <v>0.5</v>
      </c>
      <c r="CK14" s="137">
        <v>9390</v>
      </c>
      <c r="CL14" s="138">
        <f>IFERROR(CK14/CG14,"-")</f>
        <v>4695</v>
      </c>
      <c r="CM14" s="139"/>
      <c r="CN14" s="139"/>
      <c r="CO14" s="139">
        <v>1</v>
      </c>
      <c r="CP14" s="140">
        <v>2</v>
      </c>
      <c r="CQ14" s="141">
        <v>30390</v>
      </c>
      <c r="CR14" s="141">
        <v>21000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79</v>
      </c>
      <c r="C15" s="189" t="s">
        <v>58</v>
      </c>
      <c r="D15" s="189"/>
      <c r="E15" s="189" t="s">
        <v>59</v>
      </c>
      <c r="F15" s="189" t="s">
        <v>60</v>
      </c>
      <c r="G15" s="189" t="s">
        <v>66</v>
      </c>
      <c r="H15" s="89"/>
      <c r="I15" s="89"/>
      <c r="J15" s="89"/>
      <c r="K15" s="181"/>
      <c r="L15" s="80">
        <v>36</v>
      </c>
      <c r="M15" s="80">
        <v>21</v>
      </c>
      <c r="N15" s="80">
        <v>9</v>
      </c>
      <c r="O15" s="91">
        <v>2</v>
      </c>
      <c r="P15" s="92">
        <v>0</v>
      </c>
      <c r="Q15" s="93">
        <f>O15+P15</f>
        <v>2</v>
      </c>
      <c r="R15" s="81">
        <f>IFERROR(Q15/N15,"-")</f>
        <v>0.22222222222222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0.5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80</v>
      </c>
      <c r="C16" s="189" t="s">
        <v>58</v>
      </c>
      <c r="D16" s="189"/>
      <c r="E16" s="189" t="s">
        <v>59</v>
      </c>
      <c r="F16" s="189" t="s">
        <v>60</v>
      </c>
      <c r="G16" s="189" t="s">
        <v>61</v>
      </c>
      <c r="H16" s="89" t="s">
        <v>78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2</v>
      </c>
      <c r="P16" s="92">
        <v>0</v>
      </c>
      <c r="Q16" s="93">
        <f>O16+P16</f>
        <v>2</v>
      </c>
      <c r="R16" s="81" t="str">
        <f>IFERROR(Q16/N16,"-")</f>
        <v>-</v>
      </c>
      <c r="S16" s="80">
        <v>0</v>
      </c>
      <c r="T16" s="80">
        <v>0</v>
      </c>
      <c r="U16" s="81">
        <f>IFERROR(T16/(Q16),"-")</f>
        <v>0</v>
      </c>
      <c r="V16" s="82"/>
      <c r="W16" s="83">
        <v>0</v>
      </c>
      <c r="X16" s="81">
        <f>IF(Q16=0,"-",W16/Q16)</f>
        <v>0</v>
      </c>
      <c r="Y16" s="186">
        <v>0</v>
      </c>
      <c r="Z16" s="187">
        <f>IFERROR(Y16/Q16,"-")</f>
        <v>0</v>
      </c>
      <c r="AA16" s="187" t="str">
        <f>IFERROR(Y16/W16,"-")</f>
        <v>-</v>
      </c>
      <c r="AB16" s="181"/>
      <c r="AC16" s="85"/>
      <c r="AD16" s="78"/>
      <c r="AE16" s="94"/>
      <c r="AF16" s="95">
        <f>IF(Q16=0,"",IF(AE16=0,"",(AE16/Q16)))</f>
        <v>0</v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>
        <f>IF(Q16=0,"",IF(AN16=0,"",(AN16/Q16)))</f>
        <v>0</v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>
        <v>1</v>
      </c>
      <c r="AX16" s="107">
        <f>IF(Q16=0,"",IF(AW16=0,"",(AW16/Q16)))</f>
        <v>0.5</v>
      </c>
      <c r="AY16" s="106"/>
      <c r="AZ16" s="108">
        <f>IFERROR(AY16/AW16,"-")</f>
        <v>0</v>
      </c>
      <c r="BA16" s="109"/>
      <c r="BB16" s="110">
        <f>IFERROR(BA16/AW16,"-")</f>
        <v>0</v>
      </c>
      <c r="BC16" s="111"/>
      <c r="BD16" s="111"/>
      <c r="BE16" s="111"/>
      <c r="BF16" s="112"/>
      <c r="BG16" s="113">
        <f>IF(Q16=0,"",IF(BF16=0,"",(BF16/Q16)))</f>
        <v>0</v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>
        <f>IF(Q16=0,"",IF(BO16=0,"",(BO16/Q16)))</f>
        <v>0</v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>
        <v>1</v>
      </c>
      <c r="BY16" s="127">
        <f>IF(Q16=0,"",IF(BX16=0,"",(BX16/Q16)))</f>
        <v>0.5</v>
      </c>
      <c r="BZ16" s="128"/>
      <c r="CA16" s="129">
        <f>IFERROR(BZ16/BX16,"-")</f>
        <v>0</v>
      </c>
      <c r="CB16" s="130"/>
      <c r="CC16" s="131">
        <f>IFERROR(CB16/BX16,"-")</f>
        <v>0</v>
      </c>
      <c r="CD16" s="132"/>
      <c r="CE16" s="132"/>
      <c r="CF16" s="132"/>
      <c r="CG16" s="133"/>
      <c r="CH16" s="134">
        <f>IF(Q16=0,"",IF(CG16=0,"",(CG16/Q16)))</f>
        <v>0</v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81</v>
      </c>
      <c r="C17" s="189" t="s">
        <v>58</v>
      </c>
      <c r="D17" s="189"/>
      <c r="E17" s="189" t="s">
        <v>59</v>
      </c>
      <c r="F17" s="189" t="s">
        <v>60</v>
      </c>
      <c r="G17" s="189" t="s">
        <v>66</v>
      </c>
      <c r="H17" s="89"/>
      <c r="I17" s="89"/>
      <c r="J17" s="89"/>
      <c r="K17" s="181"/>
      <c r="L17" s="80">
        <v>21</v>
      </c>
      <c r="M17" s="80">
        <v>11</v>
      </c>
      <c r="N17" s="80">
        <v>10</v>
      </c>
      <c r="O17" s="91">
        <v>1</v>
      </c>
      <c r="P17" s="92">
        <v>0</v>
      </c>
      <c r="Q17" s="93">
        <f>O17+P17</f>
        <v>1</v>
      </c>
      <c r="R17" s="81">
        <f>IFERROR(Q17/N17,"-")</f>
        <v>0.1</v>
      </c>
      <c r="S17" s="80">
        <v>0</v>
      </c>
      <c r="T17" s="80">
        <v>0</v>
      </c>
      <c r="U17" s="81">
        <f>IFERROR(T17/(Q17),"-")</f>
        <v>0</v>
      </c>
      <c r="V17" s="82"/>
      <c r="W17" s="83">
        <v>0</v>
      </c>
      <c r="X17" s="81">
        <f>IF(Q17=0,"-",W17/Q17)</f>
        <v>0</v>
      </c>
      <c r="Y17" s="186">
        <v>0</v>
      </c>
      <c r="Z17" s="187">
        <f>IFERROR(Y17/Q17,"-")</f>
        <v>0</v>
      </c>
      <c r="AA17" s="187" t="str">
        <f>IFERROR(Y17/W17,"-")</f>
        <v>-</v>
      </c>
      <c r="AB17" s="181"/>
      <c r="AC17" s="85"/>
      <c r="AD17" s="78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>
        <f>IF(Q17=0,"",IF(AW17=0,"",(AW17/Q17)))</f>
        <v>0</v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>
        <f>IF(Q17=0,"",IF(BF17=0,"",(BF17/Q17)))</f>
        <v>0</v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>
        <f>IF(Q17=0,"",IF(BO17=0,"",(BO17/Q17)))</f>
        <v>0</v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>
        <v>1</v>
      </c>
      <c r="BY17" s="127">
        <f>IF(Q17=0,"",IF(BX17=0,"",(BX17/Q17)))</f>
        <v>1</v>
      </c>
      <c r="BZ17" s="128"/>
      <c r="CA17" s="129">
        <f>IFERROR(BZ17/BX17,"-")</f>
        <v>0</v>
      </c>
      <c r="CB17" s="130"/>
      <c r="CC17" s="131">
        <f>IFERROR(CB17/BX17,"-")</f>
        <v>0</v>
      </c>
      <c r="CD17" s="132"/>
      <c r="CE17" s="132"/>
      <c r="CF17" s="132"/>
      <c r="CG17" s="133"/>
      <c r="CH17" s="134">
        <f>IF(Q17=0,"",IF(CG17=0,"",(CG17/Q17)))</f>
        <v>0</v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82</v>
      </c>
      <c r="C18" s="189" t="s">
        <v>58</v>
      </c>
      <c r="D18" s="189"/>
      <c r="E18" s="189" t="s">
        <v>71</v>
      </c>
      <c r="F18" s="189" t="s">
        <v>72</v>
      </c>
      <c r="G18" s="189" t="s">
        <v>61</v>
      </c>
      <c r="H18" s="89" t="s">
        <v>78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0</v>
      </c>
      <c r="P18" s="92">
        <v>0</v>
      </c>
      <c r="Q18" s="93">
        <f>O18+P18</f>
        <v>0</v>
      </c>
      <c r="R18" s="81" t="str">
        <f>IFERROR(Q18/N18,"-")</f>
        <v>-</v>
      </c>
      <c r="S18" s="80">
        <v>0</v>
      </c>
      <c r="T18" s="80">
        <v>0</v>
      </c>
      <c r="U18" s="81" t="str">
        <f>IFERROR(T18/(Q18),"-")</f>
        <v>-</v>
      </c>
      <c r="V18" s="82"/>
      <c r="W18" s="83">
        <v>0</v>
      </c>
      <c r="X18" s="81" t="str">
        <f>IF(Q18=0,"-",W18/Q18)</f>
        <v>-</v>
      </c>
      <c r="Y18" s="186">
        <v>0</v>
      </c>
      <c r="Z18" s="187" t="str">
        <f>IFERROR(Y18/Q18,"-")</f>
        <v>-</v>
      </c>
      <c r="AA18" s="187" t="str">
        <f>IFERROR(Y18/W18,"-")</f>
        <v>-</v>
      </c>
      <c r="AB18" s="181"/>
      <c r="AC18" s="85"/>
      <c r="AD18" s="78"/>
      <c r="AE18" s="94"/>
      <c r="AF18" s="95" t="str">
        <f>IF(Q18=0,"",IF(AE18=0,"",(AE18/Q18)))</f>
        <v/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 t="str">
        <f>IF(Q18=0,"",IF(AN18=0,"",(AN18/Q18)))</f>
        <v/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 t="str">
        <f>IF(Q18=0,"",IF(AW18=0,"",(AW18/Q18)))</f>
        <v/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 t="str">
        <f>IF(Q18=0,"",IF(BF18=0,"",(BF18/Q18)))</f>
        <v/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/>
      <c r="BP18" s="120" t="str">
        <f>IF(Q18=0,"",IF(BO18=0,"",(BO18/Q18)))</f>
        <v/>
      </c>
      <c r="BQ18" s="121"/>
      <c r="BR18" s="122" t="str">
        <f>IFERROR(BQ18/BO18,"-")</f>
        <v>-</v>
      </c>
      <c r="BS18" s="123"/>
      <c r="BT18" s="124" t="str">
        <f>IFERROR(BS18/BO18,"-")</f>
        <v>-</v>
      </c>
      <c r="BU18" s="125"/>
      <c r="BV18" s="125"/>
      <c r="BW18" s="125"/>
      <c r="BX18" s="126"/>
      <c r="BY18" s="127" t="str">
        <f>IF(Q18=0,"",IF(BX18=0,"",(BX18/Q18)))</f>
        <v/>
      </c>
      <c r="BZ18" s="128"/>
      <c r="CA18" s="129" t="str">
        <f>IFERROR(BZ18/BX18,"-")</f>
        <v>-</v>
      </c>
      <c r="CB18" s="130"/>
      <c r="CC18" s="131" t="str">
        <f>IFERROR(CB18/BX18,"-")</f>
        <v>-</v>
      </c>
      <c r="CD18" s="132"/>
      <c r="CE18" s="132"/>
      <c r="CF18" s="132"/>
      <c r="CG18" s="133"/>
      <c r="CH18" s="134" t="str">
        <f>IF(Q18=0,"",IF(CG18=0,"",(CG18/Q18)))</f>
        <v/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83</v>
      </c>
      <c r="C19" s="189" t="s">
        <v>58</v>
      </c>
      <c r="D19" s="189"/>
      <c r="E19" s="189" t="s">
        <v>71</v>
      </c>
      <c r="F19" s="189" t="s">
        <v>72</v>
      </c>
      <c r="G19" s="189" t="s">
        <v>66</v>
      </c>
      <c r="H19" s="89"/>
      <c r="I19" s="89"/>
      <c r="J19" s="89"/>
      <c r="K19" s="181"/>
      <c r="L19" s="80">
        <v>1</v>
      </c>
      <c r="M19" s="80">
        <v>1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84</v>
      </c>
      <c r="C20" s="189" t="s">
        <v>58</v>
      </c>
      <c r="D20" s="189"/>
      <c r="E20" s="189" t="s">
        <v>71</v>
      </c>
      <c r="F20" s="189" t="s">
        <v>72</v>
      </c>
      <c r="G20" s="189" t="s">
        <v>61</v>
      </c>
      <c r="H20" s="89" t="s">
        <v>78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4</v>
      </c>
      <c r="P20" s="92">
        <v>0</v>
      </c>
      <c r="Q20" s="93">
        <f>O20+P20</f>
        <v>4</v>
      </c>
      <c r="R20" s="81" t="str">
        <f>IFERROR(Q20/N20,"-")</f>
        <v>-</v>
      </c>
      <c r="S20" s="80">
        <v>0</v>
      </c>
      <c r="T20" s="80">
        <v>0</v>
      </c>
      <c r="U20" s="81">
        <f>IFERROR(T20/(Q20),"-")</f>
        <v>0</v>
      </c>
      <c r="V20" s="82"/>
      <c r="W20" s="83">
        <v>2</v>
      </c>
      <c r="X20" s="81">
        <f>IF(Q20=0,"-",W20/Q20)</f>
        <v>0.5</v>
      </c>
      <c r="Y20" s="186">
        <v>48000</v>
      </c>
      <c r="Z20" s="187">
        <f>IFERROR(Y20/Q20,"-")</f>
        <v>12000</v>
      </c>
      <c r="AA20" s="187">
        <f>IFERROR(Y20/W20,"-")</f>
        <v>24000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>
        <v>1</v>
      </c>
      <c r="BG20" s="113">
        <f>IF(Q20=0,"",IF(BF20=0,"",(BF20/Q20)))</f>
        <v>0.25</v>
      </c>
      <c r="BH20" s="112"/>
      <c r="BI20" s="114">
        <f>IFERROR(BH20/BF20,"-")</f>
        <v>0</v>
      </c>
      <c r="BJ20" s="115"/>
      <c r="BK20" s="116">
        <f>IFERROR(BJ20/BF20,"-")</f>
        <v>0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0.25</v>
      </c>
      <c r="BZ20" s="128"/>
      <c r="CA20" s="129">
        <f>IFERROR(BZ20/BX20,"-")</f>
        <v>0</v>
      </c>
      <c r="CB20" s="130"/>
      <c r="CC20" s="131">
        <f>IFERROR(CB20/BX20,"-")</f>
        <v>0</v>
      </c>
      <c r="CD20" s="132"/>
      <c r="CE20" s="132"/>
      <c r="CF20" s="132"/>
      <c r="CG20" s="133">
        <v>2</v>
      </c>
      <c r="CH20" s="134">
        <f>IF(Q20=0,"",IF(CG20=0,"",(CG20/Q20)))</f>
        <v>0.5</v>
      </c>
      <c r="CI20" s="135">
        <v>2</v>
      </c>
      <c r="CJ20" s="136">
        <f>IFERROR(CI20/CG20,"-")</f>
        <v>1</v>
      </c>
      <c r="CK20" s="137">
        <v>48000</v>
      </c>
      <c r="CL20" s="138">
        <f>IFERROR(CK20/CG20,"-")</f>
        <v>24000</v>
      </c>
      <c r="CM20" s="139"/>
      <c r="CN20" s="139"/>
      <c r="CO20" s="139">
        <v>2</v>
      </c>
      <c r="CP20" s="140">
        <v>2</v>
      </c>
      <c r="CQ20" s="141">
        <v>48000</v>
      </c>
      <c r="CR20" s="141">
        <v>37000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85</v>
      </c>
      <c r="C21" s="189" t="s">
        <v>58</v>
      </c>
      <c r="D21" s="189"/>
      <c r="E21" s="189" t="s">
        <v>71</v>
      </c>
      <c r="F21" s="189" t="s">
        <v>72</v>
      </c>
      <c r="G21" s="189" t="s">
        <v>66</v>
      </c>
      <c r="H21" s="89"/>
      <c r="I21" s="89"/>
      <c r="J21" s="89"/>
      <c r="K21" s="181"/>
      <c r="L21" s="80">
        <v>13</v>
      </c>
      <c r="M21" s="80">
        <v>8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0.063333333333333</v>
      </c>
      <c r="B22" s="189" t="s">
        <v>86</v>
      </c>
      <c r="C22" s="189" t="s">
        <v>58</v>
      </c>
      <c r="D22" s="189"/>
      <c r="E22" s="189" t="s">
        <v>87</v>
      </c>
      <c r="F22" s="189" t="s">
        <v>88</v>
      </c>
      <c r="G22" s="189" t="s">
        <v>61</v>
      </c>
      <c r="H22" s="89" t="s">
        <v>89</v>
      </c>
      <c r="I22" s="89" t="s">
        <v>90</v>
      </c>
      <c r="J22" s="89" t="s">
        <v>91</v>
      </c>
      <c r="K22" s="181">
        <v>300000</v>
      </c>
      <c r="L22" s="80">
        <v>0</v>
      </c>
      <c r="M22" s="80">
        <v>0</v>
      </c>
      <c r="N22" s="80">
        <v>0</v>
      </c>
      <c r="O22" s="91">
        <v>9</v>
      </c>
      <c r="P22" s="92">
        <v>0</v>
      </c>
      <c r="Q22" s="93">
        <f>O22+P22</f>
        <v>9</v>
      </c>
      <c r="R22" s="81" t="str">
        <f>IFERROR(Q22/N22,"-")</f>
        <v>-</v>
      </c>
      <c r="S22" s="80">
        <v>1</v>
      </c>
      <c r="T22" s="80">
        <v>1</v>
      </c>
      <c r="U22" s="81">
        <f>IFERROR(T22/(Q22),"-")</f>
        <v>0.11111111111111</v>
      </c>
      <c r="V22" s="82">
        <f>IFERROR(K22/SUM(Q22:Q26),"-")</f>
        <v>10000</v>
      </c>
      <c r="W22" s="83">
        <v>1</v>
      </c>
      <c r="X22" s="81">
        <f>IF(Q22=0,"-",W22/Q22)</f>
        <v>0.11111111111111</v>
      </c>
      <c r="Y22" s="186">
        <v>10000</v>
      </c>
      <c r="Z22" s="187">
        <f>IFERROR(Y22/Q22,"-")</f>
        <v>1111.1111111111</v>
      </c>
      <c r="AA22" s="187">
        <f>IFERROR(Y22/W22,"-")</f>
        <v>10000</v>
      </c>
      <c r="AB22" s="181">
        <f>SUM(Y22:Y26)-SUM(K22:K26)</f>
        <v>-281000</v>
      </c>
      <c r="AC22" s="85">
        <f>SUM(Y22:Y26)/SUM(K22:K26)</f>
        <v>0.063333333333333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>
        <v>1</v>
      </c>
      <c r="AX22" s="107">
        <f>IF(Q22=0,"",IF(AW22=0,"",(AW22/Q22)))</f>
        <v>0.11111111111111</v>
      </c>
      <c r="AY22" s="106"/>
      <c r="AZ22" s="108">
        <f>IFERROR(AY22/AW22,"-")</f>
        <v>0</v>
      </c>
      <c r="BA22" s="109"/>
      <c r="BB22" s="110">
        <f>IFERROR(BA22/AW22,"-")</f>
        <v>0</v>
      </c>
      <c r="BC22" s="111"/>
      <c r="BD22" s="111"/>
      <c r="BE22" s="111"/>
      <c r="BF22" s="112">
        <v>3</v>
      </c>
      <c r="BG22" s="113">
        <f>IF(Q22=0,"",IF(BF22=0,"",(BF22/Q22)))</f>
        <v>0.33333333333333</v>
      </c>
      <c r="BH22" s="112"/>
      <c r="BI22" s="114">
        <f>IFERROR(BH22/BF22,"-")</f>
        <v>0</v>
      </c>
      <c r="BJ22" s="115"/>
      <c r="BK22" s="116">
        <f>IFERROR(BJ22/BF22,"-")</f>
        <v>0</v>
      </c>
      <c r="BL22" s="117"/>
      <c r="BM22" s="117"/>
      <c r="BN22" s="117"/>
      <c r="BO22" s="119">
        <v>3</v>
      </c>
      <c r="BP22" s="120">
        <f>IF(Q22=0,"",IF(BO22=0,"",(BO22/Q22)))</f>
        <v>0.33333333333333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1</v>
      </c>
      <c r="BY22" s="127">
        <f>IF(Q22=0,"",IF(BX22=0,"",(BX22/Q22)))</f>
        <v>0.11111111111111</v>
      </c>
      <c r="BZ22" s="128">
        <v>1</v>
      </c>
      <c r="CA22" s="129">
        <f>IFERROR(BZ22/BX22,"-")</f>
        <v>1</v>
      </c>
      <c r="CB22" s="130">
        <v>10000</v>
      </c>
      <c r="CC22" s="131">
        <f>IFERROR(CB22/BX22,"-")</f>
        <v>10000</v>
      </c>
      <c r="CD22" s="132">
        <v>1</v>
      </c>
      <c r="CE22" s="132"/>
      <c r="CF22" s="132"/>
      <c r="CG22" s="133">
        <v>1</v>
      </c>
      <c r="CH22" s="134">
        <f>IF(Q22=0,"",IF(CG22=0,"",(CG22/Q22)))</f>
        <v>0.11111111111111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1</v>
      </c>
      <c r="CQ22" s="141">
        <v>10000</v>
      </c>
      <c r="CR22" s="141">
        <v>10000</v>
      </c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92</v>
      </c>
      <c r="C23" s="189" t="s">
        <v>58</v>
      </c>
      <c r="D23" s="189"/>
      <c r="E23" s="189" t="s">
        <v>93</v>
      </c>
      <c r="F23" s="189" t="s">
        <v>94</v>
      </c>
      <c r="G23" s="189" t="s">
        <v>61</v>
      </c>
      <c r="H23" s="89"/>
      <c r="I23" s="89" t="s">
        <v>90</v>
      </c>
      <c r="J23" s="89"/>
      <c r="K23" s="181"/>
      <c r="L23" s="80">
        <v>0</v>
      </c>
      <c r="M23" s="80">
        <v>0</v>
      </c>
      <c r="N23" s="80">
        <v>0</v>
      </c>
      <c r="O23" s="91">
        <v>4</v>
      </c>
      <c r="P23" s="92">
        <v>0</v>
      </c>
      <c r="Q23" s="93">
        <f>O23+P23</f>
        <v>4</v>
      </c>
      <c r="R23" s="81" t="str">
        <f>IFERROR(Q23/N23,"-")</f>
        <v>-</v>
      </c>
      <c r="S23" s="80">
        <v>0</v>
      </c>
      <c r="T23" s="80">
        <v>1</v>
      </c>
      <c r="U23" s="81">
        <f>IFERROR(T23/(Q23),"-")</f>
        <v>0.25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>
        <v>1</v>
      </c>
      <c r="BG23" s="113">
        <f>IF(Q23=0,"",IF(BF23=0,"",(BF23/Q23)))</f>
        <v>0.25</v>
      </c>
      <c r="BH23" s="112"/>
      <c r="BI23" s="114">
        <f>IFERROR(BH23/BF23,"-")</f>
        <v>0</v>
      </c>
      <c r="BJ23" s="115"/>
      <c r="BK23" s="116">
        <f>IFERROR(BJ23/BF23,"-")</f>
        <v>0</v>
      </c>
      <c r="BL23" s="117"/>
      <c r="BM23" s="117"/>
      <c r="BN23" s="117"/>
      <c r="BO23" s="119">
        <v>1</v>
      </c>
      <c r="BP23" s="120">
        <f>IF(Q23=0,"",IF(BO23=0,"",(BO23/Q23)))</f>
        <v>0.25</v>
      </c>
      <c r="BQ23" s="121"/>
      <c r="BR23" s="122">
        <f>IFERROR(BQ23/BO23,"-")</f>
        <v>0</v>
      </c>
      <c r="BS23" s="123"/>
      <c r="BT23" s="124">
        <f>IFERROR(BS23/BO23,"-")</f>
        <v>0</v>
      </c>
      <c r="BU23" s="125"/>
      <c r="BV23" s="125"/>
      <c r="BW23" s="125"/>
      <c r="BX23" s="126">
        <v>2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95</v>
      </c>
      <c r="C24" s="189" t="s">
        <v>58</v>
      </c>
      <c r="D24" s="189"/>
      <c r="E24" s="189" t="s">
        <v>96</v>
      </c>
      <c r="F24" s="189" t="s">
        <v>97</v>
      </c>
      <c r="G24" s="189" t="s">
        <v>61</v>
      </c>
      <c r="H24" s="89"/>
      <c r="I24" s="89" t="s">
        <v>90</v>
      </c>
      <c r="J24" s="89"/>
      <c r="K24" s="181"/>
      <c r="L24" s="80">
        <v>0</v>
      </c>
      <c r="M24" s="80">
        <v>0</v>
      </c>
      <c r="N24" s="80">
        <v>0</v>
      </c>
      <c r="O24" s="91">
        <v>6</v>
      </c>
      <c r="P24" s="92">
        <v>0</v>
      </c>
      <c r="Q24" s="93">
        <f>O24+P24</f>
        <v>6</v>
      </c>
      <c r="R24" s="81" t="str">
        <f>IFERROR(Q24/N24,"-")</f>
        <v>-</v>
      </c>
      <c r="S24" s="80">
        <v>1</v>
      </c>
      <c r="T24" s="80">
        <v>1</v>
      </c>
      <c r="U24" s="81">
        <f>IFERROR(T24/(Q24),"-")</f>
        <v>0.16666666666667</v>
      </c>
      <c r="V24" s="82"/>
      <c r="W24" s="83">
        <v>1</v>
      </c>
      <c r="X24" s="81">
        <f>IF(Q24=0,"-",W24/Q24)</f>
        <v>0.16666666666667</v>
      </c>
      <c r="Y24" s="186">
        <v>9000</v>
      </c>
      <c r="Z24" s="187">
        <f>IFERROR(Y24/Q24,"-")</f>
        <v>1500</v>
      </c>
      <c r="AA24" s="187">
        <f>IFERROR(Y24/W24,"-")</f>
        <v>9000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>
        <v>1</v>
      </c>
      <c r="BG24" s="113">
        <f>IF(Q24=0,"",IF(BF24=0,"",(BF24/Q24)))</f>
        <v>0.16666666666667</v>
      </c>
      <c r="BH24" s="112">
        <v>1</v>
      </c>
      <c r="BI24" s="114">
        <f>IFERROR(BH24/BF24,"-")</f>
        <v>1</v>
      </c>
      <c r="BJ24" s="115">
        <v>9000</v>
      </c>
      <c r="BK24" s="116">
        <f>IFERROR(BJ24/BF24,"-")</f>
        <v>9000</v>
      </c>
      <c r="BL24" s="117"/>
      <c r="BM24" s="117"/>
      <c r="BN24" s="117">
        <v>1</v>
      </c>
      <c r="BO24" s="119">
        <v>4</v>
      </c>
      <c r="BP24" s="120">
        <f>IF(Q24=0,"",IF(BO24=0,"",(BO24/Q24)))</f>
        <v>0.66666666666667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1</v>
      </c>
      <c r="BY24" s="127">
        <f>IF(Q24=0,"",IF(BX24=0,"",(BX24/Q24)))</f>
        <v>0.16666666666667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1</v>
      </c>
      <c r="CQ24" s="141">
        <v>9000</v>
      </c>
      <c r="CR24" s="141">
        <v>9000</v>
      </c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98</v>
      </c>
      <c r="C25" s="189" t="s">
        <v>58</v>
      </c>
      <c r="D25" s="189"/>
      <c r="E25" s="189" t="s">
        <v>99</v>
      </c>
      <c r="F25" s="189" t="s">
        <v>100</v>
      </c>
      <c r="G25" s="189" t="s">
        <v>61</v>
      </c>
      <c r="H25" s="89"/>
      <c r="I25" s="89" t="s">
        <v>90</v>
      </c>
      <c r="J25" s="89"/>
      <c r="K25" s="181"/>
      <c r="L25" s="80">
        <v>0</v>
      </c>
      <c r="M25" s="80">
        <v>0</v>
      </c>
      <c r="N25" s="80">
        <v>0</v>
      </c>
      <c r="O25" s="91">
        <v>8</v>
      </c>
      <c r="P25" s="92">
        <v>0</v>
      </c>
      <c r="Q25" s="93">
        <f>O25+P25</f>
        <v>8</v>
      </c>
      <c r="R25" s="81" t="str">
        <f>IFERROR(Q25/N25,"-")</f>
        <v>-</v>
      </c>
      <c r="S25" s="80">
        <v>0</v>
      </c>
      <c r="T25" s="80">
        <v>1</v>
      </c>
      <c r="U25" s="81">
        <f>IFERROR(T25/(Q25),"-")</f>
        <v>0.125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>
        <v>4</v>
      </c>
      <c r="BP25" s="120">
        <f>IF(Q25=0,"",IF(BO25=0,"",(BO25/Q25)))</f>
        <v>0.5</v>
      </c>
      <c r="BQ25" s="121"/>
      <c r="BR25" s="122">
        <f>IFERROR(BQ25/BO25,"-")</f>
        <v>0</v>
      </c>
      <c r="BS25" s="123"/>
      <c r="BT25" s="124">
        <f>IFERROR(BS25/BO25,"-")</f>
        <v>0</v>
      </c>
      <c r="BU25" s="125"/>
      <c r="BV25" s="125"/>
      <c r="BW25" s="125"/>
      <c r="BX25" s="126">
        <v>3</v>
      </c>
      <c r="BY25" s="127">
        <f>IF(Q25=0,"",IF(BX25=0,"",(BX25/Q25)))</f>
        <v>0.375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>
        <v>1</v>
      </c>
      <c r="CH25" s="134">
        <f>IF(Q25=0,"",IF(CG25=0,"",(CG25/Q25)))</f>
        <v>0.125</v>
      </c>
      <c r="CI25" s="135"/>
      <c r="CJ25" s="136">
        <f>IFERROR(CI25/CG25,"-")</f>
        <v>0</v>
      </c>
      <c r="CK25" s="137"/>
      <c r="CL25" s="138">
        <f>IFERROR(CK25/CG25,"-")</f>
        <v>0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101</v>
      </c>
      <c r="C26" s="189" t="s">
        <v>58</v>
      </c>
      <c r="D26" s="189"/>
      <c r="E26" s="189" t="s">
        <v>102</v>
      </c>
      <c r="F26" s="189" t="s">
        <v>102</v>
      </c>
      <c r="G26" s="189" t="s">
        <v>66</v>
      </c>
      <c r="H26" s="89"/>
      <c r="I26" s="89"/>
      <c r="J26" s="89"/>
      <c r="K26" s="181"/>
      <c r="L26" s="80">
        <v>100</v>
      </c>
      <c r="M26" s="80">
        <v>41</v>
      </c>
      <c r="N26" s="80">
        <v>6</v>
      </c>
      <c r="O26" s="91">
        <v>3</v>
      </c>
      <c r="P26" s="92">
        <v>0</v>
      </c>
      <c r="Q26" s="93">
        <f>O26+P26</f>
        <v>3</v>
      </c>
      <c r="R26" s="81">
        <f>IFERROR(Q26/N26,"-")</f>
        <v>0.5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/>
      <c r="AX26" s="107">
        <f>IF(Q26=0,"",IF(AW26=0,"",(AW26/Q26)))</f>
        <v>0</v>
      </c>
      <c r="AY26" s="106"/>
      <c r="AZ26" s="108" t="str">
        <f>IFERROR(AY26/AW26,"-")</f>
        <v>-</v>
      </c>
      <c r="BA26" s="109"/>
      <c r="BB26" s="110" t="str">
        <f>IFERROR(BA26/AW26,"-")</f>
        <v>-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1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1</v>
      </c>
      <c r="BY26" s="127">
        <f>IF(Q26=0,"",IF(BX26=0,"",(BX26/Q26)))</f>
        <v>0.33333333333333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1</v>
      </c>
      <c r="CH26" s="134">
        <f>IF(Q26=0,"",IF(CG26=0,"",(CG26/Q26)))</f>
        <v>0.33333333333333</v>
      </c>
      <c r="CI26" s="135">
        <v>1</v>
      </c>
      <c r="CJ26" s="136">
        <f>IFERROR(CI26/CG26,"-")</f>
        <v>1</v>
      </c>
      <c r="CK26" s="137">
        <v>112000</v>
      </c>
      <c r="CL26" s="138">
        <f>IFERROR(CK26/CG26,"-")</f>
        <v>112000</v>
      </c>
      <c r="CM26" s="139"/>
      <c r="CN26" s="139"/>
      <c r="CO26" s="139">
        <v>1</v>
      </c>
      <c r="CP26" s="140">
        <v>0</v>
      </c>
      <c r="CQ26" s="141">
        <v>0</v>
      </c>
      <c r="CR26" s="141">
        <v>112000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0.036666666666667</v>
      </c>
      <c r="B27" s="189" t="s">
        <v>103</v>
      </c>
      <c r="C27" s="189" t="s">
        <v>58</v>
      </c>
      <c r="D27" s="189"/>
      <c r="E27" s="189" t="s">
        <v>87</v>
      </c>
      <c r="F27" s="189" t="s">
        <v>88</v>
      </c>
      <c r="G27" s="189" t="s">
        <v>61</v>
      </c>
      <c r="H27" s="89" t="s">
        <v>104</v>
      </c>
      <c r="I27" s="89" t="s">
        <v>105</v>
      </c>
      <c r="J27" s="190" t="s">
        <v>106</v>
      </c>
      <c r="K27" s="181">
        <v>300000</v>
      </c>
      <c r="L27" s="80">
        <v>0</v>
      </c>
      <c r="M27" s="80">
        <v>0</v>
      </c>
      <c r="N27" s="80">
        <v>0</v>
      </c>
      <c r="O27" s="91">
        <v>1</v>
      </c>
      <c r="P27" s="92">
        <v>0</v>
      </c>
      <c r="Q27" s="93">
        <f>O27+P27</f>
        <v>1</v>
      </c>
      <c r="R27" s="81" t="str">
        <f>IFERROR(Q27/N27,"-")</f>
        <v>-</v>
      </c>
      <c r="S27" s="80">
        <v>0</v>
      </c>
      <c r="T27" s="80">
        <v>0</v>
      </c>
      <c r="U27" s="81">
        <f>IFERROR(T27/(Q27),"-")</f>
        <v>0</v>
      </c>
      <c r="V27" s="82">
        <f>IFERROR(K27/SUM(Q27:Q40),"-")</f>
        <v>12000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SUM(Y27:Y40)-SUM(K27:K40)</f>
        <v>-289000</v>
      </c>
      <c r="AC27" s="85">
        <f>SUM(Y27:Y40)/SUM(K27:K40)</f>
        <v>0.036666666666667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>
        <v>1</v>
      </c>
      <c r="BG27" s="113">
        <f>IF(Q27=0,"",IF(BF27=0,"",(BF27/Q27)))</f>
        <v>1</v>
      </c>
      <c r="BH27" s="112"/>
      <c r="BI27" s="114">
        <f>IFERROR(BH27/BF27,"-")</f>
        <v>0</v>
      </c>
      <c r="BJ27" s="115"/>
      <c r="BK27" s="116">
        <f>IFERROR(BJ27/BF27,"-")</f>
        <v>0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107</v>
      </c>
      <c r="C28" s="189" t="s">
        <v>58</v>
      </c>
      <c r="D28" s="189"/>
      <c r="E28" s="189" t="s">
        <v>93</v>
      </c>
      <c r="F28" s="189" t="s">
        <v>94</v>
      </c>
      <c r="G28" s="189" t="s">
        <v>61</v>
      </c>
      <c r="H28" s="89" t="s">
        <v>108</v>
      </c>
      <c r="I28" s="89" t="s">
        <v>105</v>
      </c>
      <c r="J28" s="89" t="s">
        <v>109</v>
      </c>
      <c r="K28" s="181"/>
      <c r="L28" s="80">
        <v>0</v>
      </c>
      <c r="M28" s="80">
        <v>0</v>
      </c>
      <c r="N28" s="80">
        <v>0</v>
      </c>
      <c r="O28" s="91">
        <v>4</v>
      </c>
      <c r="P28" s="92">
        <v>0</v>
      </c>
      <c r="Q28" s="93">
        <f>O28+P28</f>
        <v>4</v>
      </c>
      <c r="R28" s="81" t="str">
        <f>IFERROR(Q28/N28,"-")</f>
        <v>-</v>
      </c>
      <c r="S28" s="80">
        <v>0</v>
      </c>
      <c r="T28" s="80">
        <v>0</v>
      </c>
      <c r="U28" s="81">
        <f>IFERROR(T28/(Q28),"-")</f>
        <v>0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>
        <v>1</v>
      </c>
      <c r="AO28" s="101">
        <f>IF(Q28=0,"",IF(AN28=0,"",(AN28/Q28)))</f>
        <v>0.25</v>
      </c>
      <c r="AP28" s="100"/>
      <c r="AQ28" s="102">
        <f>IFERROR(AP28/AN28,"-")</f>
        <v>0</v>
      </c>
      <c r="AR28" s="103"/>
      <c r="AS28" s="104">
        <f>IFERROR(AR28/AN28,"-")</f>
        <v>0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1</v>
      </c>
      <c r="BP28" s="120">
        <f>IF(Q28=0,"",IF(BO28=0,"",(BO28/Q28)))</f>
        <v>0.25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>
        <v>2</v>
      </c>
      <c r="CH28" s="134">
        <f>IF(Q28=0,"",IF(CG28=0,"",(CG28/Q28)))</f>
        <v>0.5</v>
      </c>
      <c r="CI28" s="135"/>
      <c r="CJ28" s="136">
        <f>IFERROR(CI28/CG28,"-")</f>
        <v>0</v>
      </c>
      <c r="CK28" s="137"/>
      <c r="CL28" s="138">
        <f>IFERROR(CK28/CG28,"-")</f>
        <v>0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110</v>
      </c>
      <c r="C29" s="189" t="s">
        <v>58</v>
      </c>
      <c r="D29" s="189"/>
      <c r="E29" s="189" t="s">
        <v>96</v>
      </c>
      <c r="F29" s="189" t="s">
        <v>97</v>
      </c>
      <c r="G29" s="189" t="s">
        <v>61</v>
      </c>
      <c r="H29" s="89" t="s">
        <v>111</v>
      </c>
      <c r="I29" s="89" t="s">
        <v>105</v>
      </c>
      <c r="J29" s="89" t="s">
        <v>112</v>
      </c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2</v>
      </c>
      <c r="BY29" s="127">
        <f>IF(Q29=0,"",IF(BX29=0,"",(BX29/Q29)))</f>
        <v>1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113</v>
      </c>
      <c r="C30" s="189" t="s">
        <v>58</v>
      </c>
      <c r="D30" s="189"/>
      <c r="E30" s="189" t="s">
        <v>99</v>
      </c>
      <c r="F30" s="189" t="s">
        <v>100</v>
      </c>
      <c r="G30" s="189" t="s">
        <v>61</v>
      </c>
      <c r="H30" s="89" t="s">
        <v>114</v>
      </c>
      <c r="I30" s="89" t="s">
        <v>105</v>
      </c>
      <c r="J30" s="89" t="s">
        <v>115</v>
      </c>
      <c r="K30" s="181"/>
      <c r="L30" s="80">
        <v>0</v>
      </c>
      <c r="M30" s="80">
        <v>0</v>
      </c>
      <c r="N30" s="80">
        <v>0</v>
      </c>
      <c r="O30" s="91">
        <v>3</v>
      </c>
      <c r="P30" s="92">
        <v>0</v>
      </c>
      <c r="Q30" s="93">
        <f>O30+P30</f>
        <v>3</v>
      </c>
      <c r="R30" s="81" t="str">
        <f>IFERROR(Q30/N30,"-")</f>
        <v>-</v>
      </c>
      <c r="S30" s="80">
        <v>0</v>
      </c>
      <c r="T30" s="80">
        <v>0</v>
      </c>
      <c r="U30" s="81">
        <f>IFERROR(T30/(Q30),"-")</f>
        <v>0</v>
      </c>
      <c r="V30" s="82"/>
      <c r="W30" s="83">
        <v>1</v>
      </c>
      <c r="X30" s="81">
        <f>IF(Q30=0,"-",W30/Q30)</f>
        <v>0.33333333333333</v>
      </c>
      <c r="Y30" s="186">
        <v>11000</v>
      </c>
      <c r="Z30" s="187">
        <f>IFERROR(Y30/Q30,"-")</f>
        <v>3666.6666666667</v>
      </c>
      <c r="AA30" s="187">
        <f>IFERROR(Y30/W30,"-")</f>
        <v>11000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0.33333333333333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2</v>
      </c>
      <c r="BY30" s="127">
        <f>IF(Q30=0,"",IF(BX30=0,"",(BX30/Q30)))</f>
        <v>0.66666666666667</v>
      </c>
      <c r="BZ30" s="128">
        <v>1</v>
      </c>
      <c r="CA30" s="129">
        <f>IFERROR(BZ30/BX30,"-")</f>
        <v>0.5</v>
      </c>
      <c r="CB30" s="130">
        <v>11000</v>
      </c>
      <c r="CC30" s="131">
        <f>IFERROR(CB30/BX30,"-")</f>
        <v>5500</v>
      </c>
      <c r="CD30" s="132"/>
      <c r="CE30" s="132"/>
      <c r="CF30" s="132">
        <v>1</v>
      </c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1</v>
      </c>
      <c r="CQ30" s="141">
        <v>11000</v>
      </c>
      <c r="CR30" s="141">
        <v>11000</v>
      </c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116</v>
      </c>
      <c r="C31" s="189" t="s">
        <v>58</v>
      </c>
      <c r="D31" s="189"/>
      <c r="E31" s="189" t="s">
        <v>87</v>
      </c>
      <c r="F31" s="189" t="s">
        <v>88</v>
      </c>
      <c r="G31" s="189" t="s">
        <v>61</v>
      </c>
      <c r="H31" s="89" t="s">
        <v>117</v>
      </c>
      <c r="I31" s="89" t="s">
        <v>105</v>
      </c>
      <c r="J31" s="191" t="s">
        <v>118</v>
      </c>
      <c r="K31" s="181"/>
      <c r="L31" s="80">
        <v>0</v>
      </c>
      <c r="M31" s="80">
        <v>0</v>
      </c>
      <c r="N31" s="80">
        <v>0</v>
      </c>
      <c r="O31" s="91">
        <v>4</v>
      </c>
      <c r="P31" s="92">
        <v>0</v>
      </c>
      <c r="Q31" s="93">
        <f>O31+P31</f>
        <v>4</v>
      </c>
      <c r="R31" s="81" t="str">
        <f>IFERROR(Q31/N31,"-")</f>
        <v>-</v>
      </c>
      <c r="S31" s="80">
        <v>0</v>
      </c>
      <c r="T31" s="80">
        <v>1</v>
      </c>
      <c r="U31" s="81">
        <f>IFERROR(T31/(Q31),"-")</f>
        <v>0.25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>
        <v>1</v>
      </c>
      <c r="AO31" s="101">
        <f>IF(Q31=0,"",IF(AN31=0,"",(AN31/Q31)))</f>
        <v>0.25</v>
      </c>
      <c r="AP31" s="100"/>
      <c r="AQ31" s="102">
        <f>IFERROR(AP31/AN31,"-")</f>
        <v>0</v>
      </c>
      <c r="AR31" s="103"/>
      <c r="AS31" s="104">
        <f>IFERROR(AR31/AN31,"-")</f>
        <v>0</v>
      </c>
      <c r="AT31" s="105"/>
      <c r="AU31" s="105"/>
      <c r="AV31" s="105"/>
      <c r="AW31" s="106">
        <v>1</v>
      </c>
      <c r="AX31" s="107">
        <f>IF(Q31=0,"",IF(AW31=0,"",(AW31/Q31)))</f>
        <v>0.25</v>
      </c>
      <c r="AY31" s="106"/>
      <c r="AZ31" s="108">
        <f>IFERROR(AY31/AW31,"-")</f>
        <v>0</v>
      </c>
      <c r="BA31" s="109"/>
      <c r="BB31" s="110">
        <f>IFERROR(BA31/AW31,"-")</f>
        <v>0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2</v>
      </c>
      <c r="BP31" s="120">
        <f>IF(Q31=0,"",IF(BO31=0,"",(BO31/Q31)))</f>
        <v>0.5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/>
      <c r="BY31" s="127">
        <f>IF(Q31=0,"",IF(BX31=0,"",(BX31/Q31)))</f>
        <v>0</v>
      </c>
      <c r="BZ31" s="128"/>
      <c r="CA31" s="129" t="str">
        <f>IFERROR(BZ31/BX31,"-")</f>
        <v>-</v>
      </c>
      <c r="CB31" s="130"/>
      <c r="CC31" s="131" t="str">
        <f>IFERROR(CB31/BX31,"-")</f>
        <v>-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119</v>
      </c>
      <c r="C32" s="189" t="s">
        <v>58</v>
      </c>
      <c r="D32" s="189"/>
      <c r="E32" s="189" t="s">
        <v>93</v>
      </c>
      <c r="F32" s="189" t="s">
        <v>94</v>
      </c>
      <c r="G32" s="189" t="s">
        <v>61</v>
      </c>
      <c r="H32" s="89" t="s">
        <v>120</v>
      </c>
      <c r="I32" s="89" t="s">
        <v>105</v>
      </c>
      <c r="J32" s="190" t="s">
        <v>121</v>
      </c>
      <c r="K32" s="181"/>
      <c r="L32" s="80">
        <v>0</v>
      </c>
      <c r="M32" s="80">
        <v>0</v>
      </c>
      <c r="N32" s="80">
        <v>0</v>
      </c>
      <c r="O32" s="91">
        <v>2</v>
      </c>
      <c r="P32" s="92">
        <v>0</v>
      </c>
      <c r="Q32" s="93">
        <f>O32+P32</f>
        <v>2</v>
      </c>
      <c r="R32" s="81" t="str">
        <f>IFERROR(Q32/N32,"-")</f>
        <v>-</v>
      </c>
      <c r="S32" s="80">
        <v>0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2</v>
      </c>
      <c r="BP32" s="120">
        <f>IF(Q32=0,"",IF(BO32=0,"",(BO32/Q32)))</f>
        <v>1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/>
      <c r="BY32" s="127">
        <f>IF(Q32=0,"",IF(BX32=0,"",(BX32/Q32)))</f>
        <v>0</v>
      </c>
      <c r="BZ32" s="128"/>
      <c r="CA32" s="129" t="str">
        <f>IFERROR(BZ32/BX32,"-")</f>
        <v>-</v>
      </c>
      <c r="CB32" s="130"/>
      <c r="CC32" s="131" t="str">
        <f>IFERROR(CB32/BX32,"-")</f>
        <v>-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122</v>
      </c>
      <c r="C33" s="189" t="s">
        <v>58</v>
      </c>
      <c r="D33" s="189"/>
      <c r="E33" s="189" t="s">
        <v>96</v>
      </c>
      <c r="F33" s="189" t="s">
        <v>97</v>
      </c>
      <c r="G33" s="189" t="s">
        <v>61</v>
      </c>
      <c r="H33" s="89" t="s">
        <v>123</v>
      </c>
      <c r="I33" s="89" t="s">
        <v>105</v>
      </c>
      <c r="J33" s="89"/>
      <c r="K33" s="181"/>
      <c r="L33" s="80">
        <v>0</v>
      </c>
      <c r="M33" s="80">
        <v>0</v>
      </c>
      <c r="N33" s="80">
        <v>0</v>
      </c>
      <c r="O33" s="91">
        <v>0</v>
      </c>
      <c r="P33" s="92">
        <v>0</v>
      </c>
      <c r="Q33" s="93">
        <f>O33+P33</f>
        <v>0</v>
      </c>
      <c r="R33" s="81" t="str">
        <f>IFERROR(Q33/N33,"-")</f>
        <v>-</v>
      </c>
      <c r="S33" s="80">
        <v>0</v>
      </c>
      <c r="T33" s="80">
        <v>0</v>
      </c>
      <c r="U33" s="81" t="str">
        <f>IFERROR(T33/(Q33),"-")</f>
        <v>-</v>
      </c>
      <c r="V33" s="82"/>
      <c r="W33" s="83">
        <v>0</v>
      </c>
      <c r="X33" s="81" t="str">
        <f>IF(Q33=0,"-",W33/Q33)</f>
        <v>-</v>
      </c>
      <c r="Y33" s="186">
        <v>0</v>
      </c>
      <c r="Z33" s="187" t="str">
        <f>IFERROR(Y33/Q33,"-")</f>
        <v>-</v>
      </c>
      <c r="AA33" s="187" t="str">
        <f>IFERROR(Y33/W33,"-")</f>
        <v>-</v>
      </c>
      <c r="AB33" s="181"/>
      <c r="AC33" s="85"/>
      <c r="AD33" s="78"/>
      <c r="AE33" s="94"/>
      <c r="AF33" s="95" t="str">
        <f>IF(Q33=0,"",IF(AE33=0,"",(AE33/Q33)))</f>
        <v/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 t="str">
        <f>IF(Q33=0,"",IF(AN33=0,"",(AN33/Q33)))</f>
        <v/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 t="str">
        <f>IF(Q33=0,"",IF(AW33=0,"",(AW33/Q33)))</f>
        <v/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 t="str">
        <f>IF(Q33=0,"",IF(BF33=0,"",(BF33/Q33)))</f>
        <v/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 t="str">
        <f>IF(Q33=0,"",IF(BO33=0,"",(BO33/Q33)))</f>
        <v/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/>
      <c r="BY33" s="127" t="str">
        <f>IF(Q33=0,"",IF(BX33=0,"",(BX33/Q33)))</f>
        <v/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 t="str">
        <f>IF(Q33=0,"",IF(CG33=0,"",(CG33/Q33)))</f>
        <v/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124</v>
      </c>
      <c r="C34" s="189" t="s">
        <v>58</v>
      </c>
      <c r="D34" s="189"/>
      <c r="E34" s="189" t="s">
        <v>99</v>
      </c>
      <c r="F34" s="189" t="s">
        <v>100</v>
      </c>
      <c r="G34" s="189" t="s">
        <v>61</v>
      </c>
      <c r="H34" s="89" t="s">
        <v>125</v>
      </c>
      <c r="I34" s="89" t="s">
        <v>105</v>
      </c>
      <c r="J34" s="89"/>
      <c r="K34" s="181"/>
      <c r="L34" s="80">
        <v>0</v>
      </c>
      <c r="M34" s="80">
        <v>0</v>
      </c>
      <c r="N34" s="80">
        <v>0</v>
      </c>
      <c r="O34" s="91">
        <v>0</v>
      </c>
      <c r="P34" s="92">
        <v>0</v>
      </c>
      <c r="Q34" s="93">
        <f>O34+P34</f>
        <v>0</v>
      </c>
      <c r="R34" s="81" t="str">
        <f>IFERROR(Q34/N34,"-")</f>
        <v>-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126</v>
      </c>
      <c r="C35" s="189" t="s">
        <v>58</v>
      </c>
      <c r="D35" s="189"/>
      <c r="E35" s="189" t="s">
        <v>87</v>
      </c>
      <c r="F35" s="189" t="s">
        <v>88</v>
      </c>
      <c r="G35" s="189" t="s">
        <v>61</v>
      </c>
      <c r="H35" s="89" t="s">
        <v>127</v>
      </c>
      <c r="I35" s="89" t="s">
        <v>105</v>
      </c>
      <c r="J35" s="89"/>
      <c r="K35" s="181"/>
      <c r="L35" s="80">
        <v>0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128</v>
      </c>
      <c r="C36" s="189" t="s">
        <v>58</v>
      </c>
      <c r="D36" s="189"/>
      <c r="E36" s="189" t="s">
        <v>93</v>
      </c>
      <c r="F36" s="189" t="s">
        <v>94</v>
      </c>
      <c r="G36" s="189" t="s">
        <v>61</v>
      </c>
      <c r="H36" s="89" t="s">
        <v>129</v>
      </c>
      <c r="I36" s="89" t="s">
        <v>105</v>
      </c>
      <c r="J36" s="89" t="s">
        <v>130</v>
      </c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1</v>
      </c>
      <c r="BP36" s="120">
        <f>IF(Q36=0,"",IF(BO36=0,"",(BO36/Q36)))</f>
        <v>1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/>
      <c r="BY36" s="127">
        <f>IF(Q36=0,"",IF(BX36=0,"",(BX36/Q36)))</f>
        <v>0</v>
      </c>
      <c r="BZ36" s="128"/>
      <c r="CA36" s="129" t="str">
        <f>IFERROR(BZ36/BX36,"-")</f>
        <v>-</v>
      </c>
      <c r="CB36" s="130"/>
      <c r="CC36" s="131" t="str">
        <f>IFERROR(CB36/BX36,"-")</f>
        <v>-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131</v>
      </c>
      <c r="C37" s="189" t="s">
        <v>58</v>
      </c>
      <c r="D37" s="189"/>
      <c r="E37" s="189" t="s">
        <v>96</v>
      </c>
      <c r="F37" s="189" t="s">
        <v>97</v>
      </c>
      <c r="G37" s="189" t="s">
        <v>61</v>
      </c>
      <c r="H37" s="89" t="s">
        <v>132</v>
      </c>
      <c r="I37" s="89" t="s">
        <v>105</v>
      </c>
      <c r="J37" s="191" t="s">
        <v>133</v>
      </c>
      <c r="K37" s="181"/>
      <c r="L37" s="80">
        <v>0</v>
      </c>
      <c r="M37" s="80">
        <v>0</v>
      </c>
      <c r="N37" s="80">
        <v>0</v>
      </c>
      <c r="O37" s="91">
        <v>0</v>
      </c>
      <c r="P37" s="92">
        <v>0</v>
      </c>
      <c r="Q37" s="93">
        <f>O37+P37</f>
        <v>0</v>
      </c>
      <c r="R37" s="81" t="str">
        <f>IFERROR(Q37/N37,"-")</f>
        <v>-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134</v>
      </c>
      <c r="C38" s="189" t="s">
        <v>58</v>
      </c>
      <c r="D38" s="189"/>
      <c r="E38" s="189" t="s">
        <v>99</v>
      </c>
      <c r="F38" s="189" t="s">
        <v>100</v>
      </c>
      <c r="G38" s="189" t="s">
        <v>61</v>
      </c>
      <c r="H38" s="89" t="s">
        <v>135</v>
      </c>
      <c r="I38" s="89" t="s">
        <v>105</v>
      </c>
      <c r="J38" s="190" t="s">
        <v>136</v>
      </c>
      <c r="K38" s="181"/>
      <c r="L38" s="80">
        <v>0</v>
      </c>
      <c r="M38" s="80">
        <v>0</v>
      </c>
      <c r="N38" s="80">
        <v>0</v>
      </c>
      <c r="O38" s="91">
        <v>1</v>
      </c>
      <c r="P38" s="92">
        <v>0</v>
      </c>
      <c r="Q38" s="93">
        <f>O38+P38</f>
        <v>1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>
        <v>1</v>
      </c>
      <c r="BY38" s="127">
        <f>IF(Q38=0,"",IF(BX38=0,"",(BX38/Q38)))</f>
        <v>1</v>
      </c>
      <c r="BZ38" s="128"/>
      <c r="CA38" s="129">
        <f>IFERROR(BZ38/BX38,"-")</f>
        <v>0</v>
      </c>
      <c r="CB38" s="130"/>
      <c r="CC38" s="131">
        <f>IFERROR(CB38/BX38,"-")</f>
        <v>0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137</v>
      </c>
      <c r="C39" s="189" t="s">
        <v>58</v>
      </c>
      <c r="D39" s="189"/>
      <c r="E39" s="189" t="s">
        <v>87</v>
      </c>
      <c r="F39" s="189" t="s">
        <v>88</v>
      </c>
      <c r="G39" s="189" t="s">
        <v>61</v>
      </c>
      <c r="H39" s="89" t="s">
        <v>138</v>
      </c>
      <c r="I39" s="89" t="s">
        <v>105</v>
      </c>
      <c r="J39" s="89" t="s">
        <v>139</v>
      </c>
      <c r="K39" s="181"/>
      <c r="L39" s="80">
        <v>0</v>
      </c>
      <c r="M39" s="80">
        <v>0</v>
      </c>
      <c r="N39" s="80">
        <v>0</v>
      </c>
      <c r="O39" s="91">
        <v>3</v>
      </c>
      <c r="P39" s="92">
        <v>0</v>
      </c>
      <c r="Q39" s="93">
        <f>O39+P39</f>
        <v>3</v>
      </c>
      <c r="R39" s="81" t="str">
        <f>IFERROR(Q39/N39,"-")</f>
        <v>-</v>
      </c>
      <c r="S39" s="80">
        <v>0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1</v>
      </c>
      <c r="BP39" s="120">
        <f>IF(Q39=0,"",IF(BO39=0,"",(BO39/Q39)))</f>
        <v>0.33333333333333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>
        <v>1</v>
      </c>
      <c r="BY39" s="127">
        <f>IF(Q39=0,"",IF(BX39=0,"",(BX39/Q39)))</f>
        <v>0.33333333333333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>
        <v>1</v>
      </c>
      <c r="CH39" s="134">
        <f>IF(Q39=0,"",IF(CG39=0,"",(CG39/Q39)))</f>
        <v>0.33333333333333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140</v>
      </c>
      <c r="C40" s="189" t="s">
        <v>58</v>
      </c>
      <c r="D40" s="189"/>
      <c r="E40" s="189" t="s">
        <v>102</v>
      </c>
      <c r="F40" s="189" t="s">
        <v>102</v>
      </c>
      <c r="G40" s="189" t="s">
        <v>66</v>
      </c>
      <c r="H40" s="89" t="s">
        <v>141</v>
      </c>
      <c r="I40" s="89"/>
      <c r="J40" s="89"/>
      <c r="K40" s="181"/>
      <c r="L40" s="80">
        <v>60</v>
      </c>
      <c r="M40" s="80">
        <v>39</v>
      </c>
      <c r="N40" s="80">
        <v>13</v>
      </c>
      <c r="O40" s="91">
        <v>4</v>
      </c>
      <c r="P40" s="92">
        <v>0</v>
      </c>
      <c r="Q40" s="93">
        <f>O40+P40</f>
        <v>4</v>
      </c>
      <c r="R40" s="81">
        <f>IFERROR(Q40/N40,"-")</f>
        <v>0.30769230769231</v>
      </c>
      <c r="S40" s="80">
        <v>1</v>
      </c>
      <c r="T40" s="80">
        <v>1</v>
      </c>
      <c r="U40" s="81">
        <f>IFERROR(T40/(Q40),"-")</f>
        <v>0.25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>
        <v>1</v>
      </c>
      <c r="BG40" s="113">
        <f>IF(Q40=0,"",IF(BF40=0,"",(BF40/Q40)))</f>
        <v>0.25</v>
      </c>
      <c r="BH40" s="112"/>
      <c r="BI40" s="114">
        <f>IFERROR(BH40/BF40,"-")</f>
        <v>0</v>
      </c>
      <c r="BJ40" s="115"/>
      <c r="BK40" s="116">
        <f>IFERROR(BJ40/BF40,"-")</f>
        <v>0</v>
      </c>
      <c r="BL40" s="117"/>
      <c r="BM40" s="117"/>
      <c r="BN40" s="117"/>
      <c r="BO40" s="119">
        <v>1</v>
      </c>
      <c r="BP40" s="120">
        <f>IF(Q40=0,"",IF(BO40=0,"",(BO40/Q40)))</f>
        <v>0.25</v>
      </c>
      <c r="BQ40" s="121"/>
      <c r="BR40" s="122">
        <f>IFERROR(BQ40/BO40,"-")</f>
        <v>0</v>
      </c>
      <c r="BS40" s="123"/>
      <c r="BT40" s="124">
        <f>IFERROR(BS40/BO40,"-")</f>
        <v>0</v>
      </c>
      <c r="BU40" s="125"/>
      <c r="BV40" s="125"/>
      <c r="BW40" s="125"/>
      <c r="BX40" s="126">
        <v>1</v>
      </c>
      <c r="BY40" s="127">
        <f>IF(Q40=0,"",IF(BX40=0,"",(BX40/Q40)))</f>
        <v>0.25</v>
      </c>
      <c r="BZ40" s="128"/>
      <c r="CA40" s="129">
        <f>IFERROR(BZ40/BX40,"-")</f>
        <v>0</v>
      </c>
      <c r="CB40" s="130"/>
      <c r="CC40" s="131">
        <f>IFERROR(CB40/BX40,"-")</f>
        <v>0</v>
      </c>
      <c r="CD40" s="132"/>
      <c r="CE40" s="132"/>
      <c r="CF40" s="132"/>
      <c r="CG40" s="133">
        <v>1</v>
      </c>
      <c r="CH40" s="134">
        <f>IF(Q40=0,"",IF(CG40=0,"",(CG40/Q40)))</f>
        <v>0.25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0.05</v>
      </c>
      <c r="B41" s="189" t="s">
        <v>142</v>
      </c>
      <c r="C41" s="189" t="s">
        <v>58</v>
      </c>
      <c r="D41" s="189"/>
      <c r="E41" s="189" t="s">
        <v>143</v>
      </c>
      <c r="F41" s="189" t="s">
        <v>144</v>
      </c>
      <c r="G41" s="189" t="s">
        <v>61</v>
      </c>
      <c r="H41" s="89" t="s">
        <v>145</v>
      </c>
      <c r="I41" s="89" t="s">
        <v>146</v>
      </c>
      <c r="J41" s="191" t="s">
        <v>147</v>
      </c>
      <c r="K41" s="181">
        <v>120000</v>
      </c>
      <c r="L41" s="80">
        <v>0</v>
      </c>
      <c r="M41" s="80">
        <v>0</v>
      </c>
      <c r="N41" s="80">
        <v>0</v>
      </c>
      <c r="O41" s="91">
        <v>10</v>
      </c>
      <c r="P41" s="92">
        <v>0</v>
      </c>
      <c r="Q41" s="93">
        <f>O41+P41</f>
        <v>10</v>
      </c>
      <c r="R41" s="81" t="str">
        <f>IFERROR(Q41/N41,"-")</f>
        <v>-</v>
      </c>
      <c r="S41" s="80">
        <v>1</v>
      </c>
      <c r="T41" s="80">
        <v>2</v>
      </c>
      <c r="U41" s="81">
        <f>IFERROR(T41/(Q41),"-")</f>
        <v>0.2</v>
      </c>
      <c r="V41" s="82">
        <f>IFERROR(K41/SUM(Q41:Q42),"-")</f>
        <v>12000</v>
      </c>
      <c r="W41" s="83">
        <v>2</v>
      </c>
      <c r="X41" s="81">
        <f>IF(Q41=0,"-",W41/Q41)</f>
        <v>0.2</v>
      </c>
      <c r="Y41" s="186">
        <v>6000</v>
      </c>
      <c r="Z41" s="187">
        <f>IFERROR(Y41/Q41,"-")</f>
        <v>600</v>
      </c>
      <c r="AA41" s="187">
        <f>IFERROR(Y41/W41,"-")</f>
        <v>3000</v>
      </c>
      <c r="AB41" s="181">
        <f>SUM(Y41:Y42)-SUM(K41:K42)</f>
        <v>-114000</v>
      </c>
      <c r="AC41" s="85">
        <f>SUM(Y41:Y42)/SUM(K41:K42)</f>
        <v>0.05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5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2</v>
      </c>
      <c r="BP41" s="120">
        <f>IF(Q41=0,"",IF(BO41=0,"",(BO41/Q41)))</f>
        <v>0.2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2</v>
      </c>
      <c r="BY41" s="127">
        <f>IF(Q41=0,"",IF(BX41=0,"",(BX41/Q41)))</f>
        <v>0.2</v>
      </c>
      <c r="BZ41" s="128">
        <v>1</v>
      </c>
      <c r="CA41" s="129">
        <f>IFERROR(BZ41/BX41,"-")</f>
        <v>0.5</v>
      </c>
      <c r="CB41" s="130">
        <v>3000</v>
      </c>
      <c r="CC41" s="131">
        <f>IFERROR(CB41/BX41,"-")</f>
        <v>1500</v>
      </c>
      <c r="CD41" s="132">
        <v>1</v>
      </c>
      <c r="CE41" s="132"/>
      <c r="CF41" s="132"/>
      <c r="CG41" s="133">
        <v>1</v>
      </c>
      <c r="CH41" s="134">
        <f>IF(Q41=0,"",IF(CG41=0,"",(CG41/Q41)))</f>
        <v>0.1</v>
      </c>
      <c r="CI41" s="135">
        <v>1</v>
      </c>
      <c r="CJ41" s="136">
        <f>IFERROR(CI41/CG41,"-")</f>
        <v>1</v>
      </c>
      <c r="CK41" s="137">
        <v>3000</v>
      </c>
      <c r="CL41" s="138">
        <f>IFERROR(CK41/CG41,"-")</f>
        <v>3000</v>
      </c>
      <c r="CM41" s="139">
        <v>1</v>
      </c>
      <c r="CN41" s="139"/>
      <c r="CO41" s="139"/>
      <c r="CP41" s="140">
        <v>2</v>
      </c>
      <c r="CQ41" s="141">
        <v>6000</v>
      </c>
      <c r="CR41" s="141">
        <v>3000</v>
      </c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148</v>
      </c>
      <c r="C42" s="189" t="s">
        <v>58</v>
      </c>
      <c r="D42" s="189"/>
      <c r="E42" s="189" t="s">
        <v>143</v>
      </c>
      <c r="F42" s="189" t="s">
        <v>144</v>
      </c>
      <c r="G42" s="189" t="s">
        <v>66</v>
      </c>
      <c r="H42" s="89"/>
      <c r="I42" s="89"/>
      <c r="J42" s="89"/>
      <c r="K42" s="181"/>
      <c r="L42" s="80">
        <v>14</v>
      </c>
      <c r="M42" s="80">
        <v>14</v>
      </c>
      <c r="N42" s="80">
        <v>16</v>
      </c>
      <c r="O42" s="91">
        <v>0</v>
      </c>
      <c r="P42" s="92">
        <v>0</v>
      </c>
      <c r="Q42" s="93">
        <f>O42+P42</f>
        <v>0</v>
      </c>
      <c r="R42" s="81">
        <f>IFERROR(Q42/N42,"-")</f>
        <v>0</v>
      </c>
      <c r="S42" s="80">
        <v>0</v>
      </c>
      <c r="T42" s="80">
        <v>0</v>
      </c>
      <c r="U42" s="81" t="str">
        <f>IFERROR(T42/(Q42),"-")</f>
        <v>-</v>
      </c>
      <c r="V42" s="82"/>
      <c r="W42" s="83">
        <v>0</v>
      </c>
      <c r="X42" s="81" t="str">
        <f>IF(Q42=0,"-",W42/Q42)</f>
        <v>-</v>
      </c>
      <c r="Y42" s="186">
        <v>0</v>
      </c>
      <c r="Z42" s="187" t="str">
        <f>IFERROR(Y42/Q42,"-")</f>
        <v>-</v>
      </c>
      <c r="AA42" s="187" t="str">
        <f>IFERROR(Y42/W42,"-")</f>
        <v>-</v>
      </c>
      <c r="AB42" s="181"/>
      <c r="AC42" s="85"/>
      <c r="AD42" s="78"/>
      <c r="AE42" s="94"/>
      <c r="AF42" s="95" t="str">
        <f>IF(Q42=0,"",IF(AE42=0,"",(AE42/Q42)))</f>
        <v/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 t="str">
        <f>IF(Q42=0,"",IF(AN42=0,"",(AN42/Q42)))</f>
        <v/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 t="str">
        <f>IF(Q42=0,"",IF(AW42=0,"",(AW42/Q42)))</f>
        <v/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 t="str">
        <f>IF(Q42=0,"",IF(BF42=0,"",(BF42/Q42)))</f>
        <v/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/>
      <c r="BP42" s="120" t="str">
        <f>IF(Q42=0,"",IF(BO42=0,"",(BO42/Q42)))</f>
        <v/>
      </c>
      <c r="BQ42" s="121"/>
      <c r="BR42" s="122" t="str">
        <f>IFERROR(BQ42/BO42,"-")</f>
        <v>-</v>
      </c>
      <c r="BS42" s="123"/>
      <c r="BT42" s="124" t="str">
        <f>IFERROR(BS42/BO42,"-")</f>
        <v>-</v>
      </c>
      <c r="BU42" s="125"/>
      <c r="BV42" s="125"/>
      <c r="BW42" s="125"/>
      <c r="BX42" s="126"/>
      <c r="BY42" s="127" t="str">
        <f>IF(Q42=0,"",IF(BX42=0,"",(BX42/Q42)))</f>
        <v/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/>
      <c r="CH42" s="134" t="str">
        <f>IF(Q42=0,"",IF(CG42=0,"",(CG42/Q42)))</f>
        <v/>
      </c>
      <c r="CI42" s="135"/>
      <c r="CJ42" s="136" t="str">
        <f>IFERROR(CI42/CG42,"-")</f>
        <v>-</v>
      </c>
      <c r="CK42" s="137"/>
      <c r="CL42" s="138" t="str">
        <f>IFERROR(CK42/CG42,"-")</f>
        <v>-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>
        <f>AC43</f>
        <v>0.58333333333333</v>
      </c>
      <c r="B43" s="189" t="s">
        <v>149</v>
      </c>
      <c r="C43" s="189" t="s">
        <v>58</v>
      </c>
      <c r="D43" s="189"/>
      <c r="E43" s="189" t="s">
        <v>150</v>
      </c>
      <c r="F43" s="189" t="s">
        <v>151</v>
      </c>
      <c r="G43" s="189" t="s">
        <v>152</v>
      </c>
      <c r="H43" s="89" t="s">
        <v>145</v>
      </c>
      <c r="I43" s="89" t="s">
        <v>153</v>
      </c>
      <c r="J43" s="190" t="s">
        <v>121</v>
      </c>
      <c r="K43" s="181">
        <v>120000</v>
      </c>
      <c r="L43" s="80">
        <v>0</v>
      </c>
      <c r="M43" s="80">
        <v>0</v>
      </c>
      <c r="N43" s="80">
        <v>0</v>
      </c>
      <c r="O43" s="91">
        <v>30</v>
      </c>
      <c r="P43" s="92">
        <v>0</v>
      </c>
      <c r="Q43" s="93">
        <f>O43+P43</f>
        <v>30</v>
      </c>
      <c r="R43" s="81" t="str">
        <f>IFERROR(Q43/N43,"-")</f>
        <v>-</v>
      </c>
      <c r="S43" s="80">
        <v>1</v>
      </c>
      <c r="T43" s="80">
        <v>5</v>
      </c>
      <c r="U43" s="81">
        <f>IFERROR(T43/(Q43),"-")</f>
        <v>0.16666666666667</v>
      </c>
      <c r="V43" s="82">
        <f>IFERROR(K43/SUM(Q43:Q44),"-")</f>
        <v>3636.3636363636</v>
      </c>
      <c r="W43" s="83">
        <v>1</v>
      </c>
      <c r="X43" s="81">
        <f>IF(Q43=0,"-",W43/Q43)</f>
        <v>0.033333333333333</v>
      </c>
      <c r="Y43" s="186">
        <v>5000</v>
      </c>
      <c r="Z43" s="187">
        <f>IFERROR(Y43/Q43,"-")</f>
        <v>166.66666666667</v>
      </c>
      <c r="AA43" s="187">
        <f>IFERROR(Y43/W43,"-")</f>
        <v>5000</v>
      </c>
      <c r="AB43" s="181">
        <f>SUM(Y43:Y44)-SUM(K43:K44)</f>
        <v>-50000</v>
      </c>
      <c r="AC43" s="85">
        <f>SUM(Y43:Y44)/SUM(K43:K44)</f>
        <v>0.58333333333333</v>
      </c>
      <c r="AD43" s="78"/>
      <c r="AE43" s="94">
        <v>1</v>
      </c>
      <c r="AF43" s="95">
        <f>IF(Q43=0,"",IF(AE43=0,"",(AE43/Q43)))</f>
        <v>0.033333333333333</v>
      </c>
      <c r="AG43" s="94"/>
      <c r="AH43" s="96">
        <f>IFERROR(AG43/AE43,"-")</f>
        <v>0</v>
      </c>
      <c r="AI43" s="97"/>
      <c r="AJ43" s="98">
        <f>IFERROR(AI43/AE43,"-")</f>
        <v>0</v>
      </c>
      <c r="AK43" s="99"/>
      <c r="AL43" s="99"/>
      <c r="AM43" s="99"/>
      <c r="AN43" s="100">
        <v>3</v>
      </c>
      <c r="AO43" s="101">
        <f>IF(Q43=0,"",IF(AN43=0,"",(AN43/Q43)))</f>
        <v>0.1</v>
      </c>
      <c r="AP43" s="100"/>
      <c r="AQ43" s="102">
        <f>IFERROR(AP43/AN43,"-")</f>
        <v>0</v>
      </c>
      <c r="AR43" s="103"/>
      <c r="AS43" s="104">
        <f>IFERROR(AR43/AN43,"-")</f>
        <v>0</v>
      </c>
      <c r="AT43" s="105"/>
      <c r="AU43" s="105"/>
      <c r="AV43" s="105"/>
      <c r="AW43" s="106">
        <v>5</v>
      </c>
      <c r="AX43" s="107">
        <f>IF(Q43=0,"",IF(AW43=0,"",(AW43/Q43)))</f>
        <v>0.16666666666667</v>
      </c>
      <c r="AY43" s="106"/>
      <c r="AZ43" s="108">
        <f>IFERROR(AY43/AW43,"-")</f>
        <v>0</v>
      </c>
      <c r="BA43" s="109"/>
      <c r="BB43" s="110">
        <f>IFERROR(BA43/AW43,"-")</f>
        <v>0</v>
      </c>
      <c r="BC43" s="111"/>
      <c r="BD43" s="111"/>
      <c r="BE43" s="111"/>
      <c r="BF43" s="112">
        <v>8</v>
      </c>
      <c r="BG43" s="113">
        <f>IF(Q43=0,"",IF(BF43=0,"",(BF43/Q43)))</f>
        <v>0.26666666666667</v>
      </c>
      <c r="BH43" s="112">
        <v>1</v>
      </c>
      <c r="BI43" s="114">
        <f>IFERROR(BH43/BF43,"-")</f>
        <v>0.125</v>
      </c>
      <c r="BJ43" s="115">
        <v>5000</v>
      </c>
      <c r="BK43" s="116">
        <f>IFERROR(BJ43/BF43,"-")</f>
        <v>625</v>
      </c>
      <c r="BL43" s="117">
        <v>1</v>
      </c>
      <c r="BM43" s="117"/>
      <c r="BN43" s="117"/>
      <c r="BO43" s="119">
        <v>6</v>
      </c>
      <c r="BP43" s="120">
        <f>IF(Q43=0,"",IF(BO43=0,"",(BO43/Q43)))</f>
        <v>0.2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>
        <v>7</v>
      </c>
      <c r="BY43" s="127">
        <f>IF(Q43=0,"",IF(BX43=0,"",(BX43/Q43)))</f>
        <v>0.23333333333333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5000</v>
      </c>
      <c r="CR43" s="141">
        <v>5000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154</v>
      </c>
      <c r="C44" s="189" t="s">
        <v>58</v>
      </c>
      <c r="D44" s="189"/>
      <c r="E44" s="189" t="s">
        <v>150</v>
      </c>
      <c r="F44" s="189" t="s">
        <v>151</v>
      </c>
      <c r="G44" s="189" t="s">
        <v>66</v>
      </c>
      <c r="H44" s="89"/>
      <c r="I44" s="89"/>
      <c r="J44" s="89"/>
      <c r="K44" s="181"/>
      <c r="L44" s="80">
        <v>32</v>
      </c>
      <c r="M44" s="80">
        <v>20</v>
      </c>
      <c r="N44" s="80">
        <v>15</v>
      </c>
      <c r="O44" s="91">
        <v>3</v>
      </c>
      <c r="P44" s="92">
        <v>0</v>
      </c>
      <c r="Q44" s="93">
        <f>O44+P44</f>
        <v>3</v>
      </c>
      <c r="R44" s="81">
        <f>IFERROR(Q44/N44,"-")</f>
        <v>0.2</v>
      </c>
      <c r="S44" s="80">
        <v>1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0.33333333333333</v>
      </c>
      <c r="Y44" s="186">
        <v>65000</v>
      </c>
      <c r="Z44" s="187">
        <f>IFERROR(Y44/Q44,"-")</f>
        <v>21666.666666667</v>
      </c>
      <c r="AA44" s="187">
        <f>IFERROR(Y44/W44,"-")</f>
        <v>65000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0.33333333333333</v>
      </c>
      <c r="BQ44" s="121"/>
      <c r="BR44" s="122">
        <f>IFERROR(BQ44/BO44,"-")</f>
        <v>0</v>
      </c>
      <c r="BS44" s="123"/>
      <c r="BT44" s="124">
        <f>IFERROR(BS44/BO44,"-")</f>
        <v>0</v>
      </c>
      <c r="BU44" s="125"/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>
        <v>2</v>
      </c>
      <c r="CH44" s="134">
        <f>IF(Q44=0,"",IF(CG44=0,"",(CG44/Q44)))</f>
        <v>0.66666666666667</v>
      </c>
      <c r="CI44" s="135">
        <v>1</v>
      </c>
      <c r="CJ44" s="136">
        <f>IFERROR(CI44/CG44,"-")</f>
        <v>0.5</v>
      </c>
      <c r="CK44" s="137">
        <v>65000</v>
      </c>
      <c r="CL44" s="138">
        <f>IFERROR(CK44/CG44,"-")</f>
        <v>32500</v>
      </c>
      <c r="CM44" s="139"/>
      <c r="CN44" s="139"/>
      <c r="CO44" s="139">
        <v>1</v>
      </c>
      <c r="CP44" s="140">
        <v>1</v>
      </c>
      <c r="CQ44" s="141">
        <v>65000</v>
      </c>
      <c r="CR44" s="141">
        <v>65000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>
        <f>AC45</f>
        <v>14.691666666667</v>
      </c>
      <c r="B45" s="189" t="s">
        <v>155</v>
      </c>
      <c r="C45" s="189" t="s">
        <v>58</v>
      </c>
      <c r="D45" s="189"/>
      <c r="E45" s="189" t="s">
        <v>156</v>
      </c>
      <c r="F45" s="189" t="s">
        <v>157</v>
      </c>
      <c r="G45" s="189" t="s">
        <v>61</v>
      </c>
      <c r="H45" s="89" t="s">
        <v>145</v>
      </c>
      <c r="I45" s="89" t="s">
        <v>146</v>
      </c>
      <c r="J45" s="190" t="s">
        <v>136</v>
      </c>
      <c r="K45" s="181">
        <v>120000</v>
      </c>
      <c r="L45" s="80">
        <v>0</v>
      </c>
      <c r="M45" s="80">
        <v>0</v>
      </c>
      <c r="N45" s="80">
        <v>0</v>
      </c>
      <c r="O45" s="91">
        <v>20</v>
      </c>
      <c r="P45" s="92">
        <v>0</v>
      </c>
      <c r="Q45" s="93">
        <f>O45+P45</f>
        <v>20</v>
      </c>
      <c r="R45" s="81" t="str">
        <f>IFERROR(Q45/N45,"-")</f>
        <v>-</v>
      </c>
      <c r="S45" s="80">
        <v>3</v>
      </c>
      <c r="T45" s="80">
        <v>3</v>
      </c>
      <c r="U45" s="81">
        <f>IFERROR(T45/(Q45),"-")</f>
        <v>0.15</v>
      </c>
      <c r="V45" s="82">
        <f>IFERROR(K45/SUM(Q45:Q46),"-")</f>
        <v>5714.2857142857</v>
      </c>
      <c r="W45" s="83">
        <v>5</v>
      </c>
      <c r="X45" s="81">
        <f>IF(Q45=0,"-",W45/Q45)</f>
        <v>0.25</v>
      </c>
      <c r="Y45" s="186">
        <v>1763000</v>
      </c>
      <c r="Z45" s="187">
        <f>IFERROR(Y45/Q45,"-")</f>
        <v>88150</v>
      </c>
      <c r="AA45" s="187">
        <f>IFERROR(Y45/W45,"-")</f>
        <v>352600</v>
      </c>
      <c r="AB45" s="181">
        <f>SUM(Y45:Y46)-SUM(K45:K46)</f>
        <v>1643000</v>
      </c>
      <c r="AC45" s="85">
        <f>SUM(Y45:Y46)/SUM(K45:K46)</f>
        <v>14.691666666667</v>
      </c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>
        <v>2</v>
      </c>
      <c r="AO45" s="101">
        <f>IF(Q45=0,"",IF(AN45=0,"",(AN45/Q45)))</f>
        <v>0.1</v>
      </c>
      <c r="AP45" s="100"/>
      <c r="AQ45" s="102">
        <f>IFERROR(AP45/AN45,"-")</f>
        <v>0</v>
      </c>
      <c r="AR45" s="103"/>
      <c r="AS45" s="104">
        <f>IFERROR(AR45/AN45,"-")</f>
        <v>0</v>
      </c>
      <c r="AT45" s="105"/>
      <c r="AU45" s="105"/>
      <c r="AV45" s="105"/>
      <c r="AW45" s="106">
        <v>1</v>
      </c>
      <c r="AX45" s="107">
        <f>IF(Q45=0,"",IF(AW45=0,"",(AW45/Q45)))</f>
        <v>0.05</v>
      </c>
      <c r="AY45" s="106"/>
      <c r="AZ45" s="108">
        <f>IFERROR(AY45/AW45,"-")</f>
        <v>0</v>
      </c>
      <c r="BA45" s="109"/>
      <c r="BB45" s="110">
        <f>IFERROR(BA45/AW45,"-")</f>
        <v>0</v>
      </c>
      <c r="BC45" s="111"/>
      <c r="BD45" s="111"/>
      <c r="BE45" s="111"/>
      <c r="BF45" s="112">
        <v>4</v>
      </c>
      <c r="BG45" s="113">
        <f>IF(Q45=0,"",IF(BF45=0,"",(BF45/Q45)))</f>
        <v>0.2</v>
      </c>
      <c r="BH45" s="112">
        <v>1</v>
      </c>
      <c r="BI45" s="114">
        <f>IFERROR(BH45/BF45,"-")</f>
        <v>0.25</v>
      </c>
      <c r="BJ45" s="115">
        <v>50000</v>
      </c>
      <c r="BK45" s="116">
        <f>IFERROR(BJ45/BF45,"-")</f>
        <v>12500</v>
      </c>
      <c r="BL45" s="117"/>
      <c r="BM45" s="117"/>
      <c r="BN45" s="117">
        <v>1</v>
      </c>
      <c r="BO45" s="119">
        <v>10</v>
      </c>
      <c r="BP45" s="120">
        <f>IF(Q45=0,"",IF(BO45=0,"",(BO45/Q45)))</f>
        <v>0.5</v>
      </c>
      <c r="BQ45" s="121">
        <v>3</v>
      </c>
      <c r="BR45" s="122">
        <f>IFERROR(BQ45/BO45,"-")</f>
        <v>0.3</v>
      </c>
      <c r="BS45" s="123">
        <v>1702000</v>
      </c>
      <c r="BT45" s="124">
        <f>IFERROR(BS45/BO45,"-")</f>
        <v>170200</v>
      </c>
      <c r="BU45" s="125"/>
      <c r="BV45" s="125"/>
      <c r="BW45" s="125">
        <v>3</v>
      </c>
      <c r="BX45" s="126">
        <v>2</v>
      </c>
      <c r="BY45" s="127">
        <f>IF(Q45=0,"",IF(BX45=0,"",(BX45/Q45)))</f>
        <v>0.1</v>
      </c>
      <c r="BZ45" s="128">
        <v>1</v>
      </c>
      <c r="CA45" s="129">
        <f>IFERROR(BZ45/BX45,"-")</f>
        <v>0.5</v>
      </c>
      <c r="CB45" s="130">
        <v>11000</v>
      </c>
      <c r="CC45" s="131">
        <f>IFERROR(CB45/BX45,"-")</f>
        <v>5500</v>
      </c>
      <c r="CD45" s="132"/>
      <c r="CE45" s="132"/>
      <c r="CF45" s="132">
        <v>1</v>
      </c>
      <c r="CG45" s="133">
        <v>1</v>
      </c>
      <c r="CH45" s="134">
        <f>IF(Q45=0,"",IF(CG45=0,"",(CG45/Q45)))</f>
        <v>0.05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5</v>
      </c>
      <c r="CQ45" s="141">
        <v>1763000</v>
      </c>
      <c r="CR45" s="141">
        <v>1655000</v>
      </c>
      <c r="CS45" s="141"/>
      <c r="CT45" s="142" t="str">
        <f>IF(AND(CR45=0,CS45=0),"",IF(AND(CR45&lt;=100000,CS45&lt;=100000),"",IF(CR45/CQ45&gt;0.7,"男高",IF(CS45/CQ45&gt;0.7,"女高",""))))</f>
        <v>男高</v>
      </c>
    </row>
    <row r="46" spans="1:99">
      <c r="A46" s="79"/>
      <c r="B46" s="189" t="s">
        <v>158</v>
      </c>
      <c r="C46" s="189" t="s">
        <v>58</v>
      </c>
      <c r="D46" s="189"/>
      <c r="E46" s="189" t="s">
        <v>156</v>
      </c>
      <c r="F46" s="189" t="s">
        <v>157</v>
      </c>
      <c r="G46" s="189" t="s">
        <v>66</v>
      </c>
      <c r="H46" s="89"/>
      <c r="I46" s="89"/>
      <c r="J46" s="89"/>
      <c r="K46" s="181"/>
      <c r="L46" s="80">
        <v>9</v>
      </c>
      <c r="M46" s="80">
        <v>7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>
        <f>AC47</f>
        <v>0.086666666666667</v>
      </c>
      <c r="B47" s="189" t="s">
        <v>159</v>
      </c>
      <c r="C47" s="189" t="s">
        <v>58</v>
      </c>
      <c r="D47" s="189"/>
      <c r="E47" s="189" t="s">
        <v>156</v>
      </c>
      <c r="F47" s="189" t="s">
        <v>157</v>
      </c>
      <c r="G47" s="189" t="s">
        <v>61</v>
      </c>
      <c r="H47" s="89" t="s">
        <v>160</v>
      </c>
      <c r="I47" s="89" t="s">
        <v>146</v>
      </c>
      <c r="J47" s="190" t="s">
        <v>106</v>
      </c>
      <c r="K47" s="181">
        <v>150000</v>
      </c>
      <c r="L47" s="80">
        <v>0</v>
      </c>
      <c r="M47" s="80">
        <v>0</v>
      </c>
      <c r="N47" s="80">
        <v>0</v>
      </c>
      <c r="O47" s="91">
        <v>15</v>
      </c>
      <c r="P47" s="92">
        <v>0</v>
      </c>
      <c r="Q47" s="93">
        <f>O47+P47</f>
        <v>15</v>
      </c>
      <c r="R47" s="81" t="str">
        <f>IFERROR(Q47/N47,"-")</f>
        <v>-</v>
      </c>
      <c r="S47" s="80">
        <v>1</v>
      </c>
      <c r="T47" s="80">
        <v>2</v>
      </c>
      <c r="U47" s="81">
        <f>IFERROR(T47/(Q47),"-")</f>
        <v>0.13333333333333</v>
      </c>
      <c r="V47" s="82">
        <f>IFERROR(K47/SUM(Q47:Q48),"-")</f>
        <v>9375</v>
      </c>
      <c r="W47" s="83">
        <v>1</v>
      </c>
      <c r="X47" s="81">
        <f>IF(Q47=0,"-",W47/Q47)</f>
        <v>0.066666666666667</v>
      </c>
      <c r="Y47" s="186">
        <v>3000</v>
      </c>
      <c r="Z47" s="187">
        <f>IFERROR(Y47/Q47,"-")</f>
        <v>200</v>
      </c>
      <c r="AA47" s="187">
        <f>IFERROR(Y47/W47,"-")</f>
        <v>3000</v>
      </c>
      <c r="AB47" s="181">
        <f>SUM(Y47:Y48)-SUM(K47:K48)</f>
        <v>-137000</v>
      </c>
      <c r="AC47" s="85">
        <f>SUM(Y47:Y48)/SUM(K47:K48)</f>
        <v>0.086666666666667</v>
      </c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>
        <v>1</v>
      </c>
      <c r="AX47" s="107">
        <f>IF(Q47=0,"",IF(AW47=0,"",(AW47/Q47)))</f>
        <v>0.066666666666667</v>
      </c>
      <c r="AY47" s="106"/>
      <c r="AZ47" s="108">
        <f>IFERROR(AY47/AW47,"-")</f>
        <v>0</v>
      </c>
      <c r="BA47" s="109"/>
      <c r="BB47" s="110">
        <f>IFERROR(BA47/AW47,"-")</f>
        <v>0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8</v>
      </c>
      <c r="BP47" s="120">
        <f>IF(Q47=0,"",IF(BO47=0,"",(BO47/Q47)))</f>
        <v>0.53333333333333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>
        <v>2</v>
      </c>
      <c r="BY47" s="127">
        <f>IF(Q47=0,"",IF(BX47=0,"",(BX47/Q47)))</f>
        <v>0.13333333333333</v>
      </c>
      <c r="BZ47" s="128">
        <v>1</v>
      </c>
      <c r="CA47" s="129">
        <f>IFERROR(BZ47/BX47,"-")</f>
        <v>0.5</v>
      </c>
      <c r="CB47" s="130">
        <v>3000</v>
      </c>
      <c r="CC47" s="131">
        <f>IFERROR(CB47/BX47,"-")</f>
        <v>1500</v>
      </c>
      <c r="CD47" s="132">
        <v>1</v>
      </c>
      <c r="CE47" s="132"/>
      <c r="CF47" s="132"/>
      <c r="CG47" s="133">
        <v>4</v>
      </c>
      <c r="CH47" s="134">
        <f>IF(Q47=0,"",IF(CG47=0,"",(CG47/Q47)))</f>
        <v>0.26666666666667</v>
      </c>
      <c r="CI47" s="135"/>
      <c r="CJ47" s="136">
        <f>IFERROR(CI47/CG47,"-")</f>
        <v>0</v>
      </c>
      <c r="CK47" s="137"/>
      <c r="CL47" s="138">
        <f>IFERROR(CK47/CG47,"-")</f>
        <v>0</v>
      </c>
      <c r="CM47" s="139"/>
      <c r="CN47" s="139"/>
      <c r="CO47" s="139"/>
      <c r="CP47" s="140">
        <v>1</v>
      </c>
      <c r="CQ47" s="141">
        <v>3000</v>
      </c>
      <c r="CR47" s="141">
        <v>3000</v>
      </c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161</v>
      </c>
      <c r="C48" s="189" t="s">
        <v>58</v>
      </c>
      <c r="D48" s="189"/>
      <c r="E48" s="189" t="s">
        <v>156</v>
      </c>
      <c r="F48" s="189" t="s">
        <v>157</v>
      </c>
      <c r="G48" s="189" t="s">
        <v>66</v>
      </c>
      <c r="H48" s="89"/>
      <c r="I48" s="89"/>
      <c r="J48" s="89"/>
      <c r="K48" s="181"/>
      <c r="L48" s="80">
        <v>14</v>
      </c>
      <c r="M48" s="80">
        <v>12</v>
      </c>
      <c r="N48" s="80">
        <v>3</v>
      </c>
      <c r="O48" s="91">
        <v>1</v>
      </c>
      <c r="P48" s="92">
        <v>0</v>
      </c>
      <c r="Q48" s="93">
        <f>O48+P48</f>
        <v>1</v>
      </c>
      <c r="R48" s="81">
        <f>IFERROR(Q48/N48,"-")</f>
        <v>0.33333333333333</v>
      </c>
      <c r="S48" s="80">
        <v>0</v>
      </c>
      <c r="T48" s="80">
        <v>0</v>
      </c>
      <c r="U48" s="81">
        <f>IFERROR(T48/(Q48),"-")</f>
        <v>0</v>
      </c>
      <c r="V48" s="82"/>
      <c r="W48" s="83">
        <v>1</v>
      </c>
      <c r="X48" s="81">
        <f>IF(Q48=0,"-",W48/Q48)</f>
        <v>1</v>
      </c>
      <c r="Y48" s="186">
        <v>10000</v>
      </c>
      <c r="Z48" s="187">
        <f>IFERROR(Y48/Q48,"-")</f>
        <v>10000</v>
      </c>
      <c r="AA48" s="187">
        <f>IFERROR(Y48/W48,"-")</f>
        <v>10000</v>
      </c>
      <c r="AB48" s="181"/>
      <c r="AC48" s="85"/>
      <c r="AD48" s="78"/>
      <c r="AE48" s="94"/>
      <c r="AF48" s="95">
        <f>IF(Q48=0,"",IF(AE48=0,"",(AE48/Q48)))</f>
        <v>0</v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>
        <f>IF(Q48=0,"",IF(AN48=0,"",(AN48/Q48)))</f>
        <v>0</v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>
        <f>IF(Q48=0,"",IF(AW48=0,"",(AW48/Q48)))</f>
        <v>0</v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>
        <f>IF(Q48=0,"",IF(BF48=0,"",(BF48/Q48)))</f>
        <v>0</v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>
        <v>1</v>
      </c>
      <c r="BP48" s="120">
        <f>IF(Q48=0,"",IF(BO48=0,"",(BO48/Q48)))</f>
        <v>1</v>
      </c>
      <c r="BQ48" s="121">
        <v>1</v>
      </c>
      <c r="BR48" s="122">
        <f>IFERROR(BQ48/BO48,"-")</f>
        <v>1</v>
      </c>
      <c r="BS48" s="123">
        <v>10000</v>
      </c>
      <c r="BT48" s="124">
        <f>IFERROR(BS48/BO48,"-")</f>
        <v>10000</v>
      </c>
      <c r="BU48" s="125">
        <v>1</v>
      </c>
      <c r="BV48" s="125"/>
      <c r="BW48" s="125"/>
      <c r="BX48" s="126"/>
      <c r="BY48" s="127">
        <f>IF(Q48=0,"",IF(BX48=0,"",(BX48/Q48)))</f>
        <v>0</v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>
        <f>IF(Q48=0,"",IF(CG48=0,"",(CG48/Q48)))</f>
        <v>0</v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1</v>
      </c>
      <c r="CQ48" s="141">
        <v>10000</v>
      </c>
      <c r="CR48" s="141">
        <v>10000</v>
      </c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>
        <f>AC49</f>
        <v>0.17272727272727</v>
      </c>
      <c r="B49" s="189" t="s">
        <v>162</v>
      </c>
      <c r="C49" s="189" t="s">
        <v>58</v>
      </c>
      <c r="D49" s="189"/>
      <c r="E49" s="189" t="s">
        <v>163</v>
      </c>
      <c r="F49" s="189" t="s">
        <v>164</v>
      </c>
      <c r="G49" s="189" t="s">
        <v>61</v>
      </c>
      <c r="H49" s="89" t="s">
        <v>62</v>
      </c>
      <c r="I49" s="89" t="s">
        <v>165</v>
      </c>
      <c r="J49" s="190" t="s">
        <v>166</v>
      </c>
      <c r="K49" s="181">
        <v>220000</v>
      </c>
      <c r="L49" s="80">
        <v>0</v>
      </c>
      <c r="M49" s="80">
        <v>0</v>
      </c>
      <c r="N49" s="80">
        <v>0</v>
      </c>
      <c r="O49" s="91">
        <v>32</v>
      </c>
      <c r="P49" s="92">
        <v>0</v>
      </c>
      <c r="Q49" s="93">
        <f>O49+P49</f>
        <v>32</v>
      </c>
      <c r="R49" s="81" t="str">
        <f>IFERROR(Q49/N49,"-")</f>
        <v>-</v>
      </c>
      <c r="S49" s="80">
        <v>0</v>
      </c>
      <c r="T49" s="80">
        <v>3</v>
      </c>
      <c r="U49" s="81">
        <f>IFERROR(T49/(Q49),"-")</f>
        <v>0.09375</v>
      </c>
      <c r="V49" s="82">
        <f>IFERROR(K49/SUM(Q49:Q50),"-")</f>
        <v>6470.5882352941</v>
      </c>
      <c r="W49" s="83">
        <v>4</v>
      </c>
      <c r="X49" s="81">
        <f>IF(Q49=0,"-",W49/Q49)</f>
        <v>0.125</v>
      </c>
      <c r="Y49" s="186">
        <v>38000</v>
      </c>
      <c r="Z49" s="187">
        <f>IFERROR(Y49/Q49,"-")</f>
        <v>1187.5</v>
      </c>
      <c r="AA49" s="187">
        <f>IFERROR(Y49/W49,"-")</f>
        <v>9500</v>
      </c>
      <c r="AB49" s="181">
        <f>SUM(Y49:Y50)-SUM(K49:K50)</f>
        <v>-182000</v>
      </c>
      <c r="AC49" s="85">
        <f>SUM(Y49:Y50)/SUM(K49:K50)</f>
        <v>0.17272727272727</v>
      </c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>
        <v>3</v>
      </c>
      <c r="AO49" s="101">
        <f>IF(Q49=0,"",IF(AN49=0,"",(AN49/Q49)))</f>
        <v>0.09375</v>
      </c>
      <c r="AP49" s="100"/>
      <c r="AQ49" s="102">
        <f>IFERROR(AP49/AN49,"-")</f>
        <v>0</v>
      </c>
      <c r="AR49" s="103"/>
      <c r="AS49" s="104">
        <f>IFERROR(AR49/AN49,"-")</f>
        <v>0</v>
      </c>
      <c r="AT49" s="105"/>
      <c r="AU49" s="105"/>
      <c r="AV49" s="105"/>
      <c r="AW49" s="106">
        <v>3</v>
      </c>
      <c r="AX49" s="107">
        <f>IF(Q49=0,"",IF(AW49=0,"",(AW49/Q49)))</f>
        <v>0.09375</v>
      </c>
      <c r="AY49" s="106"/>
      <c r="AZ49" s="108">
        <f>IFERROR(AY49/AW49,"-")</f>
        <v>0</v>
      </c>
      <c r="BA49" s="109"/>
      <c r="BB49" s="110">
        <f>IFERROR(BA49/AW49,"-")</f>
        <v>0</v>
      </c>
      <c r="BC49" s="111"/>
      <c r="BD49" s="111"/>
      <c r="BE49" s="111"/>
      <c r="BF49" s="112">
        <v>12</v>
      </c>
      <c r="BG49" s="113">
        <f>IF(Q49=0,"",IF(BF49=0,"",(BF49/Q49)))</f>
        <v>0.375</v>
      </c>
      <c r="BH49" s="112">
        <v>2</v>
      </c>
      <c r="BI49" s="114">
        <f>IFERROR(BH49/BF49,"-")</f>
        <v>0.16666666666667</v>
      </c>
      <c r="BJ49" s="115">
        <v>12000</v>
      </c>
      <c r="BK49" s="116">
        <f>IFERROR(BJ49/BF49,"-")</f>
        <v>1000</v>
      </c>
      <c r="BL49" s="117">
        <v>1</v>
      </c>
      <c r="BM49" s="117"/>
      <c r="BN49" s="117">
        <v>1</v>
      </c>
      <c r="BO49" s="119">
        <v>10</v>
      </c>
      <c r="BP49" s="120">
        <f>IF(Q49=0,"",IF(BO49=0,"",(BO49/Q49)))</f>
        <v>0.3125</v>
      </c>
      <c r="BQ49" s="121">
        <v>1</v>
      </c>
      <c r="BR49" s="122">
        <f>IFERROR(BQ49/BO49,"-")</f>
        <v>0.1</v>
      </c>
      <c r="BS49" s="123">
        <v>8000</v>
      </c>
      <c r="BT49" s="124">
        <f>IFERROR(BS49/BO49,"-")</f>
        <v>800</v>
      </c>
      <c r="BU49" s="125"/>
      <c r="BV49" s="125">
        <v>1</v>
      </c>
      <c r="BW49" s="125"/>
      <c r="BX49" s="126">
        <v>2</v>
      </c>
      <c r="BY49" s="127">
        <f>IF(Q49=0,"",IF(BX49=0,"",(BX49/Q49)))</f>
        <v>0.0625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>
        <v>2</v>
      </c>
      <c r="CH49" s="134">
        <f>IF(Q49=0,"",IF(CG49=0,"",(CG49/Q49)))</f>
        <v>0.0625</v>
      </c>
      <c r="CI49" s="135">
        <v>1</v>
      </c>
      <c r="CJ49" s="136">
        <f>IFERROR(CI49/CG49,"-")</f>
        <v>0.5</v>
      </c>
      <c r="CK49" s="137">
        <v>18000</v>
      </c>
      <c r="CL49" s="138">
        <f>IFERROR(CK49/CG49,"-")</f>
        <v>9000</v>
      </c>
      <c r="CM49" s="139"/>
      <c r="CN49" s="139"/>
      <c r="CO49" s="139">
        <v>1</v>
      </c>
      <c r="CP49" s="140">
        <v>4</v>
      </c>
      <c r="CQ49" s="141">
        <v>38000</v>
      </c>
      <c r="CR49" s="141">
        <v>18000</v>
      </c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167</v>
      </c>
      <c r="C50" s="189" t="s">
        <v>58</v>
      </c>
      <c r="D50" s="189"/>
      <c r="E50" s="189" t="s">
        <v>163</v>
      </c>
      <c r="F50" s="189" t="s">
        <v>164</v>
      </c>
      <c r="G50" s="189" t="s">
        <v>66</v>
      </c>
      <c r="H50" s="89"/>
      <c r="I50" s="89"/>
      <c r="J50" s="89"/>
      <c r="K50" s="181"/>
      <c r="L50" s="80">
        <v>33</v>
      </c>
      <c r="M50" s="80">
        <v>19</v>
      </c>
      <c r="N50" s="80">
        <v>4</v>
      </c>
      <c r="O50" s="91">
        <v>2</v>
      </c>
      <c r="P50" s="92">
        <v>0</v>
      </c>
      <c r="Q50" s="93">
        <f>O50+P50</f>
        <v>2</v>
      </c>
      <c r="R50" s="81">
        <f>IFERROR(Q50/N50,"-")</f>
        <v>0.5</v>
      </c>
      <c r="S50" s="80">
        <v>0</v>
      </c>
      <c r="T50" s="80">
        <v>1</v>
      </c>
      <c r="U50" s="81">
        <f>IFERROR(T50/(Q50),"-")</f>
        <v>0.5</v>
      </c>
      <c r="V50" s="82"/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/>
      <c r="AC50" s="85"/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>
        <f>IF(Q50=0,"",IF(AW50=0,"",(AW50/Q50)))</f>
        <v>0</v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>
        <v>1</v>
      </c>
      <c r="BG50" s="113">
        <f>IF(Q50=0,"",IF(BF50=0,"",(BF50/Q50)))</f>
        <v>0.5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>
        <v>1</v>
      </c>
      <c r="BP50" s="120">
        <f>IF(Q50=0,"",IF(BO50=0,"",(BO50/Q50)))</f>
        <v>0.5</v>
      </c>
      <c r="BQ50" s="121"/>
      <c r="BR50" s="122">
        <f>IFERROR(BQ50/BO50,"-")</f>
        <v>0</v>
      </c>
      <c r="BS50" s="123"/>
      <c r="BT50" s="124">
        <f>IFERROR(BS50/BO50,"-")</f>
        <v>0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>
        <f>AC51</f>
        <v>0.15333333333333</v>
      </c>
      <c r="B51" s="189" t="s">
        <v>168</v>
      </c>
      <c r="C51" s="189" t="s">
        <v>58</v>
      </c>
      <c r="D51" s="189"/>
      <c r="E51" s="189" t="s">
        <v>169</v>
      </c>
      <c r="F51" s="189" t="s">
        <v>170</v>
      </c>
      <c r="G51" s="189" t="s">
        <v>152</v>
      </c>
      <c r="H51" s="89" t="s">
        <v>62</v>
      </c>
      <c r="I51" s="89" t="s">
        <v>171</v>
      </c>
      <c r="J51" s="191" t="s">
        <v>118</v>
      </c>
      <c r="K51" s="181">
        <v>150000</v>
      </c>
      <c r="L51" s="80">
        <v>16</v>
      </c>
      <c r="M51" s="80">
        <v>0</v>
      </c>
      <c r="N51" s="80">
        <v>68</v>
      </c>
      <c r="O51" s="91">
        <v>5</v>
      </c>
      <c r="P51" s="92">
        <v>0</v>
      </c>
      <c r="Q51" s="93">
        <f>O51+P51</f>
        <v>5</v>
      </c>
      <c r="R51" s="81">
        <f>IFERROR(Q51/N51,"-")</f>
        <v>0.073529411764706</v>
      </c>
      <c r="S51" s="80">
        <v>0</v>
      </c>
      <c r="T51" s="80">
        <v>4</v>
      </c>
      <c r="U51" s="81">
        <f>IFERROR(T51/(Q51),"-")</f>
        <v>0.8</v>
      </c>
      <c r="V51" s="82">
        <f>IFERROR(K51/SUM(Q51:Q52),"-")</f>
        <v>21428.571428571</v>
      </c>
      <c r="W51" s="83">
        <v>1</v>
      </c>
      <c r="X51" s="81">
        <f>IF(Q51=0,"-",W51/Q51)</f>
        <v>0.2</v>
      </c>
      <c r="Y51" s="186">
        <v>17000</v>
      </c>
      <c r="Z51" s="187">
        <f>IFERROR(Y51/Q51,"-")</f>
        <v>3400</v>
      </c>
      <c r="AA51" s="187">
        <f>IFERROR(Y51/W51,"-")</f>
        <v>17000</v>
      </c>
      <c r="AB51" s="181">
        <f>SUM(Y51:Y52)-SUM(K51:K52)</f>
        <v>-127000</v>
      </c>
      <c r="AC51" s="85">
        <f>SUM(Y51:Y52)/SUM(K51:K52)</f>
        <v>0.15333333333333</v>
      </c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>
        <v>1</v>
      </c>
      <c r="AO51" s="101">
        <f>IF(Q51=0,"",IF(AN51=0,"",(AN51/Q51)))</f>
        <v>0.2</v>
      </c>
      <c r="AP51" s="100"/>
      <c r="AQ51" s="102">
        <f>IFERROR(AP51/AN51,"-")</f>
        <v>0</v>
      </c>
      <c r="AR51" s="103"/>
      <c r="AS51" s="104">
        <f>IFERROR(AR51/AN51,"-")</f>
        <v>0</v>
      </c>
      <c r="AT51" s="105"/>
      <c r="AU51" s="105"/>
      <c r="AV51" s="105"/>
      <c r="AW51" s="106">
        <v>1</v>
      </c>
      <c r="AX51" s="107">
        <f>IF(Q51=0,"",IF(AW51=0,"",(AW51/Q51)))</f>
        <v>0.2</v>
      </c>
      <c r="AY51" s="106"/>
      <c r="AZ51" s="108">
        <f>IFERROR(AY51/AW51,"-")</f>
        <v>0</v>
      </c>
      <c r="BA51" s="109"/>
      <c r="BB51" s="110">
        <f>IFERROR(BA51/AW51,"-")</f>
        <v>0</v>
      </c>
      <c r="BC51" s="111"/>
      <c r="BD51" s="111"/>
      <c r="BE51" s="111"/>
      <c r="BF51" s="112">
        <v>1</v>
      </c>
      <c r="BG51" s="113">
        <f>IF(Q51=0,"",IF(BF51=0,"",(BF51/Q51)))</f>
        <v>0.2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>
        <v>1</v>
      </c>
      <c r="BP51" s="120">
        <f>IF(Q51=0,"",IF(BO51=0,"",(BO51/Q51)))</f>
        <v>0.2</v>
      </c>
      <c r="BQ51" s="121"/>
      <c r="BR51" s="122">
        <f>IFERROR(BQ51/BO51,"-")</f>
        <v>0</v>
      </c>
      <c r="BS51" s="123"/>
      <c r="BT51" s="124">
        <f>IFERROR(BS51/BO51,"-")</f>
        <v>0</v>
      </c>
      <c r="BU51" s="125"/>
      <c r="BV51" s="125"/>
      <c r="BW51" s="125"/>
      <c r="BX51" s="126">
        <v>1</v>
      </c>
      <c r="BY51" s="127">
        <f>IF(Q51=0,"",IF(BX51=0,"",(BX51/Q51)))</f>
        <v>0.2</v>
      </c>
      <c r="BZ51" s="128">
        <v>1</v>
      </c>
      <c r="CA51" s="129">
        <f>IFERROR(BZ51/BX51,"-")</f>
        <v>1</v>
      </c>
      <c r="CB51" s="130">
        <v>17000</v>
      </c>
      <c r="CC51" s="131">
        <f>IFERROR(CB51/BX51,"-")</f>
        <v>17000</v>
      </c>
      <c r="CD51" s="132"/>
      <c r="CE51" s="132"/>
      <c r="CF51" s="132">
        <v>1</v>
      </c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1</v>
      </c>
      <c r="CQ51" s="141">
        <v>17000</v>
      </c>
      <c r="CR51" s="141">
        <v>17000</v>
      </c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172</v>
      </c>
      <c r="C52" s="189" t="s">
        <v>58</v>
      </c>
      <c r="D52" s="189"/>
      <c r="E52" s="189" t="s">
        <v>169</v>
      </c>
      <c r="F52" s="189" t="s">
        <v>170</v>
      </c>
      <c r="G52" s="189" t="s">
        <v>66</v>
      </c>
      <c r="H52" s="89"/>
      <c r="I52" s="89"/>
      <c r="J52" s="89"/>
      <c r="K52" s="181"/>
      <c r="L52" s="80">
        <v>22</v>
      </c>
      <c r="M52" s="80">
        <v>20</v>
      </c>
      <c r="N52" s="80">
        <v>17</v>
      </c>
      <c r="O52" s="91">
        <v>2</v>
      </c>
      <c r="P52" s="92">
        <v>0</v>
      </c>
      <c r="Q52" s="93">
        <f>O52+P52</f>
        <v>2</v>
      </c>
      <c r="R52" s="81">
        <f>IFERROR(Q52/N52,"-")</f>
        <v>0.11764705882353</v>
      </c>
      <c r="S52" s="80">
        <v>1</v>
      </c>
      <c r="T52" s="80">
        <v>0</v>
      </c>
      <c r="U52" s="81">
        <f>IFERROR(T52/(Q52),"-")</f>
        <v>0</v>
      </c>
      <c r="V52" s="82"/>
      <c r="W52" s="83">
        <v>1</v>
      </c>
      <c r="X52" s="81">
        <f>IF(Q52=0,"-",W52/Q52)</f>
        <v>0.5</v>
      </c>
      <c r="Y52" s="186">
        <v>6000</v>
      </c>
      <c r="Z52" s="187">
        <f>IFERROR(Y52/Q52,"-")</f>
        <v>3000</v>
      </c>
      <c r="AA52" s="187">
        <f>IFERROR(Y52/W52,"-")</f>
        <v>6000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>
        <f>IF(Q52=0,"",IF(AN52=0,"",(AN52/Q52)))</f>
        <v>0</v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>
        <v>2</v>
      </c>
      <c r="BY52" s="127">
        <f>IF(Q52=0,"",IF(BX52=0,"",(BX52/Q52)))</f>
        <v>1</v>
      </c>
      <c r="BZ52" s="128">
        <v>2</v>
      </c>
      <c r="CA52" s="129">
        <f>IFERROR(BZ52/BX52,"-")</f>
        <v>1</v>
      </c>
      <c r="CB52" s="130">
        <v>61000</v>
      </c>
      <c r="CC52" s="131">
        <f>IFERROR(CB52/BX52,"-")</f>
        <v>30500</v>
      </c>
      <c r="CD52" s="132">
        <v>1</v>
      </c>
      <c r="CE52" s="132"/>
      <c r="CF52" s="132">
        <v>1</v>
      </c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1</v>
      </c>
      <c r="CQ52" s="141">
        <v>6000</v>
      </c>
      <c r="CR52" s="141">
        <v>58000</v>
      </c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>
        <f>AC53</f>
        <v>0.40909090909091</v>
      </c>
      <c r="B53" s="189" t="s">
        <v>173</v>
      </c>
      <c r="C53" s="189" t="s">
        <v>58</v>
      </c>
      <c r="D53" s="189"/>
      <c r="E53" s="189" t="s">
        <v>163</v>
      </c>
      <c r="F53" s="189" t="s">
        <v>164</v>
      </c>
      <c r="G53" s="189" t="s">
        <v>61</v>
      </c>
      <c r="H53" s="89" t="s">
        <v>78</v>
      </c>
      <c r="I53" s="89" t="s">
        <v>165</v>
      </c>
      <c r="J53" s="191" t="s">
        <v>118</v>
      </c>
      <c r="K53" s="181">
        <v>220000</v>
      </c>
      <c r="L53" s="80">
        <v>0</v>
      </c>
      <c r="M53" s="80">
        <v>0</v>
      </c>
      <c r="N53" s="80">
        <v>0</v>
      </c>
      <c r="O53" s="91">
        <v>18</v>
      </c>
      <c r="P53" s="92">
        <v>0</v>
      </c>
      <c r="Q53" s="93">
        <f>O53+P53</f>
        <v>18</v>
      </c>
      <c r="R53" s="81" t="str">
        <f>IFERROR(Q53/N53,"-")</f>
        <v>-</v>
      </c>
      <c r="S53" s="80">
        <v>3</v>
      </c>
      <c r="T53" s="80">
        <v>1</v>
      </c>
      <c r="U53" s="81">
        <f>IFERROR(T53/(Q53),"-")</f>
        <v>0.055555555555556</v>
      </c>
      <c r="V53" s="82">
        <f>IFERROR(K53/SUM(Q53:Q54),"-")</f>
        <v>10000</v>
      </c>
      <c r="W53" s="83">
        <v>1</v>
      </c>
      <c r="X53" s="81">
        <f>IF(Q53=0,"-",W53/Q53)</f>
        <v>0.055555555555556</v>
      </c>
      <c r="Y53" s="186">
        <v>90000</v>
      </c>
      <c r="Z53" s="187">
        <f>IFERROR(Y53/Q53,"-")</f>
        <v>5000</v>
      </c>
      <c r="AA53" s="187">
        <f>IFERROR(Y53/W53,"-")</f>
        <v>90000</v>
      </c>
      <c r="AB53" s="181">
        <f>SUM(Y53:Y54)-SUM(K53:K54)</f>
        <v>-130000</v>
      </c>
      <c r="AC53" s="85">
        <f>SUM(Y53:Y54)/SUM(K53:K54)</f>
        <v>0.40909090909091</v>
      </c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>
        <f>IF(Q53=0,"",IF(AN53=0,"",(AN53/Q53)))</f>
        <v>0</v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>
        <v>4</v>
      </c>
      <c r="BG53" s="113">
        <f>IF(Q53=0,"",IF(BF53=0,"",(BF53/Q53)))</f>
        <v>0.22222222222222</v>
      </c>
      <c r="BH53" s="112"/>
      <c r="BI53" s="114">
        <f>IFERROR(BH53/BF53,"-")</f>
        <v>0</v>
      </c>
      <c r="BJ53" s="115"/>
      <c r="BK53" s="116">
        <f>IFERROR(BJ53/BF53,"-")</f>
        <v>0</v>
      </c>
      <c r="BL53" s="117"/>
      <c r="BM53" s="117"/>
      <c r="BN53" s="117"/>
      <c r="BO53" s="119">
        <v>8</v>
      </c>
      <c r="BP53" s="120">
        <f>IF(Q53=0,"",IF(BO53=0,"",(BO53/Q53)))</f>
        <v>0.44444444444444</v>
      </c>
      <c r="BQ53" s="121">
        <v>1</v>
      </c>
      <c r="BR53" s="122">
        <f>IFERROR(BQ53/BO53,"-")</f>
        <v>0.125</v>
      </c>
      <c r="BS53" s="123">
        <v>90000</v>
      </c>
      <c r="BT53" s="124">
        <f>IFERROR(BS53/BO53,"-")</f>
        <v>11250</v>
      </c>
      <c r="BU53" s="125"/>
      <c r="BV53" s="125"/>
      <c r="BW53" s="125">
        <v>1</v>
      </c>
      <c r="BX53" s="126">
        <v>4</v>
      </c>
      <c r="BY53" s="127">
        <f>IF(Q53=0,"",IF(BX53=0,"",(BX53/Q53)))</f>
        <v>0.22222222222222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2</v>
      </c>
      <c r="CH53" s="134">
        <f>IF(Q53=0,"",IF(CG53=0,"",(CG53/Q53)))</f>
        <v>0.11111111111111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1</v>
      </c>
      <c r="CQ53" s="141">
        <v>90000</v>
      </c>
      <c r="CR53" s="141">
        <v>90000</v>
      </c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174</v>
      </c>
      <c r="C54" s="189" t="s">
        <v>58</v>
      </c>
      <c r="D54" s="189"/>
      <c r="E54" s="189" t="s">
        <v>163</v>
      </c>
      <c r="F54" s="189" t="s">
        <v>164</v>
      </c>
      <c r="G54" s="189" t="s">
        <v>66</v>
      </c>
      <c r="H54" s="89"/>
      <c r="I54" s="89"/>
      <c r="J54" s="89"/>
      <c r="K54" s="181"/>
      <c r="L54" s="80">
        <v>27</v>
      </c>
      <c r="M54" s="80">
        <v>21</v>
      </c>
      <c r="N54" s="80">
        <v>4</v>
      </c>
      <c r="O54" s="91">
        <v>4</v>
      </c>
      <c r="P54" s="92">
        <v>0</v>
      </c>
      <c r="Q54" s="93">
        <f>O54+P54</f>
        <v>4</v>
      </c>
      <c r="R54" s="81">
        <f>IFERROR(Q54/N54,"-")</f>
        <v>1</v>
      </c>
      <c r="S54" s="80">
        <v>0</v>
      </c>
      <c r="T54" s="80">
        <v>0</v>
      </c>
      <c r="U54" s="81">
        <f>IFERROR(T54/(Q54),"-")</f>
        <v>0</v>
      </c>
      <c r="V54" s="82"/>
      <c r="W54" s="83">
        <v>0</v>
      </c>
      <c r="X54" s="81">
        <f>IF(Q54=0,"-",W54/Q54)</f>
        <v>0</v>
      </c>
      <c r="Y54" s="186">
        <v>0</v>
      </c>
      <c r="Z54" s="187">
        <f>IFERROR(Y54/Q54,"-")</f>
        <v>0</v>
      </c>
      <c r="AA54" s="187" t="str">
        <f>IFERROR(Y54/W54,"-")</f>
        <v>-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3</v>
      </c>
      <c r="BP54" s="120">
        <f>IF(Q54=0,"",IF(BO54=0,"",(BO54/Q54)))</f>
        <v>0.75</v>
      </c>
      <c r="BQ54" s="121"/>
      <c r="BR54" s="122">
        <f>IFERROR(BQ54/BO54,"-")</f>
        <v>0</v>
      </c>
      <c r="BS54" s="123"/>
      <c r="BT54" s="124">
        <f>IFERROR(BS54/BO54,"-")</f>
        <v>0</v>
      </c>
      <c r="BU54" s="125"/>
      <c r="BV54" s="125"/>
      <c r="BW54" s="125"/>
      <c r="BX54" s="126">
        <v>1</v>
      </c>
      <c r="BY54" s="127">
        <f>IF(Q54=0,"",IF(BX54=0,"",(BX54/Q54)))</f>
        <v>0.25</v>
      </c>
      <c r="BZ54" s="128"/>
      <c r="CA54" s="129">
        <f>IFERROR(BZ54/BX54,"-")</f>
        <v>0</v>
      </c>
      <c r="CB54" s="130"/>
      <c r="CC54" s="131">
        <f>IFERROR(CB54/BX54,"-")</f>
        <v>0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0</v>
      </c>
      <c r="CQ54" s="141">
        <v>0</v>
      </c>
      <c r="CR54" s="141"/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>
        <f>AC55</f>
        <v>0.066666666666667</v>
      </c>
      <c r="B55" s="189" t="s">
        <v>175</v>
      </c>
      <c r="C55" s="189" t="s">
        <v>58</v>
      </c>
      <c r="D55" s="189"/>
      <c r="E55" s="189" t="s">
        <v>169</v>
      </c>
      <c r="F55" s="189" t="s">
        <v>170</v>
      </c>
      <c r="G55" s="189" t="s">
        <v>152</v>
      </c>
      <c r="H55" s="89" t="s">
        <v>78</v>
      </c>
      <c r="I55" s="89" t="s">
        <v>171</v>
      </c>
      <c r="J55" s="191" t="s">
        <v>147</v>
      </c>
      <c r="K55" s="181">
        <v>150000</v>
      </c>
      <c r="L55" s="80">
        <v>14</v>
      </c>
      <c r="M55" s="80">
        <v>0</v>
      </c>
      <c r="N55" s="80">
        <v>87</v>
      </c>
      <c r="O55" s="91">
        <v>4</v>
      </c>
      <c r="P55" s="92">
        <v>0</v>
      </c>
      <c r="Q55" s="93">
        <f>O55+P55</f>
        <v>4</v>
      </c>
      <c r="R55" s="81">
        <f>IFERROR(Q55/N55,"-")</f>
        <v>0.045977011494253</v>
      </c>
      <c r="S55" s="80">
        <v>1</v>
      </c>
      <c r="T55" s="80">
        <v>1</v>
      </c>
      <c r="U55" s="81">
        <f>IFERROR(T55/(Q55),"-")</f>
        <v>0.25</v>
      </c>
      <c r="V55" s="82">
        <f>IFERROR(K55/SUM(Q55:Q56),"-")</f>
        <v>18750</v>
      </c>
      <c r="W55" s="83">
        <v>1</v>
      </c>
      <c r="X55" s="81">
        <f>IF(Q55=0,"-",W55/Q55)</f>
        <v>0.25</v>
      </c>
      <c r="Y55" s="186">
        <v>10000</v>
      </c>
      <c r="Z55" s="187">
        <f>IFERROR(Y55/Q55,"-")</f>
        <v>2500</v>
      </c>
      <c r="AA55" s="187">
        <f>IFERROR(Y55/W55,"-")</f>
        <v>10000</v>
      </c>
      <c r="AB55" s="181">
        <f>SUM(Y55:Y56)-SUM(K55:K56)</f>
        <v>-140000</v>
      </c>
      <c r="AC55" s="85">
        <f>SUM(Y55:Y56)/SUM(K55:K56)</f>
        <v>0.066666666666667</v>
      </c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2</v>
      </c>
      <c r="BP55" s="120">
        <f>IF(Q55=0,"",IF(BO55=0,"",(BO55/Q55)))</f>
        <v>0.5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>
        <v>2</v>
      </c>
      <c r="BY55" s="127">
        <f>IF(Q55=0,"",IF(BX55=0,"",(BX55/Q55)))</f>
        <v>0.5</v>
      </c>
      <c r="BZ55" s="128">
        <v>2</v>
      </c>
      <c r="CA55" s="129">
        <f>IFERROR(BZ55/BX55,"-")</f>
        <v>1</v>
      </c>
      <c r="CB55" s="130">
        <v>20000</v>
      </c>
      <c r="CC55" s="131">
        <f>IFERROR(CB55/BX55,"-")</f>
        <v>10000</v>
      </c>
      <c r="CD55" s="132">
        <v>1</v>
      </c>
      <c r="CE55" s="132">
        <v>1</v>
      </c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1</v>
      </c>
      <c r="CQ55" s="141">
        <v>10000</v>
      </c>
      <c r="CR55" s="141">
        <v>10000</v>
      </c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176</v>
      </c>
      <c r="C56" s="189" t="s">
        <v>58</v>
      </c>
      <c r="D56" s="189"/>
      <c r="E56" s="189" t="s">
        <v>169</v>
      </c>
      <c r="F56" s="189" t="s">
        <v>170</v>
      </c>
      <c r="G56" s="189" t="s">
        <v>66</v>
      </c>
      <c r="H56" s="89"/>
      <c r="I56" s="89"/>
      <c r="J56" s="89"/>
      <c r="K56" s="181"/>
      <c r="L56" s="80">
        <v>35</v>
      </c>
      <c r="M56" s="80">
        <v>25</v>
      </c>
      <c r="N56" s="80">
        <v>13</v>
      </c>
      <c r="O56" s="91">
        <v>4</v>
      </c>
      <c r="P56" s="92">
        <v>0</v>
      </c>
      <c r="Q56" s="93">
        <f>O56+P56</f>
        <v>4</v>
      </c>
      <c r="R56" s="81">
        <f>IFERROR(Q56/N56,"-")</f>
        <v>0.30769230769231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>
        <v>1</v>
      </c>
      <c r="AO56" s="101">
        <f>IF(Q56=0,"",IF(AN56=0,"",(AN56/Q56)))</f>
        <v>0.25</v>
      </c>
      <c r="AP56" s="100"/>
      <c r="AQ56" s="102">
        <f>IFERROR(AP56/AN56,"-")</f>
        <v>0</v>
      </c>
      <c r="AR56" s="103"/>
      <c r="AS56" s="104">
        <f>IFERROR(AR56/AN56,"-")</f>
        <v>0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0.25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>
        <v>2</v>
      </c>
      <c r="BY56" s="127">
        <f>IF(Q56=0,"",IF(BX56=0,"",(BX56/Q56)))</f>
        <v>0.5</v>
      </c>
      <c r="BZ56" s="128">
        <v>1</v>
      </c>
      <c r="CA56" s="129">
        <f>IFERROR(BZ56/BX56,"-")</f>
        <v>0.5</v>
      </c>
      <c r="CB56" s="130">
        <v>5000</v>
      </c>
      <c r="CC56" s="131">
        <f>IFERROR(CB56/BX56,"-")</f>
        <v>2500</v>
      </c>
      <c r="CD56" s="132">
        <v>1</v>
      </c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>
        <v>5000</v>
      </c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1.9461538461538</v>
      </c>
      <c r="B57" s="189" t="s">
        <v>177</v>
      </c>
      <c r="C57" s="189" t="s">
        <v>58</v>
      </c>
      <c r="D57" s="189"/>
      <c r="E57" s="189" t="s">
        <v>156</v>
      </c>
      <c r="F57" s="189" t="s">
        <v>157</v>
      </c>
      <c r="G57" s="189" t="s">
        <v>61</v>
      </c>
      <c r="H57" s="89" t="s">
        <v>178</v>
      </c>
      <c r="I57" s="89" t="s">
        <v>146</v>
      </c>
      <c r="J57" s="191" t="s">
        <v>118</v>
      </c>
      <c r="K57" s="181">
        <v>130000</v>
      </c>
      <c r="L57" s="80">
        <v>0</v>
      </c>
      <c r="M57" s="80">
        <v>0</v>
      </c>
      <c r="N57" s="80">
        <v>0</v>
      </c>
      <c r="O57" s="91">
        <v>13</v>
      </c>
      <c r="P57" s="92">
        <v>0</v>
      </c>
      <c r="Q57" s="93">
        <f>O57+P57</f>
        <v>13</v>
      </c>
      <c r="R57" s="81" t="str">
        <f>IFERROR(Q57/N57,"-")</f>
        <v>-</v>
      </c>
      <c r="S57" s="80">
        <v>2</v>
      </c>
      <c r="T57" s="80">
        <v>2</v>
      </c>
      <c r="U57" s="81">
        <f>IFERROR(T57/(Q57),"-")</f>
        <v>0.15384615384615</v>
      </c>
      <c r="V57" s="82">
        <f>IFERROR(K57/SUM(Q57:Q58),"-")</f>
        <v>8125</v>
      </c>
      <c r="W57" s="83">
        <v>1</v>
      </c>
      <c r="X57" s="81">
        <f>IF(Q57=0,"-",W57/Q57)</f>
        <v>0.076923076923077</v>
      </c>
      <c r="Y57" s="186">
        <v>10000</v>
      </c>
      <c r="Z57" s="187">
        <f>IFERROR(Y57/Q57,"-")</f>
        <v>769.23076923077</v>
      </c>
      <c r="AA57" s="187">
        <f>IFERROR(Y57/W57,"-")</f>
        <v>10000</v>
      </c>
      <c r="AB57" s="181">
        <f>SUM(Y57:Y58)-SUM(K57:K58)</f>
        <v>123000</v>
      </c>
      <c r="AC57" s="85">
        <f>SUM(Y57:Y58)/SUM(K57:K58)</f>
        <v>1.9461538461538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4</v>
      </c>
      <c r="BG57" s="113">
        <f>IF(Q57=0,"",IF(BF57=0,"",(BF57/Q57)))</f>
        <v>0.30769230769231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6</v>
      </c>
      <c r="BP57" s="120">
        <f>IF(Q57=0,"",IF(BO57=0,"",(BO57/Q57)))</f>
        <v>0.46153846153846</v>
      </c>
      <c r="BQ57" s="121">
        <v>1</v>
      </c>
      <c r="BR57" s="122">
        <f>IFERROR(BQ57/BO57,"-")</f>
        <v>0.16666666666667</v>
      </c>
      <c r="BS57" s="123">
        <v>10000</v>
      </c>
      <c r="BT57" s="124">
        <f>IFERROR(BS57/BO57,"-")</f>
        <v>1666.6666666667</v>
      </c>
      <c r="BU57" s="125">
        <v>1</v>
      </c>
      <c r="BV57" s="125"/>
      <c r="BW57" s="125"/>
      <c r="BX57" s="126">
        <v>2</v>
      </c>
      <c r="BY57" s="127">
        <f>IF(Q57=0,"",IF(BX57=0,"",(BX57/Q57)))</f>
        <v>0.15384615384615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1</v>
      </c>
      <c r="CH57" s="134">
        <f>IF(Q57=0,"",IF(CG57=0,"",(CG57/Q57)))</f>
        <v>0.076923076923077</v>
      </c>
      <c r="CI57" s="135"/>
      <c r="CJ57" s="136">
        <f>IFERROR(CI57/CG57,"-")</f>
        <v>0</v>
      </c>
      <c r="CK57" s="137"/>
      <c r="CL57" s="138">
        <f>IFERROR(CK57/CG57,"-")</f>
        <v>0</v>
      </c>
      <c r="CM57" s="139"/>
      <c r="CN57" s="139"/>
      <c r="CO57" s="139"/>
      <c r="CP57" s="140">
        <v>1</v>
      </c>
      <c r="CQ57" s="141">
        <v>10000</v>
      </c>
      <c r="CR57" s="141">
        <v>10000</v>
      </c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179</v>
      </c>
      <c r="C58" s="189" t="s">
        <v>58</v>
      </c>
      <c r="D58" s="189"/>
      <c r="E58" s="189" t="s">
        <v>156</v>
      </c>
      <c r="F58" s="189" t="s">
        <v>157</v>
      </c>
      <c r="G58" s="189" t="s">
        <v>66</v>
      </c>
      <c r="H58" s="89"/>
      <c r="I58" s="89"/>
      <c r="J58" s="89"/>
      <c r="K58" s="181"/>
      <c r="L58" s="80">
        <v>18</v>
      </c>
      <c r="M58" s="80">
        <v>8</v>
      </c>
      <c r="N58" s="80">
        <v>14</v>
      </c>
      <c r="O58" s="91">
        <v>3</v>
      </c>
      <c r="P58" s="92">
        <v>0</v>
      </c>
      <c r="Q58" s="93">
        <f>O58+P58</f>
        <v>3</v>
      </c>
      <c r="R58" s="81">
        <f>IFERROR(Q58/N58,"-")</f>
        <v>0.21428571428571</v>
      </c>
      <c r="S58" s="80">
        <v>1</v>
      </c>
      <c r="T58" s="80">
        <v>0</v>
      </c>
      <c r="U58" s="81">
        <f>IFERROR(T58/(Q58),"-")</f>
        <v>0</v>
      </c>
      <c r="V58" s="82"/>
      <c r="W58" s="83">
        <v>1</v>
      </c>
      <c r="X58" s="81">
        <f>IF(Q58=0,"-",W58/Q58)</f>
        <v>0.33333333333333</v>
      </c>
      <c r="Y58" s="186">
        <v>243000</v>
      </c>
      <c r="Z58" s="187">
        <f>IFERROR(Y58/Q58,"-")</f>
        <v>81000</v>
      </c>
      <c r="AA58" s="187">
        <f>IFERROR(Y58/W58,"-")</f>
        <v>243000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>
        <v>2</v>
      </c>
      <c r="BP58" s="120">
        <f>IF(Q58=0,"",IF(BO58=0,"",(BO58/Q58)))</f>
        <v>0.66666666666667</v>
      </c>
      <c r="BQ58" s="121">
        <v>1</v>
      </c>
      <c r="BR58" s="122">
        <f>IFERROR(BQ58/BO58,"-")</f>
        <v>0.5</v>
      </c>
      <c r="BS58" s="123">
        <v>243000</v>
      </c>
      <c r="BT58" s="124">
        <f>IFERROR(BS58/BO58,"-")</f>
        <v>121500</v>
      </c>
      <c r="BU58" s="125"/>
      <c r="BV58" s="125"/>
      <c r="BW58" s="125">
        <v>1</v>
      </c>
      <c r="BX58" s="126">
        <v>1</v>
      </c>
      <c r="BY58" s="127">
        <f>IF(Q58=0,"",IF(BX58=0,"",(BX58/Q58)))</f>
        <v>0.33333333333333</v>
      </c>
      <c r="BZ58" s="128">
        <v>1</v>
      </c>
      <c r="CA58" s="129">
        <f>IFERROR(BZ58/BX58,"-")</f>
        <v>1</v>
      </c>
      <c r="CB58" s="130">
        <v>261000</v>
      </c>
      <c r="CC58" s="131">
        <f>IFERROR(CB58/BX58,"-")</f>
        <v>261000</v>
      </c>
      <c r="CD58" s="132"/>
      <c r="CE58" s="132"/>
      <c r="CF58" s="132">
        <v>1</v>
      </c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1</v>
      </c>
      <c r="CQ58" s="141">
        <v>243000</v>
      </c>
      <c r="CR58" s="141">
        <v>261000</v>
      </c>
      <c r="CS58" s="141"/>
      <c r="CT58" s="142" t="str">
        <f>IF(AND(CR58=0,CS58=0),"",IF(AND(CR58&lt;=100000,CS58&lt;=100000),"",IF(CR58/CQ58&gt;0.7,"男高",IF(CS58/CQ58&gt;0.7,"女高",""))))</f>
        <v>男高</v>
      </c>
    </row>
    <row r="59" spans="1:99">
      <c r="A59" s="79">
        <f>AC59</f>
        <v>0.275</v>
      </c>
      <c r="B59" s="189" t="s">
        <v>180</v>
      </c>
      <c r="C59" s="189" t="s">
        <v>58</v>
      </c>
      <c r="D59" s="189"/>
      <c r="E59" s="189" t="s">
        <v>156</v>
      </c>
      <c r="F59" s="189" t="s">
        <v>157</v>
      </c>
      <c r="G59" s="189" t="s">
        <v>61</v>
      </c>
      <c r="H59" s="89" t="s">
        <v>89</v>
      </c>
      <c r="I59" s="89" t="s">
        <v>165</v>
      </c>
      <c r="J59" s="191" t="s">
        <v>118</v>
      </c>
      <c r="K59" s="181">
        <v>120000</v>
      </c>
      <c r="L59" s="80">
        <v>0</v>
      </c>
      <c r="M59" s="80">
        <v>0</v>
      </c>
      <c r="N59" s="80">
        <v>0</v>
      </c>
      <c r="O59" s="91">
        <v>15</v>
      </c>
      <c r="P59" s="92">
        <v>0</v>
      </c>
      <c r="Q59" s="93">
        <f>O59+P59</f>
        <v>15</v>
      </c>
      <c r="R59" s="81" t="str">
        <f>IFERROR(Q59/N59,"-")</f>
        <v>-</v>
      </c>
      <c r="S59" s="80">
        <v>0</v>
      </c>
      <c r="T59" s="80">
        <v>1</v>
      </c>
      <c r="U59" s="81">
        <f>IFERROR(T59/(Q59),"-")</f>
        <v>0.066666666666667</v>
      </c>
      <c r="V59" s="82">
        <f>IFERROR(K59/SUM(Q59:Q60),"-")</f>
        <v>7500</v>
      </c>
      <c r="W59" s="83">
        <v>2</v>
      </c>
      <c r="X59" s="81">
        <f>IF(Q59=0,"-",W59/Q59)</f>
        <v>0.13333333333333</v>
      </c>
      <c r="Y59" s="186">
        <v>33000</v>
      </c>
      <c r="Z59" s="187">
        <f>IFERROR(Y59/Q59,"-")</f>
        <v>2200</v>
      </c>
      <c r="AA59" s="187">
        <f>IFERROR(Y59/W59,"-")</f>
        <v>16500</v>
      </c>
      <c r="AB59" s="181">
        <f>SUM(Y59:Y60)-SUM(K59:K60)</f>
        <v>-87000</v>
      </c>
      <c r="AC59" s="85">
        <f>SUM(Y59:Y60)/SUM(K59:K60)</f>
        <v>0.275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2</v>
      </c>
      <c r="BG59" s="113">
        <f>IF(Q59=0,"",IF(BF59=0,"",(BF59/Q59)))</f>
        <v>0.13333333333333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>
        <v>6</v>
      </c>
      <c r="BP59" s="120">
        <f>IF(Q59=0,"",IF(BO59=0,"",(BO59/Q59)))</f>
        <v>0.4</v>
      </c>
      <c r="BQ59" s="121">
        <v>1</v>
      </c>
      <c r="BR59" s="122">
        <f>IFERROR(BQ59/BO59,"-")</f>
        <v>0.16666666666667</v>
      </c>
      <c r="BS59" s="123">
        <v>3000</v>
      </c>
      <c r="BT59" s="124">
        <f>IFERROR(BS59/BO59,"-")</f>
        <v>500</v>
      </c>
      <c r="BU59" s="125">
        <v>1</v>
      </c>
      <c r="BV59" s="125"/>
      <c r="BW59" s="125"/>
      <c r="BX59" s="126">
        <v>6</v>
      </c>
      <c r="BY59" s="127">
        <f>IF(Q59=0,"",IF(BX59=0,"",(BX59/Q59)))</f>
        <v>0.4</v>
      </c>
      <c r="BZ59" s="128">
        <v>1</v>
      </c>
      <c r="CA59" s="129">
        <f>IFERROR(BZ59/BX59,"-")</f>
        <v>0.16666666666667</v>
      </c>
      <c r="CB59" s="130">
        <v>30000</v>
      </c>
      <c r="CC59" s="131">
        <f>IFERROR(CB59/BX59,"-")</f>
        <v>5000</v>
      </c>
      <c r="CD59" s="132"/>
      <c r="CE59" s="132"/>
      <c r="CF59" s="132">
        <v>1</v>
      </c>
      <c r="CG59" s="133">
        <v>1</v>
      </c>
      <c r="CH59" s="134">
        <f>IF(Q59=0,"",IF(CG59=0,"",(CG59/Q59)))</f>
        <v>0.066666666666667</v>
      </c>
      <c r="CI59" s="135"/>
      <c r="CJ59" s="136">
        <f>IFERROR(CI59/CG59,"-")</f>
        <v>0</v>
      </c>
      <c r="CK59" s="137"/>
      <c r="CL59" s="138">
        <f>IFERROR(CK59/CG59,"-")</f>
        <v>0</v>
      </c>
      <c r="CM59" s="139"/>
      <c r="CN59" s="139"/>
      <c r="CO59" s="139"/>
      <c r="CP59" s="140">
        <v>2</v>
      </c>
      <c r="CQ59" s="141">
        <v>33000</v>
      </c>
      <c r="CR59" s="141">
        <v>30000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181</v>
      </c>
      <c r="C60" s="189" t="s">
        <v>58</v>
      </c>
      <c r="D60" s="189"/>
      <c r="E60" s="189" t="s">
        <v>156</v>
      </c>
      <c r="F60" s="189" t="s">
        <v>157</v>
      </c>
      <c r="G60" s="189" t="s">
        <v>66</v>
      </c>
      <c r="H60" s="89"/>
      <c r="I60" s="89"/>
      <c r="J60" s="89"/>
      <c r="K60" s="181"/>
      <c r="L60" s="80">
        <v>13</v>
      </c>
      <c r="M60" s="80">
        <v>7</v>
      </c>
      <c r="N60" s="80">
        <v>1</v>
      </c>
      <c r="O60" s="91">
        <v>1</v>
      </c>
      <c r="P60" s="92">
        <v>0</v>
      </c>
      <c r="Q60" s="93">
        <f>O60+P60</f>
        <v>1</v>
      </c>
      <c r="R60" s="81">
        <f>IFERROR(Q60/N60,"-")</f>
        <v>1</v>
      </c>
      <c r="S60" s="80">
        <v>0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>
        <v>1</v>
      </c>
      <c r="BG60" s="113">
        <f>IF(Q60=0,"",IF(BF60=0,"",(BF60/Q60)))</f>
        <v>1</v>
      </c>
      <c r="BH60" s="112"/>
      <c r="BI60" s="114">
        <f>IFERROR(BH60/BF60,"-")</f>
        <v>0</v>
      </c>
      <c r="BJ60" s="115"/>
      <c r="BK60" s="116">
        <f>IFERROR(BJ60/BF60,"-")</f>
        <v>0</v>
      </c>
      <c r="BL60" s="117"/>
      <c r="BM60" s="117"/>
      <c r="BN60" s="117"/>
      <c r="BO60" s="119"/>
      <c r="BP60" s="120">
        <f>IF(Q60=0,"",IF(BO60=0,"",(BO60/Q60)))</f>
        <v>0</v>
      </c>
      <c r="BQ60" s="121"/>
      <c r="BR60" s="122" t="str">
        <f>IFERROR(BQ60/BO60,"-")</f>
        <v>-</v>
      </c>
      <c r="BS60" s="123"/>
      <c r="BT60" s="124" t="str">
        <f>IFERROR(BS60/BO60,"-")</f>
        <v>-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>
        <f>AC61</f>
        <v>0</v>
      </c>
      <c r="B61" s="189" t="s">
        <v>182</v>
      </c>
      <c r="C61" s="189" t="s">
        <v>58</v>
      </c>
      <c r="D61" s="189"/>
      <c r="E61" s="189" t="s">
        <v>183</v>
      </c>
      <c r="F61" s="189" t="s">
        <v>184</v>
      </c>
      <c r="G61" s="189" t="s">
        <v>61</v>
      </c>
      <c r="H61" s="89" t="s">
        <v>185</v>
      </c>
      <c r="I61" s="89" t="s">
        <v>105</v>
      </c>
      <c r="J61" s="89" t="s">
        <v>109</v>
      </c>
      <c r="K61" s="181">
        <v>50000</v>
      </c>
      <c r="L61" s="80">
        <v>0</v>
      </c>
      <c r="M61" s="80">
        <v>0</v>
      </c>
      <c r="N61" s="80">
        <v>0</v>
      </c>
      <c r="O61" s="91">
        <v>6</v>
      </c>
      <c r="P61" s="92">
        <v>0</v>
      </c>
      <c r="Q61" s="93">
        <f>O61+P61</f>
        <v>6</v>
      </c>
      <c r="R61" s="81" t="str">
        <f>IFERROR(Q61/N61,"-")</f>
        <v>-</v>
      </c>
      <c r="S61" s="80">
        <v>0</v>
      </c>
      <c r="T61" s="80">
        <v>1</v>
      </c>
      <c r="U61" s="81">
        <f>IFERROR(T61/(Q61),"-")</f>
        <v>0.16666666666667</v>
      </c>
      <c r="V61" s="82">
        <f>IFERROR(K61/SUM(Q61:Q62),"-")</f>
        <v>6250</v>
      </c>
      <c r="W61" s="83">
        <v>0</v>
      </c>
      <c r="X61" s="81">
        <f>IF(Q61=0,"-",W61/Q61)</f>
        <v>0</v>
      </c>
      <c r="Y61" s="186">
        <v>0</v>
      </c>
      <c r="Z61" s="187">
        <f>IFERROR(Y61/Q61,"-")</f>
        <v>0</v>
      </c>
      <c r="AA61" s="187" t="str">
        <f>IFERROR(Y61/W61,"-")</f>
        <v>-</v>
      </c>
      <c r="AB61" s="181">
        <f>SUM(Y61:Y62)-SUM(K61:K62)</f>
        <v>-50000</v>
      </c>
      <c r="AC61" s="85">
        <f>SUM(Y61:Y62)/SUM(K61:K62)</f>
        <v>0</v>
      </c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>
        <v>1</v>
      </c>
      <c r="AO61" s="101">
        <f>IF(Q61=0,"",IF(AN61=0,"",(AN61/Q61)))</f>
        <v>0.16666666666667</v>
      </c>
      <c r="AP61" s="100"/>
      <c r="AQ61" s="102">
        <f>IFERROR(AP61/AN61,"-")</f>
        <v>0</v>
      </c>
      <c r="AR61" s="103"/>
      <c r="AS61" s="104">
        <f>IFERROR(AR61/AN61,"-")</f>
        <v>0</v>
      </c>
      <c r="AT61" s="105"/>
      <c r="AU61" s="105"/>
      <c r="AV61" s="105"/>
      <c r="AW61" s="106">
        <v>1</v>
      </c>
      <c r="AX61" s="107">
        <f>IF(Q61=0,"",IF(AW61=0,"",(AW61/Q61)))</f>
        <v>0.16666666666667</v>
      </c>
      <c r="AY61" s="106"/>
      <c r="AZ61" s="108">
        <f>IFERROR(AY61/AW61,"-")</f>
        <v>0</v>
      </c>
      <c r="BA61" s="109"/>
      <c r="BB61" s="110">
        <f>IFERROR(BA61/AW61,"-")</f>
        <v>0</v>
      </c>
      <c r="BC61" s="111"/>
      <c r="BD61" s="111"/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>
        <v>2</v>
      </c>
      <c r="BP61" s="120">
        <f>IF(Q61=0,"",IF(BO61=0,"",(BO61/Q61)))</f>
        <v>0.33333333333333</v>
      </c>
      <c r="BQ61" s="121"/>
      <c r="BR61" s="122">
        <f>IFERROR(BQ61/BO61,"-")</f>
        <v>0</v>
      </c>
      <c r="BS61" s="123"/>
      <c r="BT61" s="124">
        <f>IFERROR(BS61/BO61,"-")</f>
        <v>0</v>
      </c>
      <c r="BU61" s="125"/>
      <c r="BV61" s="125"/>
      <c r="BW61" s="125"/>
      <c r="BX61" s="126">
        <v>1</v>
      </c>
      <c r="BY61" s="127">
        <f>IF(Q61=0,"",IF(BX61=0,"",(BX61/Q61)))</f>
        <v>0.16666666666667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>
        <v>1</v>
      </c>
      <c r="CH61" s="134">
        <f>IF(Q61=0,"",IF(CG61=0,"",(CG61/Q61)))</f>
        <v>0.16666666666667</v>
      </c>
      <c r="CI61" s="135"/>
      <c r="CJ61" s="136">
        <f>IFERROR(CI61/CG61,"-")</f>
        <v>0</v>
      </c>
      <c r="CK61" s="137"/>
      <c r="CL61" s="138">
        <f>IFERROR(CK61/CG61,"-")</f>
        <v>0</v>
      </c>
      <c r="CM61" s="139"/>
      <c r="CN61" s="139"/>
      <c r="CO61" s="139"/>
      <c r="CP61" s="140">
        <v>0</v>
      </c>
      <c r="CQ61" s="141">
        <v>0</v>
      </c>
      <c r="CR61" s="141"/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186</v>
      </c>
      <c r="C62" s="189" t="s">
        <v>58</v>
      </c>
      <c r="D62" s="189"/>
      <c r="E62" s="189" t="s">
        <v>183</v>
      </c>
      <c r="F62" s="189" t="s">
        <v>184</v>
      </c>
      <c r="G62" s="189" t="s">
        <v>66</v>
      </c>
      <c r="H62" s="89"/>
      <c r="I62" s="89"/>
      <c r="J62" s="89"/>
      <c r="K62" s="181"/>
      <c r="L62" s="80">
        <v>19</v>
      </c>
      <c r="M62" s="80">
        <v>17</v>
      </c>
      <c r="N62" s="80">
        <v>16</v>
      </c>
      <c r="O62" s="91">
        <v>2</v>
      </c>
      <c r="P62" s="92">
        <v>0</v>
      </c>
      <c r="Q62" s="93">
        <f>O62+P62</f>
        <v>2</v>
      </c>
      <c r="R62" s="81">
        <f>IFERROR(Q62/N62,"-")</f>
        <v>0.125</v>
      </c>
      <c r="S62" s="80">
        <v>0</v>
      </c>
      <c r="T62" s="80">
        <v>1</v>
      </c>
      <c r="U62" s="81">
        <f>IFERROR(T62/(Q62),"-")</f>
        <v>0.5</v>
      </c>
      <c r="V62" s="82"/>
      <c r="W62" s="83">
        <v>0</v>
      </c>
      <c r="X62" s="81">
        <f>IF(Q62=0,"-",W62/Q62)</f>
        <v>0</v>
      </c>
      <c r="Y62" s="186">
        <v>0</v>
      </c>
      <c r="Z62" s="187">
        <f>IFERROR(Y62/Q62,"-")</f>
        <v>0</v>
      </c>
      <c r="AA62" s="187" t="str">
        <f>IFERROR(Y62/W62,"-")</f>
        <v>-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>
        <v>1</v>
      </c>
      <c r="BP62" s="120">
        <f>IF(Q62=0,"",IF(BO62=0,"",(BO62/Q62)))</f>
        <v>0.5</v>
      </c>
      <c r="BQ62" s="121"/>
      <c r="BR62" s="122">
        <f>IFERROR(BQ62/BO62,"-")</f>
        <v>0</v>
      </c>
      <c r="BS62" s="123"/>
      <c r="BT62" s="124">
        <f>IFERROR(BS62/BO62,"-")</f>
        <v>0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0.5</v>
      </c>
      <c r="CI62" s="135"/>
      <c r="CJ62" s="136">
        <f>IFERROR(CI62/CG62,"-")</f>
        <v>0</v>
      </c>
      <c r="CK62" s="137"/>
      <c r="CL62" s="138">
        <f>IFERROR(CK62/CG62,"-")</f>
        <v>0</v>
      </c>
      <c r="CM62" s="139"/>
      <c r="CN62" s="139"/>
      <c r="CO62" s="139"/>
      <c r="CP62" s="140">
        <v>0</v>
      </c>
      <c r="CQ62" s="141">
        <v>0</v>
      </c>
      <c r="CR62" s="141"/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>
        <f>AC63</f>
        <v>0.2</v>
      </c>
      <c r="B63" s="189" t="s">
        <v>187</v>
      </c>
      <c r="C63" s="189" t="s">
        <v>58</v>
      </c>
      <c r="D63" s="189"/>
      <c r="E63" s="189" t="s">
        <v>188</v>
      </c>
      <c r="F63" s="189" t="s">
        <v>189</v>
      </c>
      <c r="G63" s="189" t="s">
        <v>61</v>
      </c>
      <c r="H63" s="89" t="s">
        <v>185</v>
      </c>
      <c r="I63" s="89" t="s">
        <v>105</v>
      </c>
      <c r="J63" s="89" t="s">
        <v>190</v>
      </c>
      <c r="K63" s="181">
        <v>50000</v>
      </c>
      <c r="L63" s="80">
        <v>0</v>
      </c>
      <c r="M63" s="80">
        <v>0</v>
      </c>
      <c r="N63" s="80">
        <v>0</v>
      </c>
      <c r="O63" s="91">
        <v>2</v>
      </c>
      <c r="P63" s="92">
        <v>0</v>
      </c>
      <c r="Q63" s="93">
        <f>O63+P63</f>
        <v>2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>
        <f>IFERROR(K63/SUM(Q63:Q64),"-")</f>
        <v>25000</v>
      </c>
      <c r="W63" s="83">
        <v>1</v>
      </c>
      <c r="X63" s="81">
        <f>IF(Q63=0,"-",W63/Q63)</f>
        <v>0.5</v>
      </c>
      <c r="Y63" s="186">
        <v>10000</v>
      </c>
      <c r="Z63" s="187">
        <f>IFERROR(Y63/Q63,"-")</f>
        <v>5000</v>
      </c>
      <c r="AA63" s="187">
        <f>IFERROR(Y63/W63,"-")</f>
        <v>10000</v>
      </c>
      <c r="AB63" s="181">
        <f>SUM(Y63:Y64)-SUM(K63:K64)</f>
        <v>-40000</v>
      </c>
      <c r="AC63" s="85">
        <f>SUM(Y63:Y64)/SUM(K63:K64)</f>
        <v>0.2</v>
      </c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0.5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/>
      <c r="BP63" s="120">
        <f>IF(Q63=0,"",IF(BO63=0,"",(BO63/Q63)))</f>
        <v>0</v>
      </c>
      <c r="BQ63" s="121"/>
      <c r="BR63" s="122" t="str">
        <f>IFERROR(BQ63/BO63,"-")</f>
        <v>-</v>
      </c>
      <c r="BS63" s="123"/>
      <c r="BT63" s="124" t="str">
        <f>IFERROR(BS63/BO63,"-")</f>
        <v>-</v>
      </c>
      <c r="BU63" s="125"/>
      <c r="BV63" s="125"/>
      <c r="BW63" s="125"/>
      <c r="BX63" s="126">
        <v>1</v>
      </c>
      <c r="BY63" s="127">
        <f>IF(Q63=0,"",IF(BX63=0,"",(BX63/Q63)))</f>
        <v>0.5</v>
      </c>
      <c r="BZ63" s="128">
        <v>1</v>
      </c>
      <c r="CA63" s="129">
        <f>IFERROR(BZ63/BX63,"-")</f>
        <v>1</v>
      </c>
      <c r="CB63" s="130">
        <v>10000</v>
      </c>
      <c r="CC63" s="131">
        <f>IFERROR(CB63/BX63,"-")</f>
        <v>10000</v>
      </c>
      <c r="CD63" s="132"/>
      <c r="CE63" s="132">
        <v>1</v>
      </c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1</v>
      </c>
      <c r="CQ63" s="141">
        <v>10000</v>
      </c>
      <c r="CR63" s="141">
        <v>10000</v>
      </c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191</v>
      </c>
      <c r="C64" s="189" t="s">
        <v>58</v>
      </c>
      <c r="D64" s="189"/>
      <c r="E64" s="189" t="s">
        <v>188</v>
      </c>
      <c r="F64" s="189" t="s">
        <v>189</v>
      </c>
      <c r="G64" s="189" t="s">
        <v>66</v>
      </c>
      <c r="H64" s="89"/>
      <c r="I64" s="89"/>
      <c r="J64" s="89"/>
      <c r="K64" s="181"/>
      <c r="L64" s="80">
        <v>4</v>
      </c>
      <c r="M64" s="80">
        <v>3</v>
      </c>
      <c r="N64" s="80">
        <v>0</v>
      </c>
      <c r="O64" s="91">
        <v>0</v>
      </c>
      <c r="P64" s="92">
        <v>0</v>
      </c>
      <c r="Q64" s="93">
        <f>O64+P64</f>
        <v>0</v>
      </c>
      <c r="R64" s="81" t="str">
        <f>IFERROR(Q64/N64,"-")</f>
        <v>-</v>
      </c>
      <c r="S64" s="80">
        <v>0</v>
      </c>
      <c r="T64" s="80">
        <v>0</v>
      </c>
      <c r="U64" s="81" t="str">
        <f>IFERROR(T64/(Q64),"-")</f>
        <v>-</v>
      </c>
      <c r="V64" s="82"/>
      <c r="W64" s="83">
        <v>0</v>
      </c>
      <c r="X64" s="81" t="str">
        <f>IF(Q64=0,"-",W64/Q64)</f>
        <v>-</v>
      </c>
      <c r="Y64" s="186">
        <v>0</v>
      </c>
      <c r="Z64" s="187" t="str">
        <f>IFERROR(Y64/Q64,"-")</f>
        <v>-</v>
      </c>
      <c r="AA64" s="187" t="str">
        <f>IFERROR(Y64/W64,"-")</f>
        <v>-</v>
      </c>
      <c r="AB64" s="181"/>
      <c r="AC64" s="85"/>
      <c r="AD64" s="78"/>
      <c r="AE64" s="94"/>
      <c r="AF64" s="95" t="str">
        <f>IF(Q64=0,"",IF(AE64=0,"",(AE64/Q64)))</f>
        <v/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/>
      <c r="AO64" s="101" t="str">
        <f>IF(Q64=0,"",IF(AN64=0,"",(AN64/Q64)))</f>
        <v/>
      </c>
      <c r="AP64" s="100"/>
      <c r="AQ64" s="102" t="str">
        <f>IFERROR(AP64/AN64,"-")</f>
        <v>-</v>
      </c>
      <c r="AR64" s="103"/>
      <c r="AS64" s="104" t="str">
        <f>IFERROR(AR64/AN64,"-")</f>
        <v>-</v>
      </c>
      <c r="AT64" s="105"/>
      <c r="AU64" s="105"/>
      <c r="AV64" s="105"/>
      <c r="AW64" s="106"/>
      <c r="AX64" s="107" t="str">
        <f>IF(Q64=0,"",IF(AW64=0,"",(AW64/Q64)))</f>
        <v/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 t="str">
        <f>IF(Q64=0,"",IF(BF64=0,"",(BF64/Q64)))</f>
        <v/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/>
      <c r="BP64" s="120" t="str">
        <f>IF(Q64=0,"",IF(BO64=0,"",(BO64/Q64)))</f>
        <v/>
      </c>
      <c r="BQ64" s="121"/>
      <c r="BR64" s="122" t="str">
        <f>IFERROR(BQ64/BO64,"-")</f>
        <v>-</v>
      </c>
      <c r="BS64" s="123"/>
      <c r="BT64" s="124" t="str">
        <f>IFERROR(BS64/BO64,"-")</f>
        <v>-</v>
      </c>
      <c r="BU64" s="125"/>
      <c r="BV64" s="125"/>
      <c r="BW64" s="125"/>
      <c r="BX64" s="126"/>
      <c r="BY64" s="127" t="str">
        <f>IF(Q64=0,"",IF(BX64=0,"",(BX64/Q64)))</f>
        <v/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/>
      <c r="CH64" s="134" t="str">
        <f>IF(Q64=0,"",IF(CG64=0,"",(CG64/Q64)))</f>
        <v/>
      </c>
      <c r="CI64" s="135"/>
      <c r="CJ64" s="136" t="str">
        <f>IFERROR(CI64/CG64,"-")</f>
        <v>-</v>
      </c>
      <c r="CK64" s="137"/>
      <c r="CL64" s="138" t="str">
        <f>IFERROR(CK64/CG64,"-")</f>
        <v>-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>
        <f>AC65</f>
        <v>1.16</v>
      </c>
      <c r="B65" s="189" t="s">
        <v>192</v>
      </c>
      <c r="C65" s="189" t="s">
        <v>58</v>
      </c>
      <c r="D65" s="189"/>
      <c r="E65" s="189" t="s">
        <v>193</v>
      </c>
      <c r="F65" s="189" t="s">
        <v>194</v>
      </c>
      <c r="G65" s="189" t="s">
        <v>61</v>
      </c>
      <c r="H65" s="89" t="s">
        <v>185</v>
      </c>
      <c r="I65" s="89" t="s">
        <v>105</v>
      </c>
      <c r="J65" s="89" t="s">
        <v>195</v>
      </c>
      <c r="K65" s="181">
        <v>50000</v>
      </c>
      <c r="L65" s="80">
        <v>0</v>
      </c>
      <c r="M65" s="80">
        <v>0</v>
      </c>
      <c r="N65" s="80">
        <v>0</v>
      </c>
      <c r="O65" s="91">
        <v>6</v>
      </c>
      <c r="P65" s="92">
        <v>0</v>
      </c>
      <c r="Q65" s="93">
        <f>O65+P65</f>
        <v>6</v>
      </c>
      <c r="R65" s="81" t="str">
        <f>IFERROR(Q65/N65,"-")</f>
        <v>-</v>
      </c>
      <c r="S65" s="80">
        <v>1</v>
      </c>
      <c r="T65" s="80">
        <v>1</v>
      </c>
      <c r="U65" s="81">
        <f>IFERROR(T65/(Q65),"-")</f>
        <v>0.16666666666667</v>
      </c>
      <c r="V65" s="82">
        <f>IFERROR(K65/SUM(Q65:Q66),"-")</f>
        <v>8333.3333333333</v>
      </c>
      <c r="W65" s="83">
        <v>2</v>
      </c>
      <c r="X65" s="81">
        <f>IF(Q65=0,"-",W65/Q65)</f>
        <v>0.33333333333333</v>
      </c>
      <c r="Y65" s="186">
        <v>58000</v>
      </c>
      <c r="Z65" s="187">
        <f>IFERROR(Y65/Q65,"-")</f>
        <v>9666.6666666667</v>
      </c>
      <c r="AA65" s="187">
        <f>IFERROR(Y65/W65,"-")</f>
        <v>29000</v>
      </c>
      <c r="AB65" s="181">
        <f>SUM(Y65:Y66)-SUM(K65:K66)</f>
        <v>8000</v>
      </c>
      <c r="AC65" s="85">
        <f>SUM(Y65:Y66)/SUM(K65:K66)</f>
        <v>1.16</v>
      </c>
      <c r="AD65" s="78"/>
      <c r="AE65" s="94"/>
      <c r="AF65" s="95">
        <f>IF(Q65=0,"",IF(AE65=0,"",(AE65/Q65)))</f>
        <v>0</v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>
        <f>IF(Q65=0,"",IF(AN65=0,"",(AN65/Q65)))</f>
        <v>0</v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>
        <f>IF(Q65=0,"",IF(AW65=0,"",(AW65/Q65)))</f>
        <v>0</v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>
        <v>1</v>
      </c>
      <c r="BG65" s="113">
        <f>IF(Q65=0,"",IF(BF65=0,"",(BF65/Q65)))</f>
        <v>0.16666666666667</v>
      </c>
      <c r="BH65" s="112"/>
      <c r="BI65" s="114">
        <f>IFERROR(BH65/BF65,"-")</f>
        <v>0</v>
      </c>
      <c r="BJ65" s="115"/>
      <c r="BK65" s="116">
        <f>IFERROR(BJ65/BF65,"-")</f>
        <v>0</v>
      </c>
      <c r="BL65" s="117"/>
      <c r="BM65" s="117"/>
      <c r="BN65" s="117"/>
      <c r="BO65" s="119">
        <v>3</v>
      </c>
      <c r="BP65" s="120">
        <f>IF(Q65=0,"",IF(BO65=0,"",(BO65/Q65)))</f>
        <v>0.5</v>
      </c>
      <c r="BQ65" s="121">
        <v>1</v>
      </c>
      <c r="BR65" s="122">
        <f>IFERROR(BQ65/BO65,"-")</f>
        <v>0.33333333333333</v>
      </c>
      <c r="BS65" s="123">
        <v>21000</v>
      </c>
      <c r="BT65" s="124">
        <f>IFERROR(BS65/BO65,"-")</f>
        <v>7000</v>
      </c>
      <c r="BU65" s="125"/>
      <c r="BV65" s="125"/>
      <c r="BW65" s="125">
        <v>1</v>
      </c>
      <c r="BX65" s="126">
        <v>2</v>
      </c>
      <c r="BY65" s="127">
        <f>IF(Q65=0,"",IF(BX65=0,"",(BX65/Q65)))</f>
        <v>0.33333333333333</v>
      </c>
      <c r="BZ65" s="128">
        <v>1</v>
      </c>
      <c r="CA65" s="129">
        <f>IFERROR(BZ65/BX65,"-")</f>
        <v>0.5</v>
      </c>
      <c r="CB65" s="130">
        <v>37000</v>
      </c>
      <c r="CC65" s="131">
        <f>IFERROR(CB65/BX65,"-")</f>
        <v>18500</v>
      </c>
      <c r="CD65" s="132"/>
      <c r="CE65" s="132"/>
      <c r="CF65" s="132">
        <v>1</v>
      </c>
      <c r="CG65" s="133"/>
      <c r="CH65" s="134">
        <f>IF(Q65=0,"",IF(CG65=0,"",(CG65/Q65)))</f>
        <v>0</v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2</v>
      </c>
      <c r="CQ65" s="141">
        <v>58000</v>
      </c>
      <c r="CR65" s="141">
        <v>37000</v>
      </c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/>
      <c r="B66" s="189" t="s">
        <v>196</v>
      </c>
      <c r="C66" s="189" t="s">
        <v>58</v>
      </c>
      <c r="D66" s="189"/>
      <c r="E66" s="189" t="s">
        <v>193</v>
      </c>
      <c r="F66" s="189" t="s">
        <v>194</v>
      </c>
      <c r="G66" s="189" t="s">
        <v>66</v>
      </c>
      <c r="H66" s="89"/>
      <c r="I66" s="89"/>
      <c r="J66" s="89"/>
      <c r="K66" s="181"/>
      <c r="L66" s="80">
        <v>7</v>
      </c>
      <c r="M66" s="80">
        <v>7</v>
      </c>
      <c r="N66" s="80">
        <v>1</v>
      </c>
      <c r="O66" s="91">
        <v>0</v>
      </c>
      <c r="P66" s="92">
        <v>0</v>
      </c>
      <c r="Q66" s="93">
        <f>O66+P66</f>
        <v>0</v>
      </c>
      <c r="R66" s="81">
        <f>IFERROR(Q66/N66,"-")</f>
        <v>0</v>
      </c>
      <c r="S66" s="80">
        <v>0</v>
      </c>
      <c r="T66" s="80">
        <v>0</v>
      </c>
      <c r="U66" s="81" t="str">
        <f>IFERROR(T66/(Q66),"-")</f>
        <v>-</v>
      </c>
      <c r="V66" s="82"/>
      <c r="W66" s="83">
        <v>0</v>
      </c>
      <c r="X66" s="81" t="str">
        <f>IF(Q66=0,"-",W66/Q66)</f>
        <v>-</v>
      </c>
      <c r="Y66" s="186">
        <v>0</v>
      </c>
      <c r="Z66" s="187" t="str">
        <f>IFERROR(Y66/Q66,"-")</f>
        <v>-</v>
      </c>
      <c r="AA66" s="187" t="str">
        <f>IFERROR(Y66/W66,"-")</f>
        <v>-</v>
      </c>
      <c r="AB66" s="181"/>
      <c r="AC66" s="85"/>
      <c r="AD66" s="78"/>
      <c r="AE66" s="94"/>
      <c r="AF66" s="95" t="str">
        <f>IF(Q66=0,"",IF(AE66=0,"",(AE66/Q66)))</f>
        <v/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 t="str">
        <f>IF(Q66=0,"",IF(AN66=0,"",(AN66/Q66)))</f>
        <v/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/>
      <c r="AX66" s="107" t="str">
        <f>IF(Q66=0,"",IF(AW66=0,"",(AW66/Q66)))</f>
        <v/>
      </c>
      <c r="AY66" s="106"/>
      <c r="AZ66" s="108" t="str">
        <f>IFERROR(AY66/AW66,"-")</f>
        <v>-</v>
      </c>
      <c r="BA66" s="109"/>
      <c r="BB66" s="110" t="str">
        <f>IFERROR(BA66/AW66,"-")</f>
        <v>-</v>
      </c>
      <c r="BC66" s="111"/>
      <c r="BD66" s="111"/>
      <c r="BE66" s="111"/>
      <c r="BF66" s="112"/>
      <c r="BG66" s="113" t="str">
        <f>IF(Q66=0,"",IF(BF66=0,"",(BF66/Q66)))</f>
        <v/>
      </c>
      <c r="BH66" s="112"/>
      <c r="BI66" s="114" t="str">
        <f>IFERROR(BH66/BF66,"-")</f>
        <v>-</v>
      </c>
      <c r="BJ66" s="115"/>
      <c r="BK66" s="116" t="str">
        <f>IFERROR(BJ66/BF66,"-")</f>
        <v>-</v>
      </c>
      <c r="BL66" s="117"/>
      <c r="BM66" s="117"/>
      <c r="BN66" s="117"/>
      <c r="BO66" s="119"/>
      <c r="BP66" s="120" t="str">
        <f>IF(Q66=0,"",IF(BO66=0,"",(BO66/Q66)))</f>
        <v/>
      </c>
      <c r="BQ66" s="121"/>
      <c r="BR66" s="122" t="str">
        <f>IFERROR(BQ66/BO66,"-")</f>
        <v>-</v>
      </c>
      <c r="BS66" s="123"/>
      <c r="BT66" s="124" t="str">
        <f>IFERROR(BS66/BO66,"-")</f>
        <v>-</v>
      </c>
      <c r="BU66" s="125"/>
      <c r="BV66" s="125"/>
      <c r="BW66" s="125"/>
      <c r="BX66" s="126"/>
      <c r="BY66" s="127" t="str">
        <f>IF(Q66=0,"",IF(BX66=0,"",(BX66/Q66)))</f>
        <v/>
      </c>
      <c r="BZ66" s="128"/>
      <c r="CA66" s="129" t="str">
        <f>IFERROR(BZ66/BX66,"-")</f>
        <v>-</v>
      </c>
      <c r="CB66" s="130"/>
      <c r="CC66" s="131" t="str">
        <f>IFERROR(CB66/BX66,"-")</f>
        <v>-</v>
      </c>
      <c r="CD66" s="132"/>
      <c r="CE66" s="132"/>
      <c r="CF66" s="132"/>
      <c r="CG66" s="133"/>
      <c r="CH66" s="134" t="str">
        <f>IF(Q66=0,"",IF(CG66=0,"",(CG66/Q66)))</f>
        <v/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0</v>
      </c>
      <c r="CQ66" s="141">
        <v>0</v>
      </c>
      <c r="CR66" s="141"/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>
        <f>AC67</f>
        <v>0</v>
      </c>
      <c r="B67" s="189" t="s">
        <v>197</v>
      </c>
      <c r="C67" s="189" t="s">
        <v>58</v>
      </c>
      <c r="D67" s="189"/>
      <c r="E67" s="189" t="s">
        <v>198</v>
      </c>
      <c r="F67" s="189" t="s">
        <v>199</v>
      </c>
      <c r="G67" s="189" t="s">
        <v>61</v>
      </c>
      <c r="H67" s="89" t="s">
        <v>185</v>
      </c>
      <c r="I67" s="89" t="s">
        <v>105</v>
      </c>
      <c r="J67" s="89" t="s">
        <v>200</v>
      </c>
      <c r="K67" s="181">
        <v>50000</v>
      </c>
      <c r="L67" s="80">
        <v>0</v>
      </c>
      <c r="M67" s="80">
        <v>0</v>
      </c>
      <c r="N67" s="80">
        <v>0</v>
      </c>
      <c r="O67" s="91">
        <v>4</v>
      </c>
      <c r="P67" s="92">
        <v>0</v>
      </c>
      <c r="Q67" s="93">
        <f>O67+P67</f>
        <v>4</v>
      </c>
      <c r="R67" s="81" t="str">
        <f>IFERROR(Q67/N67,"-")</f>
        <v>-</v>
      </c>
      <c r="S67" s="80">
        <v>0</v>
      </c>
      <c r="T67" s="80">
        <v>0</v>
      </c>
      <c r="U67" s="81">
        <f>IFERROR(T67/(Q67),"-")</f>
        <v>0</v>
      </c>
      <c r="V67" s="82">
        <f>IFERROR(K67/SUM(Q67:Q68),"-")</f>
        <v>10000</v>
      </c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>
        <f>SUM(Y67:Y68)-SUM(K67:K68)</f>
        <v>-50000</v>
      </c>
      <c r="AC67" s="85">
        <f>SUM(Y67:Y68)/SUM(K67:K68)</f>
        <v>0</v>
      </c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/>
      <c r="BG67" s="113">
        <f>IF(Q67=0,"",IF(BF67=0,"",(BF67/Q67)))</f>
        <v>0</v>
      </c>
      <c r="BH67" s="112"/>
      <c r="BI67" s="114" t="str">
        <f>IFERROR(BH67/BF67,"-")</f>
        <v>-</v>
      </c>
      <c r="BJ67" s="115"/>
      <c r="BK67" s="116" t="str">
        <f>IFERROR(BJ67/BF67,"-")</f>
        <v>-</v>
      </c>
      <c r="BL67" s="117"/>
      <c r="BM67" s="117"/>
      <c r="BN67" s="117"/>
      <c r="BO67" s="119">
        <v>1</v>
      </c>
      <c r="BP67" s="120">
        <f>IF(Q67=0,"",IF(BO67=0,"",(BO67/Q67)))</f>
        <v>0.25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>
        <v>2</v>
      </c>
      <c r="BY67" s="127">
        <f>IF(Q67=0,"",IF(BX67=0,"",(BX67/Q67)))</f>
        <v>0.5</v>
      </c>
      <c r="BZ67" s="128"/>
      <c r="CA67" s="129">
        <f>IFERROR(BZ67/BX67,"-")</f>
        <v>0</v>
      </c>
      <c r="CB67" s="130"/>
      <c r="CC67" s="131">
        <f>IFERROR(CB67/BX67,"-")</f>
        <v>0</v>
      </c>
      <c r="CD67" s="132"/>
      <c r="CE67" s="132"/>
      <c r="CF67" s="132"/>
      <c r="CG67" s="133">
        <v>1</v>
      </c>
      <c r="CH67" s="134">
        <f>IF(Q67=0,"",IF(CG67=0,"",(CG67/Q67)))</f>
        <v>0.25</v>
      </c>
      <c r="CI67" s="135"/>
      <c r="CJ67" s="136">
        <f>IFERROR(CI67/CG67,"-")</f>
        <v>0</v>
      </c>
      <c r="CK67" s="137"/>
      <c r="CL67" s="138">
        <f>IFERROR(CK67/CG67,"-")</f>
        <v>0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/>
      <c r="B68" s="189" t="s">
        <v>201</v>
      </c>
      <c r="C68" s="189" t="s">
        <v>58</v>
      </c>
      <c r="D68" s="189"/>
      <c r="E68" s="189" t="s">
        <v>198</v>
      </c>
      <c r="F68" s="189" t="s">
        <v>199</v>
      </c>
      <c r="G68" s="189" t="s">
        <v>66</v>
      </c>
      <c r="H68" s="89"/>
      <c r="I68" s="89"/>
      <c r="J68" s="89"/>
      <c r="K68" s="181"/>
      <c r="L68" s="80">
        <v>11</v>
      </c>
      <c r="M68" s="80">
        <v>7</v>
      </c>
      <c r="N68" s="80">
        <v>1</v>
      </c>
      <c r="O68" s="91">
        <v>1</v>
      </c>
      <c r="P68" s="92">
        <v>0</v>
      </c>
      <c r="Q68" s="93">
        <f>O68+P68</f>
        <v>1</v>
      </c>
      <c r="R68" s="81">
        <f>IFERROR(Q68/N68,"-")</f>
        <v>1</v>
      </c>
      <c r="S68" s="80">
        <v>0</v>
      </c>
      <c r="T68" s="80">
        <v>1</v>
      </c>
      <c r="U68" s="81">
        <f>IFERROR(T68/(Q68),"-")</f>
        <v>1</v>
      </c>
      <c r="V68" s="82"/>
      <c r="W68" s="83">
        <v>0</v>
      </c>
      <c r="X68" s="81">
        <f>IF(Q68=0,"-",W68/Q68)</f>
        <v>0</v>
      </c>
      <c r="Y68" s="186">
        <v>0</v>
      </c>
      <c r="Z68" s="187">
        <f>IFERROR(Y68/Q68,"-")</f>
        <v>0</v>
      </c>
      <c r="AA68" s="187" t="str">
        <f>IFERROR(Y68/W68,"-")</f>
        <v>-</v>
      </c>
      <c r="AB68" s="181"/>
      <c r="AC68" s="85"/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/>
      <c r="BG68" s="113">
        <f>IF(Q68=0,"",IF(BF68=0,"",(BF68/Q68)))</f>
        <v>0</v>
      </c>
      <c r="BH68" s="112"/>
      <c r="BI68" s="114" t="str">
        <f>IFERROR(BH68/BF68,"-")</f>
        <v>-</v>
      </c>
      <c r="BJ68" s="115"/>
      <c r="BK68" s="116" t="str">
        <f>IFERROR(BJ68/BF68,"-")</f>
        <v>-</v>
      </c>
      <c r="BL68" s="117"/>
      <c r="BM68" s="117"/>
      <c r="BN68" s="117"/>
      <c r="BO68" s="119">
        <v>1</v>
      </c>
      <c r="BP68" s="120">
        <f>IF(Q68=0,"",IF(BO68=0,"",(BO68/Q68)))</f>
        <v>1</v>
      </c>
      <c r="BQ68" s="121"/>
      <c r="BR68" s="122">
        <f>IFERROR(BQ68/BO68,"-")</f>
        <v>0</v>
      </c>
      <c r="BS68" s="123"/>
      <c r="BT68" s="124">
        <f>IFERROR(BS68/BO68,"-")</f>
        <v>0</v>
      </c>
      <c r="BU68" s="125"/>
      <c r="BV68" s="125"/>
      <c r="BW68" s="125"/>
      <c r="BX68" s="126"/>
      <c r="BY68" s="127">
        <f>IF(Q68=0,"",IF(BX68=0,"",(BX68/Q68)))</f>
        <v>0</v>
      </c>
      <c r="BZ68" s="128"/>
      <c r="CA68" s="129" t="str">
        <f>IFERROR(BZ68/BX68,"-")</f>
        <v>-</v>
      </c>
      <c r="CB68" s="130"/>
      <c r="CC68" s="131" t="str">
        <f>IFERROR(CB68/BX68,"-")</f>
        <v>-</v>
      </c>
      <c r="CD68" s="132"/>
      <c r="CE68" s="132"/>
      <c r="CF68" s="132"/>
      <c r="CG68" s="133"/>
      <c r="CH68" s="134">
        <f>IF(Q68=0,"",IF(CG68=0,"",(CG68/Q68)))</f>
        <v>0</v>
      </c>
      <c r="CI68" s="135"/>
      <c r="CJ68" s="136" t="str">
        <f>IFERROR(CI68/CG68,"-")</f>
        <v>-</v>
      </c>
      <c r="CK68" s="137"/>
      <c r="CL68" s="138" t="str">
        <f>IFERROR(CK68/CG68,"-")</f>
        <v>-</v>
      </c>
      <c r="CM68" s="139"/>
      <c r="CN68" s="139"/>
      <c r="CO68" s="139"/>
      <c r="CP68" s="140">
        <v>0</v>
      </c>
      <c r="CQ68" s="141">
        <v>0</v>
      </c>
      <c r="CR68" s="141"/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>
        <f>AC69</f>
        <v>0.1125</v>
      </c>
      <c r="B69" s="189" t="s">
        <v>202</v>
      </c>
      <c r="C69" s="189" t="s">
        <v>58</v>
      </c>
      <c r="D69" s="189"/>
      <c r="E69" s="189"/>
      <c r="F69" s="189"/>
      <c r="G69" s="189" t="s">
        <v>152</v>
      </c>
      <c r="H69" s="89" t="s">
        <v>203</v>
      </c>
      <c r="I69" s="89" t="s">
        <v>204</v>
      </c>
      <c r="J69" s="89" t="s">
        <v>205</v>
      </c>
      <c r="K69" s="181">
        <v>80000</v>
      </c>
      <c r="L69" s="80">
        <v>19</v>
      </c>
      <c r="M69" s="80">
        <v>0</v>
      </c>
      <c r="N69" s="80">
        <v>63</v>
      </c>
      <c r="O69" s="91">
        <v>10</v>
      </c>
      <c r="P69" s="92">
        <v>0</v>
      </c>
      <c r="Q69" s="93">
        <f>O69+P69</f>
        <v>10</v>
      </c>
      <c r="R69" s="81">
        <f>IFERROR(Q69/N69,"-")</f>
        <v>0.15873015873016</v>
      </c>
      <c r="S69" s="80">
        <v>0</v>
      </c>
      <c r="T69" s="80">
        <v>3</v>
      </c>
      <c r="U69" s="81">
        <f>IFERROR(T69/(Q69),"-")</f>
        <v>0.3</v>
      </c>
      <c r="V69" s="82">
        <f>IFERROR(K69/SUM(Q69:Q70),"-")</f>
        <v>6666.6666666667</v>
      </c>
      <c r="W69" s="83">
        <v>1</v>
      </c>
      <c r="X69" s="81">
        <f>IF(Q69=0,"-",W69/Q69)</f>
        <v>0.1</v>
      </c>
      <c r="Y69" s="186">
        <v>9000</v>
      </c>
      <c r="Z69" s="187">
        <f>IFERROR(Y69/Q69,"-")</f>
        <v>900</v>
      </c>
      <c r="AA69" s="187">
        <f>IFERROR(Y69/W69,"-")</f>
        <v>9000</v>
      </c>
      <c r="AB69" s="181">
        <f>SUM(Y69:Y70)-SUM(K69:K70)</f>
        <v>-71000</v>
      </c>
      <c r="AC69" s="85">
        <f>SUM(Y69:Y70)/SUM(K69:K70)</f>
        <v>0.1125</v>
      </c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>
        <v>2</v>
      </c>
      <c r="AO69" s="101">
        <f>IF(Q69=0,"",IF(AN69=0,"",(AN69/Q69)))</f>
        <v>0.2</v>
      </c>
      <c r="AP69" s="100"/>
      <c r="AQ69" s="102">
        <f>IFERROR(AP69/AN69,"-")</f>
        <v>0</v>
      </c>
      <c r="AR69" s="103"/>
      <c r="AS69" s="104">
        <f>IFERROR(AR69/AN69,"-")</f>
        <v>0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>
        <v>1</v>
      </c>
      <c r="BG69" s="113">
        <f>IF(Q69=0,"",IF(BF69=0,"",(BF69/Q69)))</f>
        <v>0.1</v>
      </c>
      <c r="BH69" s="112"/>
      <c r="BI69" s="114">
        <f>IFERROR(BH69/BF69,"-")</f>
        <v>0</v>
      </c>
      <c r="BJ69" s="115"/>
      <c r="BK69" s="116">
        <f>IFERROR(BJ69/BF69,"-")</f>
        <v>0</v>
      </c>
      <c r="BL69" s="117"/>
      <c r="BM69" s="117"/>
      <c r="BN69" s="117"/>
      <c r="BO69" s="119">
        <v>4</v>
      </c>
      <c r="BP69" s="120">
        <f>IF(Q69=0,"",IF(BO69=0,"",(BO69/Q69)))</f>
        <v>0.4</v>
      </c>
      <c r="BQ69" s="121"/>
      <c r="BR69" s="122">
        <f>IFERROR(BQ69/BO69,"-")</f>
        <v>0</v>
      </c>
      <c r="BS69" s="123"/>
      <c r="BT69" s="124">
        <f>IFERROR(BS69/BO69,"-")</f>
        <v>0</v>
      </c>
      <c r="BU69" s="125"/>
      <c r="BV69" s="125"/>
      <c r="BW69" s="125"/>
      <c r="BX69" s="126"/>
      <c r="BY69" s="127">
        <f>IF(Q69=0,"",IF(BX69=0,"",(BX69/Q69)))</f>
        <v>0</v>
      </c>
      <c r="BZ69" s="128"/>
      <c r="CA69" s="129" t="str">
        <f>IFERROR(BZ69/BX69,"-")</f>
        <v>-</v>
      </c>
      <c r="CB69" s="130"/>
      <c r="CC69" s="131" t="str">
        <f>IFERROR(CB69/BX69,"-")</f>
        <v>-</v>
      </c>
      <c r="CD69" s="132"/>
      <c r="CE69" s="132"/>
      <c r="CF69" s="132"/>
      <c r="CG69" s="133">
        <v>3</v>
      </c>
      <c r="CH69" s="134">
        <f>IF(Q69=0,"",IF(CG69=0,"",(CG69/Q69)))</f>
        <v>0.3</v>
      </c>
      <c r="CI69" s="135">
        <v>1</v>
      </c>
      <c r="CJ69" s="136">
        <f>IFERROR(CI69/CG69,"-")</f>
        <v>0.33333333333333</v>
      </c>
      <c r="CK69" s="137">
        <v>9000</v>
      </c>
      <c r="CL69" s="138">
        <f>IFERROR(CK69/CG69,"-")</f>
        <v>3000</v>
      </c>
      <c r="CM69" s="139"/>
      <c r="CN69" s="139"/>
      <c r="CO69" s="139">
        <v>1</v>
      </c>
      <c r="CP69" s="140">
        <v>1</v>
      </c>
      <c r="CQ69" s="141">
        <v>9000</v>
      </c>
      <c r="CR69" s="141">
        <v>9000</v>
      </c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/>
      <c r="B70" s="189" t="s">
        <v>206</v>
      </c>
      <c r="C70" s="189" t="s">
        <v>58</v>
      </c>
      <c r="D70" s="189"/>
      <c r="E70" s="189"/>
      <c r="F70" s="189"/>
      <c r="G70" s="189" t="s">
        <v>66</v>
      </c>
      <c r="H70" s="89"/>
      <c r="I70" s="89"/>
      <c r="J70" s="89"/>
      <c r="K70" s="181"/>
      <c r="L70" s="80">
        <v>14</v>
      </c>
      <c r="M70" s="80">
        <v>12</v>
      </c>
      <c r="N70" s="80">
        <v>1</v>
      </c>
      <c r="O70" s="91">
        <v>2</v>
      </c>
      <c r="P70" s="92">
        <v>0</v>
      </c>
      <c r="Q70" s="93">
        <f>O70+P70</f>
        <v>2</v>
      </c>
      <c r="R70" s="81">
        <f>IFERROR(Q70/N70,"-")</f>
        <v>2</v>
      </c>
      <c r="S70" s="80">
        <v>0</v>
      </c>
      <c r="T70" s="80">
        <v>0</v>
      </c>
      <c r="U70" s="81">
        <f>IFERROR(T70/(Q70),"-")</f>
        <v>0</v>
      </c>
      <c r="V70" s="82"/>
      <c r="W70" s="83">
        <v>0</v>
      </c>
      <c r="X70" s="81">
        <f>IF(Q70=0,"-",W70/Q70)</f>
        <v>0</v>
      </c>
      <c r="Y70" s="186">
        <v>0</v>
      </c>
      <c r="Z70" s="187">
        <f>IFERROR(Y70/Q70,"-")</f>
        <v>0</v>
      </c>
      <c r="AA70" s="187" t="str">
        <f>IFERROR(Y70/W70,"-")</f>
        <v>-</v>
      </c>
      <c r="AB70" s="181"/>
      <c r="AC70" s="85"/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1</v>
      </c>
      <c r="BP70" s="120">
        <f>IF(Q70=0,"",IF(BO70=0,"",(BO70/Q70)))</f>
        <v>0.5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>
        <v>1</v>
      </c>
      <c r="BY70" s="127">
        <f>IF(Q70=0,"",IF(BX70=0,"",(BX70/Q70)))</f>
        <v>0.5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/>
      <c r="CH70" s="134">
        <f>IF(Q70=0,"",IF(CG70=0,"",(CG70/Q70)))</f>
        <v>0</v>
      </c>
      <c r="CI70" s="135"/>
      <c r="CJ70" s="136" t="str">
        <f>IFERROR(CI70/CG70,"-")</f>
        <v>-</v>
      </c>
      <c r="CK70" s="137"/>
      <c r="CL70" s="138" t="str">
        <f>IFERROR(CK70/CG70,"-")</f>
        <v>-</v>
      </c>
      <c r="CM70" s="139"/>
      <c r="CN70" s="139"/>
      <c r="CO70" s="139"/>
      <c r="CP70" s="140">
        <v>0</v>
      </c>
      <c r="CQ70" s="141">
        <v>0</v>
      </c>
      <c r="CR70" s="141"/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>
        <f>AC71</f>
        <v>0.2625</v>
      </c>
      <c r="B71" s="189" t="s">
        <v>207</v>
      </c>
      <c r="C71" s="189" t="s">
        <v>58</v>
      </c>
      <c r="D71" s="189"/>
      <c r="E71" s="189" t="s">
        <v>208</v>
      </c>
      <c r="F71" s="189" t="s">
        <v>209</v>
      </c>
      <c r="G71" s="189" t="s">
        <v>61</v>
      </c>
      <c r="H71" s="89" t="s">
        <v>89</v>
      </c>
      <c r="I71" s="89" t="s">
        <v>210</v>
      </c>
      <c r="J71" s="190" t="s">
        <v>106</v>
      </c>
      <c r="K71" s="181">
        <v>80000</v>
      </c>
      <c r="L71" s="80">
        <v>0</v>
      </c>
      <c r="M71" s="80">
        <v>0</v>
      </c>
      <c r="N71" s="80">
        <v>0</v>
      </c>
      <c r="O71" s="91">
        <v>2</v>
      </c>
      <c r="P71" s="92">
        <v>0</v>
      </c>
      <c r="Q71" s="93">
        <f>O71+P71</f>
        <v>2</v>
      </c>
      <c r="R71" s="81" t="str">
        <f>IFERROR(Q71/N71,"-")</f>
        <v>-</v>
      </c>
      <c r="S71" s="80">
        <v>0</v>
      </c>
      <c r="T71" s="80">
        <v>0</v>
      </c>
      <c r="U71" s="81">
        <f>IFERROR(T71/(Q71),"-")</f>
        <v>0</v>
      </c>
      <c r="V71" s="82">
        <f>IFERROR(K71/SUM(Q71:Q76),"-")</f>
        <v>6153.8461538462</v>
      </c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>
        <f>SUM(Y71:Y76)-SUM(K71:K76)</f>
        <v>-59000</v>
      </c>
      <c r="AC71" s="85">
        <f>SUM(Y71:Y76)/SUM(K71:K76)</f>
        <v>0.2625</v>
      </c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>
        <v>1</v>
      </c>
      <c r="AX71" s="107">
        <f>IF(Q71=0,"",IF(AW71=0,"",(AW71/Q71)))</f>
        <v>0.5</v>
      </c>
      <c r="AY71" s="106"/>
      <c r="AZ71" s="108">
        <f>IFERROR(AY71/AW71,"-")</f>
        <v>0</v>
      </c>
      <c r="BA71" s="109"/>
      <c r="BB71" s="110">
        <f>IFERROR(BA71/AW71,"-")</f>
        <v>0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0.5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/>
      <c r="BY71" s="127">
        <f>IF(Q71=0,"",IF(BX71=0,"",(BX71/Q71)))</f>
        <v>0</v>
      </c>
      <c r="BZ71" s="128"/>
      <c r="CA71" s="129" t="str">
        <f>IFERROR(BZ71/BX71,"-")</f>
        <v>-</v>
      </c>
      <c r="CB71" s="130"/>
      <c r="CC71" s="131" t="str">
        <f>IFERROR(CB71/BX71,"-")</f>
        <v>-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/>
      <c r="B72" s="189" t="s">
        <v>211</v>
      </c>
      <c r="C72" s="189" t="s">
        <v>58</v>
      </c>
      <c r="D72" s="189"/>
      <c r="E72" s="189" t="s">
        <v>212</v>
      </c>
      <c r="F72" s="189" t="s">
        <v>213</v>
      </c>
      <c r="G72" s="189" t="s">
        <v>61</v>
      </c>
      <c r="H72" s="89" t="s">
        <v>89</v>
      </c>
      <c r="I72" s="89" t="s">
        <v>210</v>
      </c>
      <c r="J72" s="190" t="s">
        <v>121</v>
      </c>
      <c r="K72" s="181"/>
      <c r="L72" s="80">
        <v>0</v>
      </c>
      <c r="M72" s="80">
        <v>0</v>
      </c>
      <c r="N72" s="80">
        <v>0</v>
      </c>
      <c r="O72" s="91">
        <v>3</v>
      </c>
      <c r="P72" s="92">
        <v>0</v>
      </c>
      <c r="Q72" s="93">
        <f>O72+P72</f>
        <v>3</v>
      </c>
      <c r="R72" s="81" t="str">
        <f>IFERROR(Q72/N72,"-")</f>
        <v>-</v>
      </c>
      <c r="S72" s="80">
        <v>0</v>
      </c>
      <c r="T72" s="80">
        <v>0</v>
      </c>
      <c r="U72" s="81">
        <f>IFERROR(T72/(Q72),"-")</f>
        <v>0</v>
      </c>
      <c r="V72" s="82"/>
      <c r="W72" s="83">
        <v>1</v>
      </c>
      <c r="X72" s="81">
        <f>IF(Q72=0,"-",W72/Q72)</f>
        <v>0.33333333333333</v>
      </c>
      <c r="Y72" s="186">
        <v>18000</v>
      </c>
      <c r="Z72" s="187">
        <f>IFERROR(Y72/Q72,"-")</f>
        <v>6000</v>
      </c>
      <c r="AA72" s="187">
        <f>IFERROR(Y72/W72,"-")</f>
        <v>18000</v>
      </c>
      <c r="AB72" s="181"/>
      <c r="AC72" s="85"/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>
        <v>1</v>
      </c>
      <c r="AO72" s="101">
        <f>IF(Q72=0,"",IF(AN72=0,"",(AN72/Q72)))</f>
        <v>0.33333333333333</v>
      </c>
      <c r="AP72" s="100">
        <v>1</v>
      </c>
      <c r="AQ72" s="102">
        <f>IFERROR(AP72/AN72,"-")</f>
        <v>1</v>
      </c>
      <c r="AR72" s="103">
        <v>18000</v>
      </c>
      <c r="AS72" s="104">
        <f>IFERROR(AR72/AN72,"-")</f>
        <v>18000</v>
      </c>
      <c r="AT72" s="105"/>
      <c r="AU72" s="105"/>
      <c r="AV72" s="105">
        <v>1</v>
      </c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>
        <v>2</v>
      </c>
      <c r="BG72" s="113">
        <f>IF(Q72=0,"",IF(BF72=0,"",(BF72/Q72)))</f>
        <v>0.66666666666667</v>
      </c>
      <c r="BH72" s="112"/>
      <c r="BI72" s="114">
        <f>IFERROR(BH72/BF72,"-")</f>
        <v>0</v>
      </c>
      <c r="BJ72" s="115"/>
      <c r="BK72" s="116">
        <f>IFERROR(BJ72/BF72,"-")</f>
        <v>0</v>
      </c>
      <c r="BL72" s="117"/>
      <c r="BM72" s="117"/>
      <c r="BN72" s="117"/>
      <c r="BO72" s="119"/>
      <c r="BP72" s="120">
        <f>IF(Q72=0,"",IF(BO72=0,"",(BO72/Q72)))</f>
        <v>0</v>
      </c>
      <c r="BQ72" s="121"/>
      <c r="BR72" s="122" t="str">
        <f>IFERROR(BQ72/BO72,"-")</f>
        <v>-</v>
      </c>
      <c r="BS72" s="123"/>
      <c r="BT72" s="124" t="str">
        <f>IFERROR(BS72/BO72,"-")</f>
        <v>-</v>
      </c>
      <c r="BU72" s="125"/>
      <c r="BV72" s="125"/>
      <c r="BW72" s="125"/>
      <c r="BX72" s="126"/>
      <c r="BY72" s="127">
        <f>IF(Q72=0,"",IF(BX72=0,"",(BX72/Q72)))</f>
        <v>0</v>
      </c>
      <c r="BZ72" s="128"/>
      <c r="CA72" s="129" t="str">
        <f>IFERROR(BZ72/BX72,"-")</f>
        <v>-</v>
      </c>
      <c r="CB72" s="130"/>
      <c r="CC72" s="131" t="str">
        <f>IFERROR(CB72/BX72,"-")</f>
        <v>-</v>
      </c>
      <c r="CD72" s="132"/>
      <c r="CE72" s="132"/>
      <c r="CF72" s="132"/>
      <c r="CG72" s="133"/>
      <c r="CH72" s="134">
        <f>IF(Q72=0,"",IF(CG72=0,"",(CG72/Q72)))</f>
        <v>0</v>
      </c>
      <c r="CI72" s="135"/>
      <c r="CJ72" s="136" t="str">
        <f>IFERROR(CI72/CG72,"-")</f>
        <v>-</v>
      </c>
      <c r="CK72" s="137"/>
      <c r="CL72" s="138" t="str">
        <f>IFERROR(CK72/CG72,"-")</f>
        <v>-</v>
      </c>
      <c r="CM72" s="139"/>
      <c r="CN72" s="139"/>
      <c r="CO72" s="139"/>
      <c r="CP72" s="140">
        <v>1</v>
      </c>
      <c r="CQ72" s="141">
        <v>18000</v>
      </c>
      <c r="CR72" s="141">
        <v>18000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214</v>
      </c>
      <c r="C73" s="189" t="s">
        <v>58</v>
      </c>
      <c r="D73" s="189"/>
      <c r="E73" s="189" t="s">
        <v>215</v>
      </c>
      <c r="F73" s="189" t="s">
        <v>216</v>
      </c>
      <c r="G73" s="189" t="s">
        <v>61</v>
      </c>
      <c r="H73" s="89" t="s">
        <v>89</v>
      </c>
      <c r="I73" s="89" t="s">
        <v>210</v>
      </c>
      <c r="J73" s="190" t="s">
        <v>136</v>
      </c>
      <c r="K73" s="181"/>
      <c r="L73" s="80">
        <v>0</v>
      </c>
      <c r="M73" s="80">
        <v>0</v>
      </c>
      <c r="N73" s="80">
        <v>0</v>
      </c>
      <c r="O73" s="91">
        <v>2</v>
      </c>
      <c r="P73" s="92">
        <v>0</v>
      </c>
      <c r="Q73" s="93">
        <f>O73+P73</f>
        <v>2</v>
      </c>
      <c r="R73" s="81" t="str">
        <f>IFERROR(Q73/N73,"-")</f>
        <v>-</v>
      </c>
      <c r="S73" s="80">
        <v>0</v>
      </c>
      <c r="T73" s="80">
        <v>0</v>
      </c>
      <c r="U73" s="81">
        <f>IFERROR(T73/(Q73),"-")</f>
        <v>0</v>
      </c>
      <c r="V73" s="82"/>
      <c r="W73" s="83">
        <v>0</v>
      </c>
      <c r="X73" s="81">
        <f>IF(Q73=0,"-",W73/Q73)</f>
        <v>0</v>
      </c>
      <c r="Y73" s="186">
        <v>0</v>
      </c>
      <c r="Z73" s="187">
        <f>IFERROR(Y73/Q73,"-")</f>
        <v>0</v>
      </c>
      <c r="AA73" s="187" t="str">
        <f>IFERROR(Y73/W73,"-")</f>
        <v>-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2</v>
      </c>
      <c r="AO73" s="101">
        <f>IF(Q73=0,"",IF(AN73=0,"",(AN73/Q73)))</f>
        <v>1</v>
      </c>
      <c r="AP73" s="100"/>
      <c r="AQ73" s="102">
        <f>IFERROR(AP73/AN73,"-")</f>
        <v>0</v>
      </c>
      <c r="AR73" s="103"/>
      <c r="AS73" s="104">
        <f>IFERROR(AR73/AN73,"-")</f>
        <v>0</v>
      </c>
      <c r="AT73" s="105"/>
      <c r="AU73" s="105"/>
      <c r="AV73" s="105"/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/>
      <c r="BG73" s="113">
        <f>IF(Q73=0,"",IF(BF73=0,"",(BF73/Q73)))</f>
        <v>0</v>
      </c>
      <c r="BH73" s="112"/>
      <c r="BI73" s="114" t="str">
        <f>IFERROR(BH73/BF73,"-")</f>
        <v>-</v>
      </c>
      <c r="BJ73" s="115"/>
      <c r="BK73" s="116" t="str">
        <f>IFERROR(BJ73/BF73,"-")</f>
        <v>-</v>
      </c>
      <c r="BL73" s="117"/>
      <c r="BM73" s="117"/>
      <c r="BN73" s="117"/>
      <c r="BO73" s="119"/>
      <c r="BP73" s="120">
        <f>IF(Q73=0,"",IF(BO73=0,"",(BO73/Q73)))</f>
        <v>0</v>
      </c>
      <c r="BQ73" s="121"/>
      <c r="BR73" s="122" t="str">
        <f>IFERROR(BQ73/BO73,"-")</f>
        <v>-</v>
      </c>
      <c r="BS73" s="123"/>
      <c r="BT73" s="124" t="str">
        <f>IFERROR(BS73/BO73,"-")</f>
        <v>-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0</v>
      </c>
      <c r="CQ73" s="141">
        <v>0</v>
      </c>
      <c r="CR73" s="141"/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/>
      <c r="B74" s="189" t="s">
        <v>217</v>
      </c>
      <c r="C74" s="189" t="s">
        <v>58</v>
      </c>
      <c r="D74" s="189"/>
      <c r="E74" s="189" t="s">
        <v>218</v>
      </c>
      <c r="F74" s="189" t="s">
        <v>219</v>
      </c>
      <c r="G74" s="189" t="s">
        <v>61</v>
      </c>
      <c r="H74" s="89" t="s">
        <v>89</v>
      </c>
      <c r="I74" s="89" t="s">
        <v>210</v>
      </c>
      <c r="J74" s="190" t="s">
        <v>166</v>
      </c>
      <c r="K74" s="181"/>
      <c r="L74" s="80">
        <v>0</v>
      </c>
      <c r="M74" s="80">
        <v>0</v>
      </c>
      <c r="N74" s="80">
        <v>0</v>
      </c>
      <c r="O74" s="91">
        <v>4</v>
      </c>
      <c r="P74" s="92">
        <v>0</v>
      </c>
      <c r="Q74" s="93">
        <f>O74+P74</f>
        <v>4</v>
      </c>
      <c r="R74" s="81" t="str">
        <f>IFERROR(Q74/N74,"-")</f>
        <v>-</v>
      </c>
      <c r="S74" s="80">
        <v>0</v>
      </c>
      <c r="T74" s="80">
        <v>1</v>
      </c>
      <c r="U74" s="81">
        <f>IFERROR(T74/(Q74),"-")</f>
        <v>0.25</v>
      </c>
      <c r="V74" s="82"/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/>
      <c r="AC74" s="85"/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>
        <v>1</v>
      </c>
      <c r="AX74" s="107">
        <f>IF(Q74=0,"",IF(AW74=0,"",(AW74/Q74)))</f>
        <v>0.25</v>
      </c>
      <c r="AY74" s="106"/>
      <c r="AZ74" s="108">
        <f>IFERROR(AY74/AW74,"-")</f>
        <v>0</v>
      </c>
      <c r="BA74" s="109"/>
      <c r="BB74" s="110">
        <f>IFERROR(BA74/AW74,"-")</f>
        <v>0</v>
      </c>
      <c r="BC74" s="111"/>
      <c r="BD74" s="111"/>
      <c r="BE74" s="111"/>
      <c r="BF74" s="112">
        <v>2</v>
      </c>
      <c r="BG74" s="113">
        <f>IF(Q74=0,"",IF(BF74=0,"",(BF74/Q74)))</f>
        <v>0.5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1</v>
      </c>
      <c r="BP74" s="120">
        <f>IF(Q74=0,"",IF(BO74=0,"",(BO74/Q74)))</f>
        <v>0.25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/>
      <c r="BY74" s="127">
        <f>IF(Q74=0,"",IF(BX74=0,"",(BX74/Q74)))</f>
        <v>0</v>
      </c>
      <c r="BZ74" s="128"/>
      <c r="CA74" s="129" t="str">
        <f>IFERROR(BZ74/BX74,"-")</f>
        <v>-</v>
      </c>
      <c r="CB74" s="130"/>
      <c r="CC74" s="131" t="str">
        <f>IFERROR(CB74/BX74,"-")</f>
        <v>-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220</v>
      </c>
      <c r="C75" s="189" t="s">
        <v>58</v>
      </c>
      <c r="D75" s="189"/>
      <c r="E75" s="189" t="s">
        <v>221</v>
      </c>
      <c r="F75" s="189" t="s">
        <v>222</v>
      </c>
      <c r="G75" s="189" t="s">
        <v>61</v>
      </c>
      <c r="H75" s="89" t="s">
        <v>89</v>
      </c>
      <c r="I75" s="89" t="s">
        <v>210</v>
      </c>
      <c r="J75" s="190" t="s">
        <v>223</v>
      </c>
      <c r="K75" s="181"/>
      <c r="L75" s="80">
        <v>0</v>
      </c>
      <c r="M75" s="80">
        <v>0</v>
      </c>
      <c r="N75" s="80">
        <v>0</v>
      </c>
      <c r="O75" s="91">
        <v>2</v>
      </c>
      <c r="P75" s="92">
        <v>0</v>
      </c>
      <c r="Q75" s="93">
        <f>O75+P75</f>
        <v>2</v>
      </c>
      <c r="R75" s="81" t="str">
        <f>IFERROR(Q75/N75,"-")</f>
        <v>-</v>
      </c>
      <c r="S75" s="80">
        <v>0</v>
      </c>
      <c r="T75" s="80">
        <v>0</v>
      </c>
      <c r="U75" s="81">
        <f>IFERROR(T75/(Q75),"-")</f>
        <v>0</v>
      </c>
      <c r="V75" s="82"/>
      <c r="W75" s="83">
        <v>1</v>
      </c>
      <c r="X75" s="81">
        <f>IF(Q75=0,"-",W75/Q75)</f>
        <v>0.5</v>
      </c>
      <c r="Y75" s="186">
        <v>3000</v>
      </c>
      <c r="Z75" s="187">
        <f>IFERROR(Y75/Q75,"-")</f>
        <v>1500</v>
      </c>
      <c r="AA75" s="187">
        <f>IFERROR(Y75/W75,"-")</f>
        <v>3000</v>
      </c>
      <c r="AB75" s="181"/>
      <c r="AC75" s="85"/>
      <c r="AD75" s="78"/>
      <c r="AE75" s="94"/>
      <c r="AF75" s="95">
        <f>IF(Q75=0,"",IF(AE75=0,"",(AE75/Q75)))</f>
        <v>0</v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>
        <f>IF(Q75=0,"",IF(AN75=0,"",(AN75/Q75)))</f>
        <v>0</v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>
        <f>IF(Q75=0,"",IF(AW75=0,"",(AW75/Q75)))</f>
        <v>0</v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>
        <f>IF(Q75=0,"",IF(BF75=0,"",(BF75/Q75)))</f>
        <v>0</v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>
        <v>1</v>
      </c>
      <c r="BP75" s="120">
        <f>IF(Q75=0,"",IF(BO75=0,"",(BO75/Q75)))</f>
        <v>0.5</v>
      </c>
      <c r="BQ75" s="121">
        <v>1</v>
      </c>
      <c r="BR75" s="122">
        <f>IFERROR(BQ75/BO75,"-")</f>
        <v>1</v>
      </c>
      <c r="BS75" s="123">
        <v>3000</v>
      </c>
      <c r="BT75" s="124">
        <f>IFERROR(BS75/BO75,"-")</f>
        <v>3000</v>
      </c>
      <c r="BU75" s="125">
        <v>1</v>
      </c>
      <c r="BV75" s="125"/>
      <c r="BW75" s="125"/>
      <c r="BX75" s="126"/>
      <c r="BY75" s="127">
        <f>IF(Q75=0,"",IF(BX75=0,"",(BX75/Q75)))</f>
        <v>0</v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>
        <v>1</v>
      </c>
      <c r="CH75" s="134">
        <f>IF(Q75=0,"",IF(CG75=0,"",(CG75/Q75)))</f>
        <v>0.5</v>
      </c>
      <c r="CI75" s="135"/>
      <c r="CJ75" s="136">
        <f>IFERROR(CI75/CG75,"-")</f>
        <v>0</v>
      </c>
      <c r="CK75" s="137"/>
      <c r="CL75" s="138">
        <f>IFERROR(CK75/CG75,"-")</f>
        <v>0</v>
      </c>
      <c r="CM75" s="139"/>
      <c r="CN75" s="139"/>
      <c r="CO75" s="139"/>
      <c r="CP75" s="140">
        <v>1</v>
      </c>
      <c r="CQ75" s="141">
        <v>3000</v>
      </c>
      <c r="CR75" s="141">
        <v>3000</v>
      </c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/>
      <c r="B76" s="189" t="s">
        <v>224</v>
      </c>
      <c r="C76" s="189" t="s">
        <v>58</v>
      </c>
      <c r="D76" s="189"/>
      <c r="E76" s="189" t="s">
        <v>102</v>
      </c>
      <c r="F76" s="189" t="s">
        <v>102</v>
      </c>
      <c r="G76" s="189" t="s">
        <v>66</v>
      </c>
      <c r="H76" s="89" t="s">
        <v>141</v>
      </c>
      <c r="I76" s="89"/>
      <c r="J76" s="89"/>
      <c r="K76" s="181"/>
      <c r="L76" s="80">
        <v>97</v>
      </c>
      <c r="M76" s="80">
        <v>10</v>
      </c>
      <c r="N76" s="80">
        <v>0</v>
      </c>
      <c r="O76" s="91">
        <v>0</v>
      </c>
      <c r="P76" s="92">
        <v>0</v>
      </c>
      <c r="Q76" s="93">
        <f>O76+P76</f>
        <v>0</v>
      </c>
      <c r="R76" s="81" t="str">
        <f>IFERROR(Q76/N76,"-")</f>
        <v>-</v>
      </c>
      <c r="S76" s="80">
        <v>0</v>
      </c>
      <c r="T76" s="80">
        <v>0</v>
      </c>
      <c r="U76" s="81" t="str">
        <f>IFERROR(T76/(Q76),"-")</f>
        <v>-</v>
      </c>
      <c r="V76" s="82"/>
      <c r="W76" s="83">
        <v>0</v>
      </c>
      <c r="X76" s="81" t="str">
        <f>IF(Q76=0,"-",W76/Q76)</f>
        <v>-</v>
      </c>
      <c r="Y76" s="186">
        <v>0</v>
      </c>
      <c r="Z76" s="187" t="str">
        <f>IFERROR(Y76/Q76,"-")</f>
        <v>-</v>
      </c>
      <c r="AA76" s="187" t="str">
        <f>IFERROR(Y76/W76,"-")</f>
        <v>-</v>
      </c>
      <c r="AB76" s="181"/>
      <c r="AC76" s="85"/>
      <c r="AD76" s="78"/>
      <c r="AE76" s="94"/>
      <c r="AF76" s="95" t="str">
        <f>IF(Q76=0,"",IF(AE76=0,"",(AE76/Q76)))</f>
        <v/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 t="str">
        <f>IF(Q76=0,"",IF(AN76=0,"",(AN76/Q76)))</f>
        <v/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 t="str">
        <f>IF(Q76=0,"",IF(AW76=0,"",(AW76/Q76)))</f>
        <v/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 t="str">
        <f>IF(Q76=0,"",IF(BF76=0,"",(BF76/Q76)))</f>
        <v/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/>
      <c r="BP76" s="120" t="str">
        <f>IF(Q76=0,"",IF(BO76=0,"",(BO76/Q76)))</f>
        <v/>
      </c>
      <c r="BQ76" s="121"/>
      <c r="BR76" s="122" t="str">
        <f>IFERROR(BQ76/BO76,"-")</f>
        <v>-</v>
      </c>
      <c r="BS76" s="123"/>
      <c r="BT76" s="124" t="str">
        <f>IFERROR(BS76/BO76,"-")</f>
        <v>-</v>
      </c>
      <c r="BU76" s="125"/>
      <c r="BV76" s="125"/>
      <c r="BW76" s="125"/>
      <c r="BX76" s="126"/>
      <c r="BY76" s="127" t="str">
        <f>IF(Q76=0,"",IF(BX76=0,"",(BX76/Q76)))</f>
        <v/>
      </c>
      <c r="BZ76" s="128"/>
      <c r="CA76" s="129" t="str">
        <f>IFERROR(BZ76/BX76,"-")</f>
        <v>-</v>
      </c>
      <c r="CB76" s="130"/>
      <c r="CC76" s="131" t="str">
        <f>IFERROR(CB76/BX76,"-")</f>
        <v>-</v>
      </c>
      <c r="CD76" s="132"/>
      <c r="CE76" s="132"/>
      <c r="CF76" s="132"/>
      <c r="CG76" s="133"/>
      <c r="CH76" s="134" t="str">
        <f>IF(Q76=0,"",IF(CG76=0,"",(CG76/Q76)))</f>
        <v/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0</v>
      </c>
      <c r="CQ76" s="141">
        <v>0</v>
      </c>
      <c r="CR76" s="141"/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 t="str">
        <f>AC77</f>
        <v>0</v>
      </c>
      <c r="B77" s="189" t="s">
        <v>225</v>
      </c>
      <c r="C77" s="189" t="s">
        <v>58</v>
      </c>
      <c r="D77" s="189"/>
      <c r="E77" s="189"/>
      <c r="F77" s="189"/>
      <c r="G77" s="189" t="s">
        <v>61</v>
      </c>
      <c r="H77" s="89" t="s">
        <v>226</v>
      </c>
      <c r="I77" s="89" t="s">
        <v>204</v>
      </c>
      <c r="J77" s="190" t="s">
        <v>223</v>
      </c>
      <c r="K77" s="181">
        <v>0</v>
      </c>
      <c r="L77" s="80">
        <v>0</v>
      </c>
      <c r="M77" s="80">
        <v>0</v>
      </c>
      <c r="N77" s="80">
        <v>0</v>
      </c>
      <c r="O77" s="91">
        <v>8</v>
      </c>
      <c r="P77" s="92">
        <v>0</v>
      </c>
      <c r="Q77" s="93">
        <f>O77+P77</f>
        <v>8</v>
      </c>
      <c r="R77" s="81" t="str">
        <f>IFERROR(Q77/N77,"-")</f>
        <v>-</v>
      </c>
      <c r="S77" s="80">
        <v>1</v>
      </c>
      <c r="T77" s="80">
        <v>1</v>
      </c>
      <c r="U77" s="81">
        <f>IFERROR(T77/(Q77),"-")</f>
        <v>0.125</v>
      </c>
      <c r="V77" s="82">
        <f>IFERROR(K77/SUM(Q77:Q78),"-")</f>
        <v>0</v>
      </c>
      <c r="W77" s="83">
        <v>1</v>
      </c>
      <c r="X77" s="81">
        <f>IF(Q77=0,"-",W77/Q77)</f>
        <v>0.125</v>
      </c>
      <c r="Y77" s="186">
        <v>3000</v>
      </c>
      <c r="Z77" s="187">
        <f>IFERROR(Y77/Q77,"-")</f>
        <v>375</v>
      </c>
      <c r="AA77" s="187">
        <f>IFERROR(Y77/W77,"-")</f>
        <v>3000</v>
      </c>
      <c r="AB77" s="181">
        <f>SUM(Y77:Y78)-SUM(K77:K78)</f>
        <v>3000</v>
      </c>
      <c r="AC77" s="85" t="str">
        <f>SUM(Y77:Y78)/SUM(K77:K78)</f>
        <v>0</v>
      </c>
      <c r="AD77" s="78"/>
      <c r="AE77" s="94"/>
      <c r="AF77" s="95">
        <f>IF(Q77=0,"",IF(AE77=0,"",(AE77/Q77)))</f>
        <v>0</v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>
        <f>IF(Q77=0,"",IF(AN77=0,"",(AN77/Q77)))</f>
        <v>0</v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>
        <f>IF(Q77=0,"",IF(AW77=0,"",(AW77/Q77)))</f>
        <v>0</v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>
        <v>2</v>
      </c>
      <c r="BG77" s="113">
        <f>IF(Q77=0,"",IF(BF77=0,"",(BF77/Q77)))</f>
        <v>0.25</v>
      </c>
      <c r="BH77" s="112">
        <v>1</v>
      </c>
      <c r="BI77" s="114">
        <f>IFERROR(BH77/BF77,"-")</f>
        <v>0.5</v>
      </c>
      <c r="BJ77" s="115">
        <v>3000</v>
      </c>
      <c r="BK77" s="116">
        <f>IFERROR(BJ77/BF77,"-")</f>
        <v>1500</v>
      </c>
      <c r="BL77" s="117">
        <v>1</v>
      </c>
      <c r="BM77" s="117"/>
      <c r="BN77" s="117"/>
      <c r="BO77" s="119">
        <v>6</v>
      </c>
      <c r="BP77" s="120">
        <f>IF(Q77=0,"",IF(BO77=0,"",(BO77/Q77)))</f>
        <v>0.75</v>
      </c>
      <c r="BQ77" s="121"/>
      <c r="BR77" s="122">
        <f>IFERROR(BQ77/BO77,"-")</f>
        <v>0</v>
      </c>
      <c r="BS77" s="123"/>
      <c r="BT77" s="124">
        <f>IFERROR(BS77/BO77,"-")</f>
        <v>0</v>
      </c>
      <c r="BU77" s="125"/>
      <c r="BV77" s="125"/>
      <c r="BW77" s="125"/>
      <c r="BX77" s="126"/>
      <c r="BY77" s="127">
        <f>IF(Q77=0,"",IF(BX77=0,"",(BX77/Q77)))</f>
        <v>0</v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>
        <f>IF(Q77=0,"",IF(CG77=0,"",(CG77/Q77)))</f>
        <v>0</v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1</v>
      </c>
      <c r="CQ77" s="141">
        <v>3000</v>
      </c>
      <c r="CR77" s="141">
        <v>3000</v>
      </c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/>
      <c r="B78" s="189" t="s">
        <v>227</v>
      </c>
      <c r="C78" s="189" t="s">
        <v>58</v>
      </c>
      <c r="D78" s="189"/>
      <c r="E78" s="189"/>
      <c r="F78" s="189"/>
      <c r="G78" s="189" t="s">
        <v>66</v>
      </c>
      <c r="H78" s="89"/>
      <c r="I78" s="89"/>
      <c r="J78" s="89"/>
      <c r="K78" s="181"/>
      <c r="L78" s="80">
        <v>4</v>
      </c>
      <c r="M78" s="80">
        <v>4</v>
      </c>
      <c r="N78" s="80">
        <v>3</v>
      </c>
      <c r="O78" s="91">
        <v>0</v>
      </c>
      <c r="P78" s="92">
        <v>0</v>
      </c>
      <c r="Q78" s="93">
        <f>O78+P78</f>
        <v>0</v>
      </c>
      <c r="R78" s="81">
        <f>IFERROR(Q78/N78,"-")</f>
        <v>0</v>
      </c>
      <c r="S78" s="80">
        <v>0</v>
      </c>
      <c r="T78" s="80">
        <v>0</v>
      </c>
      <c r="U78" s="81" t="str">
        <f>IFERROR(T78/(Q78),"-")</f>
        <v>-</v>
      </c>
      <c r="V78" s="82"/>
      <c r="W78" s="83">
        <v>0</v>
      </c>
      <c r="X78" s="81" t="str">
        <f>IF(Q78=0,"-",W78/Q78)</f>
        <v>-</v>
      </c>
      <c r="Y78" s="186">
        <v>0</v>
      </c>
      <c r="Z78" s="187" t="str">
        <f>IFERROR(Y78/Q78,"-")</f>
        <v>-</v>
      </c>
      <c r="AA78" s="187" t="str">
        <f>IFERROR(Y78/W78,"-")</f>
        <v>-</v>
      </c>
      <c r="AB78" s="181"/>
      <c r="AC78" s="85"/>
      <c r="AD78" s="78"/>
      <c r="AE78" s="94"/>
      <c r="AF78" s="95" t="str">
        <f>IF(Q78=0,"",IF(AE78=0,"",(AE78/Q78)))</f>
        <v/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 t="str">
        <f>IF(Q78=0,"",IF(AN78=0,"",(AN78/Q78)))</f>
        <v/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 t="str">
        <f>IF(Q78=0,"",IF(AW78=0,"",(AW78/Q78)))</f>
        <v/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 t="str">
        <f>IF(Q78=0,"",IF(BF78=0,"",(BF78/Q78)))</f>
        <v/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/>
      <c r="BP78" s="120" t="str">
        <f>IF(Q78=0,"",IF(BO78=0,"",(BO78/Q78)))</f>
        <v/>
      </c>
      <c r="BQ78" s="121"/>
      <c r="BR78" s="122" t="str">
        <f>IFERROR(BQ78/BO78,"-")</f>
        <v>-</v>
      </c>
      <c r="BS78" s="123"/>
      <c r="BT78" s="124" t="str">
        <f>IFERROR(BS78/BO78,"-")</f>
        <v>-</v>
      </c>
      <c r="BU78" s="125"/>
      <c r="BV78" s="125"/>
      <c r="BW78" s="125"/>
      <c r="BX78" s="126"/>
      <c r="BY78" s="127" t="str">
        <f>IF(Q78=0,"",IF(BX78=0,"",(BX78/Q78)))</f>
        <v/>
      </c>
      <c r="BZ78" s="128"/>
      <c r="CA78" s="129" t="str">
        <f>IFERROR(BZ78/BX78,"-")</f>
        <v>-</v>
      </c>
      <c r="CB78" s="130"/>
      <c r="CC78" s="131" t="str">
        <f>IFERROR(CB78/BX78,"-")</f>
        <v>-</v>
      </c>
      <c r="CD78" s="132"/>
      <c r="CE78" s="132"/>
      <c r="CF78" s="132"/>
      <c r="CG78" s="133"/>
      <c r="CH78" s="134" t="str">
        <f>IF(Q78=0,"",IF(CG78=0,"",(CG78/Q78)))</f>
        <v/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30"/>
      <c r="B79" s="86"/>
      <c r="C79" s="86"/>
      <c r="D79" s="87"/>
      <c r="E79" s="87"/>
      <c r="F79" s="87"/>
      <c r="G79" s="88"/>
      <c r="H79" s="89"/>
      <c r="I79" s="89"/>
      <c r="J79" s="89"/>
      <c r="K79" s="182"/>
      <c r="L79" s="34"/>
      <c r="M79" s="34"/>
      <c r="N79" s="31"/>
      <c r="O79" s="23"/>
      <c r="P79" s="23"/>
      <c r="Q79" s="23"/>
      <c r="R79" s="32"/>
      <c r="S79" s="32"/>
      <c r="T79" s="23"/>
      <c r="U79" s="32"/>
      <c r="V79" s="25"/>
      <c r="W79" s="25"/>
      <c r="X79" s="25"/>
      <c r="Y79" s="188"/>
      <c r="Z79" s="188"/>
      <c r="AA79" s="188"/>
      <c r="AB79" s="188"/>
      <c r="AC79" s="33"/>
      <c r="AD79" s="58"/>
      <c r="AE79" s="62"/>
      <c r="AF79" s="63"/>
      <c r="AG79" s="62"/>
      <c r="AH79" s="66"/>
      <c r="AI79" s="67"/>
      <c r="AJ79" s="68"/>
      <c r="AK79" s="69"/>
      <c r="AL79" s="69"/>
      <c r="AM79" s="69"/>
      <c r="AN79" s="62"/>
      <c r="AO79" s="63"/>
      <c r="AP79" s="62"/>
      <c r="AQ79" s="66"/>
      <c r="AR79" s="67"/>
      <c r="AS79" s="68"/>
      <c r="AT79" s="69"/>
      <c r="AU79" s="69"/>
      <c r="AV79" s="69"/>
      <c r="AW79" s="62"/>
      <c r="AX79" s="63"/>
      <c r="AY79" s="62"/>
      <c r="AZ79" s="66"/>
      <c r="BA79" s="67"/>
      <c r="BB79" s="68"/>
      <c r="BC79" s="69"/>
      <c r="BD79" s="69"/>
      <c r="BE79" s="69"/>
      <c r="BF79" s="62"/>
      <c r="BG79" s="63"/>
      <c r="BH79" s="62"/>
      <c r="BI79" s="66"/>
      <c r="BJ79" s="67"/>
      <c r="BK79" s="68"/>
      <c r="BL79" s="69"/>
      <c r="BM79" s="69"/>
      <c r="BN79" s="69"/>
      <c r="BO79" s="64"/>
      <c r="BP79" s="65"/>
      <c r="BQ79" s="62"/>
      <c r="BR79" s="66"/>
      <c r="BS79" s="67"/>
      <c r="BT79" s="68"/>
      <c r="BU79" s="69"/>
      <c r="BV79" s="69"/>
      <c r="BW79" s="69"/>
      <c r="BX79" s="64"/>
      <c r="BY79" s="65"/>
      <c r="BZ79" s="62"/>
      <c r="CA79" s="66"/>
      <c r="CB79" s="67"/>
      <c r="CC79" s="68"/>
      <c r="CD79" s="69"/>
      <c r="CE79" s="69"/>
      <c r="CF79" s="69"/>
      <c r="CG79" s="64"/>
      <c r="CH79" s="65"/>
      <c r="CI79" s="62"/>
      <c r="CJ79" s="66"/>
      <c r="CK79" s="67"/>
      <c r="CL79" s="68"/>
      <c r="CM79" s="69"/>
      <c r="CN79" s="69"/>
      <c r="CO79" s="69"/>
      <c r="CP79" s="70"/>
      <c r="CQ79" s="67"/>
      <c r="CR79" s="67"/>
      <c r="CS79" s="67"/>
      <c r="CT79" s="71"/>
    </row>
    <row r="80" spans="1:99">
      <c r="A80" s="30"/>
      <c r="B80" s="37"/>
      <c r="C80" s="37"/>
      <c r="D80" s="21"/>
      <c r="E80" s="21"/>
      <c r="F80" s="21"/>
      <c r="G80" s="22"/>
      <c r="H80" s="36"/>
      <c r="I80" s="36"/>
      <c r="J80" s="74"/>
      <c r="K80" s="183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8"/>
      <c r="Z80" s="188"/>
      <c r="AA80" s="188"/>
      <c r="AB80" s="188"/>
      <c r="AC80" s="33"/>
      <c r="AD80" s="60"/>
      <c r="AE80" s="62"/>
      <c r="AF80" s="63"/>
      <c r="AG80" s="62"/>
      <c r="AH80" s="66"/>
      <c r="AI80" s="67"/>
      <c r="AJ80" s="68"/>
      <c r="AK80" s="69"/>
      <c r="AL80" s="69"/>
      <c r="AM80" s="69"/>
      <c r="AN80" s="62"/>
      <c r="AO80" s="63"/>
      <c r="AP80" s="62"/>
      <c r="AQ80" s="66"/>
      <c r="AR80" s="67"/>
      <c r="AS80" s="68"/>
      <c r="AT80" s="69"/>
      <c r="AU80" s="69"/>
      <c r="AV80" s="69"/>
      <c r="AW80" s="62"/>
      <c r="AX80" s="63"/>
      <c r="AY80" s="62"/>
      <c r="AZ80" s="66"/>
      <c r="BA80" s="67"/>
      <c r="BB80" s="68"/>
      <c r="BC80" s="69"/>
      <c r="BD80" s="69"/>
      <c r="BE80" s="69"/>
      <c r="BF80" s="62"/>
      <c r="BG80" s="63"/>
      <c r="BH80" s="62"/>
      <c r="BI80" s="66"/>
      <c r="BJ80" s="67"/>
      <c r="BK80" s="68"/>
      <c r="BL80" s="69"/>
      <c r="BM80" s="69"/>
      <c r="BN80" s="69"/>
      <c r="BO80" s="64"/>
      <c r="BP80" s="65"/>
      <c r="BQ80" s="62"/>
      <c r="BR80" s="66"/>
      <c r="BS80" s="67"/>
      <c r="BT80" s="68"/>
      <c r="BU80" s="69"/>
      <c r="BV80" s="69"/>
      <c r="BW80" s="69"/>
      <c r="BX80" s="64"/>
      <c r="BY80" s="65"/>
      <c r="BZ80" s="62"/>
      <c r="CA80" s="66"/>
      <c r="CB80" s="67"/>
      <c r="CC80" s="68"/>
      <c r="CD80" s="69"/>
      <c r="CE80" s="69"/>
      <c r="CF80" s="69"/>
      <c r="CG80" s="64"/>
      <c r="CH80" s="65"/>
      <c r="CI80" s="62"/>
      <c r="CJ80" s="66"/>
      <c r="CK80" s="67"/>
      <c r="CL80" s="68"/>
      <c r="CM80" s="69"/>
      <c r="CN80" s="69"/>
      <c r="CO80" s="69"/>
      <c r="CP80" s="70"/>
      <c r="CQ80" s="67"/>
      <c r="CR80" s="67"/>
      <c r="CS80" s="67"/>
      <c r="CT80" s="71"/>
    </row>
    <row r="81" spans="1:99">
      <c r="A81" s="19">
        <f>AC81</f>
        <v>0.90406785714286</v>
      </c>
      <c r="B81" s="39"/>
      <c r="C81" s="39"/>
      <c r="D81" s="39"/>
      <c r="E81" s="39"/>
      <c r="F81" s="39"/>
      <c r="G81" s="39"/>
      <c r="H81" s="40" t="s">
        <v>228</v>
      </c>
      <c r="I81" s="40"/>
      <c r="J81" s="40"/>
      <c r="K81" s="184">
        <f>SUM(K6:K80)</f>
        <v>2800000</v>
      </c>
      <c r="L81" s="41">
        <f>SUM(L6:L80)</f>
        <v>729</v>
      </c>
      <c r="M81" s="41">
        <f>SUM(M6:M80)</f>
        <v>360</v>
      </c>
      <c r="N81" s="41">
        <f>SUM(N6:N80)</f>
        <v>385</v>
      </c>
      <c r="O81" s="41">
        <f>SUM(O6:O80)</f>
        <v>343</v>
      </c>
      <c r="P81" s="41">
        <f>SUM(P6:P80)</f>
        <v>0</v>
      </c>
      <c r="Q81" s="41">
        <f>SUM(Q6:Q80)</f>
        <v>343</v>
      </c>
      <c r="R81" s="42">
        <f>IFERROR(Q81/N81,"-")</f>
        <v>0.89090909090909</v>
      </c>
      <c r="S81" s="77">
        <f>SUM(S6:S80)</f>
        <v>25</v>
      </c>
      <c r="T81" s="77">
        <f>SUM(T6:T80)</f>
        <v>47</v>
      </c>
      <c r="U81" s="42">
        <f>IFERROR(S81/Q81,"-")</f>
        <v>0.072886297376093</v>
      </c>
      <c r="V81" s="43">
        <f>IFERROR(K81/Q81,"-")</f>
        <v>8163.2653061224</v>
      </c>
      <c r="W81" s="44">
        <f>SUM(W6:W80)</f>
        <v>39</v>
      </c>
      <c r="X81" s="42">
        <f>IFERROR(W81/Q81,"-")</f>
        <v>0.11370262390671</v>
      </c>
      <c r="Y81" s="184">
        <f>SUM(Y6:Y80)</f>
        <v>2531390</v>
      </c>
      <c r="Z81" s="184">
        <f>IFERROR(Y81/Q81,"-")</f>
        <v>7380.1457725948</v>
      </c>
      <c r="AA81" s="184">
        <f>IFERROR(Y81/W81,"-")</f>
        <v>64907.435897436</v>
      </c>
      <c r="AB81" s="184">
        <f>Y81-K81</f>
        <v>-268610</v>
      </c>
      <c r="AC81" s="46">
        <f>Y81/K81</f>
        <v>0.90406785714286</v>
      </c>
      <c r="AD81" s="59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  <mergeCell ref="A27:A40"/>
    <mergeCell ref="K27:K40"/>
    <mergeCell ref="V27:V40"/>
    <mergeCell ref="AB27:AB40"/>
    <mergeCell ref="AC27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6"/>
    <mergeCell ref="K71:K76"/>
    <mergeCell ref="V71:V76"/>
    <mergeCell ref="AB71:AB76"/>
    <mergeCell ref="AC71:AC76"/>
    <mergeCell ref="A77:A78"/>
    <mergeCell ref="K77:K78"/>
    <mergeCell ref="V77:V78"/>
    <mergeCell ref="AB77:AB78"/>
    <mergeCell ref="AC77:AC7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229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0.320625</v>
      </c>
      <c r="B6" s="189" t="s">
        <v>230</v>
      </c>
      <c r="C6" s="189" t="s">
        <v>58</v>
      </c>
      <c r="D6" s="189" t="s">
        <v>231</v>
      </c>
      <c r="E6" s="189" t="s">
        <v>232</v>
      </c>
      <c r="F6" s="189" t="s">
        <v>233</v>
      </c>
      <c r="G6" s="189" t="s">
        <v>61</v>
      </c>
      <c r="H6" s="89" t="s">
        <v>234</v>
      </c>
      <c r="I6" s="89" t="s">
        <v>235</v>
      </c>
      <c r="J6" s="89" t="s">
        <v>236</v>
      </c>
      <c r="K6" s="181">
        <v>80000</v>
      </c>
      <c r="L6" s="80">
        <v>0</v>
      </c>
      <c r="M6" s="80">
        <v>0</v>
      </c>
      <c r="N6" s="80">
        <v>0</v>
      </c>
      <c r="O6" s="91">
        <v>28</v>
      </c>
      <c r="P6" s="92">
        <v>0</v>
      </c>
      <c r="Q6" s="93">
        <f>O6+P6</f>
        <v>28</v>
      </c>
      <c r="R6" s="81" t="str">
        <f>IFERROR(Q6/N6,"-")</f>
        <v>-</v>
      </c>
      <c r="S6" s="80">
        <v>0</v>
      </c>
      <c r="T6" s="80">
        <v>8</v>
      </c>
      <c r="U6" s="81">
        <f>IFERROR(T6/(Q6),"-")</f>
        <v>0.28571428571429</v>
      </c>
      <c r="V6" s="82">
        <f>IFERROR(K6/SUM(Q6:Q7),"-")</f>
        <v>2285.7142857143</v>
      </c>
      <c r="W6" s="83">
        <v>1</v>
      </c>
      <c r="X6" s="81">
        <f>IF(Q6=0,"-",W6/Q6)</f>
        <v>0.035714285714286</v>
      </c>
      <c r="Y6" s="186">
        <v>3000</v>
      </c>
      <c r="Z6" s="187">
        <f>IFERROR(Y6/Q6,"-")</f>
        <v>107.14285714286</v>
      </c>
      <c r="AA6" s="187">
        <f>IFERROR(Y6/W6,"-")</f>
        <v>3000</v>
      </c>
      <c r="AB6" s="181">
        <f>SUM(Y6:Y7)-SUM(K6:K7)</f>
        <v>-54350</v>
      </c>
      <c r="AC6" s="85">
        <f>SUM(Y6:Y7)/SUM(K6:K7)</f>
        <v>0.320625</v>
      </c>
      <c r="AD6" s="78"/>
      <c r="AE6" s="94">
        <v>1</v>
      </c>
      <c r="AF6" s="95">
        <f>IF(Q6=0,"",IF(AE6=0,"",(AE6/Q6)))</f>
        <v>0.035714285714286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13</v>
      </c>
      <c r="AO6" s="101">
        <f>IF(Q6=0,"",IF(AN6=0,"",(AN6/Q6)))</f>
        <v>0.46428571428571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6</v>
      </c>
      <c r="BG6" s="113">
        <f>IF(Q6=0,"",IF(BF6=0,"",(BF6/Q6)))</f>
        <v>0.21428571428571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5</v>
      </c>
      <c r="BP6" s="120">
        <f>IF(Q6=0,"",IF(BO6=0,"",(BO6/Q6)))</f>
        <v>0.17857142857143</v>
      </c>
      <c r="BQ6" s="121">
        <v>1</v>
      </c>
      <c r="BR6" s="122">
        <f>IFERROR(BQ6/BO6,"-")</f>
        <v>0.2</v>
      </c>
      <c r="BS6" s="123">
        <v>3000</v>
      </c>
      <c r="BT6" s="124">
        <f>IFERROR(BS6/BO6,"-")</f>
        <v>600</v>
      </c>
      <c r="BU6" s="125">
        <v>1</v>
      </c>
      <c r="BV6" s="125"/>
      <c r="BW6" s="125"/>
      <c r="BX6" s="126">
        <v>3</v>
      </c>
      <c r="BY6" s="127">
        <f>IF(Q6=0,"",IF(BX6=0,"",(BX6/Q6)))</f>
        <v>0.10714285714286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237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35</v>
      </c>
      <c r="M7" s="80">
        <v>28</v>
      </c>
      <c r="N7" s="80">
        <v>15</v>
      </c>
      <c r="O7" s="91">
        <v>7</v>
      </c>
      <c r="P7" s="92">
        <v>0</v>
      </c>
      <c r="Q7" s="93">
        <f>O7+P7</f>
        <v>7</v>
      </c>
      <c r="R7" s="81">
        <f>IFERROR(Q7/N7,"-")</f>
        <v>0.46666666666667</v>
      </c>
      <c r="S7" s="80">
        <v>1</v>
      </c>
      <c r="T7" s="80">
        <v>1</v>
      </c>
      <c r="U7" s="81">
        <f>IFERROR(T7/(Q7),"-")</f>
        <v>0.14285714285714</v>
      </c>
      <c r="V7" s="82"/>
      <c r="W7" s="83">
        <v>0</v>
      </c>
      <c r="X7" s="81">
        <f>IF(Q7=0,"-",W7/Q7)</f>
        <v>0</v>
      </c>
      <c r="Y7" s="186">
        <v>22650</v>
      </c>
      <c r="Z7" s="187">
        <f>IFERROR(Y7/Q7,"-")</f>
        <v>3235.7142857143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0.14285714285714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2</v>
      </c>
      <c r="BG7" s="113">
        <f>IF(Q7=0,"",IF(BF7=0,"",(BF7/Q7)))</f>
        <v>0.28571428571429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</v>
      </c>
      <c r="BP7" s="120">
        <f>IF(Q7=0,"",IF(BO7=0,"",(BO7/Q7)))</f>
        <v>0.42857142857143</v>
      </c>
      <c r="BQ7" s="121">
        <v>2</v>
      </c>
      <c r="BR7" s="122">
        <f>IFERROR(BQ7/BO7,"-")</f>
        <v>0.66666666666667</v>
      </c>
      <c r="BS7" s="123">
        <v>22650</v>
      </c>
      <c r="BT7" s="124">
        <f>IFERROR(BS7/BO7,"-")</f>
        <v>7550</v>
      </c>
      <c r="BU7" s="125">
        <v>1</v>
      </c>
      <c r="BV7" s="125"/>
      <c r="BW7" s="125">
        <v>1</v>
      </c>
      <c r="BX7" s="126">
        <v>1</v>
      </c>
      <c r="BY7" s="127">
        <f>IF(Q7=0,"",IF(BX7=0,"",(BX7/Q7)))</f>
        <v>0.14285714285714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22650</v>
      </c>
      <c r="CR7" s="141">
        <v>12650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2.9142857142857</v>
      </c>
      <c r="B8" s="189" t="s">
        <v>238</v>
      </c>
      <c r="C8" s="189" t="s">
        <v>239</v>
      </c>
      <c r="D8" s="189" t="s">
        <v>240</v>
      </c>
      <c r="E8" s="189" t="s">
        <v>241</v>
      </c>
      <c r="F8" s="189"/>
      <c r="G8" s="189" t="s">
        <v>61</v>
      </c>
      <c r="H8" s="89" t="s">
        <v>242</v>
      </c>
      <c r="I8" s="89" t="s">
        <v>235</v>
      </c>
      <c r="J8" s="191" t="s">
        <v>243</v>
      </c>
      <c r="K8" s="181">
        <v>105000</v>
      </c>
      <c r="L8" s="80">
        <v>0</v>
      </c>
      <c r="M8" s="80">
        <v>0</v>
      </c>
      <c r="N8" s="80">
        <v>0</v>
      </c>
      <c r="O8" s="91">
        <v>35</v>
      </c>
      <c r="P8" s="92">
        <v>0</v>
      </c>
      <c r="Q8" s="93">
        <f>O8+P8</f>
        <v>35</v>
      </c>
      <c r="R8" s="81" t="str">
        <f>IFERROR(Q8/N8,"-")</f>
        <v>-</v>
      </c>
      <c r="S8" s="80">
        <v>4</v>
      </c>
      <c r="T8" s="80">
        <v>3</v>
      </c>
      <c r="U8" s="81">
        <f>IFERROR(T8/(Q8),"-")</f>
        <v>0.085714285714286</v>
      </c>
      <c r="V8" s="82">
        <f>IFERROR(K8/SUM(Q8:Q9),"-")</f>
        <v>2500</v>
      </c>
      <c r="W8" s="83">
        <v>4</v>
      </c>
      <c r="X8" s="81">
        <f>IF(Q8=0,"-",W8/Q8)</f>
        <v>0.11428571428571</v>
      </c>
      <c r="Y8" s="186">
        <v>60000</v>
      </c>
      <c r="Z8" s="187">
        <f>IFERROR(Y8/Q8,"-")</f>
        <v>1714.2857142857</v>
      </c>
      <c r="AA8" s="187">
        <f>IFERROR(Y8/W8,"-")</f>
        <v>15000</v>
      </c>
      <c r="AB8" s="181">
        <f>SUM(Y8:Y9)-SUM(K8:K9)</f>
        <v>201000</v>
      </c>
      <c r="AC8" s="85">
        <f>SUM(Y8:Y9)/SUM(K8:K9)</f>
        <v>2.9142857142857</v>
      </c>
      <c r="AD8" s="78"/>
      <c r="AE8" s="94">
        <v>1</v>
      </c>
      <c r="AF8" s="95">
        <f>IF(Q8=0,"",IF(AE8=0,"",(AE8/Q8)))</f>
        <v>0.028571428571429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3</v>
      </c>
      <c r="AO8" s="101">
        <f>IF(Q8=0,"",IF(AN8=0,"",(AN8/Q8)))</f>
        <v>0.085714285714286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2</v>
      </c>
      <c r="AX8" s="107">
        <f>IF(Q8=0,"",IF(AW8=0,"",(AW8/Q8)))</f>
        <v>0.057142857142857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5</v>
      </c>
      <c r="BG8" s="113">
        <f>IF(Q8=0,"",IF(BF8=0,"",(BF8/Q8)))</f>
        <v>0.14285714285714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9</v>
      </c>
      <c r="BP8" s="120">
        <f>IF(Q8=0,"",IF(BO8=0,"",(BO8/Q8)))</f>
        <v>0.25714285714286</v>
      </c>
      <c r="BQ8" s="121">
        <v>2</v>
      </c>
      <c r="BR8" s="122">
        <f>IFERROR(BQ8/BO8,"-")</f>
        <v>0.22222222222222</v>
      </c>
      <c r="BS8" s="123">
        <v>10000</v>
      </c>
      <c r="BT8" s="124">
        <f>IFERROR(BS8/BO8,"-")</f>
        <v>1111.1111111111</v>
      </c>
      <c r="BU8" s="125">
        <v>2</v>
      </c>
      <c r="BV8" s="125"/>
      <c r="BW8" s="125"/>
      <c r="BX8" s="126">
        <v>12</v>
      </c>
      <c r="BY8" s="127">
        <f>IF(Q8=0,"",IF(BX8=0,"",(BX8/Q8)))</f>
        <v>0.34285714285714</v>
      </c>
      <c r="BZ8" s="128">
        <v>2</v>
      </c>
      <c r="CA8" s="129">
        <f>IFERROR(BZ8/BX8,"-")</f>
        <v>0.16666666666667</v>
      </c>
      <c r="CB8" s="130">
        <v>50000</v>
      </c>
      <c r="CC8" s="131">
        <f>IFERROR(CB8/BX8,"-")</f>
        <v>4166.6666666667</v>
      </c>
      <c r="CD8" s="132"/>
      <c r="CE8" s="132">
        <v>1</v>
      </c>
      <c r="CF8" s="132">
        <v>1</v>
      </c>
      <c r="CG8" s="133">
        <v>3</v>
      </c>
      <c r="CH8" s="134">
        <f>IF(Q8=0,"",IF(CG8=0,"",(CG8/Q8)))</f>
        <v>0.085714285714286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4</v>
      </c>
      <c r="CQ8" s="141">
        <v>60000</v>
      </c>
      <c r="CR8" s="141">
        <v>40000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244</v>
      </c>
      <c r="C9" s="189" t="s">
        <v>239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50</v>
      </c>
      <c r="M9" s="80">
        <v>35</v>
      </c>
      <c r="N9" s="80">
        <v>5</v>
      </c>
      <c r="O9" s="91">
        <v>7</v>
      </c>
      <c r="P9" s="92">
        <v>0</v>
      </c>
      <c r="Q9" s="93">
        <f>O9+P9</f>
        <v>7</v>
      </c>
      <c r="R9" s="81">
        <f>IFERROR(Q9/N9,"-")</f>
        <v>1.4</v>
      </c>
      <c r="S9" s="80">
        <v>4</v>
      </c>
      <c r="T9" s="80">
        <v>0</v>
      </c>
      <c r="U9" s="81">
        <f>IFERROR(T9/(Q9),"-")</f>
        <v>0</v>
      </c>
      <c r="V9" s="82"/>
      <c r="W9" s="83">
        <v>2</v>
      </c>
      <c r="X9" s="81">
        <f>IF(Q9=0,"-",W9/Q9)</f>
        <v>0.28571428571429</v>
      </c>
      <c r="Y9" s="186">
        <v>246000</v>
      </c>
      <c r="Z9" s="187">
        <f>IFERROR(Y9/Q9,"-")</f>
        <v>35142.857142857</v>
      </c>
      <c r="AA9" s="187">
        <f>IFERROR(Y9/W9,"-")</f>
        <v>123000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0.42857142857143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2</v>
      </c>
      <c r="BP9" s="120">
        <f>IF(Q9=0,"",IF(BO9=0,"",(BO9/Q9)))</f>
        <v>0.28571428571429</v>
      </c>
      <c r="BQ9" s="121">
        <v>1</v>
      </c>
      <c r="BR9" s="122">
        <f>IFERROR(BQ9/BO9,"-")</f>
        <v>0.5</v>
      </c>
      <c r="BS9" s="123">
        <v>3000</v>
      </c>
      <c r="BT9" s="124">
        <f>IFERROR(BS9/BO9,"-")</f>
        <v>1500</v>
      </c>
      <c r="BU9" s="125">
        <v>1</v>
      </c>
      <c r="BV9" s="125"/>
      <c r="BW9" s="125"/>
      <c r="BX9" s="126">
        <v>2</v>
      </c>
      <c r="BY9" s="127">
        <f>IF(Q9=0,"",IF(BX9=0,"",(BX9/Q9)))</f>
        <v>0.28571428571429</v>
      </c>
      <c r="BZ9" s="128">
        <v>1</v>
      </c>
      <c r="CA9" s="129">
        <f>IFERROR(BZ9/BX9,"-")</f>
        <v>0.5</v>
      </c>
      <c r="CB9" s="130">
        <v>243000</v>
      </c>
      <c r="CC9" s="131">
        <f>IFERROR(CB9/BX9,"-")</f>
        <v>121500</v>
      </c>
      <c r="CD9" s="132"/>
      <c r="CE9" s="132"/>
      <c r="CF9" s="132">
        <v>1</v>
      </c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2</v>
      </c>
      <c r="CQ9" s="141">
        <v>246000</v>
      </c>
      <c r="CR9" s="141">
        <v>243000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1.7927027027027</v>
      </c>
      <c r="B12" s="39"/>
      <c r="C12" s="39"/>
      <c r="D12" s="39"/>
      <c r="E12" s="39"/>
      <c r="F12" s="39"/>
      <c r="G12" s="39"/>
      <c r="H12" s="40" t="s">
        <v>245</v>
      </c>
      <c r="I12" s="40"/>
      <c r="J12" s="40"/>
      <c r="K12" s="184">
        <f>SUM(K6:K11)</f>
        <v>185000</v>
      </c>
      <c r="L12" s="41">
        <f>SUM(L6:L11)</f>
        <v>85</v>
      </c>
      <c r="M12" s="41">
        <f>SUM(M6:M11)</f>
        <v>63</v>
      </c>
      <c r="N12" s="41">
        <f>SUM(N6:N11)</f>
        <v>20</v>
      </c>
      <c r="O12" s="41">
        <f>SUM(O6:O11)</f>
        <v>77</v>
      </c>
      <c r="P12" s="41">
        <f>SUM(P6:P11)</f>
        <v>0</v>
      </c>
      <c r="Q12" s="41">
        <f>SUM(Q6:Q11)</f>
        <v>77</v>
      </c>
      <c r="R12" s="42">
        <f>IFERROR(Q12/N12,"-")</f>
        <v>3.85</v>
      </c>
      <c r="S12" s="77">
        <f>SUM(S6:S11)</f>
        <v>9</v>
      </c>
      <c r="T12" s="77">
        <f>SUM(T6:T11)</f>
        <v>12</v>
      </c>
      <c r="U12" s="42">
        <f>IFERROR(S12/Q12,"-")</f>
        <v>0.11688311688312</v>
      </c>
      <c r="V12" s="43">
        <f>IFERROR(K12/Q12,"-")</f>
        <v>2402.5974025974</v>
      </c>
      <c r="W12" s="44">
        <f>SUM(W6:W11)</f>
        <v>7</v>
      </c>
      <c r="X12" s="42">
        <f>IFERROR(W12/Q12,"-")</f>
        <v>0.090909090909091</v>
      </c>
      <c r="Y12" s="184">
        <f>SUM(Y6:Y11)</f>
        <v>331650</v>
      </c>
      <c r="Z12" s="184">
        <f>IFERROR(Y12/Q12,"-")</f>
        <v>4307.1428571429</v>
      </c>
      <c r="AA12" s="184">
        <f>IFERROR(Y12/W12,"-")</f>
        <v>47378.571428571</v>
      </c>
      <c r="AB12" s="184">
        <f>Y12-K12</f>
        <v>146650</v>
      </c>
      <c r="AC12" s="46">
        <f>Y12/K12</f>
        <v>1.7927027027027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246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7.16</v>
      </c>
      <c r="B6" s="189" t="s">
        <v>247</v>
      </c>
      <c r="C6" s="189" t="s">
        <v>239</v>
      </c>
      <c r="D6" s="189" t="s">
        <v>248</v>
      </c>
      <c r="E6" s="189" t="s">
        <v>249</v>
      </c>
      <c r="F6" s="189" t="s">
        <v>250</v>
      </c>
      <c r="G6" s="189" t="s">
        <v>152</v>
      </c>
      <c r="H6" s="89" t="s">
        <v>251</v>
      </c>
      <c r="I6" s="89" t="s">
        <v>252</v>
      </c>
      <c r="J6" s="89" t="s">
        <v>253</v>
      </c>
      <c r="K6" s="181">
        <v>125000</v>
      </c>
      <c r="L6" s="80">
        <v>63</v>
      </c>
      <c r="M6" s="80">
        <v>0</v>
      </c>
      <c r="N6" s="80">
        <v>287</v>
      </c>
      <c r="O6" s="91">
        <v>33</v>
      </c>
      <c r="P6" s="92">
        <v>0</v>
      </c>
      <c r="Q6" s="93">
        <f>O6+P6</f>
        <v>33</v>
      </c>
      <c r="R6" s="81">
        <f>IFERROR(Q6/N6,"-")</f>
        <v>0.11498257839721</v>
      </c>
      <c r="S6" s="80">
        <v>0</v>
      </c>
      <c r="T6" s="80">
        <v>9</v>
      </c>
      <c r="U6" s="81">
        <f>IFERROR(T6/(Q6),"-")</f>
        <v>0.27272727272727</v>
      </c>
      <c r="V6" s="82">
        <f>IFERROR(K6/SUM(Q6:Q7),"-")</f>
        <v>1168.2242990654</v>
      </c>
      <c r="W6" s="83">
        <v>2</v>
      </c>
      <c r="X6" s="81">
        <f>IF(Q6=0,"-",W6/Q6)</f>
        <v>0.060606060606061</v>
      </c>
      <c r="Y6" s="186">
        <v>26000</v>
      </c>
      <c r="Z6" s="187">
        <f>IFERROR(Y6/Q6,"-")</f>
        <v>787.87878787879</v>
      </c>
      <c r="AA6" s="187">
        <f>IFERROR(Y6/W6,"-")</f>
        <v>13000</v>
      </c>
      <c r="AB6" s="181">
        <f>SUM(Y6:Y7)-SUM(K6:K7)</f>
        <v>770000</v>
      </c>
      <c r="AC6" s="85">
        <f>SUM(Y6:Y7)/SUM(K6:K7)</f>
        <v>7.16</v>
      </c>
      <c r="AD6" s="78"/>
      <c r="AE6" s="94">
        <v>1</v>
      </c>
      <c r="AF6" s="95">
        <f>IF(Q6=0,"",IF(AE6=0,"",(AE6/Q6)))</f>
        <v>0.03030303030303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16</v>
      </c>
      <c r="AO6" s="101">
        <f>IF(Q6=0,"",IF(AN6=0,"",(AN6/Q6)))</f>
        <v>0.48484848484848</v>
      </c>
      <c r="AP6" s="100">
        <v>1</v>
      </c>
      <c r="AQ6" s="102">
        <f>IFERROR(AP6/AN6,"-")</f>
        <v>0.0625</v>
      </c>
      <c r="AR6" s="103">
        <v>16000</v>
      </c>
      <c r="AS6" s="104">
        <f>IFERROR(AR6/AN6,"-")</f>
        <v>1000</v>
      </c>
      <c r="AT6" s="105"/>
      <c r="AU6" s="105"/>
      <c r="AV6" s="105">
        <v>1</v>
      </c>
      <c r="AW6" s="106">
        <v>6</v>
      </c>
      <c r="AX6" s="107">
        <f>IF(Q6=0,"",IF(AW6=0,"",(AW6/Q6)))</f>
        <v>0.18181818181818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0.12121212121212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0.060606060606061</v>
      </c>
      <c r="BQ6" s="121">
        <v>1</v>
      </c>
      <c r="BR6" s="122">
        <f>IFERROR(BQ6/BO6,"-")</f>
        <v>0.5</v>
      </c>
      <c r="BS6" s="123">
        <v>10000</v>
      </c>
      <c r="BT6" s="124">
        <f>IFERROR(BS6/BO6,"-")</f>
        <v>5000</v>
      </c>
      <c r="BU6" s="125"/>
      <c r="BV6" s="125">
        <v>1</v>
      </c>
      <c r="BW6" s="125"/>
      <c r="BX6" s="126">
        <v>4</v>
      </c>
      <c r="BY6" s="127">
        <f>IF(Q6=0,"",IF(BX6=0,"",(BX6/Q6)))</f>
        <v>0.12121212121212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2</v>
      </c>
      <c r="CQ6" s="141">
        <v>26000</v>
      </c>
      <c r="CR6" s="141">
        <v>16000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254</v>
      </c>
      <c r="C7" s="189" t="s">
        <v>239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435</v>
      </c>
      <c r="M7" s="80">
        <v>205</v>
      </c>
      <c r="N7" s="80">
        <v>212</v>
      </c>
      <c r="O7" s="91">
        <v>72</v>
      </c>
      <c r="P7" s="92">
        <v>2</v>
      </c>
      <c r="Q7" s="93">
        <f>O7+P7</f>
        <v>74</v>
      </c>
      <c r="R7" s="81">
        <f>IFERROR(Q7/N7,"-")</f>
        <v>0.34905660377358</v>
      </c>
      <c r="S7" s="80">
        <v>4</v>
      </c>
      <c r="T7" s="80">
        <v>18</v>
      </c>
      <c r="U7" s="81">
        <f>IFERROR(T7/(Q7),"-")</f>
        <v>0.24324324324324</v>
      </c>
      <c r="V7" s="82"/>
      <c r="W7" s="83">
        <v>4</v>
      </c>
      <c r="X7" s="81">
        <f>IF(Q7=0,"-",W7/Q7)</f>
        <v>0.054054054054054</v>
      </c>
      <c r="Y7" s="186">
        <v>869000</v>
      </c>
      <c r="Z7" s="187">
        <f>IFERROR(Y7/Q7,"-")</f>
        <v>11743.243243243</v>
      </c>
      <c r="AA7" s="187">
        <f>IFERROR(Y7/W7,"-")</f>
        <v>217250</v>
      </c>
      <c r="AB7" s="181"/>
      <c r="AC7" s="85"/>
      <c r="AD7" s="78"/>
      <c r="AE7" s="94">
        <v>2</v>
      </c>
      <c r="AF7" s="95">
        <f>IF(Q7=0,"",IF(AE7=0,"",(AE7/Q7)))</f>
        <v>0.027027027027027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18</v>
      </c>
      <c r="AO7" s="101">
        <f>IF(Q7=0,"",IF(AN7=0,"",(AN7/Q7)))</f>
        <v>0.24324324324324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11</v>
      </c>
      <c r="AX7" s="107">
        <f>IF(Q7=0,"",IF(AW7=0,"",(AW7/Q7)))</f>
        <v>0.14864864864865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13</v>
      </c>
      <c r="BG7" s="113">
        <f>IF(Q7=0,"",IF(BF7=0,"",(BF7/Q7)))</f>
        <v>0.17567567567568</v>
      </c>
      <c r="BH7" s="112">
        <v>1</v>
      </c>
      <c r="BI7" s="114">
        <f>IFERROR(BH7/BF7,"-")</f>
        <v>0.076923076923077</v>
      </c>
      <c r="BJ7" s="115">
        <v>26000</v>
      </c>
      <c r="BK7" s="116">
        <f>IFERROR(BJ7/BF7,"-")</f>
        <v>2000</v>
      </c>
      <c r="BL7" s="117"/>
      <c r="BM7" s="117"/>
      <c r="BN7" s="117">
        <v>1</v>
      </c>
      <c r="BO7" s="119">
        <v>13</v>
      </c>
      <c r="BP7" s="120">
        <f>IF(Q7=0,"",IF(BO7=0,"",(BO7/Q7)))</f>
        <v>0.17567567567568</v>
      </c>
      <c r="BQ7" s="121">
        <v>4</v>
      </c>
      <c r="BR7" s="122">
        <f>IFERROR(BQ7/BO7,"-")</f>
        <v>0.30769230769231</v>
      </c>
      <c r="BS7" s="123">
        <v>577000</v>
      </c>
      <c r="BT7" s="124">
        <f>IFERROR(BS7/BO7,"-")</f>
        <v>44384.615384615</v>
      </c>
      <c r="BU7" s="125"/>
      <c r="BV7" s="125">
        <v>1</v>
      </c>
      <c r="BW7" s="125">
        <v>3</v>
      </c>
      <c r="BX7" s="126">
        <v>15</v>
      </c>
      <c r="BY7" s="127">
        <f>IF(Q7=0,"",IF(BX7=0,"",(BX7/Q7)))</f>
        <v>0.2027027027027</v>
      </c>
      <c r="BZ7" s="128">
        <v>1</v>
      </c>
      <c r="CA7" s="129">
        <f>IFERROR(BZ7/BX7,"-")</f>
        <v>0.066666666666667</v>
      </c>
      <c r="CB7" s="130">
        <v>37000</v>
      </c>
      <c r="CC7" s="131">
        <f>IFERROR(CB7/BX7,"-")</f>
        <v>2466.6666666667</v>
      </c>
      <c r="CD7" s="132"/>
      <c r="CE7" s="132"/>
      <c r="CF7" s="132">
        <v>1</v>
      </c>
      <c r="CG7" s="133">
        <v>2</v>
      </c>
      <c r="CH7" s="134">
        <f>IF(Q7=0,"",IF(CG7=0,"",(CG7/Q7)))</f>
        <v>0.027027027027027</v>
      </c>
      <c r="CI7" s="135">
        <v>1</v>
      </c>
      <c r="CJ7" s="136">
        <f>IFERROR(CI7/CG7,"-")</f>
        <v>0.5</v>
      </c>
      <c r="CK7" s="137">
        <v>382000</v>
      </c>
      <c r="CL7" s="138">
        <f>IFERROR(CK7/CG7,"-")</f>
        <v>191000</v>
      </c>
      <c r="CM7" s="139"/>
      <c r="CN7" s="139"/>
      <c r="CO7" s="139">
        <v>1</v>
      </c>
      <c r="CP7" s="140">
        <v>4</v>
      </c>
      <c r="CQ7" s="141">
        <v>869000</v>
      </c>
      <c r="CR7" s="141">
        <v>420000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0.3</v>
      </c>
      <c r="B8" s="189" t="s">
        <v>255</v>
      </c>
      <c r="C8" s="189" t="s">
        <v>239</v>
      </c>
      <c r="D8" s="189" t="s">
        <v>256</v>
      </c>
      <c r="E8" s="189" t="s">
        <v>257</v>
      </c>
      <c r="F8" s="189" t="s">
        <v>258</v>
      </c>
      <c r="G8" s="189" t="s">
        <v>152</v>
      </c>
      <c r="H8" s="89" t="s">
        <v>259</v>
      </c>
      <c r="I8" s="89" t="s">
        <v>260</v>
      </c>
      <c r="J8" s="89" t="s">
        <v>139</v>
      </c>
      <c r="K8" s="181">
        <v>100000</v>
      </c>
      <c r="L8" s="80">
        <v>53</v>
      </c>
      <c r="M8" s="80">
        <v>0</v>
      </c>
      <c r="N8" s="80">
        <v>263</v>
      </c>
      <c r="O8" s="91">
        <v>29</v>
      </c>
      <c r="P8" s="92">
        <v>0</v>
      </c>
      <c r="Q8" s="93">
        <f>O8+P8</f>
        <v>29</v>
      </c>
      <c r="R8" s="81">
        <f>IFERROR(Q8/N8,"-")</f>
        <v>0.11026615969582</v>
      </c>
      <c r="S8" s="80">
        <v>1</v>
      </c>
      <c r="T8" s="80">
        <v>9</v>
      </c>
      <c r="U8" s="81">
        <f>IFERROR(T8/(Q8),"-")</f>
        <v>0.31034482758621</v>
      </c>
      <c r="V8" s="82">
        <f>IFERROR(K8/SUM(Q8:Q9),"-")</f>
        <v>1041.6666666667</v>
      </c>
      <c r="W8" s="83">
        <v>1</v>
      </c>
      <c r="X8" s="81">
        <f>IF(Q8=0,"-",W8/Q8)</f>
        <v>0.03448275862069</v>
      </c>
      <c r="Y8" s="186">
        <v>30000</v>
      </c>
      <c r="Z8" s="187">
        <f>IFERROR(Y8/Q8,"-")</f>
        <v>1034.4827586207</v>
      </c>
      <c r="AA8" s="187">
        <f>IFERROR(Y8/W8,"-")</f>
        <v>30000</v>
      </c>
      <c r="AB8" s="181">
        <f>SUM(Y8:Y9)-SUM(K8:K9)</f>
        <v>-70000</v>
      </c>
      <c r="AC8" s="85">
        <f>SUM(Y8:Y9)/SUM(K8:K9)</f>
        <v>0.3</v>
      </c>
      <c r="AD8" s="78"/>
      <c r="AE8" s="94">
        <v>1</v>
      </c>
      <c r="AF8" s="95">
        <f>IF(Q8=0,"",IF(AE8=0,"",(AE8/Q8)))</f>
        <v>0.03448275862069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16</v>
      </c>
      <c r="AO8" s="101">
        <f>IF(Q8=0,"",IF(AN8=0,"",(AN8/Q8)))</f>
        <v>0.55172413793103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3</v>
      </c>
      <c r="AX8" s="107">
        <f>IF(Q8=0,"",IF(AW8=0,"",(AW8/Q8)))</f>
        <v>0.10344827586207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1</v>
      </c>
      <c r="BG8" s="113">
        <f>IF(Q8=0,"",IF(BF8=0,"",(BF8/Q8)))</f>
        <v>0.03448275862069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6</v>
      </c>
      <c r="BP8" s="120">
        <f>IF(Q8=0,"",IF(BO8=0,"",(BO8/Q8)))</f>
        <v>0.20689655172414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0.03448275862069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0.03448275862069</v>
      </c>
      <c r="CI8" s="135">
        <v>1</v>
      </c>
      <c r="CJ8" s="136">
        <f>IFERROR(CI8/CG8,"-")</f>
        <v>1</v>
      </c>
      <c r="CK8" s="137">
        <v>30000</v>
      </c>
      <c r="CL8" s="138">
        <f>IFERROR(CK8/CG8,"-")</f>
        <v>30000</v>
      </c>
      <c r="CM8" s="139">
        <v>1</v>
      </c>
      <c r="CN8" s="139"/>
      <c r="CO8" s="139"/>
      <c r="CP8" s="140">
        <v>1</v>
      </c>
      <c r="CQ8" s="141">
        <v>30000</v>
      </c>
      <c r="CR8" s="141">
        <v>30000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261</v>
      </c>
      <c r="C9" s="189" t="s">
        <v>239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192</v>
      </c>
      <c r="M9" s="80">
        <v>139</v>
      </c>
      <c r="N9" s="80">
        <v>152</v>
      </c>
      <c r="O9" s="91">
        <v>67</v>
      </c>
      <c r="P9" s="92">
        <v>0</v>
      </c>
      <c r="Q9" s="93">
        <f>O9+P9</f>
        <v>67</v>
      </c>
      <c r="R9" s="81">
        <f>IFERROR(Q9/N9,"-")</f>
        <v>0.44078947368421</v>
      </c>
      <c r="S9" s="80">
        <v>4</v>
      </c>
      <c r="T9" s="80">
        <v>11</v>
      </c>
      <c r="U9" s="81">
        <f>IFERROR(T9/(Q9),"-")</f>
        <v>0.16417910447761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26</v>
      </c>
      <c r="AO9" s="101">
        <f>IF(Q9=0,"",IF(AN9=0,"",(AN9/Q9)))</f>
        <v>0.38805970149254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4</v>
      </c>
      <c r="AX9" s="107">
        <f>IF(Q9=0,"",IF(AW9=0,"",(AW9/Q9)))</f>
        <v>0.059701492537313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11</v>
      </c>
      <c r="BG9" s="113">
        <f>IF(Q9=0,"",IF(BF9=0,"",(BF9/Q9)))</f>
        <v>0.16417910447761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12</v>
      </c>
      <c r="BP9" s="120">
        <f>IF(Q9=0,"",IF(BO9=0,"",(BO9/Q9)))</f>
        <v>0.17910447761194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11</v>
      </c>
      <c r="BY9" s="127">
        <f>IF(Q9=0,"",IF(BX9=0,"",(BX9/Q9)))</f>
        <v>0.16417910447761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0.044776119402985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4.1111111111111</v>
      </c>
      <c r="B12" s="39"/>
      <c r="C12" s="39"/>
      <c r="D12" s="39"/>
      <c r="E12" s="39"/>
      <c r="F12" s="39"/>
      <c r="G12" s="39"/>
      <c r="H12" s="40" t="s">
        <v>262</v>
      </c>
      <c r="I12" s="40"/>
      <c r="J12" s="40"/>
      <c r="K12" s="184">
        <f>SUM(K6:K11)</f>
        <v>225000</v>
      </c>
      <c r="L12" s="41">
        <f>SUM(L6:L11)</f>
        <v>743</v>
      </c>
      <c r="M12" s="41">
        <f>SUM(M6:M11)</f>
        <v>344</v>
      </c>
      <c r="N12" s="41">
        <f>SUM(N6:N11)</f>
        <v>914</v>
      </c>
      <c r="O12" s="41">
        <f>SUM(O6:O11)</f>
        <v>201</v>
      </c>
      <c r="P12" s="41">
        <f>SUM(P6:P11)</f>
        <v>2</v>
      </c>
      <c r="Q12" s="41">
        <f>SUM(Q6:Q11)</f>
        <v>203</v>
      </c>
      <c r="R12" s="42">
        <f>IFERROR(Q12/N12,"-")</f>
        <v>0.22210065645514</v>
      </c>
      <c r="S12" s="77">
        <f>SUM(S6:S11)</f>
        <v>9</v>
      </c>
      <c r="T12" s="77">
        <f>SUM(T6:T11)</f>
        <v>47</v>
      </c>
      <c r="U12" s="42">
        <f>IFERROR(S12/Q12,"-")</f>
        <v>0.044334975369458</v>
      </c>
      <c r="V12" s="43">
        <f>IFERROR(K12/Q12,"-")</f>
        <v>1108.3743842365</v>
      </c>
      <c r="W12" s="44">
        <f>SUM(W6:W11)</f>
        <v>7</v>
      </c>
      <c r="X12" s="42">
        <f>IFERROR(W12/Q12,"-")</f>
        <v>0.03448275862069</v>
      </c>
      <c r="Y12" s="184">
        <f>SUM(Y6:Y11)</f>
        <v>925000</v>
      </c>
      <c r="Z12" s="184">
        <f>IFERROR(Y12/Q12,"-")</f>
        <v>4556.6502463054</v>
      </c>
      <c r="AA12" s="184">
        <f>IFERROR(Y12/W12,"-")</f>
        <v>132142.85714286</v>
      </c>
      <c r="AB12" s="184">
        <f>Y12-K12</f>
        <v>700000</v>
      </c>
      <c r="AC12" s="46">
        <f>Y12/K12</f>
        <v>4.1111111111111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263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264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265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266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267</v>
      </c>
      <c r="C6" s="189" t="s">
        <v>268</v>
      </c>
      <c r="D6" s="189"/>
      <c r="E6" s="189" t="s">
        <v>152</v>
      </c>
      <c r="F6" s="89" t="s">
        <v>269</v>
      </c>
      <c r="G6" s="89" t="s">
        <v>270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271</v>
      </c>
      <c r="C7" s="189" t="s">
        <v>268</v>
      </c>
      <c r="D7" s="189"/>
      <c r="E7" s="189" t="s">
        <v>152</v>
      </c>
      <c r="F7" s="89" t="s">
        <v>272</v>
      </c>
      <c r="G7" s="89" t="s">
        <v>270</v>
      </c>
      <c r="H7" s="181">
        <v>0</v>
      </c>
      <c r="I7" s="84">
        <v>1500</v>
      </c>
      <c r="J7" s="80">
        <v>0</v>
      </c>
      <c r="K7" s="80">
        <v>0</v>
      </c>
      <c r="L7" s="80">
        <v>6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273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11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274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264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275</v>
      </c>
      <c r="C6" s="189" t="s">
        <v>276</v>
      </c>
      <c r="D6" s="189" t="s">
        <v>277</v>
      </c>
      <c r="E6" s="189" t="s">
        <v>278</v>
      </c>
      <c r="F6" s="89" t="s">
        <v>279</v>
      </c>
      <c r="G6" s="89" t="s">
        <v>270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1.6412111716927</v>
      </c>
      <c r="B7" s="189" t="s">
        <v>280</v>
      </c>
      <c r="C7" s="189" t="s">
        <v>276</v>
      </c>
      <c r="D7" s="189" t="s">
        <v>277</v>
      </c>
      <c r="E7" s="189" t="s">
        <v>278</v>
      </c>
      <c r="F7" s="89" t="s">
        <v>281</v>
      </c>
      <c r="G7" s="89" t="s">
        <v>270</v>
      </c>
      <c r="H7" s="181">
        <v>6198989</v>
      </c>
      <c r="I7" s="80">
        <v>3700</v>
      </c>
      <c r="J7" s="80">
        <v>0</v>
      </c>
      <c r="K7" s="80">
        <v>311972</v>
      </c>
      <c r="L7" s="93">
        <v>1565</v>
      </c>
      <c r="M7" s="81">
        <f>IFERROR(L7/K7,"-")</f>
        <v>0.0050164758375752</v>
      </c>
      <c r="N7" s="80">
        <v>103</v>
      </c>
      <c r="O7" s="80">
        <v>530</v>
      </c>
      <c r="P7" s="81">
        <f>IFERROR(N7/(L7),"-")</f>
        <v>0.065814696485623</v>
      </c>
      <c r="Q7" s="82">
        <f>IFERROR(H7/SUM(L7:L7),"-")</f>
        <v>3961.0153354633</v>
      </c>
      <c r="R7" s="83">
        <v>187</v>
      </c>
      <c r="S7" s="81">
        <f>IF(L7=0,"-",R7/L7)</f>
        <v>0.11948881789137</v>
      </c>
      <c r="T7" s="186">
        <v>10173850</v>
      </c>
      <c r="U7" s="187">
        <f>IFERROR(T7/L7,"-")</f>
        <v>6500.8626198083</v>
      </c>
      <c r="V7" s="187">
        <f>IFERROR(T7/R7,"-")</f>
        <v>54405.614973262</v>
      </c>
      <c r="W7" s="181">
        <f>SUM(T7:T7)-SUM(H7:H7)</f>
        <v>3974861</v>
      </c>
      <c r="X7" s="85">
        <f>SUM(T7:T7)/SUM(H7:H7)</f>
        <v>1.6412111716927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>
        <v>19</v>
      </c>
      <c r="AJ7" s="101">
        <f>IF(L7=0,"",IF(AI7=0,"",(AI7/L7)))</f>
        <v>0.012140575079872</v>
      </c>
      <c r="AK7" s="100">
        <v>1</v>
      </c>
      <c r="AL7" s="102">
        <f>IFERROR(AK7/AI7,"-")</f>
        <v>0.052631578947368</v>
      </c>
      <c r="AM7" s="103">
        <v>10000</v>
      </c>
      <c r="AN7" s="104">
        <f>IFERROR(AM7/AI7,"-")</f>
        <v>526.31578947368</v>
      </c>
      <c r="AO7" s="105">
        <v>1</v>
      </c>
      <c r="AP7" s="105"/>
      <c r="AQ7" s="105"/>
      <c r="AR7" s="106">
        <v>16</v>
      </c>
      <c r="AS7" s="107">
        <f>IF(L7=0,"",IF(AR7=0,"",(AR7/L7)))</f>
        <v>0.010223642172524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112</v>
      </c>
      <c r="BB7" s="113">
        <f>IF(L7=0,"",IF(BA7=0,"",(BA7/L7)))</f>
        <v>0.071565495207668</v>
      </c>
      <c r="BC7" s="112">
        <v>6</v>
      </c>
      <c r="BD7" s="114">
        <f>IFERROR(BC7/BA7,"-")</f>
        <v>0.053571428571429</v>
      </c>
      <c r="BE7" s="115">
        <v>61000</v>
      </c>
      <c r="BF7" s="116">
        <f>IFERROR(BE7/BA7,"-")</f>
        <v>544.64285714286</v>
      </c>
      <c r="BG7" s="117">
        <v>4</v>
      </c>
      <c r="BH7" s="117">
        <v>1</v>
      </c>
      <c r="BI7" s="117">
        <v>1</v>
      </c>
      <c r="BJ7" s="119">
        <v>876</v>
      </c>
      <c r="BK7" s="120">
        <f>IF(L7=0,"",IF(BJ7=0,"",(BJ7/L7)))</f>
        <v>0.55974440894569</v>
      </c>
      <c r="BL7" s="121">
        <v>100</v>
      </c>
      <c r="BM7" s="122">
        <f>IFERROR(BL7/BJ7,"-")</f>
        <v>0.11415525114155</v>
      </c>
      <c r="BN7" s="123">
        <v>4784850</v>
      </c>
      <c r="BO7" s="124">
        <f>IFERROR(BN7/BJ7,"-")</f>
        <v>5462.1575342466</v>
      </c>
      <c r="BP7" s="125">
        <v>39</v>
      </c>
      <c r="BQ7" s="125">
        <v>20</v>
      </c>
      <c r="BR7" s="125">
        <v>41</v>
      </c>
      <c r="BS7" s="126">
        <v>448</v>
      </c>
      <c r="BT7" s="127">
        <f>IF(L7=0,"",IF(BS7=0,"",(BS7/L7)))</f>
        <v>0.28626198083067</v>
      </c>
      <c r="BU7" s="128">
        <v>62</v>
      </c>
      <c r="BV7" s="129">
        <f>IFERROR(BU7/BS7,"-")</f>
        <v>0.13839285714286</v>
      </c>
      <c r="BW7" s="130">
        <v>4450000</v>
      </c>
      <c r="BX7" s="131">
        <f>IFERROR(BW7/BS7,"-")</f>
        <v>9933.0357142857</v>
      </c>
      <c r="BY7" s="132">
        <v>18</v>
      </c>
      <c r="BZ7" s="132">
        <v>6</v>
      </c>
      <c r="CA7" s="132">
        <v>38</v>
      </c>
      <c r="CB7" s="133">
        <v>94</v>
      </c>
      <c r="CC7" s="134">
        <f>IF(L7=0,"",IF(CB7=0,"",(CB7/L7)))</f>
        <v>0.060063897763578</v>
      </c>
      <c r="CD7" s="135">
        <v>18</v>
      </c>
      <c r="CE7" s="136">
        <f>IFERROR(CD7/CB7,"-")</f>
        <v>0.19148936170213</v>
      </c>
      <c r="CF7" s="137">
        <v>868000</v>
      </c>
      <c r="CG7" s="138">
        <f>IFERROR(CF7/CB7,"-")</f>
        <v>9234.0425531915</v>
      </c>
      <c r="CH7" s="139">
        <v>4</v>
      </c>
      <c r="CI7" s="139">
        <v>3</v>
      </c>
      <c r="CJ7" s="139">
        <v>11</v>
      </c>
      <c r="CK7" s="140">
        <v>187</v>
      </c>
      <c r="CL7" s="141">
        <v>10173850</v>
      </c>
      <c r="CM7" s="141">
        <v>1220000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1.7497812339131</v>
      </c>
      <c r="B8" s="189" t="s">
        <v>282</v>
      </c>
      <c r="C8" s="189" t="s">
        <v>276</v>
      </c>
      <c r="D8" s="189" t="s">
        <v>277</v>
      </c>
      <c r="E8" s="189" t="s">
        <v>278</v>
      </c>
      <c r="F8" s="89" t="s">
        <v>283</v>
      </c>
      <c r="G8" s="89" t="s">
        <v>270</v>
      </c>
      <c r="H8" s="181">
        <v>4835073</v>
      </c>
      <c r="I8" s="80">
        <v>3886</v>
      </c>
      <c r="J8" s="80">
        <v>0</v>
      </c>
      <c r="K8" s="80">
        <v>92158</v>
      </c>
      <c r="L8" s="93">
        <v>1909</v>
      </c>
      <c r="M8" s="81">
        <f>IFERROR(L8/K8,"-")</f>
        <v>0.020714425226242</v>
      </c>
      <c r="N8" s="80">
        <v>78</v>
      </c>
      <c r="O8" s="80">
        <v>683</v>
      </c>
      <c r="P8" s="81">
        <f>IFERROR(N8/(L8),"-")</f>
        <v>0.040859088528025</v>
      </c>
      <c r="Q8" s="82">
        <f>IFERROR(H8/SUM(L8:L8),"-")</f>
        <v>2532.7778941854</v>
      </c>
      <c r="R8" s="83">
        <v>194</v>
      </c>
      <c r="S8" s="81">
        <f>IF(L8=0,"-",R8/L8)</f>
        <v>0.10162388685175</v>
      </c>
      <c r="T8" s="186">
        <v>8460320</v>
      </c>
      <c r="U8" s="187">
        <f>IFERROR(T8/L8,"-")</f>
        <v>4431.8072289157</v>
      </c>
      <c r="V8" s="187">
        <f>IFERROR(T8/R8,"-")</f>
        <v>43609.896907216</v>
      </c>
      <c r="W8" s="181">
        <f>SUM(T8:T8)-SUM(H8:H8)</f>
        <v>3625247</v>
      </c>
      <c r="X8" s="85">
        <f>SUM(T8:T8)/SUM(H8:H8)</f>
        <v>1.7497812339131</v>
      </c>
      <c r="Y8" s="78"/>
      <c r="Z8" s="94">
        <v>70</v>
      </c>
      <c r="AA8" s="95">
        <f>IF(L8=0,"",IF(Z8=0,"",(Z8/L8)))</f>
        <v>0.036668412781561</v>
      </c>
      <c r="AB8" s="94">
        <v>1</v>
      </c>
      <c r="AC8" s="96">
        <f>IFERROR(AB8/Z8,"-")</f>
        <v>0.014285714285714</v>
      </c>
      <c r="AD8" s="97">
        <v>840</v>
      </c>
      <c r="AE8" s="98">
        <f>IFERROR(AD8/Z8,"-")</f>
        <v>12</v>
      </c>
      <c r="AF8" s="99">
        <v>1</v>
      </c>
      <c r="AG8" s="99"/>
      <c r="AH8" s="99"/>
      <c r="AI8" s="100">
        <v>312</v>
      </c>
      <c r="AJ8" s="101">
        <f>IF(L8=0,"",IF(AI8=0,"",(AI8/L8)))</f>
        <v>0.1634363541121</v>
      </c>
      <c r="AK8" s="100">
        <v>11</v>
      </c>
      <c r="AL8" s="102">
        <f>IFERROR(AK8/AI8,"-")</f>
        <v>0.03525641025641</v>
      </c>
      <c r="AM8" s="103">
        <v>37870</v>
      </c>
      <c r="AN8" s="104">
        <f>IFERROR(AM8/AI8,"-")</f>
        <v>121.37820512821</v>
      </c>
      <c r="AO8" s="105">
        <v>10</v>
      </c>
      <c r="AP8" s="105">
        <v>1</v>
      </c>
      <c r="AQ8" s="105"/>
      <c r="AR8" s="106">
        <v>251</v>
      </c>
      <c r="AS8" s="107">
        <f>IF(L8=0,"",IF(AR8=0,"",(AR8/L8)))</f>
        <v>0.13148245154531</v>
      </c>
      <c r="AT8" s="106">
        <v>11</v>
      </c>
      <c r="AU8" s="108">
        <f>IFERROR(AT8/AR8,"-")</f>
        <v>0.043824701195219</v>
      </c>
      <c r="AV8" s="109">
        <v>81190</v>
      </c>
      <c r="AW8" s="110">
        <f>IFERROR(AV8/AR8,"-")</f>
        <v>323.46613545817</v>
      </c>
      <c r="AX8" s="111">
        <v>7</v>
      </c>
      <c r="AY8" s="111">
        <v>1</v>
      </c>
      <c r="AZ8" s="111">
        <v>3</v>
      </c>
      <c r="BA8" s="112">
        <v>463</v>
      </c>
      <c r="BB8" s="113">
        <f>IF(L8=0,"",IF(BA8=0,"",(BA8/L8)))</f>
        <v>0.24253535882661</v>
      </c>
      <c r="BC8" s="112">
        <v>36</v>
      </c>
      <c r="BD8" s="114">
        <f>IFERROR(BC8/BA8,"-")</f>
        <v>0.077753779697624</v>
      </c>
      <c r="BE8" s="115">
        <v>759390</v>
      </c>
      <c r="BF8" s="116">
        <f>IFERROR(BE8/BA8,"-")</f>
        <v>1640.151187905</v>
      </c>
      <c r="BG8" s="117">
        <v>19</v>
      </c>
      <c r="BH8" s="117">
        <v>10</v>
      </c>
      <c r="BI8" s="117">
        <v>7</v>
      </c>
      <c r="BJ8" s="119">
        <v>518</v>
      </c>
      <c r="BK8" s="120">
        <f>IF(L8=0,"",IF(BJ8=0,"",(BJ8/L8)))</f>
        <v>0.27134625458355</v>
      </c>
      <c r="BL8" s="121">
        <v>83</v>
      </c>
      <c r="BM8" s="122">
        <f>IFERROR(BL8/BJ8,"-")</f>
        <v>0.16023166023166</v>
      </c>
      <c r="BN8" s="123">
        <v>3366240</v>
      </c>
      <c r="BO8" s="124">
        <f>IFERROR(BN8/BJ8,"-")</f>
        <v>6498.5328185328</v>
      </c>
      <c r="BP8" s="125">
        <v>43</v>
      </c>
      <c r="BQ8" s="125">
        <v>9</v>
      </c>
      <c r="BR8" s="125">
        <v>31</v>
      </c>
      <c r="BS8" s="126">
        <v>234</v>
      </c>
      <c r="BT8" s="127">
        <f>IF(L8=0,"",IF(BS8=0,"",(BS8/L8)))</f>
        <v>0.12257726558408</v>
      </c>
      <c r="BU8" s="128">
        <v>42</v>
      </c>
      <c r="BV8" s="129">
        <f>IFERROR(BU8/BS8,"-")</f>
        <v>0.17948717948718</v>
      </c>
      <c r="BW8" s="130">
        <v>3997500</v>
      </c>
      <c r="BX8" s="131">
        <f>IFERROR(BW8/BS8,"-")</f>
        <v>17083.333333333</v>
      </c>
      <c r="BY8" s="132">
        <v>17</v>
      </c>
      <c r="BZ8" s="132">
        <v>6</v>
      </c>
      <c r="CA8" s="132">
        <v>19</v>
      </c>
      <c r="CB8" s="133">
        <v>61</v>
      </c>
      <c r="CC8" s="134">
        <f>IF(L8=0,"",IF(CB8=0,"",(CB8/L8)))</f>
        <v>0.031953902566789</v>
      </c>
      <c r="CD8" s="135">
        <v>10</v>
      </c>
      <c r="CE8" s="136">
        <f>IFERROR(CD8/CB8,"-")</f>
        <v>0.16393442622951</v>
      </c>
      <c r="CF8" s="137">
        <v>217290</v>
      </c>
      <c r="CG8" s="138">
        <f>IFERROR(CF8/CB8,"-")</f>
        <v>3562.131147541</v>
      </c>
      <c r="CH8" s="139">
        <v>3</v>
      </c>
      <c r="CI8" s="139">
        <v>2</v>
      </c>
      <c r="CJ8" s="139">
        <v>5</v>
      </c>
      <c r="CK8" s="140">
        <v>194</v>
      </c>
      <c r="CL8" s="141">
        <v>8460320</v>
      </c>
      <c r="CM8" s="141">
        <v>1254000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284</v>
      </c>
      <c r="C9" s="189" t="s">
        <v>276</v>
      </c>
      <c r="D9" s="189" t="s">
        <v>277</v>
      </c>
      <c r="E9" s="189" t="s">
        <v>278</v>
      </c>
      <c r="F9" s="89" t="s">
        <v>285</v>
      </c>
      <c r="G9" s="89" t="s">
        <v>270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30"/>
      <c r="B10" s="86"/>
      <c r="C10" s="86"/>
      <c r="D10" s="87"/>
      <c r="E10" s="88"/>
      <c r="F10" s="89"/>
      <c r="G10" s="89"/>
      <c r="H10" s="182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58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30"/>
      <c r="B11" s="37"/>
      <c r="C11" s="37"/>
      <c r="D11" s="31"/>
      <c r="E11" s="31"/>
      <c r="F11" s="36"/>
      <c r="G11" s="74"/>
      <c r="H11" s="183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60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19">
        <f>Z12</f>
        <v/>
      </c>
      <c r="B12" s="41"/>
      <c r="C12" s="41"/>
      <c r="D12" s="41"/>
      <c r="E12" s="41"/>
      <c r="F12" s="40" t="s">
        <v>286</v>
      </c>
      <c r="G12" s="40"/>
      <c r="H12" s="184"/>
      <c r="I12" s="41">
        <f>SUM(I6:I11)</f>
        <v>7586</v>
      </c>
      <c r="J12" s="41">
        <f>SUM(J6:J11)</f>
        <v>0</v>
      </c>
      <c r="K12" s="41">
        <f>SUM(K6:K11)</f>
        <v>404130</v>
      </c>
      <c r="L12" s="41">
        <f>SUM(L6:L11)</f>
        <v>3474</v>
      </c>
      <c r="M12" s="42">
        <f>IFERROR(L12/K12,"-")</f>
        <v>0.0085962437829411</v>
      </c>
      <c r="N12" s="77">
        <f>SUM(N6:N11)</f>
        <v>181</v>
      </c>
      <c r="O12" s="77">
        <f>SUM(O6:O11)</f>
        <v>1213</v>
      </c>
      <c r="P12" s="42">
        <f>IFERROR(N12/L12,"-")</f>
        <v>0.05210132412205</v>
      </c>
      <c r="Q12" s="43">
        <f>IFERROR(H12/L12,"-")</f>
        <v>0</v>
      </c>
      <c r="R12" s="44">
        <f>SUM(R6:R11)</f>
        <v>381</v>
      </c>
      <c r="S12" s="42">
        <f>IFERROR(R12/L12,"-")</f>
        <v>0.10967184801382</v>
      </c>
      <c r="T12" s="184">
        <f>SUM(T6:T11)</f>
        <v>18634170</v>
      </c>
      <c r="U12" s="184">
        <f>IFERROR(T12/L12,"-")</f>
        <v>5363.8946459413</v>
      </c>
      <c r="V12" s="184">
        <f>IFERROR(T12/R12,"-")</f>
        <v>48908.582677165</v>
      </c>
      <c r="W12" s="184">
        <f>T12-H12</f>
        <v>18634170</v>
      </c>
      <c r="X12" s="46" t="str">
        <f>T12/H12</f>
        <v>0</v>
      </c>
      <c r="Y12" s="59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