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<sst xmlns="http://schemas.openxmlformats.org/spreadsheetml/2006/main" uniqueCount="288">
  <si>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</si>
  <si>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</si>
  <si>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</si>
  <si>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</si>
  <si>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</si>
  <si>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</si>
  <si>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</si>
  <si>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</si>
  <si>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</si>
  <si>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</si>
  <si>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</si>
  <si>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</si>
  <si>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</si>
  <si>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</si>
  <si>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</si>
  <si>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</si>
  <si>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</si>
  <si>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</si>
  <si>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</si>
  <si>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</si>
  <si>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</si>
  <si>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</si>
  <si>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</si>
  <si>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</si>
  <si>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</si>
  <si>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</si>
  <si>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</si>
  <si>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</si>
  <si>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</si>
  <si>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</si>
  <si>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</si>
  <si>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</si>
  <si>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</si>
  <si>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</si>
  <si>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</si>
  <si>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</si>
  <si>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</si>
  <si>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</si>
  <si>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</si>
  <si>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</si>
  <si>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</si>
  <si>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</si>
  <si>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</si>
  <si>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</si>
  <si>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</si>
  <si>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</si>
  <si>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</si>
  <si>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</si>
  <si>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</si>
  <si>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</si>
  <si>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</si>
  <si>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</si>
  <si>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</si>
  <si>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</si>
  <si>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</si>
  <si>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</si>
  <si>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</si>
  <si>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ic3244</t>
  </si>
  <si>
    <t>インターカラー</t>
  </si>
  <si>
    <t>①DVD3（百瀬凛花）</t>
  </si>
  <si>
    <t>①密着熟女</t>
  </si>
  <si>
    <t>lp07</t>
  </si>
  <si>
    <t>サンスポ関東</t>
  </si>
  <si>
    <t>全5段つかみ15段</t>
  </si>
  <si>
    <t>1～15日</t>
  </si>
  <si>
    <t>ic3245</t>
  </si>
  <si>
    <t>空電</t>
  </si>
  <si>
    <t>ic3246</t>
  </si>
  <si>
    <t>半5段つかみ15段</t>
  </si>
  <si>
    <t>ic3247</t>
  </si>
  <si>
    <t>icn174</t>
  </si>
  <si>
    <t>②デリヘル版3(LINEver)（高宮菜々子）</t>
  </si>
  <si>
    <t>②LINEで出会いリクルート70歳まで応募可</t>
  </si>
  <si>
    <t>16～31日</t>
  </si>
  <si>
    <t>ic3248</t>
  </si>
  <si>
    <t>ic3249</t>
  </si>
  <si>
    <t>icn175</t>
  </si>
  <si>
    <t>ic3250</t>
  </si>
  <si>
    <t>ic3251</t>
  </si>
  <si>
    <t>ic3252</t>
  </si>
  <si>
    <t>サンスポ関西</t>
  </si>
  <si>
    <t>ic3253</t>
  </si>
  <si>
    <t>ic3254</t>
  </si>
  <si>
    <t>ic3255</t>
  </si>
  <si>
    <t>icn176</t>
  </si>
  <si>
    <t>ic3256</t>
  </si>
  <si>
    <t>ic3257</t>
  </si>
  <si>
    <t>icn177</t>
  </si>
  <si>
    <t>ic3258</t>
  </si>
  <si>
    <t>ic3259</t>
  </si>
  <si>
    <t>icn178</t>
  </si>
  <si>
    <t>①再婚&amp;理解者版(LINEver)（高宮菜々子）</t>
  </si>
  <si>
    <t>①再婚&amp;理解者</t>
  </si>
  <si>
    <t>ニッカン西部</t>
  </si>
  <si>
    <t>半2段つかみ20段保証</t>
  </si>
  <si>
    <t>1～10日</t>
  </si>
  <si>
    <t>ic3260</t>
  </si>
  <si>
    <t>ic3261</t>
  </si>
  <si>
    <t>②求人版（百瀬凛花）</t>
  </si>
  <si>
    <t>②70歳までの出会いリクルート</t>
  </si>
  <si>
    <t>lp01</t>
  </si>
  <si>
    <t>11～20日</t>
  </si>
  <si>
    <t>icn179</t>
  </si>
  <si>
    <t>③LINE版(つかみ)（晶エリー）</t>
  </si>
  <si>
    <t>③LINEで熟女と出会いができるんです！</t>
  </si>
  <si>
    <t>21～31日</t>
  </si>
  <si>
    <t>ic3262</t>
  </si>
  <si>
    <t>ic3263</t>
  </si>
  <si>
    <t>(空電共通)</t>
  </si>
  <si>
    <t>ic3264</t>
  </si>
  <si>
    <t>スポーツ報知関西</t>
  </si>
  <si>
    <t>4C終面全5段</t>
  </si>
  <si>
    <t>8月06日(土)</t>
  </si>
  <si>
    <t>ic3265</t>
  </si>
  <si>
    <t>ln_ink006</t>
  </si>
  <si>
    <t>デリヘル版3(LINEver)（高宮菜々子）</t>
  </si>
  <si>
    <t>LINEで出会いリクルート70歳まで応募可</t>
  </si>
  <si>
    <t>スポニチ関東</t>
  </si>
  <si>
    <t>全5段</t>
  </si>
  <si>
    <t>8月07日(日)</t>
  </si>
  <si>
    <t>ic3267</t>
  </si>
  <si>
    <t>ic3268</t>
  </si>
  <si>
    <t>再婚&amp;理解者版（百瀬凛花）</t>
  </si>
  <si>
    <t>再婚&amp;理解者</t>
  </si>
  <si>
    <t>8月21日(日)</t>
  </si>
  <si>
    <t>ic3269</t>
  </si>
  <si>
    <t>ln_ink007</t>
  </si>
  <si>
    <t>スポニチ関西</t>
  </si>
  <si>
    <t>ic3271</t>
  </si>
  <si>
    <t>ic3272</t>
  </si>
  <si>
    <t>8月27日(土)</t>
  </si>
  <si>
    <t>ic3273</t>
  </si>
  <si>
    <t>ln_ink008</t>
  </si>
  <si>
    <t>デリヘル版2(LINEver)（高宮菜々子）</t>
  </si>
  <si>
    <t>中年の男女がLINEで出会える昭和世代専門の出会い場</t>
  </si>
  <si>
    <t>ic3275</t>
  </si>
  <si>
    <t>ic3276</t>
  </si>
  <si>
    <t>1C終面全5段</t>
  </si>
  <si>
    <t>ic3277</t>
  </si>
  <si>
    <t>ln_ink009</t>
  </si>
  <si>
    <t>8月28日(日)</t>
  </si>
  <si>
    <t>ic3279</t>
  </si>
  <si>
    <t>ic3280</t>
  </si>
  <si>
    <t>8月11日(木)</t>
  </si>
  <si>
    <t>ic3281</t>
  </si>
  <si>
    <t>ln_ink001</t>
  </si>
  <si>
    <t>デイリースポーツ関西</t>
  </si>
  <si>
    <t>8月12日(金)</t>
  </si>
  <si>
    <t>ic3283</t>
  </si>
  <si>
    <t>ic3284</t>
  </si>
  <si>
    <t>DVD3（百瀬凛花）</t>
  </si>
  <si>
    <t>密着熟女</t>
  </si>
  <si>
    <t>ic3285</t>
  </si>
  <si>
    <t>ln_ink002</t>
  </si>
  <si>
    <t>ニッカン関西</t>
  </si>
  <si>
    <t>ic3287</t>
  </si>
  <si>
    <t>ic3288</t>
  </si>
  <si>
    <t>右女3（百瀬凛花）</t>
  </si>
  <si>
    <t>もう50代の熟女だけど</t>
  </si>
  <si>
    <t>半5段</t>
  </si>
  <si>
    <t>ic3289</t>
  </si>
  <si>
    <t>ic3290</t>
  </si>
  <si>
    <t>大正版（晶エリー）</t>
  </si>
  <si>
    <t>日本の出会い系番付第1位に推薦します</t>
  </si>
  <si>
    <t>8月14日(日)</t>
  </si>
  <si>
    <t>ic3291</t>
  </si>
  <si>
    <t>ic3292</t>
  </si>
  <si>
    <t>8月05日(金)</t>
  </si>
  <si>
    <t>ic3293</t>
  </si>
  <si>
    <t>ic3294</t>
  </si>
  <si>
    <t>ic3295</t>
  </si>
  <si>
    <t>ic3296</t>
  </si>
  <si>
    <t>旧デイリー風（晶エリー）</t>
  </si>
  <si>
    <t>中年の男女が出会える昭和世代専門の出会い場</t>
  </si>
  <si>
    <t>スポーツ報知関東</t>
  </si>
  <si>
    <t>4C終面雑報</t>
  </si>
  <si>
    <t>8月01日(月)</t>
  </si>
  <si>
    <t>ic3297</t>
  </si>
  <si>
    <t>ln_ink003</t>
  </si>
  <si>
    <t>LINE版(つかみ)（高宮菜々子）</t>
  </si>
  <si>
    <t>LINEで熟女と出会いができるんです</t>
  </si>
  <si>
    <t>8月03日(水)</t>
  </si>
  <si>
    <t>ic3299</t>
  </si>
  <si>
    <t>ic3300</t>
  </si>
  <si>
    <t>学生いませんギャルもいません40代50代60代中年女性が多いサイト</t>
  </si>
  <si>
    <t>ic3301</t>
  </si>
  <si>
    <t>ln_ink004</t>
  </si>
  <si>
    <t>旧デイリー風(LINEver)（百瀬凛花）</t>
  </si>
  <si>
    <t>もう50代の熟女だけど、LINEで誘ってもいい？</t>
  </si>
  <si>
    <t>8月25日(木)</t>
  </si>
  <si>
    <t>ic3303</t>
  </si>
  <si>
    <t>ic3304</t>
  </si>
  <si>
    <t>東スポ・大スポ・九スポ・中京</t>
  </si>
  <si>
    <t>記事枠</t>
  </si>
  <si>
    <t>8月18日(木)</t>
  </si>
  <si>
    <t>ic3305</t>
  </si>
  <si>
    <t>ln_ink005</t>
  </si>
  <si>
    <t>ic3307</t>
  </si>
  <si>
    <t>ic3308</t>
  </si>
  <si>
    <t>記事(ノーマル)（）</t>
  </si>
  <si>
    <t>デイリー12「ケツでか熟女とシリ合える神サイト」</t>
  </si>
  <si>
    <t>4C記事枠</t>
  </si>
  <si>
    <t>ic3309</t>
  </si>
  <si>
    <t>記事(黄)（）</t>
  </si>
  <si>
    <t>デイリー13「上目遣いの熟女に酔いしれる」</t>
  </si>
  <si>
    <t>ic3310</t>
  </si>
  <si>
    <t>記事(青)（）</t>
  </si>
  <si>
    <t>214「これぞ令和の美熟女サイトの極み」</t>
  </si>
  <si>
    <t>ic3311</t>
  </si>
  <si>
    <t>記事(赤)（）</t>
  </si>
  <si>
    <t>215「彼女を作るなら夏が狙い目！なんと今、出会いサイトの女性利用者が急増中です！」</t>
  </si>
  <si>
    <t>ic3312</t>
  </si>
  <si>
    <t>共通</t>
  </si>
  <si>
    <t>ic3313</t>
  </si>
  <si>
    <t>九スポ</t>
  </si>
  <si>
    <t>ic3314</t>
  </si>
  <si>
    <t>ln_none</t>
  </si>
  <si>
    <t>LINE広告コード取得不可</t>
  </si>
  <si>
    <t>いろいろ</t>
  </si>
  <si>
    <t>1～31日</t>
  </si>
  <si>
    <t>ln_blank</t>
  </si>
  <si>
    <t>LINE広告コード無</t>
  </si>
  <si>
    <t>新聞 TOTAL</t>
  </si>
  <si>
    <t>●雑誌 広告</t>
  </si>
  <si>
    <t>za229</t>
  </si>
  <si>
    <t>日本ジャーナル出版</t>
  </si>
  <si>
    <t>黄色黒版（百瀬凛花）</t>
  </si>
  <si>
    <t>50〜70代男性限定熟女好きな男性募集中</t>
  </si>
  <si>
    <t>週刊実話</t>
  </si>
  <si>
    <t>表4</t>
  </si>
  <si>
    <t>8月04日(木)</t>
  </si>
  <si>
    <t>za230</t>
  </si>
  <si>
    <t>za231</t>
  </si>
  <si>
    <t>ぶんか社</t>
  </si>
  <si>
    <t>レトロ版（高宮菜々子）</t>
  </si>
  <si>
    <t>70歳までの出会いリクルート</t>
  </si>
  <si>
    <t>EXMAX!</t>
  </si>
  <si>
    <t>8月26日(金)</t>
  </si>
  <si>
    <t>za232</t>
  </si>
  <si>
    <t>ad793</t>
  </si>
  <si>
    <t>アドライヴ</t>
  </si>
  <si>
    <t>文友舎</t>
  </si>
  <si>
    <t>5P風俗ヘスティア(高宮菜々子さん)</t>
  </si>
  <si>
    <t>EXCITING MAX ! DELUXE 2022夏特大号</t>
  </si>
  <si>
    <t>1C5P</t>
  </si>
  <si>
    <t>ad794</t>
  </si>
  <si>
    <t>ad797</t>
  </si>
  <si>
    <t>大洋図書</t>
  </si>
  <si>
    <t>2P_対談風原稿_ヘスティア</t>
  </si>
  <si>
    <t>実話ナックルズGOLD ドキュメント</t>
  </si>
  <si>
    <t>1C2P</t>
  </si>
  <si>
    <t>8月08日(月)</t>
  </si>
  <si>
    <t>ad798</t>
  </si>
  <si>
    <t>ad795</t>
  </si>
  <si>
    <t>徳間書店</t>
  </si>
  <si>
    <t>DVD漫画きよし_袋裏用セリフアレンジ</t>
  </si>
  <si>
    <t>アサヒ芸能.2W火</t>
  </si>
  <si>
    <t>DVD袋裏4C</t>
  </si>
  <si>
    <t>8月09日(火)</t>
  </si>
  <si>
    <t>ad796</t>
  </si>
  <si>
    <t>ad799</t>
  </si>
  <si>
    <t>臨時増刊ラヴァーズ</t>
  </si>
  <si>
    <t>8月22日(月)</t>
  </si>
  <si>
    <t>ad800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</si>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</sst>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0.25882352941176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17</v>
      </c>
      <c r="M6" s="80">
        <v>0</v>
      </c>
      <c r="N6" s="80">
        <v>104</v>
      </c>
      <c r="O6" s="91">
        <v>4</v>
      </c>
      <c r="P6" s="92">
        <v>0</v>
      </c>
      <c r="Q6" s="93">
        <f>O6+P6</f>
        <v>4</v>
      </c>
      <c r="R6" s="81">
        <f>IFERROR(Q6/N6,"-")</f>
        <v>0.038461538461538</v>
      </c>
      <c r="S6" s="80">
        <v>0</v>
      </c>
      <c r="T6" s="80">
        <v>1</v>
      </c>
      <c r="U6" s="81">
        <f>IFERROR(T6/(Q6),"-")</f>
        <v>0.25</v>
      </c>
      <c r="V6" s="82">
        <f>IFERROR(K6/SUM(Q6:Q25),"-")</f>
        <v>9714.2857142857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SUM(Y6:Y25)-SUM(K6:K25)</f>
        <v>-252000</v>
      </c>
      <c r="AC6" s="85">
        <f>SUM(Y6:Y25)/SUM(K6:K25)</f>
        <v>0.25882352941176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41</v>
      </c>
      <c r="M7" s="80">
        <v>25</v>
      </c>
      <c r="N7" s="80">
        <v>7</v>
      </c>
      <c r="O7" s="91">
        <v>4</v>
      </c>
      <c r="P7" s="92">
        <v>0</v>
      </c>
      <c r="Q7" s="93">
        <f>O7+P7</f>
        <v>4</v>
      </c>
      <c r="R7" s="81">
        <f>IFERROR(Q7/N7,"-")</f>
        <v>0.57142857142857</v>
      </c>
      <c r="S7" s="80">
        <v>0</v>
      </c>
      <c r="T7" s="80">
        <v>2</v>
      </c>
      <c r="U7" s="81">
        <f>IFERROR(T7/(Q7),"-")</f>
        <v>0.5</v>
      </c>
      <c r="V7" s="82"/>
      <c r="W7" s="83">
        <v>1</v>
      </c>
      <c r="X7" s="81">
        <f>IF(Q7=0,"-",W7/Q7)</f>
        <v>0.25</v>
      </c>
      <c r="Y7" s="186">
        <v>6000</v>
      </c>
      <c r="Z7" s="187">
        <f>IFERROR(Y7/Q7,"-")</f>
        <v>1500</v>
      </c>
      <c r="AA7" s="187">
        <f>IFERROR(Y7/W7,"-")</f>
        <v>6000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0.5</v>
      </c>
      <c r="BZ7" s="128">
        <v>1</v>
      </c>
      <c r="CA7" s="129">
        <f>IFERROR(BZ7/BX7,"-")</f>
        <v>0.5</v>
      </c>
      <c r="CB7" s="130">
        <v>6000</v>
      </c>
      <c r="CC7" s="131">
        <f>IFERROR(CB7/BX7,"-")</f>
        <v>3000</v>
      </c>
      <c r="CD7" s="132"/>
      <c r="CE7" s="132">
        <v>1</v>
      </c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6000</v>
      </c>
      <c r="CR7" s="141">
        <v>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2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3</v>
      </c>
      <c r="M9" s="80">
        <v>3</v>
      </c>
      <c r="N9" s="80">
        <v>1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48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61</v>
      </c>
      <c r="H11" s="89"/>
      <c r="I11" s="89"/>
      <c r="J11" s="89"/>
      <c r="K11" s="181"/>
      <c r="L11" s="80">
        <v>20</v>
      </c>
      <c r="M11" s="80">
        <v>0</v>
      </c>
      <c r="N11" s="80">
        <v>73</v>
      </c>
      <c r="O11" s="91">
        <v>8</v>
      </c>
      <c r="P11" s="92">
        <v>0</v>
      </c>
      <c r="Q11" s="93">
        <f>O11+P11</f>
        <v>8</v>
      </c>
      <c r="R11" s="81">
        <f>IFERROR(Q11/N11,"-")</f>
        <v>0.10958904109589</v>
      </c>
      <c r="S11" s="80">
        <v>1</v>
      </c>
      <c r="T11" s="80">
        <v>0</v>
      </c>
      <c r="U11" s="81">
        <f>IFERROR(T11/(Q11),"-")</f>
        <v>0</v>
      </c>
      <c r="V11" s="82"/>
      <c r="W11" s="83">
        <v>1</v>
      </c>
      <c r="X11" s="81">
        <f>IF(Q11=0,"-",W11/Q11)</f>
        <v>0.125</v>
      </c>
      <c r="Y11" s="186">
        <v>23000</v>
      </c>
      <c r="Z11" s="187">
        <f>IFERROR(Y11/Q11,"-")</f>
        <v>2875</v>
      </c>
      <c r="AA11" s="187">
        <f>IFERROR(Y11/W11,"-")</f>
        <v>23000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2</v>
      </c>
      <c r="AO11" s="101">
        <f>IF(Q11=0,"",IF(AN11=0,"",(AN11/Q11)))</f>
        <v>0.25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4</v>
      </c>
      <c r="BP11" s="120">
        <f>IF(Q11=0,"",IF(BO11=0,"",(BO11/Q11)))</f>
        <v>0.5</v>
      </c>
      <c r="BQ11" s="121">
        <v>1</v>
      </c>
      <c r="BR11" s="122">
        <f>IFERROR(BQ11/BO11,"-")</f>
        <v>0.25</v>
      </c>
      <c r="BS11" s="123">
        <v>23000</v>
      </c>
      <c r="BT11" s="124">
        <f>IFERROR(BS11/BO11,"-")</f>
        <v>5750</v>
      </c>
      <c r="BU11" s="125"/>
      <c r="BV11" s="125"/>
      <c r="BW11" s="125">
        <v>1</v>
      </c>
      <c r="BX11" s="126">
        <v>2</v>
      </c>
      <c r="BY11" s="127">
        <f>IF(Q11=0,"",IF(BX11=0,"",(BX11/Q11)))</f>
        <v>0.25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23000</v>
      </c>
      <c r="CR11" s="141">
        <v>23000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66</v>
      </c>
      <c r="H12" s="89"/>
      <c r="I12" s="89"/>
      <c r="J12" s="89"/>
      <c r="K12" s="181"/>
      <c r="L12" s="80">
        <v>13</v>
      </c>
      <c r="M12" s="80">
        <v>11</v>
      </c>
      <c r="N12" s="80">
        <v>3</v>
      </c>
      <c r="O12" s="91">
        <v>1</v>
      </c>
      <c r="P12" s="92">
        <v>0</v>
      </c>
      <c r="Q12" s="93">
        <f>O12+P12</f>
        <v>1</v>
      </c>
      <c r="R12" s="81">
        <f>IFERROR(Q12/N12,"-")</f>
        <v>0.33333333333333</v>
      </c>
      <c r="S12" s="80">
        <v>0</v>
      </c>
      <c r="T12" s="80">
        <v>0</v>
      </c>
      <c r="U12" s="81">
        <f>IFERROR(T12/(Q12),"-")</f>
        <v>0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>
        <f>IF(Q12=0,"",IF(BX12=0,"",(BX12/Q12)))</f>
        <v>0</v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61</v>
      </c>
      <c r="H13" s="89" t="s">
        <v>62</v>
      </c>
      <c r="I13" s="89" t="s">
        <v>68</v>
      </c>
      <c r="J13" s="89"/>
      <c r="K13" s="181"/>
      <c r="L13" s="80">
        <v>0</v>
      </c>
      <c r="M13" s="80">
        <v>0</v>
      </c>
      <c r="N13" s="80">
        <v>2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71</v>
      </c>
      <c r="F14" s="189" t="s">
        <v>72</v>
      </c>
      <c r="G14" s="189" t="s">
        <v>61</v>
      </c>
      <c r="H14" s="89"/>
      <c r="I14" s="89"/>
      <c r="J14" s="89"/>
      <c r="K14" s="181"/>
      <c r="L14" s="80">
        <v>0</v>
      </c>
      <c r="M14" s="80">
        <v>0</v>
      </c>
      <c r="N14" s="80">
        <v>0</v>
      </c>
      <c r="O14" s="91">
        <v>0</v>
      </c>
      <c r="P14" s="92">
        <v>0</v>
      </c>
      <c r="Q14" s="93">
        <f>O14+P14</f>
        <v>0</v>
      </c>
      <c r="R14" s="81" t="str">
        <f>IFERROR(Q14/N14,"-")</f>
        <v>-</v>
      </c>
      <c r="S14" s="80">
        <v>0</v>
      </c>
      <c r="T14" s="80">
        <v>0</v>
      </c>
      <c r="U14" s="81" t="str">
        <f>IFERROR(T14/(Q14),"-")</f>
        <v>-</v>
      </c>
      <c r="V14" s="82"/>
      <c r="W14" s="83">
        <v>0</v>
      </c>
      <c r="X14" s="81" t="str">
        <f>IF(Q14=0,"-",W14/Q14)</f>
        <v>-</v>
      </c>
      <c r="Y14" s="186">
        <v>0</v>
      </c>
      <c r="Z14" s="187" t="str">
        <f>IFERROR(Y14/Q14,"-")</f>
        <v>-</v>
      </c>
      <c r="AA14" s="187" t="str">
        <f>IFERROR(Y14/W14,"-")</f>
        <v>-</v>
      </c>
      <c r="AB14" s="181"/>
      <c r="AC14" s="85"/>
      <c r="AD14" s="78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78</v>
      </c>
      <c r="C15" s="189" t="s">
        <v>58</v>
      </c>
      <c r="D15" s="189"/>
      <c r="E15" s="189" t="s">
        <v>71</v>
      </c>
      <c r="F15" s="189" t="s">
        <v>72</v>
      </c>
      <c r="G15" s="189" t="s">
        <v>66</v>
      </c>
      <c r="H15" s="89"/>
      <c r="I15" s="89"/>
      <c r="J15" s="89"/>
      <c r="K15" s="181"/>
      <c r="L15" s="80">
        <v>2</v>
      </c>
      <c r="M15" s="80">
        <v>2</v>
      </c>
      <c r="N15" s="80">
        <v>0</v>
      </c>
      <c r="O15" s="91">
        <v>0</v>
      </c>
      <c r="P15" s="92">
        <v>0</v>
      </c>
      <c r="Q15" s="93">
        <f>O15+P15</f>
        <v>0</v>
      </c>
      <c r="R15" s="81" t="str">
        <f>IFERROR(Q15/N15,"-")</f>
        <v>-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79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80</v>
      </c>
      <c r="I16" s="89" t="s">
        <v>63</v>
      </c>
      <c r="J16" s="89" t="s">
        <v>64</v>
      </c>
      <c r="K16" s="181"/>
      <c r="L16" s="80">
        <v>9</v>
      </c>
      <c r="M16" s="80">
        <v>0</v>
      </c>
      <c r="N16" s="80">
        <v>59</v>
      </c>
      <c r="O16" s="91">
        <v>3</v>
      </c>
      <c r="P16" s="92">
        <v>0</v>
      </c>
      <c r="Q16" s="93">
        <f>O16+P16</f>
        <v>3</v>
      </c>
      <c r="R16" s="81">
        <f>IFERROR(Q16/N16,"-")</f>
        <v>0.050847457627119</v>
      </c>
      <c r="S16" s="80">
        <v>0</v>
      </c>
      <c r="T16" s="80">
        <v>3</v>
      </c>
      <c r="U16" s="81">
        <f>IFERROR(T16/(Q16),"-")</f>
        <v>1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0.33333333333333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2</v>
      </c>
      <c r="BP16" s="120">
        <f>IF(Q16=0,"",IF(BO16=0,"",(BO16/Q16)))</f>
        <v>0.66666666666667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38</v>
      </c>
      <c r="M17" s="80">
        <v>23</v>
      </c>
      <c r="N17" s="80">
        <v>13</v>
      </c>
      <c r="O17" s="91">
        <v>4</v>
      </c>
      <c r="P17" s="92">
        <v>0</v>
      </c>
      <c r="Q17" s="93">
        <f>O17+P17</f>
        <v>4</v>
      </c>
      <c r="R17" s="81">
        <f>IFERROR(Q17/N17,"-")</f>
        <v>0.30769230769231</v>
      </c>
      <c r="S17" s="80">
        <v>1</v>
      </c>
      <c r="T17" s="80">
        <v>1</v>
      </c>
      <c r="U17" s="81">
        <f>IFERROR(T17/(Q17),"-")</f>
        <v>0.25</v>
      </c>
      <c r="V17" s="82"/>
      <c r="W17" s="83">
        <v>1</v>
      </c>
      <c r="X17" s="81">
        <f>IF(Q17=0,"-",W17/Q17)</f>
        <v>0.25</v>
      </c>
      <c r="Y17" s="186">
        <v>46000</v>
      </c>
      <c r="Z17" s="187">
        <f>IFERROR(Y17/Q17,"-")</f>
        <v>11500</v>
      </c>
      <c r="AA17" s="187">
        <f>IFERROR(Y17/W17,"-")</f>
        <v>46000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2</v>
      </c>
      <c r="BP17" s="120">
        <f>IF(Q17=0,"",IF(BO17=0,"",(BO17/Q17)))</f>
        <v>0.5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1</v>
      </c>
      <c r="BY17" s="127">
        <f>IF(Q17=0,"",IF(BX17=0,"",(BX17/Q17)))</f>
        <v>0.25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>
        <v>1</v>
      </c>
      <c r="CH17" s="134">
        <f>IF(Q17=0,"",IF(CG17=0,"",(CG17/Q17)))</f>
        <v>0.25</v>
      </c>
      <c r="CI17" s="135">
        <v>1</v>
      </c>
      <c r="CJ17" s="136">
        <f>IFERROR(CI17/CG17,"-")</f>
        <v>1</v>
      </c>
      <c r="CK17" s="137">
        <v>46000</v>
      </c>
      <c r="CL17" s="138">
        <f>IFERROR(CK17/CG17,"-")</f>
        <v>46000</v>
      </c>
      <c r="CM17" s="139"/>
      <c r="CN17" s="139"/>
      <c r="CO17" s="139">
        <v>1</v>
      </c>
      <c r="CP17" s="140">
        <v>1</v>
      </c>
      <c r="CQ17" s="141">
        <v>46000</v>
      </c>
      <c r="CR17" s="141">
        <v>46000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59</v>
      </c>
      <c r="F18" s="189" t="s">
        <v>60</v>
      </c>
      <c r="G18" s="189" t="s">
        <v>61</v>
      </c>
      <c r="H18" s="89" t="s">
        <v>80</v>
      </c>
      <c r="I18" s="89" t="s">
        <v>68</v>
      </c>
      <c r="J18" s="89"/>
      <c r="K18" s="181"/>
      <c r="L18" s="80">
        <v>5</v>
      </c>
      <c r="M18" s="80">
        <v>0</v>
      </c>
      <c r="N18" s="80">
        <v>21</v>
      </c>
      <c r="O18" s="91">
        <v>1</v>
      </c>
      <c r="P18" s="92">
        <v>0</v>
      </c>
      <c r="Q18" s="93">
        <f>O18+P18</f>
        <v>1</v>
      </c>
      <c r="R18" s="81">
        <f>IFERROR(Q18/N18,"-")</f>
        <v>0.047619047619048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1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59</v>
      </c>
      <c r="F19" s="189" t="s">
        <v>60</v>
      </c>
      <c r="G19" s="189" t="s">
        <v>66</v>
      </c>
      <c r="H19" s="89"/>
      <c r="I19" s="89"/>
      <c r="J19" s="89"/>
      <c r="K19" s="181"/>
      <c r="L19" s="80">
        <v>15</v>
      </c>
      <c r="M19" s="80">
        <v>7</v>
      </c>
      <c r="N19" s="80">
        <v>5</v>
      </c>
      <c r="O19" s="91">
        <v>1</v>
      </c>
      <c r="P19" s="92">
        <v>0</v>
      </c>
      <c r="Q19" s="93">
        <f>O19+P19</f>
        <v>1</v>
      </c>
      <c r="R19" s="81">
        <f>IFERROR(Q19/N19,"-")</f>
        <v>0.2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1</v>
      </c>
      <c r="BZ19" s="128"/>
      <c r="CA19" s="129">
        <f>IFERROR(BZ19/BX19,"-")</f>
        <v>0</v>
      </c>
      <c r="CB19" s="130"/>
      <c r="CC19" s="131">
        <f>IFERROR(CB19/BX19,"-")</f>
        <v>0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80</v>
      </c>
      <c r="I20" s="89" t="s">
        <v>63</v>
      </c>
      <c r="J20" s="89" t="s">
        <v>73</v>
      </c>
      <c r="K20" s="181"/>
      <c r="L20" s="80">
        <v>0</v>
      </c>
      <c r="M20" s="80">
        <v>0</v>
      </c>
      <c r="N20" s="80">
        <v>69</v>
      </c>
      <c r="O20" s="91">
        <v>0</v>
      </c>
      <c r="P20" s="92">
        <v>0</v>
      </c>
      <c r="Q20" s="93">
        <f>O20+P20</f>
        <v>0</v>
      </c>
      <c r="R20" s="81">
        <f>IFERROR(Q20/N20,"-")</f>
        <v>0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61</v>
      </c>
      <c r="H21" s="89"/>
      <c r="I21" s="89"/>
      <c r="J21" s="89"/>
      <c r="K21" s="181"/>
      <c r="L21" s="80">
        <v>17</v>
      </c>
      <c r="M21" s="80">
        <v>0</v>
      </c>
      <c r="N21" s="80">
        <v>60</v>
      </c>
      <c r="O21" s="91">
        <v>2</v>
      </c>
      <c r="P21" s="92">
        <v>0</v>
      </c>
      <c r="Q21" s="93">
        <f>O21+P21</f>
        <v>2</v>
      </c>
      <c r="R21" s="81">
        <f>IFERROR(Q21/N21,"-")</f>
        <v>0.033333333333333</v>
      </c>
      <c r="S21" s="80">
        <v>0</v>
      </c>
      <c r="T21" s="80">
        <v>2</v>
      </c>
      <c r="U21" s="81">
        <f>IFERROR(T21/(Q21),"-")</f>
        <v>1</v>
      </c>
      <c r="V21" s="82"/>
      <c r="W21" s="83">
        <v>2</v>
      </c>
      <c r="X21" s="81">
        <f>IF(Q21=0,"-",W21/Q21)</f>
        <v>1</v>
      </c>
      <c r="Y21" s="186">
        <v>13000</v>
      </c>
      <c r="Z21" s="187">
        <f>IFERROR(Y21/Q21,"-")</f>
        <v>6500</v>
      </c>
      <c r="AA21" s="187">
        <f>IFERROR(Y21/W21,"-")</f>
        <v>6500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0.5</v>
      </c>
      <c r="BH21" s="112">
        <v>1</v>
      </c>
      <c r="BI21" s="114">
        <f>IFERROR(BH21/BF21,"-")</f>
        <v>1</v>
      </c>
      <c r="BJ21" s="115">
        <v>3000</v>
      </c>
      <c r="BK21" s="116">
        <f>IFERROR(BJ21/BF21,"-")</f>
        <v>3000</v>
      </c>
      <c r="BL21" s="117">
        <v>1</v>
      </c>
      <c r="BM21" s="117"/>
      <c r="BN21" s="117"/>
      <c r="BO21" s="119"/>
      <c r="BP21" s="120">
        <f>IF(Q21=0,"",IF(BO21=0,"",(BO21/Q21)))</f>
        <v>0</v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>
        <v>1</v>
      </c>
      <c r="BY21" s="127">
        <f>IF(Q21=0,"",IF(BX21=0,"",(BX21/Q21)))</f>
        <v>0.5</v>
      </c>
      <c r="BZ21" s="128">
        <v>1</v>
      </c>
      <c r="CA21" s="129">
        <f>IFERROR(BZ21/BX21,"-")</f>
        <v>1</v>
      </c>
      <c r="CB21" s="130">
        <v>10000</v>
      </c>
      <c r="CC21" s="131">
        <f>IFERROR(CB21/BX21,"-")</f>
        <v>10000</v>
      </c>
      <c r="CD21" s="132"/>
      <c r="CE21" s="132">
        <v>1</v>
      </c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2</v>
      </c>
      <c r="CQ21" s="141">
        <v>13000</v>
      </c>
      <c r="CR21" s="141">
        <v>10000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86</v>
      </c>
      <c r="C22" s="189" t="s">
        <v>58</v>
      </c>
      <c r="D22" s="189"/>
      <c r="E22" s="189" t="s">
        <v>71</v>
      </c>
      <c r="F22" s="189" t="s">
        <v>72</v>
      </c>
      <c r="G22" s="189" t="s">
        <v>66</v>
      </c>
      <c r="H22" s="89"/>
      <c r="I22" s="89"/>
      <c r="J22" s="89"/>
      <c r="K22" s="181"/>
      <c r="L22" s="80">
        <v>55</v>
      </c>
      <c r="M22" s="80">
        <v>14</v>
      </c>
      <c r="N22" s="80">
        <v>2</v>
      </c>
      <c r="O22" s="91">
        <v>1</v>
      </c>
      <c r="P22" s="92">
        <v>0</v>
      </c>
      <c r="Q22" s="93">
        <f>O22+P22</f>
        <v>1</v>
      </c>
      <c r="R22" s="81">
        <f>IFERROR(Q22/N22,"-")</f>
        <v>0.5</v>
      </c>
      <c r="S22" s="80">
        <v>1</v>
      </c>
      <c r="T22" s="80">
        <v>0</v>
      </c>
      <c r="U22" s="81">
        <f>IFERROR(T22/(Q22),"-")</f>
        <v>0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1</v>
      </c>
      <c r="BY22" s="127">
        <f>IF(Q22=0,"",IF(BX22=0,"",(BX22/Q22)))</f>
        <v>1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87</v>
      </c>
      <c r="C23" s="189" t="s">
        <v>58</v>
      </c>
      <c r="D23" s="189"/>
      <c r="E23" s="189" t="s">
        <v>71</v>
      </c>
      <c r="F23" s="189" t="s">
        <v>72</v>
      </c>
      <c r="G23" s="189" t="s">
        <v>61</v>
      </c>
      <c r="H23" s="89" t="s">
        <v>80</v>
      </c>
      <c r="I23" s="89" t="s">
        <v>68</v>
      </c>
      <c r="J23" s="89"/>
      <c r="K23" s="181"/>
      <c r="L23" s="80">
        <v>0</v>
      </c>
      <c r="M23" s="80">
        <v>0</v>
      </c>
      <c r="N23" s="80">
        <v>85</v>
      </c>
      <c r="O23" s="91">
        <v>0</v>
      </c>
      <c r="P23" s="92">
        <v>0</v>
      </c>
      <c r="Q23" s="93">
        <f>O23+P23</f>
        <v>0</v>
      </c>
      <c r="R23" s="81">
        <f>IFERROR(Q23/N23,"-")</f>
        <v>0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88</v>
      </c>
      <c r="C24" s="189" t="s">
        <v>58</v>
      </c>
      <c r="D24" s="189"/>
      <c r="E24" s="189" t="s">
        <v>71</v>
      </c>
      <c r="F24" s="189" t="s">
        <v>72</v>
      </c>
      <c r="G24" s="189" t="s">
        <v>61</v>
      </c>
      <c r="H24" s="89"/>
      <c r="I24" s="89"/>
      <c r="J24" s="89"/>
      <c r="K24" s="181"/>
      <c r="L24" s="80">
        <v>25</v>
      </c>
      <c r="M24" s="80">
        <v>0</v>
      </c>
      <c r="N24" s="80">
        <v>137</v>
      </c>
      <c r="O24" s="91">
        <v>3</v>
      </c>
      <c r="P24" s="92">
        <v>0</v>
      </c>
      <c r="Q24" s="93">
        <f>O24+P24</f>
        <v>3</v>
      </c>
      <c r="R24" s="81">
        <f>IFERROR(Q24/N24,"-")</f>
        <v>0.021897810218978</v>
      </c>
      <c r="S24" s="80">
        <v>2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0.33333333333333</v>
      </c>
      <c r="BQ24" s="121">
        <v>1</v>
      </c>
      <c r="BR24" s="122">
        <f>IFERROR(BQ24/BO24,"-")</f>
        <v>1</v>
      </c>
      <c r="BS24" s="123">
        <v>48000</v>
      </c>
      <c r="BT24" s="124">
        <f>IFERROR(BS24/BO24,"-")</f>
        <v>48000</v>
      </c>
      <c r="BU24" s="125"/>
      <c r="BV24" s="125"/>
      <c r="BW24" s="125">
        <v>1</v>
      </c>
      <c r="BX24" s="126">
        <v>2</v>
      </c>
      <c r="BY24" s="127">
        <f>IF(Q24=0,"",IF(BX24=0,"",(BX24/Q24)))</f>
        <v>0.66666666666667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>
        <v>48000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89</v>
      </c>
      <c r="C25" s="189" t="s">
        <v>58</v>
      </c>
      <c r="D25" s="189"/>
      <c r="E25" s="189" t="s">
        <v>71</v>
      </c>
      <c r="F25" s="189" t="s">
        <v>72</v>
      </c>
      <c r="G25" s="189" t="s">
        <v>66</v>
      </c>
      <c r="H25" s="89"/>
      <c r="I25" s="89"/>
      <c r="J25" s="89"/>
      <c r="K25" s="181"/>
      <c r="L25" s="80">
        <v>34</v>
      </c>
      <c r="M25" s="80">
        <v>24</v>
      </c>
      <c r="N25" s="80">
        <v>8</v>
      </c>
      <c r="O25" s="91">
        <v>3</v>
      </c>
      <c r="P25" s="92">
        <v>0</v>
      </c>
      <c r="Q25" s="93">
        <f>O25+P25</f>
        <v>3</v>
      </c>
      <c r="R25" s="81">
        <f>IFERROR(Q25/N25,"-")</f>
        <v>0.375</v>
      </c>
      <c r="S25" s="80">
        <v>0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2</v>
      </c>
      <c r="BP25" s="120">
        <f>IF(Q25=0,"",IF(BO25=0,"",(BO25/Q25)))</f>
        <v>0.66666666666667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1</v>
      </c>
      <c r="CH25" s="134">
        <f>IF(Q25=0,"",IF(CG25=0,"",(CG25/Q25)))</f>
        <v>0.33333333333333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0.03</v>
      </c>
      <c r="B26" s="189" t="s">
        <v>90</v>
      </c>
      <c r="C26" s="189" t="s">
        <v>58</v>
      </c>
      <c r="D26" s="189"/>
      <c r="E26" s="189" t="s">
        <v>91</v>
      </c>
      <c r="F26" s="189" t="s">
        <v>92</v>
      </c>
      <c r="G26" s="189" t="s">
        <v>61</v>
      </c>
      <c r="H26" s="89" t="s">
        <v>93</v>
      </c>
      <c r="I26" s="89" t="s">
        <v>94</v>
      </c>
      <c r="J26" s="89" t="s">
        <v>95</v>
      </c>
      <c r="K26" s="181">
        <v>200000</v>
      </c>
      <c r="L26" s="80">
        <v>0</v>
      </c>
      <c r="M26" s="80">
        <v>0</v>
      </c>
      <c r="N26" s="80">
        <v>40</v>
      </c>
      <c r="O26" s="91">
        <v>0</v>
      </c>
      <c r="P26" s="92">
        <v>0</v>
      </c>
      <c r="Q26" s="93">
        <f>O26+P26</f>
        <v>0</v>
      </c>
      <c r="R26" s="81">
        <f>IFERROR(Q26/N26,"-")</f>
        <v>0</v>
      </c>
      <c r="S26" s="80">
        <v>0</v>
      </c>
      <c r="T26" s="80">
        <v>0</v>
      </c>
      <c r="U26" s="81" t="str">
        <f>IFERROR(T26/(Q26),"-")</f>
        <v>-</v>
      </c>
      <c r="V26" s="82">
        <f>IFERROR(K26/SUM(Q26:Q31),"-")</f>
        <v>13333.333333333</v>
      </c>
      <c r="W26" s="83">
        <v>0</v>
      </c>
      <c r="X26" s="81" t="str">
        <f>IF(Q26=0,"-",W26/Q26)</f>
        <v>-</v>
      </c>
      <c r="Y26" s="186">
        <v>0</v>
      </c>
      <c r="Z26" s="187" t="str">
        <f>IFERROR(Y26/Q26,"-")</f>
        <v>-</v>
      </c>
      <c r="AA26" s="187" t="str">
        <f>IFERROR(Y26/W26,"-")</f>
        <v>-</v>
      </c>
      <c r="AB26" s="181">
        <f>SUM(Y26:Y31)-SUM(K26:K31)</f>
        <v>-194000</v>
      </c>
      <c r="AC26" s="85">
        <f>SUM(Y26:Y31)/SUM(K26:K31)</f>
        <v>0.03</v>
      </c>
      <c r="AD26" s="78"/>
      <c r="AE26" s="94"/>
      <c r="AF26" s="95" t="str">
        <f>IF(Q26=0,"",IF(AE26=0,"",(AE26/Q26)))</f>
        <v/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 t="str">
        <f>IF(Q26=0,"",IF(AN26=0,"",(AN26/Q26)))</f>
        <v/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 t="str">
        <f>IF(Q26=0,"",IF(AW26=0,"",(AW26/Q26)))</f>
        <v/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 t="str">
        <f>IF(Q26=0,"",IF(BF26=0,"",(BF26/Q26)))</f>
        <v/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 t="str">
        <f>IF(Q26=0,"",IF(BO26=0,"",(BO26/Q26)))</f>
        <v/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 t="str">
        <f>IF(Q26=0,"",IF(BX26=0,"",(BX26/Q26)))</f>
        <v/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 t="str">
        <f>IF(Q26=0,"",IF(CG26=0,"",(CG26/Q26)))</f>
        <v/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96</v>
      </c>
      <c r="C27" s="189" t="s">
        <v>58</v>
      </c>
      <c r="D27" s="189"/>
      <c r="E27" s="189" t="s">
        <v>91</v>
      </c>
      <c r="F27" s="189" t="s">
        <v>92</v>
      </c>
      <c r="G27" s="189" t="s">
        <v>61</v>
      </c>
      <c r="H27" s="89"/>
      <c r="I27" s="89" t="s">
        <v>94</v>
      </c>
      <c r="J27" s="89"/>
      <c r="K27" s="181"/>
      <c r="L27" s="80">
        <v>27</v>
      </c>
      <c r="M27" s="80">
        <v>0</v>
      </c>
      <c r="N27" s="80">
        <v>97</v>
      </c>
      <c r="O27" s="91">
        <v>10</v>
      </c>
      <c r="P27" s="92">
        <v>0</v>
      </c>
      <c r="Q27" s="93">
        <f>O27+P27</f>
        <v>10</v>
      </c>
      <c r="R27" s="81">
        <f>IFERROR(Q27/N27,"-")</f>
        <v>0.10309278350515</v>
      </c>
      <c r="S27" s="80">
        <v>1</v>
      </c>
      <c r="T27" s="80">
        <v>3</v>
      </c>
      <c r="U27" s="81">
        <f>IFERROR(T27/(Q27),"-")</f>
        <v>0.3</v>
      </c>
      <c r="V27" s="82"/>
      <c r="W27" s="83">
        <v>1</v>
      </c>
      <c r="X27" s="81">
        <f>IF(Q27=0,"-",W27/Q27)</f>
        <v>0.1</v>
      </c>
      <c r="Y27" s="186">
        <v>3000</v>
      </c>
      <c r="Z27" s="187">
        <f>IFERROR(Y27/Q27,"-")</f>
        <v>300</v>
      </c>
      <c r="AA27" s="187">
        <f>IFERROR(Y27/W27,"-")</f>
        <v>3000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0.1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>
        <v>4</v>
      </c>
      <c r="BG27" s="113">
        <f>IF(Q27=0,"",IF(BF27=0,"",(BF27/Q27)))</f>
        <v>0.4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4</v>
      </c>
      <c r="BP27" s="120">
        <f>IF(Q27=0,"",IF(BO27=0,"",(BO27/Q27)))</f>
        <v>0.4</v>
      </c>
      <c r="BQ27" s="121">
        <v>1</v>
      </c>
      <c r="BR27" s="122">
        <f>IFERROR(BQ27/BO27,"-")</f>
        <v>0.25</v>
      </c>
      <c r="BS27" s="123">
        <v>3000</v>
      </c>
      <c r="BT27" s="124">
        <f>IFERROR(BS27/BO27,"-")</f>
        <v>750</v>
      </c>
      <c r="BU27" s="125">
        <v>1</v>
      </c>
      <c r="BV27" s="125"/>
      <c r="BW27" s="125"/>
      <c r="BX27" s="126">
        <v>1</v>
      </c>
      <c r="BY27" s="127">
        <f>IF(Q27=0,"",IF(BX27=0,"",(BX27/Q27)))</f>
        <v>0.1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1</v>
      </c>
      <c r="CQ27" s="141">
        <v>3000</v>
      </c>
      <c r="CR27" s="141">
        <v>3000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97</v>
      </c>
      <c r="C28" s="189" t="s">
        <v>58</v>
      </c>
      <c r="D28" s="189"/>
      <c r="E28" s="189" t="s">
        <v>98</v>
      </c>
      <c r="F28" s="189" t="s">
        <v>99</v>
      </c>
      <c r="G28" s="189" t="s">
        <v>100</v>
      </c>
      <c r="H28" s="89"/>
      <c r="I28" s="89" t="s">
        <v>94</v>
      </c>
      <c r="J28" s="89" t="s">
        <v>101</v>
      </c>
      <c r="K28" s="181"/>
      <c r="L28" s="80">
        <v>7</v>
      </c>
      <c r="M28" s="80">
        <v>0</v>
      </c>
      <c r="N28" s="80">
        <v>24</v>
      </c>
      <c r="O28" s="91">
        <v>3</v>
      </c>
      <c r="P28" s="92">
        <v>0</v>
      </c>
      <c r="Q28" s="93">
        <f>O28+P28</f>
        <v>3</v>
      </c>
      <c r="R28" s="81">
        <f>IFERROR(Q28/N28,"-")</f>
        <v>0.125</v>
      </c>
      <c r="S28" s="80">
        <v>0</v>
      </c>
      <c r="T28" s="80">
        <v>1</v>
      </c>
      <c r="U28" s="81">
        <f>IFERROR(T28/(Q28),"-")</f>
        <v>0.33333333333333</v>
      </c>
      <c r="V28" s="82"/>
      <c r="W28" s="83">
        <v>1</v>
      </c>
      <c r="X28" s="81">
        <f>IF(Q28=0,"-",W28/Q28)</f>
        <v>0.33333333333333</v>
      </c>
      <c r="Y28" s="186">
        <v>3000</v>
      </c>
      <c r="Z28" s="187">
        <f>IFERROR(Y28/Q28,"-")</f>
        <v>1000</v>
      </c>
      <c r="AA28" s="187">
        <f>IFERROR(Y28/W28,"-")</f>
        <v>3000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0.33333333333333</v>
      </c>
      <c r="BH28" s="112">
        <v>1</v>
      </c>
      <c r="BI28" s="114">
        <f>IFERROR(BH28/BF28,"-")</f>
        <v>1</v>
      </c>
      <c r="BJ28" s="115">
        <v>3000</v>
      </c>
      <c r="BK28" s="116">
        <f>IFERROR(BJ28/BF28,"-")</f>
        <v>3000</v>
      </c>
      <c r="BL28" s="117">
        <v>1</v>
      </c>
      <c r="BM28" s="117"/>
      <c r="BN28" s="117"/>
      <c r="BO28" s="119">
        <v>1</v>
      </c>
      <c r="BP28" s="120">
        <f>IF(Q28=0,"",IF(BO28=0,"",(BO28/Q28)))</f>
        <v>0.33333333333333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0.33333333333333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3000</v>
      </c>
      <c r="CR28" s="141">
        <v>3000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102</v>
      </c>
      <c r="C29" s="189" t="s">
        <v>58</v>
      </c>
      <c r="D29" s="189"/>
      <c r="E29" s="189" t="s">
        <v>103</v>
      </c>
      <c r="F29" s="189" t="s">
        <v>104</v>
      </c>
      <c r="G29" s="189" t="s">
        <v>61</v>
      </c>
      <c r="H29" s="89"/>
      <c r="I29" s="89" t="s">
        <v>94</v>
      </c>
      <c r="J29" s="89" t="s">
        <v>105</v>
      </c>
      <c r="K29" s="181"/>
      <c r="L29" s="80">
        <v>7</v>
      </c>
      <c r="M29" s="80">
        <v>0</v>
      </c>
      <c r="N29" s="80">
        <v>40</v>
      </c>
      <c r="O29" s="91">
        <v>2</v>
      </c>
      <c r="P29" s="92">
        <v>0</v>
      </c>
      <c r="Q29" s="93">
        <f>O29+P29</f>
        <v>2</v>
      </c>
      <c r="R29" s="81">
        <f>IFERROR(Q29/N29,"-")</f>
        <v>0.05</v>
      </c>
      <c r="S29" s="80">
        <v>0</v>
      </c>
      <c r="T29" s="80">
        <v>1</v>
      </c>
      <c r="U29" s="81">
        <f>IFERROR(T29/(Q29),"-")</f>
        <v>0.5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106</v>
      </c>
      <c r="C30" s="189" t="s">
        <v>58</v>
      </c>
      <c r="D30" s="189"/>
      <c r="E30" s="189" t="s">
        <v>103</v>
      </c>
      <c r="F30" s="189" t="s">
        <v>104</v>
      </c>
      <c r="G30" s="189" t="s">
        <v>61</v>
      </c>
      <c r="H30" s="89"/>
      <c r="I30" s="89" t="s">
        <v>94</v>
      </c>
      <c r="J30" s="89"/>
      <c r="K30" s="181"/>
      <c r="L30" s="80">
        <v>0</v>
      </c>
      <c r="M30" s="80">
        <v>0</v>
      </c>
      <c r="N30" s="80">
        <v>15</v>
      </c>
      <c r="O30" s="91">
        <v>0</v>
      </c>
      <c r="P30" s="92">
        <v>0</v>
      </c>
      <c r="Q30" s="93">
        <f>O30+P30</f>
        <v>0</v>
      </c>
      <c r="R30" s="81">
        <f>IFERROR(Q30/N30,"-")</f>
        <v>0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107</v>
      </c>
      <c r="C31" s="189" t="s">
        <v>58</v>
      </c>
      <c r="D31" s="189"/>
      <c r="E31" s="189" t="s">
        <v>103</v>
      </c>
      <c r="F31" s="189" t="s">
        <v>108</v>
      </c>
      <c r="G31" s="189" t="s">
        <v>66</v>
      </c>
      <c r="H31" s="89"/>
      <c r="I31" s="89"/>
      <c r="J31" s="89"/>
      <c r="K31" s="181"/>
      <c r="L31" s="80">
        <v>28</v>
      </c>
      <c r="M31" s="80">
        <v>20</v>
      </c>
      <c r="N31" s="80">
        <v>6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0.084210526315789</v>
      </c>
      <c r="B32" s="189" t="s">
        <v>109</v>
      </c>
      <c r="C32" s="189" t="s">
        <v>58</v>
      </c>
      <c r="D32" s="189"/>
      <c r="E32" s="189" t="s">
        <v>59</v>
      </c>
      <c r="F32" s="189" t="s">
        <v>60</v>
      </c>
      <c r="G32" s="189" t="s">
        <v>61</v>
      </c>
      <c r="H32" s="89" t="s">
        <v>110</v>
      </c>
      <c r="I32" s="89" t="s">
        <v>111</v>
      </c>
      <c r="J32" s="190" t="s">
        <v>112</v>
      </c>
      <c r="K32" s="181">
        <v>190000</v>
      </c>
      <c r="L32" s="80">
        <v>28</v>
      </c>
      <c r="M32" s="80">
        <v>0</v>
      </c>
      <c r="N32" s="80">
        <v>81</v>
      </c>
      <c r="O32" s="91">
        <v>7</v>
      </c>
      <c r="P32" s="92">
        <v>0</v>
      </c>
      <c r="Q32" s="93">
        <f>O32+P32</f>
        <v>7</v>
      </c>
      <c r="R32" s="81">
        <f>IFERROR(Q32/N32,"-")</f>
        <v>0.08641975308642</v>
      </c>
      <c r="S32" s="80">
        <v>2</v>
      </c>
      <c r="T32" s="80">
        <v>3</v>
      </c>
      <c r="U32" s="81">
        <f>IFERROR(T32/(Q32),"-")</f>
        <v>0.42857142857143</v>
      </c>
      <c r="V32" s="82">
        <f>IFERROR(K32/SUM(Q32:Q33),"-")</f>
        <v>17272.727272727</v>
      </c>
      <c r="W32" s="83">
        <v>2</v>
      </c>
      <c r="X32" s="81">
        <f>IF(Q32=0,"-",W32/Q32)</f>
        <v>0.28571428571429</v>
      </c>
      <c r="Y32" s="186">
        <v>16000</v>
      </c>
      <c r="Z32" s="187">
        <f>IFERROR(Y32/Q32,"-")</f>
        <v>2285.7142857143</v>
      </c>
      <c r="AA32" s="187">
        <f>IFERROR(Y32/W32,"-")</f>
        <v>8000</v>
      </c>
      <c r="AB32" s="181">
        <f>SUM(Y32:Y33)-SUM(K32:K33)</f>
        <v>-174000</v>
      </c>
      <c r="AC32" s="85">
        <f>SUM(Y32:Y33)/SUM(K32:K33)</f>
        <v>0.084210526315789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0.14285714285714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>
        <v>1</v>
      </c>
      <c r="AX32" s="107">
        <f>IF(Q32=0,"",IF(AW32=0,"",(AW32/Q32)))</f>
        <v>0.14285714285714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2</v>
      </c>
      <c r="BP32" s="120">
        <f>IF(Q32=0,"",IF(BO32=0,"",(BO32/Q32)))</f>
        <v>0.28571428571429</v>
      </c>
      <c r="BQ32" s="121">
        <v>1</v>
      </c>
      <c r="BR32" s="122">
        <f>IFERROR(BQ32/BO32,"-")</f>
        <v>0.5</v>
      </c>
      <c r="BS32" s="123">
        <v>8000</v>
      </c>
      <c r="BT32" s="124">
        <f>IFERROR(BS32/BO32,"-")</f>
        <v>4000</v>
      </c>
      <c r="BU32" s="125"/>
      <c r="BV32" s="125">
        <v>1</v>
      </c>
      <c r="BW32" s="125"/>
      <c r="BX32" s="126">
        <v>3</v>
      </c>
      <c r="BY32" s="127">
        <f>IF(Q32=0,"",IF(BX32=0,"",(BX32/Q32)))</f>
        <v>0.42857142857143</v>
      </c>
      <c r="BZ32" s="128">
        <v>1</v>
      </c>
      <c r="CA32" s="129">
        <f>IFERROR(BZ32/BX32,"-")</f>
        <v>0.33333333333333</v>
      </c>
      <c r="CB32" s="130">
        <v>8000</v>
      </c>
      <c r="CC32" s="131">
        <f>IFERROR(CB32/BX32,"-")</f>
        <v>2666.6666666667</v>
      </c>
      <c r="CD32" s="132"/>
      <c r="CE32" s="132">
        <v>1</v>
      </c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2</v>
      </c>
      <c r="CQ32" s="141">
        <v>16000</v>
      </c>
      <c r="CR32" s="141">
        <v>8000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113</v>
      </c>
      <c r="C33" s="189" t="s">
        <v>58</v>
      </c>
      <c r="D33" s="189"/>
      <c r="E33" s="189" t="s">
        <v>59</v>
      </c>
      <c r="F33" s="189" t="s">
        <v>60</v>
      </c>
      <c r="G33" s="189" t="s">
        <v>66</v>
      </c>
      <c r="H33" s="89"/>
      <c r="I33" s="89"/>
      <c r="J33" s="89"/>
      <c r="K33" s="181"/>
      <c r="L33" s="80">
        <v>16</v>
      </c>
      <c r="M33" s="80">
        <v>14</v>
      </c>
      <c r="N33" s="80">
        <v>2</v>
      </c>
      <c r="O33" s="91">
        <v>4</v>
      </c>
      <c r="P33" s="92">
        <v>0</v>
      </c>
      <c r="Q33" s="93">
        <f>O33+P33</f>
        <v>4</v>
      </c>
      <c r="R33" s="81">
        <f>IFERROR(Q33/N33,"-")</f>
        <v>2</v>
      </c>
      <c r="S33" s="80">
        <v>1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1</v>
      </c>
      <c r="BY33" s="127">
        <f>IF(Q33=0,"",IF(BX33=0,"",(BX33/Q33)))</f>
        <v>0.25</v>
      </c>
      <c r="BZ33" s="128">
        <v>1</v>
      </c>
      <c r="CA33" s="129">
        <f>IFERROR(BZ33/BX33,"-")</f>
        <v>1</v>
      </c>
      <c r="CB33" s="130">
        <v>17000</v>
      </c>
      <c r="CC33" s="131">
        <f>IFERROR(CB33/BX33,"-")</f>
        <v>17000</v>
      </c>
      <c r="CD33" s="132"/>
      <c r="CE33" s="132"/>
      <c r="CF33" s="132">
        <v>1</v>
      </c>
      <c r="CG33" s="133">
        <v>1</v>
      </c>
      <c r="CH33" s="134">
        <f>IF(Q33=0,"",IF(CG33=0,"",(CG33/Q33)))</f>
        <v>0.25</v>
      </c>
      <c r="CI33" s="135">
        <v>1</v>
      </c>
      <c r="CJ33" s="136">
        <f>IFERROR(CI33/CG33,"-")</f>
        <v>1</v>
      </c>
      <c r="CK33" s="137">
        <v>2000</v>
      </c>
      <c r="CL33" s="138">
        <f>IFERROR(CK33/CG33,"-")</f>
        <v>2000</v>
      </c>
      <c r="CM33" s="139">
        <v>1</v>
      </c>
      <c r="CN33" s="139"/>
      <c r="CO33" s="139"/>
      <c r="CP33" s="140">
        <v>0</v>
      </c>
      <c r="CQ33" s="141">
        <v>0</v>
      </c>
      <c r="CR33" s="141">
        <v>17000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>
        <f>AC34</f>
        <v>0</v>
      </c>
      <c r="B34" s="189" t="s">
        <v>114</v>
      </c>
      <c r="C34" s="189" t="s">
        <v>58</v>
      </c>
      <c r="D34" s="189"/>
      <c r="E34" s="189" t="s">
        <v>115</v>
      </c>
      <c r="F34" s="189" t="s">
        <v>116</v>
      </c>
      <c r="G34" s="189" t="s">
        <v>61</v>
      </c>
      <c r="H34" s="89" t="s">
        <v>117</v>
      </c>
      <c r="I34" s="89" t="s">
        <v>118</v>
      </c>
      <c r="J34" s="191" t="s">
        <v>119</v>
      </c>
      <c r="K34" s="181">
        <v>120000</v>
      </c>
      <c r="L34" s="80">
        <v>0</v>
      </c>
      <c r="M34" s="80">
        <v>0</v>
      </c>
      <c r="N34" s="80">
        <v>0</v>
      </c>
      <c r="O34" s="91">
        <v>8</v>
      </c>
      <c r="P34" s="92">
        <v>0</v>
      </c>
      <c r="Q34" s="93">
        <f>O34+P34</f>
        <v>8</v>
      </c>
      <c r="R34" s="81" t="str">
        <f>IFERROR(Q34/N34,"-")</f>
        <v>-</v>
      </c>
      <c r="S34" s="80">
        <v>1</v>
      </c>
      <c r="T34" s="80">
        <v>1</v>
      </c>
      <c r="U34" s="81">
        <f>IFERROR(T34/(Q34),"-")</f>
        <v>0.125</v>
      </c>
      <c r="V34" s="82">
        <f>IFERROR(K34/SUM(Q34:Q35),"-")</f>
        <v>13333.333333333</v>
      </c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>
        <f>SUM(Y34:Y35)-SUM(K34:K35)</f>
        <v>-120000</v>
      </c>
      <c r="AC34" s="85">
        <f>SUM(Y34:Y35)/SUM(K34:K35)</f>
        <v>0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0.125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0.125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2</v>
      </c>
      <c r="BP34" s="120">
        <f>IF(Q34=0,"",IF(BO34=0,"",(BO34/Q34)))</f>
        <v>0.25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3</v>
      </c>
      <c r="BY34" s="127">
        <f>IF(Q34=0,"",IF(BX34=0,"",(BX34/Q34)))</f>
        <v>0.375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0.125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120</v>
      </c>
      <c r="C35" s="189" t="s">
        <v>58</v>
      </c>
      <c r="D35" s="189"/>
      <c r="E35" s="189" t="s">
        <v>115</v>
      </c>
      <c r="F35" s="189" t="s">
        <v>116</v>
      </c>
      <c r="G35" s="189" t="s">
        <v>66</v>
      </c>
      <c r="H35" s="89"/>
      <c r="I35" s="89"/>
      <c r="J35" s="89"/>
      <c r="K35" s="181"/>
      <c r="L35" s="80">
        <v>12</v>
      </c>
      <c r="M35" s="80">
        <v>10</v>
      </c>
      <c r="N35" s="80">
        <v>7</v>
      </c>
      <c r="O35" s="91">
        <v>1</v>
      </c>
      <c r="P35" s="92">
        <v>0</v>
      </c>
      <c r="Q35" s="93">
        <f>O35+P35</f>
        <v>1</v>
      </c>
      <c r="R35" s="81">
        <f>IFERROR(Q35/N35,"-")</f>
        <v>0.14285714285714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1</v>
      </c>
      <c r="BP35" s="120">
        <f>IF(Q35=0,"",IF(BO35=0,"",(BO35/Q35)))</f>
        <v>1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0.05</v>
      </c>
      <c r="B36" s="189" t="s">
        <v>121</v>
      </c>
      <c r="C36" s="189" t="s">
        <v>58</v>
      </c>
      <c r="D36" s="189"/>
      <c r="E36" s="189" t="s">
        <v>122</v>
      </c>
      <c r="F36" s="189" t="s">
        <v>123</v>
      </c>
      <c r="G36" s="189" t="s">
        <v>61</v>
      </c>
      <c r="H36" s="89" t="s">
        <v>117</v>
      </c>
      <c r="I36" s="89" t="s">
        <v>118</v>
      </c>
      <c r="J36" s="191" t="s">
        <v>124</v>
      </c>
      <c r="K36" s="181">
        <v>120000</v>
      </c>
      <c r="L36" s="80">
        <v>10</v>
      </c>
      <c r="M36" s="80">
        <v>0</v>
      </c>
      <c r="N36" s="80">
        <v>43</v>
      </c>
      <c r="O36" s="91">
        <v>4</v>
      </c>
      <c r="P36" s="92">
        <v>0</v>
      </c>
      <c r="Q36" s="93">
        <f>O36+P36</f>
        <v>4</v>
      </c>
      <c r="R36" s="81">
        <f>IFERROR(Q36/N36,"-")</f>
        <v>0.093023255813953</v>
      </c>
      <c r="S36" s="80">
        <v>0</v>
      </c>
      <c r="T36" s="80">
        <v>1</v>
      </c>
      <c r="U36" s="81">
        <f>IFERROR(T36/(Q36),"-")</f>
        <v>0.25</v>
      </c>
      <c r="V36" s="82">
        <f>IFERROR(K36/SUM(Q36:Q37),"-")</f>
        <v>20000</v>
      </c>
      <c r="W36" s="83">
        <v>1</v>
      </c>
      <c r="X36" s="81">
        <f>IF(Q36=0,"-",W36/Q36)</f>
        <v>0.25</v>
      </c>
      <c r="Y36" s="186">
        <v>6000</v>
      </c>
      <c r="Z36" s="187">
        <f>IFERROR(Y36/Q36,"-")</f>
        <v>1500</v>
      </c>
      <c r="AA36" s="187">
        <f>IFERROR(Y36/W36,"-")</f>
        <v>6000</v>
      </c>
      <c r="AB36" s="181">
        <f>SUM(Y36:Y37)-SUM(K36:K37)</f>
        <v>-114000</v>
      </c>
      <c r="AC36" s="85">
        <f>SUM(Y36:Y37)/SUM(K36:K37)</f>
        <v>0.05</v>
      </c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2</v>
      </c>
      <c r="BP36" s="120">
        <f>IF(Q36=0,"",IF(BO36=0,"",(BO36/Q36)))</f>
        <v>0.5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2</v>
      </c>
      <c r="CH36" s="134">
        <f>IF(Q36=0,"",IF(CG36=0,"",(CG36/Q36)))</f>
        <v>0.5</v>
      </c>
      <c r="CI36" s="135">
        <v>1</v>
      </c>
      <c r="CJ36" s="136">
        <f>IFERROR(CI36/CG36,"-")</f>
        <v>0.5</v>
      </c>
      <c r="CK36" s="137">
        <v>6000</v>
      </c>
      <c r="CL36" s="138">
        <f>IFERROR(CK36/CG36,"-")</f>
        <v>3000</v>
      </c>
      <c r="CM36" s="139"/>
      <c r="CN36" s="139">
        <v>1</v>
      </c>
      <c r="CO36" s="139"/>
      <c r="CP36" s="140">
        <v>1</v>
      </c>
      <c r="CQ36" s="141">
        <v>6000</v>
      </c>
      <c r="CR36" s="141">
        <v>6000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125</v>
      </c>
      <c r="C37" s="189" t="s">
        <v>58</v>
      </c>
      <c r="D37" s="189"/>
      <c r="E37" s="189" t="s">
        <v>122</v>
      </c>
      <c r="F37" s="189" t="s">
        <v>123</v>
      </c>
      <c r="G37" s="189" t="s">
        <v>66</v>
      </c>
      <c r="H37" s="89"/>
      <c r="I37" s="89"/>
      <c r="J37" s="89"/>
      <c r="K37" s="181"/>
      <c r="L37" s="80">
        <v>7</v>
      </c>
      <c r="M37" s="80">
        <v>6</v>
      </c>
      <c r="N37" s="80">
        <v>4</v>
      </c>
      <c r="O37" s="91">
        <v>2</v>
      </c>
      <c r="P37" s="92">
        <v>0</v>
      </c>
      <c r="Q37" s="93">
        <f>O37+P37</f>
        <v>2</v>
      </c>
      <c r="R37" s="81">
        <f>IFERROR(Q37/N37,"-")</f>
        <v>0.5</v>
      </c>
      <c r="S37" s="80">
        <v>0</v>
      </c>
      <c r="T37" s="80">
        <v>0</v>
      </c>
      <c r="U37" s="81">
        <f>IFERROR(T37/(Q37),"-")</f>
        <v>0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>
        <v>2</v>
      </c>
      <c r="BY37" s="127">
        <f>IF(Q37=0,"",IF(BX37=0,"",(BX37/Q37)))</f>
        <v>1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0.14666666666667</v>
      </c>
      <c r="B38" s="189" t="s">
        <v>126</v>
      </c>
      <c r="C38" s="189" t="s">
        <v>58</v>
      </c>
      <c r="D38" s="189"/>
      <c r="E38" s="189" t="s">
        <v>115</v>
      </c>
      <c r="F38" s="189" t="s">
        <v>116</v>
      </c>
      <c r="G38" s="189" t="s">
        <v>61</v>
      </c>
      <c r="H38" s="89" t="s">
        <v>127</v>
      </c>
      <c r="I38" s="89" t="s">
        <v>118</v>
      </c>
      <c r="J38" s="191" t="s">
        <v>119</v>
      </c>
      <c r="K38" s="181">
        <v>150000</v>
      </c>
      <c r="L38" s="80">
        <v>0</v>
      </c>
      <c r="M38" s="80">
        <v>0</v>
      </c>
      <c r="N38" s="80">
        <v>0</v>
      </c>
      <c r="O38" s="91">
        <v>8</v>
      </c>
      <c r="P38" s="92">
        <v>0</v>
      </c>
      <c r="Q38" s="93">
        <f>O38+P38</f>
        <v>8</v>
      </c>
      <c r="R38" s="81" t="str">
        <f>IFERROR(Q38/N38,"-")</f>
        <v>-</v>
      </c>
      <c r="S38" s="80">
        <v>0</v>
      </c>
      <c r="T38" s="80">
        <v>2</v>
      </c>
      <c r="U38" s="81">
        <f>IFERROR(T38/(Q38),"-")</f>
        <v>0.25</v>
      </c>
      <c r="V38" s="82">
        <f>IFERROR(K38/SUM(Q38:Q39),"-")</f>
        <v>12500</v>
      </c>
      <c r="W38" s="83">
        <v>2</v>
      </c>
      <c r="X38" s="81">
        <f>IF(Q38=0,"-",W38/Q38)</f>
        <v>0.25</v>
      </c>
      <c r="Y38" s="186">
        <v>22000</v>
      </c>
      <c r="Z38" s="187">
        <f>IFERROR(Y38/Q38,"-")</f>
        <v>2750</v>
      </c>
      <c r="AA38" s="187">
        <f>IFERROR(Y38/W38,"-")</f>
        <v>11000</v>
      </c>
      <c r="AB38" s="181">
        <f>SUM(Y38:Y39)-SUM(K38:K39)</f>
        <v>-128000</v>
      </c>
      <c r="AC38" s="85">
        <f>SUM(Y38:Y39)/SUM(K38:K39)</f>
        <v>0.14666666666667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2</v>
      </c>
      <c r="BG38" s="113">
        <f>IF(Q38=0,"",IF(BF38=0,"",(BF38/Q38)))</f>
        <v>0.25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4</v>
      </c>
      <c r="BP38" s="120">
        <f>IF(Q38=0,"",IF(BO38=0,"",(BO38/Q38)))</f>
        <v>0.5</v>
      </c>
      <c r="BQ38" s="121">
        <v>2</v>
      </c>
      <c r="BR38" s="122">
        <f>IFERROR(BQ38/BO38,"-")</f>
        <v>0.5</v>
      </c>
      <c r="BS38" s="123">
        <v>22000</v>
      </c>
      <c r="BT38" s="124">
        <f>IFERROR(BS38/BO38,"-")</f>
        <v>5500</v>
      </c>
      <c r="BU38" s="125"/>
      <c r="BV38" s="125">
        <v>1</v>
      </c>
      <c r="BW38" s="125">
        <v>1</v>
      </c>
      <c r="BX38" s="126">
        <v>2</v>
      </c>
      <c r="BY38" s="127">
        <f>IF(Q38=0,"",IF(BX38=0,"",(BX38/Q38)))</f>
        <v>0.25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2</v>
      </c>
      <c r="CQ38" s="141">
        <v>22000</v>
      </c>
      <c r="CR38" s="141">
        <v>14000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128</v>
      </c>
      <c r="C39" s="189" t="s">
        <v>58</v>
      </c>
      <c r="D39" s="189"/>
      <c r="E39" s="189" t="s">
        <v>115</v>
      </c>
      <c r="F39" s="189" t="s">
        <v>116</v>
      </c>
      <c r="G39" s="189" t="s">
        <v>66</v>
      </c>
      <c r="H39" s="89"/>
      <c r="I39" s="89"/>
      <c r="J39" s="89"/>
      <c r="K39" s="181"/>
      <c r="L39" s="80">
        <v>350</v>
      </c>
      <c r="M39" s="80">
        <v>16</v>
      </c>
      <c r="N39" s="80">
        <v>6</v>
      </c>
      <c r="O39" s="91">
        <v>4</v>
      </c>
      <c r="P39" s="92">
        <v>0</v>
      </c>
      <c r="Q39" s="93">
        <f>O39+P39</f>
        <v>4</v>
      </c>
      <c r="R39" s="81">
        <f>IFERROR(Q39/N39,"-")</f>
        <v>0.66666666666667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0.25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3</v>
      </c>
      <c r="BY39" s="127">
        <f>IF(Q39=0,"",IF(BX39=0,"",(BX39/Q39)))</f>
        <v>0.75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>
        <f>AC40</f>
        <v>0.29066666666667</v>
      </c>
      <c r="B40" s="189" t="s">
        <v>129</v>
      </c>
      <c r="C40" s="189" t="s">
        <v>58</v>
      </c>
      <c r="D40" s="189"/>
      <c r="E40" s="189" t="s">
        <v>122</v>
      </c>
      <c r="F40" s="189" t="s">
        <v>123</v>
      </c>
      <c r="G40" s="189" t="s">
        <v>61</v>
      </c>
      <c r="H40" s="89" t="s">
        <v>127</v>
      </c>
      <c r="I40" s="89" t="s">
        <v>118</v>
      </c>
      <c r="J40" s="190" t="s">
        <v>130</v>
      </c>
      <c r="K40" s="181">
        <v>150000</v>
      </c>
      <c r="L40" s="80">
        <v>12</v>
      </c>
      <c r="M40" s="80">
        <v>0</v>
      </c>
      <c r="N40" s="80">
        <v>53</v>
      </c>
      <c r="O40" s="91">
        <v>4</v>
      </c>
      <c r="P40" s="92">
        <v>0</v>
      </c>
      <c r="Q40" s="93">
        <f>O40+P40</f>
        <v>4</v>
      </c>
      <c r="R40" s="81">
        <f>IFERROR(Q40/N40,"-")</f>
        <v>0.075471698113208</v>
      </c>
      <c r="S40" s="80">
        <v>0</v>
      </c>
      <c r="T40" s="80">
        <v>0</v>
      </c>
      <c r="U40" s="81">
        <f>IFERROR(T40/(Q40),"-")</f>
        <v>0</v>
      </c>
      <c r="V40" s="82">
        <f>IFERROR(K40/SUM(Q40:Q41),"-")</f>
        <v>18750</v>
      </c>
      <c r="W40" s="83">
        <v>1</v>
      </c>
      <c r="X40" s="81">
        <f>IF(Q40=0,"-",W40/Q40)</f>
        <v>0.25</v>
      </c>
      <c r="Y40" s="186">
        <v>20000</v>
      </c>
      <c r="Z40" s="187">
        <f>IFERROR(Y40/Q40,"-")</f>
        <v>5000</v>
      </c>
      <c r="AA40" s="187">
        <f>IFERROR(Y40/W40,"-")</f>
        <v>20000</v>
      </c>
      <c r="AB40" s="181">
        <f>SUM(Y40:Y41)-SUM(K40:K41)</f>
        <v>-106400</v>
      </c>
      <c r="AC40" s="85">
        <f>SUM(Y40:Y41)/SUM(K40:K41)</f>
        <v>0.29066666666667</v>
      </c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3</v>
      </c>
      <c r="BP40" s="120">
        <f>IF(Q40=0,"",IF(BO40=0,"",(BO40/Q40)))</f>
        <v>0.75</v>
      </c>
      <c r="BQ40" s="121">
        <v>1</v>
      </c>
      <c r="BR40" s="122">
        <f>IFERROR(BQ40/BO40,"-")</f>
        <v>0.33333333333333</v>
      </c>
      <c r="BS40" s="123">
        <v>20000</v>
      </c>
      <c r="BT40" s="124">
        <f>IFERROR(BS40/BO40,"-")</f>
        <v>6666.6666666667</v>
      </c>
      <c r="BU40" s="125"/>
      <c r="BV40" s="125"/>
      <c r="BW40" s="125">
        <v>1</v>
      </c>
      <c r="BX40" s="126">
        <v>1</v>
      </c>
      <c r="BY40" s="127">
        <f>IF(Q40=0,"",IF(BX40=0,"",(BX40/Q40)))</f>
        <v>0.25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20000</v>
      </c>
      <c r="CR40" s="141">
        <v>20000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131</v>
      </c>
      <c r="C41" s="189" t="s">
        <v>58</v>
      </c>
      <c r="D41" s="189"/>
      <c r="E41" s="189" t="s">
        <v>122</v>
      </c>
      <c r="F41" s="189" t="s">
        <v>123</v>
      </c>
      <c r="G41" s="189" t="s">
        <v>66</v>
      </c>
      <c r="H41" s="89"/>
      <c r="I41" s="89"/>
      <c r="J41" s="89"/>
      <c r="K41" s="181"/>
      <c r="L41" s="80">
        <v>32</v>
      </c>
      <c r="M41" s="80">
        <v>26</v>
      </c>
      <c r="N41" s="80">
        <v>8</v>
      </c>
      <c r="O41" s="91">
        <v>4</v>
      </c>
      <c r="P41" s="92">
        <v>0</v>
      </c>
      <c r="Q41" s="93">
        <f>O41+P41</f>
        <v>4</v>
      </c>
      <c r="R41" s="81">
        <f>IFERROR(Q41/N41,"-")</f>
        <v>0.5</v>
      </c>
      <c r="S41" s="80">
        <v>2</v>
      </c>
      <c r="T41" s="80">
        <v>1</v>
      </c>
      <c r="U41" s="81">
        <f>IFERROR(T41/(Q41),"-")</f>
        <v>0.25</v>
      </c>
      <c r="V41" s="82"/>
      <c r="W41" s="83">
        <v>1</v>
      </c>
      <c r="X41" s="81">
        <f>IF(Q41=0,"-",W41/Q41)</f>
        <v>0.25</v>
      </c>
      <c r="Y41" s="186">
        <v>23600</v>
      </c>
      <c r="Z41" s="187">
        <f>IFERROR(Y41/Q41,"-")</f>
        <v>5900</v>
      </c>
      <c r="AA41" s="187">
        <f>IFERROR(Y41/W41,"-")</f>
        <v>23600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0.25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1</v>
      </c>
      <c r="BP41" s="120">
        <f>IF(Q41=0,"",IF(BO41=0,"",(BO41/Q41)))</f>
        <v>0.25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0.25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>
        <v>1</v>
      </c>
      <c r="CH41" s="134">
        <f>IF(Q41=0,"",IF(CG41=0,"",(CG41/Q41)))</f>
        <v>0.25</v>
      </c>
      <c r="CI41" s="135">
        <v>1</v>
      </c>
      <c r="CJ41" s="136">
        <f>IFERROR(CI41/CG41,"-")</f>
        <v>1</v>
      </c>
      <c r="CK41" s="137">
        <v>23600</v>
      </c>
      <c r="CL41" s="138">
        <f>IFERROR(CK41/CG41,"-")</f>
        <v>23600</v>
      </c>
      <c r="CM41" s="139"/>
      <c r="CN41" s="139">
        <v>1</v>
      </c>
      <c r="CO41" s="139"/>
      <c r="CP41" s="140">
        <v>1</v>
      </c>
      <c r="CQ41" s="141">
        <v>23600</v>
      </c>
      <c r="CR41" s="141">
        <v>23600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0</v>
      </c>
      <c r="B42" s="189" t="s">
        <v>132</v>
      </c>
      <c r="C42" s="189" t="s">
        <v>58</v>
      </c>
      <c r="D42" s="189"/>
      <c r="E42" s="189" t="s">
        <v>133</v>
      </c>
      <c r="F42" s="189" t="s">
        <v>134</v>
      </c>
      <c r="G42" s="189" t="s">
        <v>61</v>
      </c>
      <c r="H42" s="89" t="s">
        <v>62</v>
      </c>
      <c r="I42" s="89" t="s">
        <v>111</v>
      </c>
      <c r="J42" s="191" t="s">
        <v>124</v>
      </c>
      <c r="K42" s="181">
        <v>220000</v>
      </c>
      <c r="L42" s="80">
        <v>0</v>
      </c>
      <c r="M42" s="80">
        <v>0</v>
      </c>
      <c r="N42" s="80">
        <v>0</v>
      </c>
      <c r="O42" s="91">
        <v>4</v>
      </c>
      <c r="P42" s="92">
        <v>0</v>
      </c>
      <c r="Q42" s="93">
        <f>O42+P42</f>
        <v>4</v>
      </c>
      <c r="R42" s="81" t="str">
        <f>IFERROR(Q42/N42,"-")</f>
        <v>-</v>
      </c>
      <c r="S42" s="80">
        <v>1</v>
      </c>
      <c r="T42" s="80">
        <v>0</v>
      </c>
      <c r="U42" s="81">
        <f>IFERROR(T42/(Q42),"-")</f>
        <v>0</v>
      </c>
      <c r="V42" s="82">
        <f>IFERROR(K42/SUM(Q42:Q43),"-")</f>
        <v>36666.666666667</v>
      </c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>
        <f>SUM(Y42:Y43)-SUM(K42:K43)</f>
        <v>-220000</v>
      </c>
      <c r="AC42" s="85">
        <f>SUM(Y42:Y43)/SUM(K42:K43)</f>
        <v>0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>
        <v>1</v>
      </c>
      <c r="AX42" s="107">
        <f>IF(Q42=0,"",IF(AW42=0,"",(AW42/Q42)))</f>
        <v>0.25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1</v>
      </c>
      <c r="BP42" s="120">
        <f>IF(Q42=0,"",IF(BO42=0,"",(BO42/Q42)))</f>
        <v>0.25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1</v>
      </c>
      <c r="BY42" s="127">
        <f>IF(Q42=0,"",IF(BX42=0,"",(BX42/Q42)))</f>
        <v>0.25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>
        <v>1</v>
      </c>
      <c r="CH42" s="134">
        <f>IF(Q42=0,"",IF(CG42=0,"",(CG42/Q42)))</f>
        <v>0.25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135</v>
      </c>
      <c r="C43" s="189" t="s">
        <v>58</v>
      </c>
      <c r="D43" s="189"/>
      <c r="E43" s="189" t="s">
        <v>133</v>
      </c>
      <c r="F43" s="189" t="s">
        <v>134</v>
      </c>
      <c r="G43" s="189" t="s">
        <v>66</v>
      </c>
      <c r="H43" s="89"/>
      <c r="I43" s="89"/>
      <c r="J43" s="89"/>
      <c r="K43" s="181"/>
      <c r="L43" s="80">
        <v>37</v>
      </c>
      <c r="M43" s="80">
        <v>20</v>
      </c>
      <c r="N43" s="80">
        <v>16</v>
      </c>
      <c r="O43" s="91">
        <v>2</v>
      </c>
      <c r="P43" s="92">
        <v>0</v>
      </c>
      <c r="Q43" s="93">
        <f>O43+P43</f>
        <v>2</v>
      </c>
      <c r="R43" s="81">
        <f>IFERROR(Q43/N43,"-")</f>
        <v>0.125</v>
      </c>
      <c r="S43" s="80">
        <v>0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2</v>
      </c>
      <c r="BY43" s="127">
        <f>IF(Q43=0,"",IF(BX43=0,"",(BX43/Q43)))</f>
        <v>1</v>
      </c>
      <c r="BZ43" s="128">
        <v>2</v>
      </c>
      <c r="CA43" s="129">
        <f>IFERROR(BZ43/BX43,"-")</f>
        <v>1</v>
      </c>
      <c r="CB43" s="130">
        <v>13000</v>
      </c>
      <c r="CC43" s="131">
        <f>IFERROR(CB43/BX43,"-")</f>
        <v>6500</v>
      </c>
      <c r="CD43" s="132">
        <v>1</v>
      </c>
      <c r="CE43" s="132">
        <v>1</v>
      </c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>
        <v>10000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</v>
      </c>
      <c r="B44" s="189" t="s">
        <v>136</v>
      </c>
      <c r="C44" s="189" t="s">
        <v>58</v>
      </c>
      <c r="D44" s="189"/>
      <c r="E44" s="189" t="s">
        <v>122</v>
      </c>
      <c r="F44" s="189" t="s">
        <v>123</v>
      </c>
      <c r="G44" s="189" t="s">
        <v>61</v>
      </c>
      <c r="H44" s="89" t="s">
        <v>62</v>
      </c>
      <c r="I44" s="89" t="s">
        <v>137</v>
      </c>
      <c r="J44" s="190" t="s">
        <v>130</v>
      </c>
      <c r="K44" s="181">
        <v>150000</v>
      </c>
      <c r="L44" s="80">
        <v>12</v>
      </c>
      <c r="M44" s="80">
        <v>0</v>
      </c>
      <c r="N44" s="80">
        <v>39</v>
      </c>
      <c r="O44" s="91">
        <v>4</v>
      </c>
      <c r="P44" s="92">
        <v>0</v>
      </c>
      <c r="Q44" s="93">
        <f>O44+P44</f>
        <v>4</v>
      </c>
      <c r="R44" s="81">
        <f>IFERROR(Q44/N44,"-")</f>
        <v>0.1025641025641</v>
      </c>
      <c r="S44" s="80">
        <v>0</v>
      </c>
      <c r="T44" s="80">
        <v>0</v>
      </c>
      <c r="U44" s="81">
        <f>IFERROR(T44/(Q44),"-")</f>
        <v>0</v>
      </c>
      <c r="V44" s="82">
        <f>IFERROR(K44/SUM(Q44:Q45),"-")</f>
        <v>21428.571428571</v>
      </c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>
        <f>SUM(Y44:Y45)-SUM(K44:K45)</f>
        <v>-150000</v>
      </c>
      <c r="AC44" s="85">
        <f>SUM(Y44:Y45)/SUM(K44:K45)</f>
        <v>0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2</v>
      </c>
      <c r="BG44" s="113">
        <f>IF(Q44=0,"",IF(BF44=0,"",(BF44/Q44)))</f>
        <v>0.5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2</v>
      </c>
      <c r="BP44" s="120">
        <f>IF(Q44=0,"",IF(BO44=0,"",(BO44/Q44)))</f>
        <v>0.5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138</v>
      </c>
      <c r="C45" s="189" t="s">
        <v>58</v>
      </c>
      <c r="D45" s="189"/>
      <c r="E45" s="189" t="s">
        <v>122</v>
      </c>
      <c r="F45" s="189" t="s">
        <v>123</v>
      </c>
      <c r="G45" s="189" t="s">
        <v>66</v>
      </c>
      <c r="H45" s="89"/>
      <c r="I45" s="89"/>
      <c r="J45" s="89"/>
      <c r="K45" s="181"/>
      <c r="L45" s="80">
        <v>14</v>
      </c>
      <c r="M45" s="80">
        <v>13</v>
      </c>
      <c r="N45" s="80">
        <v>0</v>
      </c>
      <c r="O45" s="91">
        <v>3</v>
      </c>
      <c r="P45" s="92">
        <v>0</v>
      </c>
      <c r="Q45" s="93">
        <f>O45+P45</f>
        <v>3</v>
      </c>
      <c r="R45" s="81" t="str">
        <f>IFERROR(Q45/N45,"-")</f>
        <v>-</v>
      </c>
      <c r="S45" s="80">
        <v>0</v>
      </c>
      <c r="T45" s="80">
        <v>1</v>
      </c>
      <c r="U45" s="81">
        <f>IFERROR(T45/(Q45),"-")</f>
        <v>0.33333333333333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2</v>
      </c>
      <c r="BP45" s="120">
        <f>IF(Q45=0,"",IF(BO45=0,"",(BO45/Q45)))</f>
        <v>0.66666666666667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1</v>
      </c>
      <c r="BY45" s="127">
        <f>IF(Q45=0,"",IF(BX45=0,"",(BX45/Q45)))</f>
        <v>0.33333333333333</v>
      </c>
      <c r="BZ45" s="128">
        <v>1</v>
      </c>
      <c r="CA45" s="129">
        <f>IFERROR(BZ45/BX45,"-")</f>
        <v>1</v>
      </c>
      <c r="CB45" s="130">
        <v>51000</v>
      </c>
      <c r="CC45" s="131">
        <f>IFERROR(CB45/BX45,"-")</f>
        <v>51000</v>
      </c>
      <c r="CD45" s="132"/>
      <c r="CE45" s="132"/>
      <c r="CF45" s="132">
        <v>1</v>
      </c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>
        <v>51000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0.013636363636364</v>
      </c>
      <c r="B46" s="189" t="s">
        <v>139</v>
      </c>
      <c r="C46" s="189" t="s">
        <v>58</v>
      </c>
      <c r="D46" s="189"/>
      <c r="E46" s="189" t="s">
        <v>133</v>
      </c>
      <c r="F46" s="189" t="s">
        <v>134</v>
      </c>
      <c r="G46" s="189" t="s">
        <v>61</v>
      </c>
      <c r="H46" s="89" t="s">
        <v>80</v>
      </c>
      <c r="I46" s="89" t="s">
        <v>111</v>
      </c>
      <c r="J46" s="191" t="s">
        <v>140</v>
      </c>
      <c r="K46" s="181">
        <v>220000</v>
      </c>
      <c r="L46" s="80">
        <v>0</v>
      </c>
      <c r="M46" s="80">
        <v>0</v>
      </c>
      <c r="N46" s="80">
        <v>0</v>
      </c>
      <c r="O46" s="91">
        <v>15</v>
      </c>
      <c r="P46" s="92">
        <v>0</v>
      </c>
      <c r="Q46" s="93">
        <f>O46+P46</f>
        <v>15</v>
      </c>
      <c r="R46" s="81" t="str">
        <f>IFERROR(Q46/N46,"-")</f>
        <v>-</v>
      </c>
      <c r="S46" s="80">
        <v>1</v>
      </c>
      <c r="T46" s="80">
        <v>1</v>
      </c>
      <c r="U46" s="81">
        <f>IFERROR(T46/(Q46),"-")</f>
        <v>0.066666666666667</v>
      </c>
      <c r="V46" s="82">
        <f>IFERROR(K46/SUM(Q46:Q47),"-")</f>
        <v>11578.947368421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-217000</v>
      </c>
      <c r="AC46" s="85">
        <f>SUM(Y46:Y47)/SUM(K46:K47)</f>
        <v>0.013636363636364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2</v>
      </c>
      <c r="BG46" s="113">
        <f>IF(Q46=0,"",IF(BF46=0,"",(BF46/Q46)))</f>
        <v>0.13333333333333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6</v>
      </c>
      <c r="BP46" s="120">
        <f>IF(Q46=0,"",IF(BO46=0,"",(BO46/Q46)))</f>
        <v>0.4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6</v>
      </c>
      <c r="BY46" s="127">
        <f>IF(Q46=0,"",IF(BX46=0,"",(BX46/Q46)))</f>
        <v>0.4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>
        <v>1</v>
      </c>
      <c r="CH46" s="134">
        <f>IF(Q46=0,"",IF(CG46=0,"",(CG46/Q46)))</f>
        <v>0.066666666666667</v>
      </c>
      <c r="CI46" s="135"/>
      <c r="CJ46" s="136">
        <f>IFERROR(CI46/CG46,"-")</f>
        <v>0</v>
      </c>
      <c r="CK46" s="137"/>
      <c r="CL46" s="138">
        <f>IFERROR(CK46/CG46,"-")</f>
        <v>0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141</v>
      </c>
      <c r="C47" s="189" t="s">
        <v>58</v>
      </c>
      <c r="D47" s="189"/>
      <c r="E47" s="189" t="s">
        <v>133</v>
      </c>
      <c r="F47" s="189" t="s">
        <v>134</v>
      </c>
      <c r="G47" s="189" t="s">
        <v>66</v>
      </c>
      <c r="H47" s="89"/>
      <c r="I47" s="89"/>
      <c r="J47" s="89"/>
      <c r="K47" s="181"/>
      <c r="L47" s="80">
        <v>28</v>
      </c>
      <c r="M47" s="80">
        <v>22</v>
      </c>
      <c r="N47" s="80">
        <v>9</v>
      </c>
      <c r="O47" s="91">
        <v>4</v>
      </c>
      <c r="P47" s="92">
        <v>0</v>
      </c>
      <c r="Q47" s="93">
        <f>O47+P47</f>
        <v>4</v>
      </c>
      <c r="R47" s="81">
        <f>IFERROR(Q47/N47,"-")</f>
        <v>0.44444444444444</v>
      </c>
      <c r="S47" s="80">
        <v>0</v>
      </c>
      <c r="T47" s="80">
        <v>1</v>
      </c>
      <c r="U47" s="81">
        <f>IFERROR(T47/(Q47),"-")</f>
        <v>0.25</v>
      </c>
      <c r="V47" s="82"/>
      <c r="W47" s="83">
        <v>1</v>
      </c>
      <c r="X47" s="81">
        <f>IF(Q47=0,"-",W47/Q47)</f>
        <v>0.25</v>
      </c>
      <c r="Y47" s="186">
        <v>3000</v>
      </c>
      <c r="Z47" s="187">
        <f>IFERROR(Y47/Q47,"-")</f>
        <v>750</v>
      </c>
      <c r="AA47" s="187">
        <f>IFERROR(Y47/W47,"-")</f>
        <v>3000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2</v>
      </c>
      <c r="BP47" s="120">
        <f>IF(Q47=0,"",IF(BO47=0,"",(BO47/Q47)))</f>
        <v>0.5</v>
      </c>
      <c r="BQ47" s="121">
        <v>2</v>
      </c>
      <c r="BR47" s="122">
        <f>IFERROR(BQ47/BO47,"-")</f>
        <v>1</v>
      </c>
      <c r="BS47" s="123">
        <v>11000</v>
      </c>
      <c r="BT47" s="124">
        <f>IFERROR(BS47/BO47,"-")</f>
        <v>5500</v>
      </c>
      <c r="BU47" s="125">
        <v>1</v>
      </c>
      <c r="BV47" s="125">
        <v>1</v>
      </c>
      <c r="BW47" s="125"/>
      <c r="BX47" s="126">
        <v>2</v>
      </c>
      <c r="BY47" s="127">
        <f>IF(Q47=0,"",IF(BX47=0,"",(BX47/Q47)))</f>
        <v>0.5</v>
      </c>
      <c r="BZ47" s="128">
        <v>2</v>
      </c>
      <c r="CA47" s="129">
        <f>IFERROR(BZ47/BX47,"-")</f>
        <v>1</v>
      </c>
      <c r="CB47" s="130">
        <v>67000</v>
      </c>
      <c r="CC47" s="131">
        <f>IFERROR(CB47/BX47,"-")</f>
        <v>33500</v>
      </c>
      <c r="CD47" s="132"/>
      <c r="CE47" s="132">
        <v>1</v>
      </c>
      <c r="CF47" s="132">
        <v>1</v>
      </c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3000</v>
      </c>
      <c r="CR47" s="141">
        <v>53000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</v>
      </c>
      <c r="B48" s="189" t="s">
        <v>142</v>
      </c>
      <c r="C48" s="189" t="s">
        <v>58</v>
      </c>
      <c r="D48" s="189"/>
      <c r="E48" s="189" t="s">
        <v>122</v>
      </c>
      <c r="F48" s="189" t="s">
        <v>123</v>
      </c>
      <c r="G48" s="189" t="s">
        <v>61</v>
      </c>
      <c r="H48" s="89" t="s">
        <v>80</v>
      </c>
      <c r="I48" s="89" t="s">
        <v>137</v>
      </c>
      <c r="J48" s="89" t="s">
        <v>143</v>
      </c>
      <c r="K48" s="181">
        <v>150000</v>
      </c>
      <c r="L48" s="80">
        <v>5</v>
      </c>
      <c r="M48" s="80">
        <v>0</v>
      </c>
      <c r="N48" s="80">
        <v>1162</v>
      </c>
      <c r="O48" s="91">
        <v>0</v>
      </c>
      <c r="P48" s="92">
        <v>0</v>
      </c>
      <c r="Q48" s="93">
        <f>O48+P48</f>
        <v>0</v>
      </c>
      <c r="R48" s="81">
        <f>IFERROR(Q48/N48,"-")</f>
        <v>0</v>
      </c>
      <c r="S48" s="80">
        <v>0</v>
      </c>
      <c r="T48" s="80">
        <v>0</v>
      </c>
      <c r="U48" s="81" t="str">
        <f>IFERROR(T48/(Q48),"-")</f>
        <v>-</v>
      </c>
      <c r="V48" s="82">
        <f>IFERROR(K48/SUM(Q48:Q49),"-")</f>
        <v>150000</v>
      </c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>
        <f>SUM(Y48:Y49)-SUM(K48:K49)</f>
        <v>-150000</v>
      </c>
      <c r="AC48" s="85">
        <f>SUM(Y48:Y49)/SUM(K48:K49)</f>
        <v>0</v>
      </c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144</v>
      </c>
      <c r="C49" s="189" t="s">
        <v>58</v>
      </c>
      <c r="D49" s="189"/>
      <c r="E49" s="189" t="s">
        <v>122</v>
      </c>
      <c r="F49" s="189" t="s">
        <v>123</v>
      </c>
      <c r="G49" s="189" t="s">
        <v>66</v>
      </c>
      <c r="H49" s="89"/>
      <c r="I49" s="89"/>
      <c r="J49" s="89"/>
      <c r="K49" s="181"/>
      <c r="L49" s="80">
        <v>36</v>
      </c>
      <c r="M49" s="80">
        <v>21</v>
      </c>
      <c r="N49" s="80">
        <v>9</v>
      </c>
      <c r="O49" s="91">
        <v>1</v>
      </c>
      <c r="P49" s="92">
        <v>0</v>
      </c>
      <c r="Q49" s="93">
        <f>O49+P49</f>
        <v>1</v>
      </c>
      <c r="R49" s="81">
        <f>IFERROR(Q49/N49,"-")</f>
        <v>0.11111111111111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>
        <v>1</v>
      </c>
      <c r="BY49" s="127">
        <f>IF(Q49=0,"",IF(BX49=0,"",(BX49/Q49)))</f>
        <v>1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0.33333333333333</v>
      </c>
      <c r="B50" s="189" t="s">
        <v>145</v>
      </c>
      <c r="C50" s="189" t="s">
        <v>58</v>
      </c>
      <c r="D50" s="189"/>
      <c r="E50" s="189" t="s">
        <v>115</v>
      </c>
      <c r="F50" s="189" t="s">
        <v>116</v>
      </c>
      <c r="G50" s="189" t="s">
        <v>61</v>
      </c>
      <c r="H50" s="89" t="s">
        <v>146</v>
      </c>
      <c r="I50" s="89" t="s">
        <v>111</v>
      </c>
      <c r="J50" s="89" t="s">
        <v>147</v>
      </c>
      <c r="K50" s="181">
        <v>120000</v>
      </c>
      <c r="L50" s="80">
        <v>0</v>
      </c>
      <c r="M50" s="80">
        <v>0</v>
      </c>
      <c r="N50" s="80">
        <v>0</v>
      </c>
      <c r="O50" s="91">
        <v>0</v>
      </c>
      <c r="P50" s="92">
        <v>0</v>
      </c>
      <c r="Q50" s="93">
        <f>O50+P50</f>
        <v>0</v>
      </c>
      <c r="R50" s="81" t="str">
        <f>IFERROR(Q50/N50,"-")</f>
        <v>-</v>
      </c>
      <c r="S50" s="80">
        <v>0</v>
      </c>
      <c r="T50" s="80">
        <v>0</v>
      </c>
      <c r="U50" s="81" t="str">
        <f>IFERROR(T50/(Q50),"-")</f>
        <v>-</v>
      </c>
      <c r="V50" s="82">
        <f>IFERROR(K50/SUM(Q50:Q51),"-")</f>
        <v>40000</v>
      </c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>
        <f>SUM(Y50:Y51)-SUM(K50:K51)</f>
        <v>-80000</v>
      </c>
      <c r="AC50" s="85">
        <f>SUM(Y50:Y51)/SUM(K50:K51)</f>
        <v>0.33333333333333</v>
      </c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148</v>
      </c>
      <c r="C51" s="189" t="s">
        <v>58</v>
      </c>
      <c r="D51" s="189"/>
      <c r="E51" s="189" t="s">
        <v>115</v>
      </c>
      <c r="F51" s="189" t="s">
        <v>116</v>
      </c>
      <c r="G51" s="189" t="s">
        <v>66</v>
      </c>
      <c r="H51" s="89"/>
      <c r="I51" s="89"/>
      <c r="J51" s="89"/>
      <c r="K51" s="181"/>
      <c r="L51" s="80">
        <v>39</v>
      </c>
      <c r="M51" s="80">
        <v>18</v>
      </c>
      <c r="N51" s="80">
        <v>8</v>
      </c>
      <c r="O51" s="91">
        <v>3</v>
      </c>
      <c r="P51" s="92">
        <v>0</v>
      </c>
      <c r="Q51" s="93">
        <f>O51+P51</f>
        <v>3</v>
      </c>
      <c r="R51" s="81">
        <f>IFERROR(Q51/N51,"-")</f>
        <v>0.375</v>
      </c>
      <c r="S51" s="80">
        <v>1</v>
      </c>
      <c r="T51" s="80">
        <v>1</v>
      </c>
      <c r="U51" s="81">
        <f>IFERROR(T51/(Q51),"-")</f>
        <v>0.33333333333333</v>
      </c>
      <c r="V51" s="82"/>
      <c r="W51" s="83">
        <v>1</v>
      </c>
      <c r="X51" s="81">
        <f>IF(Q51=0,"-",W51/Q51)</f>
        <v>0.33333333333333</v>
      </c>
      <c r="Y51" s="186">
        <v>40000</v>
      </c>
      <c r="Z51" s="187">
        <f>IFERROR(Y51/Q51,"-")</f>
        <v>13333.333333333</v>
      </c>
      <c r="AA51" s="187">
        <f>IFERROR(Y51/W51,"-")</f>
        <v>40000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1</v>
      </c>
      <c r="AX51" s="107">
        <f>IF(Q51=0,"",IF(AW51=0,"",(AW51/Q51)))</f>
        <v>0.33333333333333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>
        <v>2</v>
      </c>
      <c r="BY51" s="127">
        <f>IF(Q51=0,"",IF(BX51=0,"",(BX51/Q51)))</f>
        <v>0.66666666666667</v>
      </c>
      <c r="BZ51" s="128">
        <v>1</v>
      </c>
      <c r="CA51" s="129">
        <f>IFERROR(BZ51/BX51,"-")</f>
        <v>0.5</v>
      </c>
      <c r="CB51" s="130">
        <v>40000</v>
      </c>
      <c r="CC51" s="131">
        <f>IFERROR(CB51/BX51,"-")</f>
        <v>20000</v>
      </c>
      <c r="CD51" s="132"/>
      <c r="CE51" s="132"/>
      <c r="CF51" s="132">
        <v>1</v>
      </c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1</v>
      </c>
      <c r="CQ51" s="141">
        <v>40000</v>
      </c>
      <c r="CR51" s="141">
        <v>40000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0.05</v>
      </c>
      <c r="B52" s="189" t="s">
        <v>149</v>
      </c>
      <c r="C52" s="189" t="s">
        <v>58</v>
      </c>
      <c r="D52" s="189"/>
      <c r="E52" s="189" t="s">
        <v>150</v>
      </c>
      <c r="F52" s="189" t="s">
        <v>151</v>
      </c>
      <c r="G52" s="189" t="s">
        <v>100</v>
      </c>
      <c r="H52" s="89" t="s">
        <v>146</v>
      </c>
      <c r="I52" s="89" t="s">
        <v>111</v>
      </c>
      <c r="J52" s="191" t="s">
        <v>124</v>
      </c>
      <c r="K52" s="181">
        <v>120000</v>
      </c>
      <c r="L52" s="80">
        <v>18</v>
      </c>
      <c r="M52" s="80">
        <v>0</v>
      </c>
      <c r="N52" s="80">
        <v>117</v>
      </c>
      <c r="O52" s="91">
        <v>4</v>
      </c>
      <c r="P52" s="92">
        <v>0</v>
      </c>
      <c r="Q52" s="93">
        <f>O52+P52</f>
        <v>4</v>
      </c>
      <c r="R52" s="81">
        <f>IFERROR(Q52/N52,"-")</f>
        <v>0.034188034188034</v>
      </c>
      <c r="S52" s="80">
        <v>1</v>
      </c>
      <c r="T52" s="80">
        <v>0</v>
      </c>
      <c r="U52" s="81">
        <f>IFERROR(T52/(Q52),"-")</f>
        <v>0</v>
      </c>
      <c r="V52" s="82">
        <f>IFERROR(K52/SUM(Q52:Q53),"-")</f>
        <v>20000</v>
      </c>
      <c r="W52" s="83">
        <v>0</v>
      </c>
      <c r="X52" s="81">
        <f>IF(Q52=0,"-",W52/Q52)</f>
        <v>0</v>
      </c>
      <c r="Y52" s="186">
        <v>6000</v>
      </c>
      <c r="Z52" s="187">
        <f>IFERROR(Y52/Q52,"-")</f>
        <v>1500</v>
      </c>
      <c r="AA52" s="187" t="str">
        <f>IFERROR(Y52/W52,"-")</f>
        <v>-</v>
      </c>
      <c r="AB52" s="181">
        <f>SUM(Y52:Y53)-SUM(K52:K53)</f>
        <v>-114000</v>
      </c>
      <c r="AC52" s="85">
        <f>SUM(Y52:Y53)/SUM(K52:K53)</f>
        <v>0.05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0.25</v>
      </c>
      <c r="BQ52" s="121">
        <v>1</v>
      </c>
      <c r="BR52" s="122">
        <f>IFERROR(BQ52/BO52,"-")</f>
        <v>1</v>
      </c>
      <c r="BS52" s="123">
        <v>26000</v>
      </c>
      <c r="BT52" s="124">
        <f>IFERROR(BS52/BO52,"-")</f>
        <v>26000</v>
      </c>
      <c r="BU52" s="125"/>
      <c r="BV52" s="125"/>
      <c r="BW52" s="125">
        <v>1</v>
      </c>
      <c r="BX52" s="126">
        <v>3</v>
      </c>
      <c r="BY52" s="127">
        <f>IF(Q52=0,"",IF(BX52=0,"",(BX52/Q52)))</f>
        <v>0.75</v>
      </c>
      <c r="BZ52" s="128">
        <v>1</v>
      </c>
      <c r="CA52" s="129">
        <f>IFERROR(BZ52/BX52,"-")</f>
        <v>0.33333333333333</v>
      </c>
      <c r="CB52" s="130">
        <v>3000</v>
      </c>
      <c r="CC52" s="131">
        <f>IFERROR(CB52/BX52,"-")</f>
        <v>1000</v>
      </c>
      <c r="CD52" s="132">
        <v>1</v>
      </c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6000</v>
      </c>
      <c r="CR52" s="141">
        <v>26000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152</v>
      </c>
      <c r="C53" s="189" t="s">
        <v>58</v>
      </c>
      <c r="D53" s="189"/>
      <c r="E53" s="189" t="s">
        <v>150</v>
      </c>
      <c r="F53" s="189" t="s">
        <v>151</v>
      </c>
      <c r="G53" s="189" t="s">
        <v>66</v>
      </c>
      <c r="H53" s="89"/>
      <c r="I53" s="89"/>
      <c r="J53" s="89"/>
      <c r="K53" s="181"/>
      <c r="L53" s="80">
        <v>26</v>
      </c>
      <c r="M53" s="80">
        <v>13</v>
      </c>
      <c r="N53" s="80">
        <v>2</v>
      </c>
      <c r="O53" s="91">
        <v>2</v>
      </c>
      <c r="P53" s="92">
        <v>0</v>
      </c>
      <c r="Q53" s="93">
        <f>O53+P53</f>
        <v>2</v>
      </c>
      <c r="R53" s="81">
        <f>IFERROR(Q53/N53,"-")</f>
        <v>1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2</v>
      </c>
      <c r="BP53" s="120">
        <f>IF(Q53=0,"",IF(BO53=0,"",(BO53/Q53)))</f>
        <v>1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>
        <f>AC54</f>
        <v>0.11538461538462</v>
      </c>
      <c r="B54" s="189" t="s">
        <v>153</v>
      </c>
      <c r="C54" s="189" t="s">
        <v>58</v>
      </c>
      <c r="D54" s="189"/>
      <c r="E54" s="189" t="s">
        <v>115</v>
      </c>
      <c r="F54" s="189" t="s">
        <v>116</v>
      </c>
      <c r="G54" s="189" t="s">
        <v>61</v>
      </c>
      <c r="H54" s="89" t="s">
        <v>154</v>
      </c>
      <c r="I54" s="89" t="s">
        <v>118</v>
      </c>
      <c r="J54" s="191" t="s">
        <v>124</v>
      </c>
      <c r="K54" s="181">
        <v>130000</v>
      </c>
      <c r="L54" s="80">
        <v>0</v>
      </c>
      <c r="M54" s="80">
        <v>0</v>
      </c>
      <c r="N54" s="80">
        <v>0</v>
      </c>
      <c r="O54" s="91">
        <v>1</v>
      </c>
      <c r="P54" s="92">
        <v>0</v>
      </c>
      <c r="Q54" s="93">
        <f>O54+P54</f>
        <v>1</v>
      </c>
      <c r="R54" s="81" t="str">
        <f>IFERROR(Q54/N54,"-")</f>
        <v>-</v>
      </c>
      <c r="S54" s="80">
        <v>0</v>
      </c>
      <c r="T54" s="80">
        <v>1</v>
      </c>
      <c r="U54" s="81">
        <f>IFERROR(T54/(Q54),"-")</f>
        <v>1</v>
      </c>
      <c r="V54" s="82">
        <f>IFERROR(K54/SUM(Q54:Q55),"-")</f>
        <v>32500</v>
      </c>
      <c r="W54" s="83">
        <v>1</v>
      </c>
      <c r="X54" s="81">
        <f>IF(Q54=0,"-",W54/Q54)</f>
        <v>1</v>
      </c>
      <c r="Y54" s="186">
        <v>10000</v>
      </c>
      <c r="Z54" s="187">
        <f>IFERROR(Y54/Q54,"-")</f>
        <v>10000</v>
      </c>
      <c r="AA54" s="187">
        <f>IFERROR(Y54/W54,"-")</f>
        <v>10000</v>
      </c>
      <c r="AB54" s="181">
        <f>SUM(Y54:Y55)-SUM(K54:K55)</f>
        <v>-115000</v>
      </c>
      <c r="AC54" s="85">
        <f>SUM(Y54:Y55)/SUM(K54:K55)</f>
        <v>0.11538461538462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1</v>
      </c>
      <c r="BG54" s="113">
        <f>IF(Q54=0,"",IF(BF54=0,"",(BF54/Q54)))</f>
        <v>1</v>
      </c>
      <c r="BH54" s="112">
        <v>1</v>
      </c>
      <c r="BI54" s="114">
        <f>IFERROR(BH54/BF54,"-")</f>
        <v>1</v>
      </c>
      <c r="BJ54" s="115">
        <v>10000</v>
      </c>
      <c r="BK54" s="116">
        <f>IFERROR(BJ54/BF54,"-")</f>
        <v>10000</v>
      </c>
      <c r="BL54" s="117">
        <v>1</v>
      </c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10000</v>
      </c>
      <c r="CR54" s="141">
        <v>10000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155</v>
      </c>
      <c r="C55" s="189" t="s">
        <v>58</v>
      </c>
      <c r="D55" s="189"/>
      <c r="E55" s="189" t="s">
        <v>115</v>
      </c>
      <c r="F55" s="189" t="s">
        <v>116</v>
      </c>
      <c r="G55" s="189" t="s">
        <v>66</v>
      </c>
      <c r="H55" s="89"/>
      <c r="I55" s="89"/>
      <c r="J55" s="89"/>
      <c r="K55" s="181"/>
      <c r="L55" s="80">
        <v>20</v>
      </c>
      <c r="M55" s="80">
        <v>14</v>
      </c>
      <c r="N55" s="80">
        <v>4</v>
      </c>
      <c r="O55" s="91">
        <v>3</v>
      </c>
      <c r="P55" s="92">
        <v>0</v>
      </c>
      <c r="Q55" s="93">
        <f>O55+P55</f>
        <v>3</v>
      </c>
      <c r="R55" s="81">
        <f>IFERROR(Q55/N55,"-")</f>
        <v>0.75</v>
      </c>
      <c r="S55" s="80">
        <v>0</v>
      </c>
      <c r="T55" s="80">
        <v>0</v>
      </c>
      <c r="U55" s="81">
        <f>IFERROR(T55/(Q55),"-")</f>
        <v>0</v>
      </c>
      <c r="V55" s="82"/>
      <c r="W55" s="83">
        <v>1</v>
      </c>
      <c r="X55" s="81">
        <f>IF(Q55=0,"-",W55/Q55)</f>
        <v>0.33333333333333</v>
      </c>
      <c r="Y55" s="186">
        <v>5000</v>
      </c>
      <c r="Z55" s="187">
        <f>IFERROR(Y55/Q55,"-")</f>
        <v>1666.6666666667</v>
      </c>
      <c r="AA55" s="187">
        <f>IFERROR(Y55/W55,"-")</f>
        <v>5000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>
        <v>1</v>
      </c>
      <c r="AO55" s="101">
        <f>IF(Q55=0,"",IF(AN55=0,"",(AN55/Q55)))</f>
        <v>0.33333333333333</v>
      </c>
      <c r="AP55" s="100"/>
      <c r="AQ55" s="102">
        <f>IFERROR(AP55/AN55,"-")</f>
        <v>0</v>
      </c>
      <c r="AR55" s="103"/>
      <c r="AS55" s="104">
        <f>IFERROR(AR55/AN55,"-")</f>
        <v>0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0.33333333333333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1</v>
      </c>
      <c r="BY55" s="127">
        <f>IF(Q55=0,"",IF(BX55=0,"",(BX55/Q55)))</f>
        <v>0.33333333333333</v>
      </c>
      <c r="BZ55" s="128">
        <v>1</v>
      </c>
      <c r="CA55" s="129">
        <f>IFERROR(BZ55/BX55,"-")</f>
        <v>1</v>
      </c>
      <c r="CB55" s="130">
        <v>5000</v>
      </c>
      <c r="CC55" s="131">
        <f>IFERROR(CB55/BX55,"-")</f>
        <v>5000</v>
      </c>
      <c r="CD55" s="132">
        <v>1</v>
      </c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1</v>
      </c>
      <c r="CQ55" s="141">
        <v>5000</v>
      </c>
      <c r="CR55" s="141">
        <v>5000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0.38461538461538</v>
      </c>
      <c r="B56" s="189" t="s">
        <v>156</v>
      </c>
      <c r="C56" s="189" t="s">
        <v>58</v>
      </c>
      <c r="D56" s="189"/>
      <c r="E56" s="189" t="s">
        <v>157</v>
      </c>
      <c r="F56" s="189" t="s">
        <v>158</v>
      </c>
      <c r="G56" s="189" t="s">
        <v>100</v>
      </c>
      <c r="H56" s="89" t="s">
        <v>154</v>
      </c>
      <c r="I56" s="89" t="s">
        <v>159</v>
      </c>
      <c r="J56" s="191" t="s">
        <v>119</v>
      </c>
      <c r="K56" s="181">
        <v>65000</v>
      </c>
      <c r="L56" s="80">
        <v>14</v>
      </c>
      <c r="M56" s="80">
        <v>0</v>
      </c>
      <c r="N56" s="80">
        <v>26</v>
      </c>
      <c r="O56" s="91">
        <v>4</v>
      </c>
      <c r="P56" s="92">
        <v>0</v>
      </c>
      <c r="Q56" s="93">
        <f>O56+P56</f>
        <v>4</v>
      </c>
      <c r="R56" s="81">
        <f>IFERROR(Q56/N56,"-")</f>
        <v>0.15384615384615</v>
      </c>
      <c r="S56" s="80">
        <v>0</v>
      </c>
      <c r="T56" s="80">
        <v>4</v>
      </c>
      <c r="U56" s="81">
        <f>IFERROR(T56/(Q56),"-")</f>
        <v>1</v>
      </c>
      <c r="V56" s="82">
        <f>IFERROR(K56/SUM(Q56:Q57),"-")</f>
        <v>16250</v>
      </c>
      <c r="W56" s="83">
        <v>1</v>
      </c>
      <c r="X56" s="81">
        <f>IF(Q56=0,"-",W56/Q56)</f>
        <v>0.25</v>
      </c>
      <c r="Y56" s="186">
        <v>25000</v>
      </c>
      <c r="Z56" s="187">
        <f>IFERROR(Y56/Q56,"-")</f>
        <v>6250</v>
      </c>
      <c r="AA56" s="187">
        <f>IFERROR(Y56/W56,"-")</f>
        <v>25000</v>
      </c>
      <c r="AB56" s="181">
        <f>SUM(Y56:Y57)-SUM(K56:K57)</f>
        <v>-40000</v>
      </c>
      <c r="AC56" s="85">
        <f>SUM(Y56:Y57)/SUM(K56:K57)</f>
        <v>0.38461538461538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0.25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1</v>
      </c>
      <c r="BP56" s="120">
        <f>IF(Q56=0,"",IF(BO56=0,"",(BO56/Q56)))</f>
        <v>0.25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2</v>
      </c>
      <c r="BY56" s="127">
        <f>IF(Q56=0,"",IF(BX56=0,"",(BX56/Q56)))</f>
        <v>0.5</v>
      </c>
      <c r="BZ56" s="128">
        <v>1</v>
      </c>
      <c r="CA56" s="129">
        <f>IFERROR(BZ56/BX56,"-")</f>
        <v>0.5</v>
      </c>
      <c r="CB56" s="130">
        <v>25000</v>
      </c>
      <c r="CC56" s="131">
        <f>IFERROR(CB56/BX56,"-")</f>
        <v>12500</v>
      </c>
      <c r="CD56" s="132"/>
      <c r="CE56" s="132"/>
      <c r="CF56" s="132">
        <v>1</v>
      </c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1</v>
      </c>
      <c r="CQ56" s="141">
        <v>25000</v>
      </c>
      <c r="CR56" s="141">
        <v>25000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160</v>
      </c>
      <c r="C57" s="189" t="s">
        <v>58</v>
      </c>
      <c r="D57" s="189"/>
      <c r="E57" s="189" t="s">
        <v>157</v>
      </c>
      <c r="F57" s="189" t="s">
        <v>158</v>
      </c>
      <c r="G57" s="189" t="s">
        <v>66</v>
      </c>
      <c r="H57" s="89"/>
      <c r="I57" s="89"/>
      <c r="J57" s="89"/>
      <c r="K57" s="181"/>
      <c r="L57" s="80">
        <v>10</v>
      </c>
      <c r="M57" s="80">
        <v>8</v>
      </c>
      <c r="N57" s="80">
        <v>0</v>
      </c>
      <c r="O57" s="91">
        <v>0</v>
      </c>
      <c r="P57" s="92">
        <v>0</v>
      </c>
      <c r="Q57" s="93">
        <f>O57+P57</f>
        <v>0</v>
      </c>
      <c r="R57" s="81" t="str">
        <f>IFERROR(Q57/N57,"-")</f>
        <v>-</v>
      </c>
      <c r="S57" s="80">
        <v>0</v>
      </c>
      <c r="T57" s="80">
        <v>0</v>
      </c>
      <c r="U57" s="81" t="str">
        <f>IFERROR(T57/(Q57),"-")</f>
        <v>-</v>
      </c>
      <c r="V57" s="82"/>
      <c r="W57" s="83">
        <v>0</v>
      </c>
      <c r="X57" s="81" t="str">
        <f>IF(Q57=0,"-",W57/Q57)</f>
        <v>-</v>
      </c>
      <c r="Y57" s="186">
        <v>0</v>
      </c>
      <c r="Z57" s="187" t="str">
        <f>IFERROR(Y57/Q57,"-")</f>
        <v>-</v>
      </c>
      <c r="AA57" s="187" t="str">
        <f>IFERROR(Y57/W57,"-")</f>
        <v>-</v>
      </c>
      <c r="AB57" s="181"/>
      <c r="AC57" s="85"/>
      <c r="AD57" s="78"/>
      <c r="AE57" s="94"/>
      <c r="AF57" s="95" t="str">
        <f>IF(Q57=0,"",IF(AE57=0,"",(AE57/Q57)))</f>
        <v/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 t="str">
        <f>IF(Q57=0,"",IF(AN57=0,"",(AN57/Q57)))</f>
        <v/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 t="str">
        <f>IF(Q57=0,"",IF(AW57=0,"",(AW57/Q57)))</f>
        <v/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 t="str">
        <f>IF(Q57=0,"",IF(BF57=0,"",(BF57/Q57)))</f>
        <v/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/>
      <c r="BP57" s="120" t="str">
        <f>IF(Q57=0,"",IF(BO57=0,"",(BO57/Q57)))</f>
        <v/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/>
      <c r="BY57" s="127" t="str">
        <f>IF(Q57=0,"",IF(BX57=0,"",(BX57/Q57)))</f>
        <v/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 t="str">
        <f>IF(Q57=0,"",IF(CG57=0,"",(CG57/Q57)))</f>
        <v/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0.21538461538462</v>
      </c>
      <c r="B58" s="189" t="s">
        <v>161</v>
      </c>
      <c r="C58" s="189" t="s">
        <v>58</v>
      </c>
      <c r="D58" s="189"/>
      <c r="E58" s="189" t="s">
        <v>162</v>
      </c>
      <c r="F58" s="189" t="s">
        <v>163</v>
      </c>
      <c r="G58" s="189" t="s">
        <v>61</v>
      </c>
      <c r="H58" s="89" t="s">
        <v>154</v>
      </c>
      <c r="I58" s="89" t="s">
        <v>159</v>
      </c>
      <c r="J58" s="191" t="s">
        <v>164</v>
      </c>
      <c r="K58" s="181">
        <v>65000</v>
      </c>
      <c r="L58" s="80">
        <v>3</v>
      </c>
      <c r="M58" s="80">
        <v>0</v>
      </c>
      <c r="N58" s="80">
        <v>18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>
        <f>IFERROR(K58/SUM(Q58:Q59),"-")</f>
        <v>32500</v>
      </c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>
        <f>SUM(Y58:Y59)-SUM(K58:K59)</f>
        <v>-51000</v>
      </c>
      <c r="AC58" s="85">
        <f>SUM(Y58:Y59)/SUM(K58:K59)</f>
        <v>0.21538461538462</v>
      </c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165</v>
      </c>
      <c r="C59" s="189" t="s">
        <v>58</v>
      </c>
      <c r="D59" s="189"/>
      <c r="E59" s="189" t="s">
        <v>162</v>
      </c>
      <c r="F59" s="189" t="s">
        <v>163</v>
      </c>
      <c r="G59" s="189" t="s">
        <v>66</v>
      </c>
      <c r="H59" s="89"/>
      <c r="I59" s="89"/>
      <c r="J59" s="89"/>
      <c r="K59" s="181"/>
      <c r="L59" s="80">
        <v>6</v>
      </c>
      <c r="M59" s="80">
        <v>5</v>
      </c>
      <c r="N59" s="80">
        <v>13</v>
      </c>
      <c r="O59" s="91">
        <v>2</v>
      </c>
      <c r="P59" s="92">
        <v>0</v>
      </c>
      <c r="Q59" s="93">
        <f>O59+P59</f>
        <v>2</v>
      </c>
      <c r="R59" s="81">
        <f>IFERROR(Q59/N59,"-")</f>
        <v>0.15384615384615</v>
      </c>
      <c r="S59" s="80">
        <v>0</v>
      </c>
      <c r="T59" s="80">
        <v>1</v>
      </c>
      <c r="U59" s="81">
        <f>IFERROR(T59/(Q59),"-")</f>
        <v>0.5</v>
      </c>
      <c r="V59" s="82"/>
      <c r="W59" s="83">
        <v>1</v>
      </c>
      <c r="X59" s="81">
        <f>IF(Q59=0,"-",W59/Q59)</f>
        <v>0.5</v>
      </c>
      <c r="Y59" s="186">
        <v>14000</v>
      </c>
      <c r="Z59" s="187">
        <f>IFERROR(Y59/Q59,"-")</f>
        <v>7000</v>
      </c>
      <c r="AA59" s="187">
        <f>IFERROR(Y59/W59,"-")</f>
        <v>14000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>
        <v>1</v>
      </c>
      <c r="BY59" s="127">
        <f>IF(Q59=0,"",IF(BX59=0,"",(BX59/Q59)))</f>
        <v>0.5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>
        <v>1</v>
      </c>
      <c r="CH59" s="134">
        <f>IF(Q59=0,"",IF(CG59=0,"",(CG59/Q59)))</f>
        <v>0.5</v>
      </c>
      <c r="CI59" s="135">
        <v>1</v>
      </c>
      <c r="CJ59" s="136">
        <f>IFERROR(CI59/CG59,"-")</f>
        <v>1</v>
      </c>
      <c r="CK59" s="137">
        <v>14000</v>
      </c>
      <c r="CL59" s="138">
        <f>IFERROR(CK59/CG59,"-")</f>
        <v>14000</v>
      </c>
      <c r="CM59" s="139"/>
      <c r="CN59" s="139"/>
      <c r="CO59" s="139">
        <v>1</v>
      </c>
      <c r="CP59" s="140">
        <v>1</v>
      </c>
      <c r="CQ59" s="141">
        <v>14000</v>
      </c>
      <c r="CR59" s="141">
        <v>14000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</v>
      </c>
      <c r="B60" s="189" t="s">
        <v>166</v>
      </c>
      <c r="C60" s="189" t="s">
        <v>58</v>
      </c>
      <c r="D60" s="189"/>
      <c r="E60" s="189" t="s">
        <v>157</v>
      </c>
      <c r="F60" s="189" t="s">
        <v>158</v>
      </c>
      <c r="G60" s="189" t="s">
        <v>61</v>
      </c>
      <c r="H60" s="89" t="s">
        <v>62</v>
      </c>
      <c r="I60" s="89" t="s">
        <v>159</v>
      </c>
      <c r="J60" s="89" t="s">
        <v>167</v>
      </c>
      <c r="K60" s="181">
        <v>60000</v>
      </c>
      <c r="L60" s="80">
        <v>5</v>
      </c>
      <c r="M60" s="80">
        <v>0</v>
      </c>
      <c r="N60" s="80">
        <v>26</v>
      </c>
      <c r="O60" s="91">
        <v>2</v>
      </c>
      <c r="P60" s="92">
        <v>0</v>
      </c>
      <c r="Q60" s="93">
        <f>O60+P60</f>
        <v>2</v>
      </c>
      <c r="R60" s="81">
        <f>IFERROR(Q60/N60,"-")</f>
        <v>0.076923076923077</v>
      </c>
      <c r="S60" s="80">
        <v>0</v>
      </c>
      <c r="T60" s="80">
        <v>1</v>
      </c>
      <c r="U60" s="81">
        <f>IFERROR(T60/(Q60),"-")</f>
        <v>0.5</v>
      </c>
      <c r="V60" s="82">
        <f>IFERROR(K60/SUM(Q60:Q61),"-")</f>
        <v>30000</v>
      </c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>
        <f>SUM(Y60:Y61)-SUM(K60:K61)</f>
        <v>-60000</v>
      </c>
      <c r="AC60" s="85">
        <f>SUM(Y60:Y61)/SUM(K60:K61)</f>
        <v>0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>
        <v>2</v>
      </c>
      <c r="BY60" s="127">
        <f>IF(Q60=0,"",IF(BX60=0,"",(BX60/Q60)))</f>
        <v>1</v>
      </c>
      <c r="BZ60" s="128">
        <v>1</v>
      </c>
      <c r="CA60" s="129">
        <f>IFERROR(BZ60/BX60,"-")</f>
        <v>0.5</v>
      </c>
      <c r="CB60" s="130">
        <v>3000</v>
      </c>
      <c r="CC60" s="131">
        <f>IFERROR(CB60/BX60,"-")</f>
        <v>1500</v>
      </c>
      <c r="CD60" s="132">
        <v>1</v>
      </c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>
        <v>3000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168</v>
      </c>
      <c r="C61" s="189" t="s">
        <v>58</v>
      </c>
      <c r="D61" s="189"/>
      <c r="E61" s="189" t="s">
        <v>157</v>
      </c>
      <c r="F61" s="189" t="s">
        <v>158</v>
      </c>
      <c r="G61" s="189" t="s">
        <v>66</v>
      </c>
      <c r="H61" s="89"/>
      <c r="I61" s="89"/>
      <c r="J61" s="89"/>
      <c r="K61" s="181"/>
      <c r="L61" s="80">
        <v>15</v>
      </c>
      <c r="M61" s="80">
        <v>11</v>
      </c>
      <c r="N61" s="80">
        <v>14</v>
      </c>
      <c r="O61" s="91">
        <v>0</v>
      </c>
      <c r="P61" s="92">
        <v>0</v>
      </c>
      <c r="Q61" s="93">
        <f>O61+P61</f>
        <v>0</v>
      </c>
      <c r="R61" s="81">
        <f>IFERROR(Q61/N61,"-")</f>
        <v>0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</v>
      </c>
      <c r="B62" s="189" t="s">
        <v>169</v>
      </c>
      <c r="C62" s="189" t="s">
        <v>58</v>
      </c>
      <c r="D62" s="189"/>
      <c r="E62" s="189" t="s">
        <v>157</v>
      </c>
      <c r="F62" s="189" t="s">
        <v>158</v>
      </c>
      <c r="G62" s="189" t="s">
        <v>61</v>
      </c>
      <c r="H62" s="89" t="s">
        <v>80</v>
      </c>
      <c r="I62" s="89" t="s">
        <v>159</v>
      </c>
      <c r="J62" s="191" t="s">
        <v>119</v>
      </c>
      <c r="K62" s="181">
        <v>60000</v>
      </c>
      <c r="L62" s="80">
        <v>5</v>
      </c>
      <c r="M62" s="80">
        <v>0</v>
      </c>
      <c r="N62" s="80">
        <v>22</v>
      </c>
      <c r="O62" s="91">
        <v>3</v>
      </c>
      <c r="P62" s="92">
        <v>0</v>
      </c>
      <c r="Q62" s="93">
        <f>O62+P62</f>
        <v>3</v>
      </c>
      <c r="R62" s="81">
        <f>IFERROR(Q62/N62,"-")</f>
        <v>0.13636363636364</v>
      </c>
      <c r="S62" s="80">
        <v>1</v>
      </c>
      <c r="T62" s="80">
        <v>2</v>
      </c>
      <c r="U62" s="81">
        <f>IFERROR(T62/(Q62),"-")</f>
        <v>0.66666666666667</v>
      </c>
      <c r="V62" s="82">
        <f>IFERROR(K62/SUM(Q62:Q63),"-")</f>
        <v>10000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-60000</v>
      </c>
      <c r="AC62" s="85">
        <f>SUM(Y62:Y63)/SUM(K62:K63)</f>
        <v>0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>
        <v>1</v>
      </c>
      <c r="BG62" s="113">
        <f>IF(Q62=0,"",IF(BF62=0,"",(BF62/Q62)))</f>
        <v>0.33333333333333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>
        <v>2</v>
      </c>
      <c r="BP62" s="120">
        <f>IF(Q62=0,"",IF(BO62=0,"",(BO62/Q62)))</f>
        <v>0.66666666666667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170</v>
      </c>
      <c r="C63" s="189" t="s">
        <v>58</v>
      </c>
      <c r="D63" s="189"/>
      <c r="E63" s="189" t="s">
        <v>157</v>
      </c>
      <c r="F63" s="189" t="s">
        <v>158</v>
      </c>
      <c r="G63" s="189" t="s">
        <v>66</v>
      </c>
      <c r="H63" s="89"/>
      <c r="I63" s="89"/>
      <c r="J63" s="89"/>
      <c r="K63" s="181"/>
      <c r="L63" s="80">
        <v>24</v>
      </c>
      <c r="M63" s="80">
        <v>10</v>
      </c>
      <c r="N63" s="80">
        <v>8</v>
      </c>
      <c r="O63" s="91">
        <v>3</v>
      </c>
      <c r="P63" s="92">
        <v>0</v>
      </c>
      <c r="Q63" s="93">
        <f>O63+P63</f>
        <v>3</v>
      </c>
      <c r="R63" s="81">
        <f>IFERROR(Q63/N63,"-")</f>
        <v>0.375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1</v>
      </c>
      <c r="BG63" s="113">
        <f>IF(Q63=0,"",IF(BF63=0,"",(BF63/Q63)))</f>
        <v>0.33333333333333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1</v>
      </c>
      <c r="BP63" s="120">
        <f>IF(Q63=0,"",IF(BO63=0,"",(BO63/Q63)))</f>
        <v>0.33333333333333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1</v>
      </c>
      <c r="BY63" s="127">
        <f>IF(Q63=0,"",IF(BX63=0,"",(BX63/Q63)))</f>
        <v>0.33333333333333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171</v>
      </c>
      <c r="C64" s="189" t="s">
        <v>58</v>
      </c>
      <c r="D64" s="189"/>
      <c r="E64" s="189" t="s">
        <v>172</v>
      </c>
      <c r="F64" s="189" t="s">
        <v>173</v>
      </c>
      <c r="G64" s="189" t="s">
        <v>100</v>
      </c>
      <c r="H64" s="89" t="s">
        <v>174</v>
      </c>
      <c r="I64" s="89" t="s">
        <v>175</v>
      </c>
      <c r="J64" s="89" t="s">
        <v>176</v>
      </c>
      <c r="K64" s="181">
        <v>50000</v>
      </c>
      <c r="L64" s="80">
        <v>12</v>
      </c>
      <c r="M64" s="80">
        <v>0</v>
      </c>
      <c r="N64" s="80">
        <v>40</v>
      </c>
      <c r="O64" s="91">
        <v>1</v>
      </c>
      <c r="P64" s="92">
        <v>0</v>
      </c>
      <c r="Q64" s="93">
        <f>O64+P64</f>
        <v>1</v>
      </c>
      <c r="R64" s="81">
        <f>IFERROR(Q64/N64,"-")</f>
        <v>0.025</v>
      </c>
      <c r="S64" s="80">
        <v>0</v>
      </c>
      <c r="T64" s="80">
        <v>0</v>
      </c>
      <c r="U64" s="81">
        <f>IFERROR(T64/(Q64),"-")</f>
        <v>0</v>
      </c>
      <c r="V64" s="82">
        <f>IFERROR(K64/SUM(Q64:Q65),"-")</f>
        <v>50000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-50000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>
        <v>1</v>
      </c>
      <c r="CH64" s="134">
        <f>IF(Q64=0,"",IF(CG64=0,"",(CG64/Q64)))</f>
        <v>1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177</v>
      </c>
      <c r="C65" s="189" t="s">
        <v>58</v>
      </c>
      <c r="D65" s="189"/>
      <c r="E65" s="189" t="s">
        <v>172</v>
      </c>
      <c r="F65" s="189" t="s">
        <v>173</v>
      </c>
      <c r="G65" s="189" t="s">
        <v>66</v>
      </c>
      <c r="H65" s="89"/>
      <c r="I65" s="89"/>
      <c r="J65" s="89"/>
      <c r="K65" s="181"/>
      <c r="L65" s="80">
        <v>10</v>
      </c>
      <c r="M65" s="80">
        <v>6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0.06</v>
      </c>
      <c r="B66" s="189" t="s">
        <v>178</v>
      </c>
      <c r="C66" s="189" t="s">
        <v>58</v>
      </c>
      <c r="D66" s="189"/>
      <c r="E66" s="189" t="s">
        <v>179</v>
      </c>
      <c r="F66" s="189" t="s">
        <v>180</v>
      </c>
      <c r="G66" s="189" t="s">
        <v>61</v>
      </c>
      <c r="H66" s="89" t="s">
        <v>174</v>
      </c>
      <c r="I66" s="89" t="s">
        <v>175</v>
      </c>
      <c r="J66" s="89" t="s">
        <v>181</v>
      </c>
      <c r="K66" s="181">
        <v>50000</v>
      </c>
      <c r="L66" s="80">
        <v>0</v>
      </c>
      <c r="M66" s="80">
        <v>0</v>
      </c>
      <c r="N66" s="80">
        <v>0</v>
      </c>
      <c r="O66" s="91">
        <v>5</v>
      </c>
      <c r="P66" s="92">
        <v>0</v>
      </c>
      <c r="Q66" s="93">
        <f>O66+P66</f>
        <v>5</v>
      </c>
      <c r="R66" s="81" t="str">
        <f>IFERROR(Q66/N66,"-")</f>
        <v>-</v>
      </c>
      <c r="S66" s="80">
        <v>0</v>
      </c>
      <c r="T66" s="80">
        <v>1</v>
      </c>
      <c r="U66" s="81">
        <f>IFERROR(T66/(Q66),"-")</f>
        <v>0.2</v>
      </c>
      <c r="V66" s="82">
        <f>IFERROR(K66/SUM(Q66:Q67),"-")</f>
        <v>8333.3333333333</v>
      </c>
      <c r="W66" s="83">
        <v>1</v>
      </c>
      <c r="X66" s="81">
        <f>IF(Q66=0,"-",W66/Q66)</f>
        <v>0.2</v>
      </c>
      <c r="Y66" s="186">
        <v>3000</v>
      </c>
      <c r="Z66" s="187">
        <f>IFERROR(Y66/Q66,"-")</f>
        <v>600</v>
      </c>
      <c r="AA66" s="187">
        <f>IFERROR(Y66/W66,"-")</f>
        <v>3000</v>
      </c>
      <c r="AB66" s="181">
        <f>SUM(Y66:Y67)-SUM(K66:K67)</f>
        <v>-47000</v>
      </c>
      <c r="AC66" s="85">
        <f>SUM(Y66:Y67)/SUM(K66:K67)</f>
        <v>0.06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>
        <v>1</v>
      </c>
      <c r="BG66" s="113">
        <f>IF(Q66=0,"",IF(BF66=0,"",(BF66/Q66)))</f>
        <v>0.2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1</v>
      </c>
      <c r="BP66" s="120">
        <f>IF(Q66=0,"",IF(BO66=0,"",(BO66/Q66)))</f>
        <v>0.2</v>
      </c>
      <c r="BQ66" s="121">
        <v>1</v>
      </c>
      <c r="BR66" s="122">
        <f>IFERROR(BQ66/BO66,"-")</f>
        <v>1</v>
      </c>
      <c r="BS66" s="123">
        <v>3000</v>
      </c>
      <c r="BT66" s="124">
        <f>IFERROR(BS66/BO66,"-")</f>
        <v>3000</v>
      </c>
      <c r="BU66" s="125">
        <v>1</v>
      </c>
      <c r="BV66" s="125"/>
      <c r="BW66" s="125"/>
      <c r="BX66" s="126">
        <v>3</v>
      </c>
      <c r="BY66" s="127">
        <f>IF(Q66=0,"",IF(BX66=0,"",(BX66/Q66)))</f>
        <v>0.6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1</v>
      </c>
      <c r="CQ66" s="141">
        <v>3000</v>
      </c>
      <c r="CR66" s="141">
        <v>3000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182</v>
      </c>
      <c r="C67" s="189" t="s">
        <v>58</v>
      </c>
      <c r="D67" s="189"/>
      <c r="E67" s="189" t="s">
        <v>179</v>
      </c>
      <c r="F67" s="189" t="s">
        <v>180</v>
      </c>
      <c r="G67" s="189" t="s">
        <v>66</v>
      </c>
      <c r="H67" s="89"/>
      <c r="I67" s="89"/>
      <c r="J67" s="89"/>
      <c r="K67" s="181"/>
      <c r="L67" s="80">
        <v>10</v>
      </c>
      <c r="M67" s="80">
        <v>9</v>
      </c>
      <c r="N67" s="80">
        <v>1</v>
      </c>
      <c r="O67" s="91">
        <v>1</v>
      </c>
      <c r="P67" s="92">
        <v>0</v>
      </c>
      <c r="Q67" s="93">
        <f>O67+P67</f>
        <v>1</v>
      </c>
      <c r="R67" s="81">
        <f>IFERROR(Q67/N67,"-")</f>
        <v>1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>
        <v>1</v>
      </c>
      <c r="BY67" s="127">
        <f>IF(Q67=0,"",IF(BX67=0,"",(BX67/Q67)))</f>
        <v>1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</v>
      </c>
      <c r="B68" s="189" t="s">
        <v>183</v>
      </c>
      <c r="C68" s="189" t="s">
        <v>58</v>
      </c>
      <c r="D68" s="189"/>
      <c r="E68" s="189" t="s">
        <v>162</v>
      </c>
      <c r="F68" s="189" t="s">
        <v>184</v>
      </c>
      <c r="G68" s="189" t="s">
        <v>100</v>
      </c>
      <c r="H68" s="89" t="s">
        <v>174</v>
      </c>
      <c r="I68" s="89" t="s">
        <v>175</v>
      </c>
      <c r="J68" s="89" t="s">
        <v>167</v>
      </c>
      <c r="K68" s="181">
        <v>50000</v>
      </c>
      <c r="L68" s="80">
        <v>8</v>
      </c>
      <c r="M68" s="80">
        <v>0</v>
      </c>
      <c r="N68" s="80">
        <v>33</v>
      </c>
      <c r="O68" s="91">
        <v>1</v>
      </c>
      <c r="P68" s="92">
        <v>1</v>
      </c>
      <c r="Q68" s="93">
        <f>O68+P68</f>
        <v>2</v>
      </c>
      <c r="R68" s="81">
        <f>IFERROR(Q68/N68,"-")</f>
        <v>0.060606060606061</v>
      </c>
      <c r="S68" s="80">
        <v>0</v>
      </c>
      <c r="T68" s="80">
        <v>1</v>
      </c>
      <c r="U68" s="81">
        <f>IFERROR(T68/(Q68),"-")</f>
        <v>0.5</v>
      </c>
      <c r="V68" s="82">
        <f>IFERROR(K68/SUM(Q68:Q69),"-")</f>
        <v>16666.666666667</v>
      </c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>
        <f>SUM(Y68:Y69)-SUM(K68:K69)</f>
        <v>-50000</v>
      </c>
      <c r="AC68" s="85">
        <f>SUM(Y68:Y69)/SUM(K68:K69)</f>
        <v>0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>
        <v>1</v>
      </c>
      <c r="AO68" s="101">
        <f>IF(Q68=0,"",IF(AN68=0,"",(AN68/Q68)))</f>
        <v>0.5</v>
      </c>
      <c r="AP68" s="100"/>
      <c r="AQ68" s="102">
        <f>IFERROR(AP68/AN68,"-")</f>
        <v>0</v>
      </c>
      <c r="AR68" s="103"/>
      <c r="AS68" s="104">
        <f>IFERROR(AR68/AN68,"-")</f>
        <v>0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>
        <v>1</v>
      </c>
      <c r="BY68" s="127">
        <f>IF(Q68=0,"",IF(BX68=0,"",(BX68/Q68)))</f>
        <v>0.5</v>
      </c>
      <c r="BZ68" s="128"/>
      <c r="CA68" s="129">
        <f>IFERROR(BZ68/BX68,"-")</f>
        <v>0</v>
      </c>
      <c r="CB68" s="130"/>
      <c r="CC68" s="131">
        <f>IFERROR(CB68/BX68,"-")</f>
        <v>0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185</v>
      </c>
      <c r="C69" s="189" t="s">
        <v>58</v>
      </c>
      <c r="D69" s="189"/>
      <c r="E69" s="189" t="s">
        <v>162</v>
      </c>
      <c r="F69" s="189" t="s">
        <v>184</v>
      </c>
      <c r="G69" s="189" t="s">
        <v>66</v>
      </c>
      <c r="H69" s="89"/>
      <c r="I69" s="89"/>
      <c r="J69" s="89"/>
      <c r="K69" s="181"/>
      <c r="L69" s="80">
        <v>29</v>
      </c>
      <c r="M69" s="80">
        <v>14</v>
      </c>
      <c r="N69" s="80">
        <v>7</v>
      </c>
      <c r="O69" s="91">
        <v>1</v>
      </c>
      <c r="P69" s="92">
        <v>0</v>
      </c>
      <c r="Q69" s="93">
        <f>O69+P69</f>
        <v>1</v>
      </c>
      <c r="R69" s="81">
        <f>IFERROR(Q69/N69,"-")</f>
        <v>0.14285714285714</v>
      </c>
      <c r="S69" s="80">
        <v>0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>
        <v>1</v>
      </c>
      <c r="AX69" s="107">
        <f>IF(Q69=0,"",IF(AW69=0,"",(AW69/Q69)))</f>
        <v>1</v>
      </c>
      <c r="AY69" s="106"/>
      <c r="AZ69" s="108">
        <f>IFERROR(AY69/AW69,"-")</f>
        <v>0</v>
      </c>
      <c r="BA69" s="109"/>
      <c r="BB69" s="110">
        <f>IFERROR(BA69/AW69,"-")</f>
        <v>0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0.7</v>
      </c>
      <c r="B70" s="189" t="s">
        <v>186</v>
      </c>
      <c r="C70" s="189" t="s">
        <v>58</v>
      </c>
      <c r="D70" s="189"/>
      <c r="E70" s="189" t="s">
        <v>187</v>
      </c>
      <c r="F70" s="189" t="s">
        <v>188</v>
      </c>
      <c r="G70" s="189" t="s">
        <v>61</v>
      </c>
      <c r="H70" s="89" t="s">
        <v>174</v>
      </c>
      <c r="I70" s="89" t="s">
        <v>175</v>
      </c>
      <c r="J70" s="89" t="s">
        <v>189</v>
      </c>
      <c r="K70" s="181">
        <v>50000</v>
      </c>
      <c r="L70" s="80">
        <v>0</v>
      </c>
      <c r="M70" s="80">
        <v>0</v>
      </c>
      <c r="N70" s="80">
        <v>0</v>
      </c>
      <c r="O70" s="91">
        <v>9</v>
      </c>
      <c r="P70" s="92">
        <v>0</v>
      </c>
      <c r="Q70" s="93">
        <f>O70+P70</f>
        <v>9</v>
      </c>
      <c r="R70" s="81" t="str">
        <f>IFERROR(Q70/N70,"-")</f>
        <v>-</v>
      </c>
      <c r="S70" s="80">
        <v>0</v>
      </c>
      <c r="T70" s="80">
        <v>3</v>
      </c>
      <c r="U70" s="81">
        <f>IFERROR(T70/(Q70),"-")</f>
        <v>0.33333333333333</v>
      </c>
      <c r="V70" s="82">
        <f>IFERROR(K70/SUM(Q70:Q71),"-")</f>
        <v>5000</v>
      </c>
      <c r="W70" s="83">
        <v>2</v>
      </c>
      <c r="X70" s="81">
        <f>IF(Q70=0,"-",W70/Q70)</f>
        <v>0.22222222222222</v>
      </c>
      <c r="Y70" s="186">
        <v>14000</v>
      </c>
      <c r="Z70" s="187">
        <f>IFERROR(Y70/Q70,"-")</f>
        <v>1555.5555555556</v>
      </c>
      <c r="AA70" s="187">
        <f>IFERROR(Y70/W70,"-")</f>
        <v>7000</v>
      </c>
      <c r="AB70" s="181">
        <f>SUM(Y70:Y71)-SUM(K70:K71)</f>
        <v>-15000</v>
      </c>
      <c r="AC70" s="85">
        <f>SUM(Y70:Y71)/SUM(K70:K71)</f>
        <v>0.7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>
        <v>2</v>
      </c>
      <c r="AO70" s="101">
        <f>IF(Q70=0,"",IF(AN70=0,"",(AN70/Q70)))</f>
        <v>0.22222222222222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2</v>
      </c>
      <c r="BG70" s="113">
        <f>IF(Q70=0,"",IF(BF70=0,"",(BF70/Q70)))</f>
        <v>0.22222222222222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>
        <v>2</v>
      </c>
      <c r="BP70" s="120">
        <f>IF(Q70=0,"",IF(BO70=0,"",(BO70/Q70)))</f>
        <v>0.22222222222222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>
        <v>2</v>
      </c>
      <c r="BY70" s="127">
        <f>IF(Q70=0,"",IF(BX70=0,"",(BX70/Q70)))</f>
        <v>0.22222222222222</v>
      </c>
      <c r="BZ70" s="128">
        <v>1</v>
      </c>
      <c r="CA70" s="129">
        <f>IFERROR(BZ70/BX70,"-")</f>
        <v>0.5</v>
      </c>
      <c r="CB70" s="130">
        <v>8000</v>
      </c>
      <c r="CC70" s="131">
        <f>IFERROR(CB70/BX70,"-")</f>
        <v>4000</v>
      </c>
      <c r="CD70" s="132"/>
      <c r="CE70" s="132">
        <v>1</v>
      </c>
      <c r="CF70" s="132"/>
      <c r="CG70" s="133">
        <v>1</v>
      </c>
      <c r="CH70" s="134">
        <f>IF(Q70=0,"",IF(CG70=0,"",(CG70/Q70)))</f>
        <v>0.11111111111111</v>
      </c>
      <c r="CI70" s="135">
        <v>1</v>
      </c>
      <c r="CJ70" s="136">
        <f>IFERROR(CI70/CG70,"-")</f>
        <v>1</v>
      </c>
      <c r="CK70" s="137">
        <v>6000</v>
      </c>
      <c r="CL70" s="138">
        <f>IFERROR(CK70/CG70,"-")</f>
        <v>6000</v>
      </c>
      <c r="CM70" s="139"/>
      <c r="CN70" s="139">
        <v>1</v>
      </c>
      <c r="CO70" s="139"/>
      <c r="CP70" s="140">
        <v>2</v>
      </c>
      <c r="CQ70" s="141">
        <v>14000</v>
      </c>
      <c r="CR70" s="141">
        <v>8000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190</v>
      </c>
      <c r="C71" s="189" t="s">
        <v>58</v>
      </c>
      <c r="D71" s="189"/>
      <c r="E71" s="189" t="s">
        <v>187</v>
      </c>
      <c r="F71" s="189" t="s">
        <v>188</v>
      </c>
      <c r="G71" s="189" t="s">
        <v>66</v>
      </c>
      <c r="H71" s="89"/>
      <c r="I71" s="89"/>
      <c r="J71" s="89"/>
      <c r="K71" s="181"/>
      <c r="L71" s="80">
        <v>9</v>
      </c>
      <c r="M71" s="80">
        <v>7</v>
      </c>
      <c r="N71" s="80">
        <v>15</v>
      </c>
      <c r="O71" s="91">
        <v>1</v>
      </c>
      <c r="P71" s="92">
        <v>0</v>
      </c>
      <c r="Q71" s="93">
        <f>O71+P71</f>
        <v>1</v>
      </c>
      <c r="R71" s="81">
        <f>IFERROR(Q71/N71,"-")</f>
        <v>0.066666666666667</v>
      </c>
      <c r="S71" s="80">
        <v>1</v>
      </c>
      <c r="T71" s="80">
        <v>0</v>
      </c>
      <c r="U71" s="81">
        <f>IFERROR(T71/(Q71),"-")</f>
        <v>0</v>
      </c>
      <c r="V71" s="82"/>
      <c r="W71" s="83">
        <v>1</v>
      </c>
      <c r="X71" s="81">
        <f>IF(Q71=0,"-",W71/Q71)</f>
        <v>1</v>
      </c>
      <c r="Y71" s="186">
        <v>21000</v>
      </c>
      <c r="Z71" s="187">
        <f>IFERROR(Y71/Q71,"-")</f>
        <v>21000</v>
      </c>
      <c r="AA71" s="187">
        <f>IFERROR(Y71/W71,"-")</f>
        <v>21000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/>
      <c r="BP71" s="120">
        <f>IF(Q71=0,"",IF(BO71=0,"",(BO71/Q71)))</f>
        <v>0</v>
      </c>
      <c r="BQ71" s="121"/>
      <c r="BR71" s="122" t="str">
        <f>IFERROR(BQ71/BO71,"-")</f>
        <v>-</v>
      </c>
      <c r="BS71" s="123"/>
      <c r="BT71" s="124" t="str">
        <f>IFERROR(BS71/BO71,"-")</f>
        <v>-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>
        <v>1</v>
      </c>
      <c r="CH71" s="134">
        <f>IF(Q71=0,"",IF(CG71=0,"",(CG71/Q71)))</f>
        <v>1</v>
      </c>
      <c r="CI71" s="135">
        <v>1</v>
      </c>
      <c r="CJ71" s="136">
        <f>IFERROR(CI71/CG71,"-")</f>
        <v>1</v>
      </c>
      <c r="CK71" s="137">
        <v>21000</v>
      </c>
      <c r="CL71" s="138">
        <f>IFERROR(CK71/CG71,"-")</f>
        <v>21000</v>
      </c>
      <c r="CM71" s="139"/>
      <c r="CN71" s="139"/>
      <c r="CO71" s="139">
        <v>1</v>
      </c>
      <c r="CP71" s="140">
        <v>1</v>
      </c>
      <c r="CQ71" s="141">
        <v>21000</v>
      </c>
      <c r="CR71" s="141">
        <v>21000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</v>
      </c>
      <c r="B72" s="189" t="s">
        <v>191</v>
      </c>
      <c r="C72" s="189" t="s">
        <v>58</v>
      </c>
      <c r="D72" s="189"/>
      <c r="E72" s="189"/>
      <c r="F72" s="189"/>
      <c r="G72" s="189" t="s">
        <v>61</v>
      </c>
      <c r="H72" s="89" t="s">
        <v>192</v>
      </c>
      <c r="I72" s="89" t="s">
        <v>193</v>
      </c>
      <c r="J72" s="89" t="s">
        <v>194</v>
      </c>
      <c r="K72" s="181">
        <v>80000</v>
      </c>
      <c r="L72" s="80">
        <v>19</v>
      </c>
      <c r="M72" s="80">
        <v>0</v>
      </c>
      <c r="N72" s="80">
        <v>40</v>
      </c>
      <c r="O72" s="91">
        <v>3</v>
      </c>
      <c r="P72" s="92">
        <v>0</v>
      </c>
      <c r="Q72" s="93">
        <f>O72+P72</f>
        <v>3</v>
      </c>
      <c r="R72" s="81">
        <f>IFERROR(Q72/N72,"-")</f>
        <v>0.075</v>
      </c>
      <c r="S72" s="80">
        <v>0</v>
      </c>
      <c r="T72" s="80">
        <v>1</v>
      </c>
      <c r="U72" s="81">
        <f>IFERROR(T72/(Q72),"-")</f>
        <v>0.33333333333333</v>
      </c>
      <c r="V72" s="82">
        <f>IFERROR(K72/SUM(Q72:Q73),"-")</f>
        <v>16000</v>
      </c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>
        <f>SUM(Y72:Y73)-SUM(K72:K73)</f>
        <v>-80000</v>
      </c>
      <c r="AC72" s="85">
        <f>SUM(Y72:Y73)/SUM(K72:K73)</f>
        <v>0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1</v>
      </c>
      <c r="BG72" s="113">
        <f>IF(Q72=0,"",IF(BF72=0,"",(BF72/Q72)))</f>
        <v>0.33333333333333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0.33333333333333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>
        <v>1</v>
      </c>
      <c r="CH72" s="134">
        <f>IF(Q72=0,"",IF(CG72=0,"",(CG72/Q72)))</f>
        <v>0.33333333333333</v>
      </c>
      <c r="CI72" s="135"/>
      <c r="CJ72" s="136">
        <f>IFERROR(CI72/CG72,"-")</f>
        <v>0</v>
      </c>
      <c r="CK72" s="137"/>
      <c r="CL72" s="138">
        <f>IFERROR(CK72/CG72,"-")</f>
        <v>0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195</v>
      </c>
      <c r="C73" s="189" t="s">
        <v>58</v>
      </c>
      <c r="D73" s="189"/>
      <c r="E73" s="189"/>
      <c r="F73" s="189"/>
      <c r="G73" s="189" t="s">
        <v>66</v>
      </c>
      <c r="H73" s="89"/>
      <c r="I73" s="89"/>
      <c r="J73" s="89"/>
      <c r="K73" s="181"/>
      <c r="L73" s="80">
        <v>21</v>
      </c>
      <c r="M73" s="80">
        <v>8</v>
      </c>
      <c r="N73" s="80">
        <v>11</v>
      </c>
      <c r="O73" s="91">
        <v>2</v>
      </c>
      <c r="P73" s="92">
        <v>0</v>
      </c>
      <c r="Q73" s="93">
        <f>O73+P73</f>
        <v>2</v>
      </c>
      <c r="R73" s="81">
        <f>IFERROR(Q73/N73,"-")</f>
        <v>0.18181818181818</v>
      </c>
      <c r="S73" s="80">
        <v>1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2</v>
      </c>
      <c r="BP73" s="120">
        <f>IF(Q73=0,"",IF(BO73=0,"",(BO73/Q73)))</f>
        <v>1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>
        <f>AC74</f>
        <v>0</v>
      </c>
      <c r="B74" s="189" t="s">
        <v>196</v>
      </c>
      <c r="C74" s="189" t="s">
        <v>58</v>
      </c>
      <c r="D74" s="189"/>
      <c r="E74" s="189"/>
      <c r="F74" s="189" t="s">
        <v>116</v>
      </c>
      <c r="G74" s="189" t="s">
        <v>61</v>
      </c>
      <c r="H74" s="89" t="s">
        <v>192</v>
      </c>
      <c r="I74" s="89" t="s">
        <v>193</v>
      </c>
      <c r="J74" s="89" t="s">
        <v>189</v>
      </c>
      <c r="K74" s="181">
        <v>80000</v>
      </c>
      <c r="L74" s="80">
        <v>0</v>
      </c>
      <c r="M74" s="80">
        <v>0</v>
      </c>
      <c r="N74" s="80">
        <v>0</v>
      </c>
      <c r="O74" s="91">
        <v>3</v>
      </c>
      <c r="P74" s="92">
        <v>0</v>
      </c>
      <c r="Q74" s="93">
        <f>O74+P74</f>
        <v>3</v>
      </c>
      <c r="R74" s="81" t="str">
        <f>IFERROR(Q74/N74,"-")</f>
        <v>-</v>
      </c>
      <c r="S74" s="80">
        <v>0</v>
      </c>
      <c r="T74" s="80">
        <v>1</v>
      </c>
      <c r="U74" s="81">
        <f>IFERROR(T74/(Q74),"-")</f>
        <v>0.33333333333333</v>
      </c>
      <c r="V74" s="82">
        <f>IFERROR(K74/SUM(Q74:Q75),"-")</f>
        <v>20000</v>
      </c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>
        <f>SUM(Y74:Y75)-SUM(K74:K75)</f>
        <v>-80000</v>
      </c>
      <c r="AC74" s="85">
        <f>SUM(Y74:Y75)/SUM(K74:K75)</f>
        <v>0</v>
      </c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>
        <v>1</v>
      </c>
      <c r="AX74" s="107">
        <f>IF(Q74=0,"",IF(AW74=0,"",(AW74/Q74)))</f>
        <v>0.33333333333333</v>
      </c>
      <c r="AY74" s="106"/>
      <c r="AZ74" s="108">
        <f>IFERROR(AY74/AW74,"-")</f>
        <v>0</v>
      </c>
      <c r="BA74" s="109"/>
      <c r="BB74" s="110">
        <f>IFERROR(BA74/AW74,"-")</f>
        <v>0</v>
      </c>
      <c r="BC74" s="111"/>
      <c r="BD74" s="111"/>
      <c r="BE74" s="111"/>
      <c r="BF74" s="112">
        <v>1</v>
      </c>
      <c r="BG74" s="113">
        <f>IF(Q74=0,"",IF(BF74=0,"",(BF74/Q74)))</f>
        <v>0.33333333333333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/>
      <c r="BP74" s="120">
        <f>IF(Q74=0,"",IF(BO74=0,"",(BO74/Q74)))</f>
        <v>0</v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>
        <v>1</v>
      </c>
      <c r="BY74" s="127">
        <f>IF(Q74=0,"",IF(BX74=0,"",(BX74/Q74)))</f>
        <v>0.33333333333333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197</v>
      </c>
      <c r="C75" s="189" t="s">
        <v>58</v>
      </c>
      <c r="D75" s="189"/>
      <c r="E75" s="189"/>
      <c r="F75" s="189" t="s">
        <v>116</v>
      </c>
      <c r="G75" s="189" t="s">
        <v>66</v>
      </c>
      <c r="H75" s="89"/>
      <c r="I75" s="89"/>
      <c r="J75" s="89"/>
      <c r="K75" s="181"/>
      <c r="L75" s="80">
        <v>13</v>
      </c>
      <c r="M75" s="80">
        <v>6</v>
      </c>
      <c r="N75" s="80">
        <v>1</v>
      </c>
      <c r="O75" s="91">
        <v>1</v>
      </c>
      <c r="P75" s="92">
        <v>0</v>
      </c>
      <c r="Q75" s="93">
        <f>O75+P75</f>
        <v>1</v>
      </c>
      <c r="R75" s="81">
        <f>IFERROR(Q75/N75,"-")</f>
        <v>1</v>
      </c>
      <c r="S75" s="80">
        <v>0</v>
      </c>
      <c r="T75" s="80">
        <v>0</v>
      </c>
      <c r="U75" s="81">
        <f>IFERROR(T75/(Q75),"-")</f>
        <v>0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1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0.525</v>
      </c>
      <c r="B76" s="189" t="s">
        <v>198</v>
      </c>
      <c r="C76" s="189" t="s">
        <v>58</v>
      </c>
      <c r="D76" s="189"/>
      <c r="E76" s="189" t="s">
        <v>199</v>
      </c>
      <c r="F76" s="189" t="s">
        <v>200</v>
      </c>
      <c r="G76" s="189" t="s">
        <v>61</v>
      </c>
      <c r="H76" s="89" t="s">
        <v>146</v>
      </c>
      <c r="I76" s="89" t="s">
        <v>201</v>
      </c>
      <c r="J76" s="191" t="s">
        <v>119</v>
      </c>
      <c r="K76" s="181">
        <v>80000</v>
      </c>
      <c r="L76" s="80">
        <v>6</v>
      </c>
      <c r="M76" s="80">
        <v>0</v>
      </c>
      <c r="N76" s="80">
        <v>82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>
        <f>IFERROR(K76/SUM(Q76:Q80),"-")</f>
        <v>13333.333333333</v>
      </c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>
        <f>SUM(Y76:Y80)-SUM(K76:K80)</f>
        <v>-38000</v>
      </c>
      <c r="AC76" s="85">
        <f>SUM(Y76:Y80)/SUM(K76:K80)</f>
        <v>0.525</v>
      </c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202</v>
      </c>
      <c r="C77" s="189" t="s">
        <v>58</v>
      </c>
      <c r="D77" s="189"/>
      <c r="E77" s="189" t="s">
        <v>203</v>
      </c>
      <c r="F77" s="189" t="s">
        <v>204</v>
      </c>
      <c r="G77" s="189" t="s">
        <v>100</v>
      </c>
      <c r="H77" s="89" t="s">
        <v>146</v>
      </c>
      <c r="I77" s="89" t="s">
        <v>201</v>
      </c>
      <c r="J77" s="191" t="s">
        <v>164</v>
      </c>
      <c r="K77" s="181"/>
      <c r="L77" s="80">
        <v>8</v>
      </c>
      <c r="M77" s="80">
        <v>0</v>
      </c>
      <c r="N77" s="80">
        <v>69</v>
      </c>
      <c r="O77" s="91">
        <v>3</v>
      </c>
      <c r="P77" s="92">
        <v>0</v>
      </c>
      <c r="Q77" s="93">
        <f>O77+P77</f>
        <v>3</v>
      </c>
      <c r="R77" s="81">
        <f>IFERROR(Q77/N77,"-")</f>
        <v>0.043478260869565</v>
      </c>
      <c r="S77" s="80">
        <v>0</v>
      </c>
      <c r="T77" s="80">
        <v>0</v>
      </c>
      <c r="U77" s="81">
        <f>IFERROR(T77/(Q77),"-")</f>
        <v>0</v>
      </c>
      <c r="V77" s="82"/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>
        <v>1</v>
      </c>
      <c r="AO77" s="101">
        <f>IF(Q77=0,"",IF(AN77=0,"",(AN77/Q77)))</f>
        <v>0.33333333333333</v>
      </c>
      <c r="AP77" s="100"/>
      <c r="AQ77" s="102">
        <f>IFERROR(AP77/AN77,"-")</f>
        <v>0</v>
      </c>
      <c r="AR77" s="103"/>
      <c r="AS77" s="104">
        <f>IFERROR(AR77/AN77,"-")</f>
        <v>0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>
        <v>1</v>
      </c>
      <c r="BP77" s="120">
        <f>IF(Q77=0,"",IF(BO77=0,"",(BO77/Q77)))</f>
        <v>0.33333333333333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>
        <v>1</v>
      </c>
      <c r="BY77" s="127">
        <f>IF(Q77=0,"",IF(BX77=0,"",(BX77/Q77)))</f>
        <v>0.33333333333333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205</v>
      </c>
      <c r="C78" s="189" t="s">
        <v>58</v>
      </c>
      <c r="D78" s="189"/>
      <c r="E78" s="189" t="s">
        <v>206</v>
      </c>
      <c r="F78" s="189" t="s">
        <v>207</v>
      </c>
      <c r="G78" s="189" t="s">
        <v>61</v>
      </c>
      <c r="H78" s="89" t="s">
        <v>146</v>
      </c>
      <c r="I78" s="89" t="s">
        <v>201</v>
      </c>
      <c r="J78" s="191" t="s">
        <v>124</v>
      </c>
      <c r="K78" s="181"/>
      <c r="L78" s="80">
        <v>2</v>
      </c>
      <c r="M78" s="80">
        <v>0</v>
      </c>
      <c r="N78" s="80">
        <v>67</v>
      </c>
      <c r="O78" s="91">
        <v>1</v>
      </c>
      <c r="P78" s="92">
        <v>0</v>
      </c>
      <c r="Q78" s="93">
        <f>O78+P78</f>
        <v>1</v>
      </c>
      <c r="R78" s="81">
        <f>IFERROR(Q78/N78,"-")</f>
        <v>0.014925373134328</v>
      </c>
      <c r="S78" s="80">
        <v>0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>
        <v>1</v>
      </c>
      <c r="BY78" s="127">
        <f>IF(Q78=0,"",IF(BX78=0,"",(BX78/Q78)))</f>
        <v>1</v>
      </c>
      <c r="BZ78" s="128"/>
      <c r="CA78" s="129">
        <f>IFERROR(BZ78/BX78,"-")</f>
        <v>0</v>
      </c>
      <c r="CB78" s="130"/>
      <c r="CC78" s="131">
        <f>IFERROR(CB78/BX78,"-")</f>
        <v>0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208</v>
      </c>
      <c r="C79" s="189" t="s">
        <v>58</v>
      </c>
      <c r="D79" s="189"/>
      <c r="E79" s="189" t="s">
        <v>209</v>
      </c>
      <c r="F79" s="189" t="s">
        <v>210</v>
      </c>
      <c r="G79" s="189" t="s">
        <v>100</v>
      </c>
      <c r="H79" s="89" t="s">
        <v>146</v>
      </c>
      <c r="I79" s="89" t="s">
        <v>201</v>
      </c>
      <c r="J79" s="191" t="s">
        <v>140</v>
      </c>
      <c r="K79" s="181"/>
      <c r="L79" s="80">
        <v>3</v>
      </c>
      <c r="M79" s="80">
        <v>0</v>
      </c>
      <c r="N79" s="80">
        <v>80</v>
      </c>
      <c r="O79" s="91">
        <v>0</v>
      </c>
      <c r="P79" s="92">
        <v>0</v>
      </c>
      <c r="Q79" s="93">
        <f>O79+P79</f>
        <v>0</v>
      </c>
      <c r="R79" s="81">
        <f>IFERROR(Q79/N79,"-")</f>
        <v>0</v>
      </c>
      <c r="S79" s="80">
        <v>0</v>
      </c>
      <c r="T79" s="80">
        <v>0</v>
      </c>
      <c r="U79" s="81" t="str">
        <f>IFERROR(T79/(Q79),"-")</f>
        <v>-</v>
      </c>
      <c r="V79" s="82"/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/>
      <c r="AC79" s="85"/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211</v>
      </c>
      <c r="C80" s="189" t="s">
        <v>58</v>
      </c>
      <c r="D80" s="189"/>
      <c r="E80" s="189" t="s">
        <v>108</v>
      </c>
      <c r="F80" s="189" t="s">
        <v>108</v>
      </c>
      <c r="G80" s="189" t="s">
        <v>66</v>
      </c>
      <c r="H80" s="89" t="s">
        <v>212</v>
      </c>
      <c r="I80" s="89"/>
      <c r="J80" s="89"/>
      <c r="K80" s="181"/>
      <c r="L80" s="80">
        <v>13</v>
      </c>
      <c r="M80" s="80">
        <v>9</v>
      </c>
      <c r="N80" s="80">
        <v>1</v>
      </c>
      <c r="O80" s="91">
        <v>2</v>
      </c>
      <c r="P80" s="92">
        <v>0</v>
      </c>
      <c r="Q80" s="93">
        <f>O80+P80</f>
        <v>2</v>
      </c>
      <c r="R80" s="81">
        <f>IFERROR(Q80/N80,"-")</f>
        <v>2</v>
      </c>
      <c r="S80" s="80">
        <v>1</v>
      </c>
      <c r="T80" s="80">
        <v>1</v>
      </c>
      <c r="U80" s="81">
        <f>IFERROR(T80/(Q80),"-")</f>
        <v>0.5</v>
      </c>
      <c r="V80" s="82"/>
      <c r="W80" s="83">
        <v>1</v>
      </c>
      <c r="X80" s="81">
        <f>IF(Q80=0,"-",W80/Q80)</f>
        <v>0.5</v>
      </c>
      <c r="Y80" s="186">
        <v>42000</v>
      </c>
      <c r="Z80" s="187">
        <f>IFERROR(Y80/Q80,"-")</f>
        <v>21000</v>
      </c>
      <c r="AA80" s="187">
        <f>IFERROR(Y80/W80,"-")</f>
        <v>42000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>
        <f>IF(Q80=0,"",IF(BF80=0,"",(BF80/Q80)))</f>
        <v>0</v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>
        <f>IF(Q80=0,"",IF(BO80=0,"",(BO80/Q80)))</f>
        <v>0</v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>
        <v>1</v>
      </c>
      <c r="BY80" s="127">
        <f>IF(Q80=0,"",IF(BX80=0,"",(BX80/Q80)))</f>
        <v>0.5</v>
      </c>
      <c r="BZ80" s="128">
        <v>1</v>
      </c>
      <c r="CA80" s="129">
        <f>IFERROR(BZ80/BX80,"-")</f>
        <v>1</v>
      </c>
      <c r="CB80" s="130">
        <v>23500</v>
      </c>
      <c r="CC80" s="131">
        <f>IFERROR(CB80/BX80,"-")</f>
        <v>23500</v>
      </c>
      <c r="CD80" s="132"/>
      <c r="CE80" s="132"/>
      <c r="CF80" s="132">
        <v>1</v>
      </c>
      <c r="CG80" s="133">
        <v>1</v>
      </c>
      <c r="CH80" s="134">
        <f>IF(Q80=0,"",IF(CG80=0,"",(CG80/Q80)))</f>
        <v>0.5</v>
      </c>
      <c r="CI80" s="135">
        <v>1</v>
      </c>
      <c r="CJ80" s="136">
        <f>IFERROR(CI80/CG80,"-")</f>
        <v>1</v>
      </c>
      <c r="CK80" s="137">
        <v>42000</v>
      </c>
      <c r="CL80" s="138">
        <f>IFERROR(CK80/CG80,"-")</f>
        <v>42000</v>
      </c>
      <c r="CM80" s="139"/>
      <c r="CN80" s="139"/>
      <c r="CO80" s="139">
        <v>1</v>
      </c>
      <c r="CP80" s="140">
        <v>1</v>
      </c>
      <c r="CQ80" s="141">
        <v>42000</v>
      </c>
      <c r="CR80" s="141">
        <v>42000</v>
      </c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 t="str">
        <f>AC81</f>
        <v>0</v>
      </c>
      <c r="B81" s="189" t="s">
        <v>213</v>
      </c>
      <c r="C81" s="189" t="s">
        <v>58</v>
      </c>
      <c r="D81" s="189"/>
      <c r="E81" s="189"/>
      <c r="F81" s="189"/>
      <c r="G81" s="189" t="s">
        <v>61</v>
      </c>
      <c r="H81" s="89" t="s">
        <v>214</v>
      </c>
      <c r="I81" s="89" t="s">
        <v>193</v>
      </c>
      <c r="J81" s="191" t="s">
        <v>164</v>
      </c>
      <c r="K81" s="181">
        <v>0</v>
      </c>
      <c r="L81" s="80">
        <v>4</v>
      </c>
      <c r="M81" s="80">
        <v>0</v>
      </c>
      <c r="N81" s="80">
        <v>24</v>
      </c>
      <c r="O81" s="91">
        <v>3</v>
      </c>
      <c r="P81" s="92">
        <v>0</v>
      </c>
      <c r="Q81" s="93">
        <f>O81+P81</f>
        <v>3</v>
      </c>
      <c r="R81" s="81">
        <f>IFERROR(Q81/N81,"-")</f>
        <v>0.125</v>
      </c>
      <c r="S81" s="80">
        <v>0</v>
      </c>
      <c r="T81" s="80">
        <v>1</v>
      </c>
      <c r="U81" s="81">
        <f>IFERROR(T81/(Q81),"-")</f>
        <v>0.33333333333333</v>
      </c>
      <c r="V81" s="82">
        <f>IFERROR(K81/SUM(Q81:Q82),"-")</f>
        <v>0</v>
      </c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>
        <f>SUM(Y81:Y82)-SUM(K81:K82)</f>
        <v>0</v>
      </c>
      <c r="AC81" s="85" t="str">
        <f>SUM(Y81:Y82)/SUM(K81:K82)</f>
        <v>0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>
        <v>2</v>
      </c>
      <c r="BG81" s="113">
        <f>IF(Q81=0,"",IF(BF81=0,"",(BF81/Q81)))</f>
        <v>0.66666666666667</v>
      </c>
      <c r="BH81" s="112"/>
      <c r="BI81" s="114">
        <f>IFERROR(BH81/BF81,"-")</f>
        <v>0</v>
      </c>
      <c r="BJ81" s="115"/>
      <c r="BK81" s="116">
        <f>IFERROR(BJ81/BF81,"-")</f>
        <v>0</v>
      </c>
      <c r="BL81" s="117"/>
      <c r="BM81" s="117"/>
      <c r="BN81" s="117"/>
      <c r="BO81" s="119">
        <v>1</v>
      </c>
      <c r="BP81" s="120">
        <f>IF(Q81=0,"",IF(BO81=0,"",(BO81/Q81)))</f>
        <v>0.33333333333333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215</v>
      </c>
      <c r="C82" s="189" t="s">
        <v>58</v>
      </c>
      <c r="D82" s="189"/>
      <c r="E82" s="189"/>
      <c r="F82" s="189"/>
      <c r="G82" s="189" t="s">
        <v>66</v>
      </c>
      <c r="H82" s="89"/>
      <c r="I82" s="89"/>
      <c r="J82" s="89"/>
      <c r="K82" s="181"/>
      <c r="L82" s="80">
        <v>37</v>
      </c>
      <c r="M82" s="80">
        <v>1</v>
      </c>
      <c r="N82" s="80">
        <v>0</v>
      </c>
      <c r="O82" s="91">
        <v>0</v>
      </c>
      <c r="P82" s="92">
        <v>0</v>
      </c>
      <c r="Q82" s="93">
        <f>O82+P82</f>
        <v>0</v>
      </c>
      <c r="R82" s="81" t="str">
        <f>IFERROR(Q82/N82,"-")</f>
        <v>-</v>
      </c>
      <c r="S82" s="80">
        <v>0</v>
      </c>
      <c r="T82" s="80">
        <v>0</v>
      </c>
      <c r="U82" s="81" t="str">
        <f>IFERROR(T82/(Q82),"-")</f>
        <v>-</v>
      </c>
      <c r="V82" s="82"/>
      <c r="W82" s="83">
        <v>0</v>
      </c>
      <c r="X82" s="81" t="str">
        <f>IF(Q82=0,"-",W82/Q82)</f>
        <v>-</v>
      </c>
      <c r="Y82" s="186">
        <v>0</v>
      </c>
      <c r="Z82" s="187" t="str">
        <f>IFERROR(Y82/Q82,"-")</f>
        <v>-</v>
      </c>
      <c r="AA82" s="187" t="str">
        <f>IFERROR(Y82/W82,"-")</f>
        <v>-</v>
      </c>
      <c r="AB82" s="181"/>
      <c r="AC82" s="85"/>
      <c r="AD82" s="78"/>
      <c r="AE82" s="94"/>
      <c r="AF82" s="95" t="str">
        <f>IF(Q82=0,"",IF(AE82=0,"",(AE82/Q82)))</f>
        <v/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 t="str">
        <f>IF(Q82=0,"",IF(AN82=0,"",(AN82/Q82)))</f>
        <v/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 t="str">
        <f>IF(Q82=0,"",IF(AW82=0,"",(AW82/Q82)))</f>
        <v/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 t="str">
        <f>IF(Q82=0,"",IF(BF82=0,"",(BF82/Q82)))</f>
        <v/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/>
      <c r="BP82" s="120" t="str">
        <f>IF(Q82=0,"",IF(BO82=0,"",(BO82/Q82)))</f>
        <v/>
      </c>
      <c r="BQ82" s="121"/>
      <c r="BR82" s="122" t="str">
        <f>IFERROR(BQ82/BO82,"-")</f>
        <v>-</v>
      </c>
      <c r="BS82" s="123"/>
      <c r="BT82" s="124" t="str">
        <f>IFERROR(BS82/BO82,"-")</f>
        <v>-</v>
      </c>
      <c r="BU82" s="125"/>
      <c r="BV82" s="125"/>
      <c r="BW82" s="125"/>
      <c r="BX82" s="126"/>
      <c r="BY82" s="127" t="str">
        <f>IF(Q82=0,"",IF(BX82=0,"",(BX82/Q82)))</f>
        <v/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/>
      <c r="CH82" s="134" t="str">
        <f>IF(Q82=0,"",IF(CG82=0,"",(CG82/Q82)))</f>
        <v/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 t="str">
        <f>AC83</f>
        <v>0</v>
      </c>
      <c r="B83" s="189" t="s">
        <v>216</v>
      </c>
      <c r="C83" s="189" t="s">
        <v>58</v>
      </c>
      <c r="D83" s="189"/>
      <c r="E83" s="189"/>
      <c r="F83" s="189"/>
      <c r="G83" s="189"/>
      <c r="H83" s="89" t="s">
        <v>217</v>
      </c>
      <c r="I83" s="89" t="s">
        <v>218</v>
      </c>
      <c r="J83" s="89" t="s">
        <v>219</v>
      </c>
      <c r="K83" s="181">
        <v>0</v>
      </c>
      <c r="L83" s="80">
        <v>0</v>
      </c>
      <c r="M83" s="80">
        <v>0</v>
      </c>
      <c r="N83" s="80">
        <v>0</v>
      </c>
      <c r="O83" s="91">
        <v>376</v>
      </c>
      <c r="P83" s="92">
        <v>3</v>
      </c>
      <c r="Q83" s="93">
        <f>O83+P83</f>
        <v>379</v>
      </c>
      <c r="R83" s="81" t="str">
        <f>IFERROR(Q83/N83,"-")</f>
        <v>-</v>
      </c>
      <c r="S83" s="80">
        <v>81</v>
      </c>
      <c r="T83" s="80">
        <v>50</v>
      </c>
      <c r="U83" s="81">
        <f>IFERROR(T83/(Q83),"-")</f>
        <v>0.13192612137203</v>
      </c>
      <c r="V83" s="82">
        <f>IFERROR(K83/SUM(Q83:Q83),"-")</f>
        <v>0</v>
      </c>
      <c r="W83" s="83">
        <v>29</v>
      </c>
      <c r="X83" s="81">
        <f>IF(Q83=0,"-",W83/Q83)</f>
        <v>0.076517150395778</v>
      </c>
      <c r="Y83" s="186">
        <v>617450</v>
      </c>
      <c r="Z83" s="187">
        <f>IFERROR(Y83/Q83,"-")</f>
        <v>1629.1556728232</v>
      </c>
      <c r="AA83" s="187">
        <f>IFERROR(Y83/W83,"-")</f>
        <v>21291.379310345</v>
      </c>
      <c r="AB83" s="181">
        <f>SUM(Y83:Y83)-SUM(K83:K83)</f>
        <v>617450</v>
      </c>
      <c r="AC83" s="85" t="str">
        <f>SUM(Y83:Y83)/SUM(K83:K83)</f>
        <v>0</v>
      </c>
      <c r="AD83" s="78"/>
      <c r="AE83" s="94">
        <v>6</v>
      </c>
      <c r="AF83" s="95">
        <f>IF(Q83=0,"",IF(AE83=0,"",(AE83/Q83)))</f>
        <v>0.015831134564644</v>
      </c>
      <c r="AG83" s="94"/>
      <c r="AH83" s="96">
        <f>IFERROR(AG83/AE83,"-")</f>
        <v>0</v>
      </c>
      <c r="AI83" s="97"/>
      <c r="AJ83" s="98">
        <f>IFERROR(AI83/AE83,"-")</f>
        <v>0</v>
      </c>
      <c r="AK83" s="99"/>
      <c r="AL83" s="99"/>
      <c r="AM83" s="99"/>
      <c r="AN83" s="100">
        <v>44</v>
      </c>
      <c r="AO83" s="101">
        <f>IF(Q83=0,"",IF(AN83=0,"",(AN83/Q83)))</f>
        <v>0.11609498680739</v>
      </c>
      <c r="AP83" s="100"/>
      <c r="AQ83" s="102">
        <f>IFERROR(AP83/AN83,"-")</f>
        <v>0</v>
      </c>
      <c r="AR83" s="103"/>
      <c r="AS83" s="104">
        <f>IFERROR(AR83/AN83,"-")</f>
        <v>0</v>
      </c>
      <c r="AT83" s="105"/>
      <c r="AU83" s="105"/>
      <c r="AV83" s="105"/>
      <c r="AW83" s="106">
        <v>19</v>
      </c>
      <c r="AX83" s="107">
        <f>IF(Q83=0,"",IF(AW83=0,"",(AW83/Q83)))</f>
        <v>0.050131926121372</v>
      </c>
      <c r="AY83" s="106"/>
      <c r="AZ83" s="108">
        <f>IFERROR(AY83/AW83,"-")</f>
        <v>0</v>
      </c>
      <c r="BA83" s="109"/>
      <c r="BB83" s="110">
        <f>IFERROR(BA83/AW83,"-")</f>
        <v>0</v>
      </c>
      <c r="BC83" s="111"/>
      <c r="BD83" s="111"/>
      <c r="BE83" s="111"/>
      <c r="BF83" s="112">
        <v>65</v>
      </c>
      <c r="BG83" s="113">
        <f>IF(Q83=0,"",IF(BF83=0,"",(BF83/Q83)))</f>
        <v>0.17150395778364</v>
      </c>
      <c r="BH83" s="112">
        <v>2</v>
      </c>
      <c r="BI83" s="114">
        <f>IFERROR(BH83/BF83,"-")</f>
        <v>0.030769230769231</v>
      </c>
      <c r="BJ83" s="115">
        <v>8000</v>
      </c>
      <c r="BK83" s="116">
        <f>IFERROR(BJ83/BF83,"-")</f>
        <v>123.07692307692</v>
      </c>
      <c r="BL83" s="117">
        <v>2</v>
      </c>
      <c r="BM83" s="117"/>
      <c r="BN83" s="117"/>
      <c r="BO83" s="119">
        <v>121</v>
      </c>
      <c r="BP83" s="120">
        <f>IF(Q83=0,"",IF(BO83=0,"",(BO83/Q83)))</f>
        <v>0.31926121372032</v>
      </c>
      <c r="BQ83" s="121">
        <v>10</v>
      </c>
      <c r="BR83" s="122">
        <f>IFERROR(BQ83/BO83,"-")</f>
        <v>0.082644628099174</v>
      </c>
      <c r="BS83" s="123">
        <v>327000</v>
      </c>
      <c r="BT83" s="124">
        <f>IFERROR(BS83/BO83,"-")</f>
        <v>2702.479338843</v>
      </c>
      <c r="BU83" s="125">
        <v>3</v>
      </c>
      <c r="BV83" s="125">
        <v>3</v>
      </c>
      <c r="BW83" s="125">
        <v>4</v>
      </c>
      <c r="BX83" s="126">
        <v>88</v>
      </c>
      <c r="BY83" s="127">
        <f>IF(Q83=0,"",IF(BX83=0,"",(BX83/Q83)))</f>
        <v>0.23218997361478</v>
      </c>
      <c r="BZ83" s="128">
        <v>13</v>
      </c>
      <c r="CA83" s="129">
        <f>IFERROR(BZ83/BX83,"-")</f>
        <v>0.14772727272727</v>
      </c>
      <c r="CB83" s="130">
        <v>175450</v>
      </c>
      <c r="CC83" s="131">
        <f>IFERROR(CB83/BX83,"-")</f>
        <v>1993.75</v>
      </c>
      <c r="CD83" s="132">
        <v>4</v>
      </c>
      <c r="CE83" s="132">
        <v>4</v>
      </c>
      <c r="CF83" s="132">
        <v>5</v>
      </c>
      <c r="CG83" s="133">
        <v>36</v>
      </c>
      <c r="CH83" s="134">
        <f>IF(Q83=0,"",IF(CG83=0,"",(CG83/Q83)))</f>
        <v>0.094986807387863</v>
      </c>
      <c r="CI83" s="135">
        <v>4</v>
      </c>
      <c r="CJ83" s="136">
        <f>IFERROR(CI83/CG83,"-")</f>
        <v>0.11111111111111</v>
      </c>
      <c r="CK83" s="137">
        <v>143000</v>
      </c>
      <c r="CL83" s="138">
        <f>IFERROR(CK83/CG83,"-")</f>
        <v>3972.2222222222</v>
      </c>
      <c r="CM83" s="139">
        <v>1</v>
      </c>
      <c r="CN83" s="139"/>
      <c r="CO83" s="139">
        <v>3</v>
      </c>
      <c r="CP83" s="140">
        <v>29</v>
      </c>
      <c r="CQ83" s="141">
        <v>617450</v>
      </c>
      <c r="CR83" s="141">
        <v>176000</v>
      </c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 t="str">
        <f>AC84</f>
        <v>0</v>
      </c>
      <c r="B84" s="189" t="s">
        <v>220</v>
      </c>
      <c r="C84" s="189" t="s">
        <v>58</v>
      </c>
      <c r="D84" s="189"/>
      <c r="E84" s="189"/>
      <c r="F84" s="189"/>
      <c r="G84" s="189"/>
      <c r="H84" s="89" t="s">
        <v>221</v>
      </c>
      <c r="I84" s="89" t="s">
        <v>218</v>
      </c>
      <c r="J84" s="89" t="s">
        <v>219</v>
      </c>
      <c r="K84" s="181">
        <v>0</v>
      </c>
      <c r="L84" s="80">
        <v>0</v>
      </c>
      <c r="M84" s="80">
        <v>0</v>
      </c>
      <c r="N84" s="80">
        <v>0</v>
      </c>
      <c r="O84" s="91">
        <v>112</v>
      </c>
      <c r="P84" s="92">
        <v>1</v>
      </c>
      <c r="Q84" s="93">
        <f>O84+P84</f>
        <v>113</v>
      </c>
      <c r="R84" s="81" t="str">
        <f>IFERROR(Q84/N84,"-")</f>
        <v>-</v>
      </c>
      <c r="S84" s="80">
        <v>9</v>
      </c>
      <c r="T84" s="80">
        <v>18</v>
      </c>
      <c r="U84" s="81">
        <f>IFERROR(T84/(Q84),"-")</f>
        <v>0.15929203539823</v>
      </c>
      <c r="V84" s="82">
        <f>IFERROR(K84/SUM(Q84:Q84),"-")</f>
        <v>0</v>
      </c>
      <c r="W84" s="83">
        <v>16</v>
      </c>
      <c r="X84" s="81">
        <f>IF(Q84=0,"-",W84/Q84)</f>
        <v>0.14159292035398</v>
      </c>
      <c r="Y84" s="186">
        <v>625300</v>
      </c>
      <c r="Z84" s="187">
        <f>IFERROR(Y84/Q84,"-")</f>
        <v>5533.6283185841</v>
      </c>
      <c r="AA84" s="187">
        <f>IFERROR(Y84/W84,"-")</f>
        <v>39081.25</v>
      </c>
      <c r="AB84" s="181">
        <f>SUM(Y84:Y84)-SUM(K84:K84)</f>
        <v>625300</v>
      </c>
      <c r="AC84" s="85" t="str">
        <f>SUM(Y84:Y84)/SUM(K84:K84)</f>
        <v>0</v>
      </c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>
        <v>10</v>
      </c>
      <c r="AO84" s="101">
        <f>IF(Q84=0,"",IF(AN84=0,"",(AN84/Q84)))</f>
        <v>0.088495575221239</v>
      </c>
      <c r="AP84" s="100">
        <v>2</v>
      </c>
      <c r="AQ84" s="102">
        <f>IFERROR(AP84/AN84,"-")</f>
        <v>0.2</v>
      </c>
      <c r="AR84" s="103">
        <v>22300</v>
      </c>
      <c r="AS84" s="104">
        <f>IFERROR(AR84/AN84,"-")</f>
        <v>2230</v>
      </c>
      <c r="AT84" s="105"/>
      <c r="AU84" s="105"/>
      <c r="AV84" s="105">
        <v>2</v>
      </c>
      <c r="AW84" s="106">
        <v>5</v>
      </c>
      <c r="AX84" s="107">
        <f>IF(Q84=0,"",IF(AW84=0,"",(AW84/Q84)))</f>
        <v>0.044247787610619</v>
      </c>
      <c r="AY84" s="106"/>
      <c r="AZ84" s="108">
        <f>IFERROR(AY84/AW84,"-")</f>
        <v>0</v>
      </c>
      <c r="BA84" s="109"/>
      <c r="BB84" s="110">
        <f>IFERROR(BA84/AW84,"-")</f>
        <v>0</v>
      </c>
      <c r="BC84" s="111"/>
      <c r="BD84" s="111"/>
      <c r="BE84" s="111"/>
      <c r="BF84" s="112">
        <v>16</v>
      </c>
      <c r="BG84" s="113">
        <f>IF(Q84=0,"",IF(BF84=0,"",(BF84/Q84)))</f>
        <v>0.14159292035398</v>
      </c>
      <c r="BH84" s="112"/>
      <c r="BI84" s="114">
        <f>IFERROR(BH84/BF84,"-")</f>
        <v>0</v>
      </c>
      <c r="BJ84" s="115"/>
      <c r="BK84" s="116">
        <f>IFERROR(BJ84/BF84,"-")</f>
        <v>0</v>
      </c>
      <c r="BL84" s="117"/>
      <c r="BM84" s="117"/>
      <c r="BN84" s="117"/>
      <c r="BO84" s="119">
        <v>38</v>
      </c>
      <c r="BP84" s="120">
        <f>IF(Q84=0,"",IF(BO84=0,"",(BO84/Q84)))</f>
        <v>0.33628318584071</v>
      </c>
      <c r="BQ84" s="121">
        <v>4</v>
      </c>
      <c r="BR84" s="122">
        <f>IFERROR(BQ84/BO84,"-")</f>
        <v>0.10526315789474</v>
      </c>
      <c r="BS84" s="123">
        <v>27000</v>
      </c>
      <c r="BT84" s="124">
        <f>IFERROR(BS84/BO84,"-")</f>
        <v>710.52631578947</v>
      </c>
      <c r="BU84" s="125">
        <v>2</v>
      </c>
      <c r="BV84" s="125">
        <v>1</v>
      </c>
      <c r="BW84" s="125">
        <v>1</v>
      </c>
      <c r="BX84" s="126">
        <v>40</v>
      </c>
      <c r="BY84" s="127">
        <f>IF(Q84=0,"",IF(BX84=0,"",(BX84/Q84)))</f>
        <v>0.35398230088496</v>
      </c>
      <c r="BZ84" s="128">
        <v>9</v>
      </c>
      <c r="CA84" s="129">
        <f>IFERROR(BZ84/BX84,"-")</f>
        <v>0.225</v>
      </c>
      <c r="CB84" s="130">
        <v>400000</v>
      </c>
      <c r="CC84" s="131">
        <f>IFERROR(CB84/BX84,"-")</f>
        <v>10000</v>
      </c>
      <c r="CD84" s="132">
        <v>3</v>
      </c>
      <c r="CE84" s="132">
        <v>2</v>
      </c>
      <c r="CF84" s="132">
        <v>4</v>
      </c>
      <c r="CG84" s="133">
        <v>4</v>
      </c>
      <c r="CH84" s="134">
        <f>IF(Q84=0,"",IF(CG84=0,"",(CG84/Q84)))</f>
        <v>0.035398230088496</v>
      </c>
      <c r="CI84" s="135">
        <v>1</v>
      </c>
      <c r="CJ84" s="136">
        <f>IFERROR(CI84/CG84,"-")</f>
        <v>0.25</v>
      </c>
      <c r="CK84" s="137">
        <v>140000</v>
      </c>
      <c r="CL84" s="138">
        <f>IFERROR(CK84/CG84,"-")</f>
        <v>35000</v>
      </c>
      <c r="CM84" s="139"/>
      <c r="CN84" s="139"/>
      <c r="CO84" s="139">
        <v>1</v>
      </c>
      <c r="CP84" s="140">
        <v>16</v>
      </c>
      <c r="CQ84" s="141">
        <v>625300</v>
      </c>
      <c r="CR84" s="141">
        <v>278000</v>
      </c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30"/>
      <c r="B85" s="86"/>
      <c r="C85" s="86"/>
      <c r="D85" s="87"/>
      <c r="E85" s="87"/>
      <c r="F85" s="87"/>
      <c r="G85" s="88"/>
      <c r="H85" s="89"/>
      <c r="I85" s="89"/>
      <c r="J85" s="89"/>
      <c r="K85" s="182"/>
      <c r="L85" s="34"/>
      <c r="M85" s="34"/>
      <c r="N85" s="31"/>
      <c r="O85" s="23"/>
      <c r="P85" s="23"/>
      <c r="Q85" s="23"/>
      <c r="R85" s="32"/>
      <c r="S85" s="32"/>
      <c r="T85" s="23"/>
      <c r="U85" s="32"/>
      <c r="V85" s="25"/>
      <c r="W85" s="25"/>
      <c r="X85" s="25"/>
      <c r="Y85" s="188"/>
      <c r="Z85" s="188"/>
      <c r="AA85" s="188"/>
      <c r="AB85" s="188"/>
      <c r="AC85" s="33"/>
      <c r="AD85" s="58"/>
      <c r="AE85" s="62"/>
      <c r="AF85" s="63"/>
      <c r="AG85" s="62"/>
      <c r="AH85" s="66"/>
      <c r="AI85" s="67"/>
      <c r="AJ85" s="68"/>
      <c r="AK85" s="69"/>
      <c r="AL85" s="69"/>
      <c r="AM85" s="69"/>
      <c r="AN85" s="62"/>
      <c r="AO85" s="63"/>
      <c r="AP85" s="62"/>
      <c r="AQ85" s="66"/>
      <c r="AR85" s="67"/>
      <c r="AS85" s="68"/>
      <c r="AT85" s="69"/>
      <c r="AU85" s="69"/>
      <c r="AV85" s="69"/>
      <c r="AW85" s="62"/>
      <c r="AX85" s="63"/>
      <c r="AY85" s="62"/>
      <c r="AZ85" s="66"/>
      <c r="BA85" s="67"/>
      <c r="BB85" s="68"/>
      <c r="BC85" s="69"/>
      <c r="BD85" s="69"/>
      <c r="BE85" s="69"/>
      <c r="BF85" s="62"/>
      <c r="BG85" s="63"/>
      <c r="BH85" s="62"/>
      <c r="BI85" s="66"/>
      <c r="BJ85" s="67"/>
      <c r="BK85" s="68"/>
      <c r="BL85" s="69"/>
      <c r="BM85" s="69"/>
      <c r="BN85" s="69"/>
      <c r="BO85" s="64"/>
      <c r="BP85" s="65"/>
      <c r="BQ85" s="62"/>
      <c r="BR85" s="66"/>
      <c r="BS85" s="67"/>
      <c r="BT85" s="68"/>
      <c r="BU85" s="69"/>
      <c r="BV85" s="69"/>
      <c r="BW85" s="69"/>
      <c r="BX85" s="64"/>
      <c r="BY85" s="65"/>
      <c r="BZ85" s="62"/>
      <c r="CA85" s="66"/>
      <c r="CB85" s="67"/>
      <c r="CC85" s="68"/>
      <c r="CD85" s="69"/>
      <c r="CE85" s="69"/>
      <c r="CF85" s="69"/>
      <c r="CG85" s="64"/>
      <c r="CH85" s="65"/>
      <c r="CI85" s="62"/>
      <c r="CJ85" s="66"/>
      <c r="CK85" s="67"/>
      <c r="CL85" s="68"/>
      <c r="CM85" s="69"/>
      <c r="CN85" s="69"/>
      <c r="CO85" s="69"/>
      <c r="CP85" s="70"/>
      <c r="CQ85" s="67"/>
      <c r="CR85" s="67"/>
      <c r="CS85" s="67"/>
      <c r="CT85" s="71"/>
    </row>
    <row r="86" spans="1:99">
      <c r="A86" s="30"/>
      <c r="B86" s="37"/>
      <c r="C86" s="37"/>
      <c r="D86" s="21"/>
      <c r="E86" s="21"/>
      <c r="F86" s="21"/>
      <c r="G86" s="22"/>
      <c r="H86" s="36"/>
      <c r="I86" s="36"/>
      <c r="J86" s="74"/>
      <c r="K86" s="183"/>
      <c r="L86" s="34"/>
      <c r="M86" s="34"/>
      <c r="N86" s="31"/>
      <c r="O86" s="23"/>
      <c r="P86" s="23"/>
      <c r="Q86" s="23"/>
      <c r="R86" s="32"/>
      <c r="S86" s="32"/>
      <c r="T86" s="23"/>
      <c r="U86" s="32"/>
      <c r="V86" s="25"/>
      <c r="W86" s="25"/>
      <c r="X86" s="25"/>
      <c r="Y86" s="188"/>
      <c r="Z86" s="188"/>
      <c r="AA86" s="188"/>
      <c r="AB86" s="188"/>
      <c r="AC86" s="33"/>
      <c r="AD86" s="60"/>
      <c r="AE86" s="62"/>
      <c r="AF86" s="63"/>
      <c r="AG86" s="62"/>
      <c r="AH86" s="66"/>
      <c r="AI86" s="67"/>
      <c r="AJ86" s="68"/>
      <c r="AK86" s="69"/>
      <c r="AL86" s="69"/>
      <c r="AM86" s="69"/>
      <c r="AN86" s="62"/>
      <c r="AO86" s="63"/>
      <c r="AP86" s="62"/>
      <c r="AQ86" s="66"/>
      <c r="AR86" s="67"/>
      <c r="AS86" s="68"/>
      <c r="AT86" s="69"/>
      <c r="AU86" s="69"/>
      <c r="AV86" s="69"/>
      <c r="AW86" s="62"/>
      <c r="AX86" s="63"/>
      <c r="AY86" s="62"/>
      <c r="AZ86" s="66"/>
      <c r="BA86" s="67"/>
      <c r="BB86" s="68"/>
      <c r="BC86" s="69"/>
      <c r="BD86" s="69"/>
      <c r="BE86" s="69"/>
      <c r="BF86" s="62"/>
      <c r="BG86" s="63"/>
      <c r="BH86" s="62"/>
      <c r="BI86" s="66"/>
      <c r="BJ86" s="67"/>
      <c r="BK86" s="68"/>
      <c r="BL86" s="69"/>
      <c r="BM86" s="69"/>
      <c r="BN86" s="69"/>
      <c r="BO86" s="64"/>
      <c r="BP86" s="65"/>
      <c r="BQ86" s="62"/>
      <c r="BR86" s="66"/>
      <c r="BS86" s="67"/>
      <c r="BT86" s="68"/>
      <c r="BU86" s="69"/>
      <c r="BV86" s="69"/>
      <c r="BW86" s="69"/>
      <c r="BX86" s="64"/>
      <c r="BY86" s="65"/>
      <c r="BZ86" s="62"/>
      <c r="CA86" s="66"/>
      <c r="CB86" s="67"/>
      <c r="CC86" s="68"/>
      <c r="CD86" s="69"/>
      <c r="CE86" s="69"/>
      <c r="CF86" s="69"/>
      <c r="CG86" s="64"/>
      <c r="CH86" s="65"/>
      <c r="CI86" s="62"/>
      <c r="CJ86" s="66"/>
      <c r="CK86" s="67"/>
      <c r="CL86" s="68"/>
      <c r="CM86" s="69"/>
      <c r="CN86" s="69"/>
      <c r="CO86" s="69"/>
      <c r="CP86" s="70"/>
      <c r="CQ86" s="67"/>
      <c r="CR86" s="67"/>
      <c r="CS86" s="67"/>
      <c r="CT86" s="71"/>
    </row>
    <row r="87" spans="1:99">
      <c r="A87" s="19">
        <f>AC87</f>
        <v>0.5235667752443</v>
      </c>
      <c r="B87" s="39"/>
      <c r="C87" s="39"/>
      <c r="D87" s="39"/>
      <c r="E87" s="39"/>
      <c r="F87" s="39"/>
      <c r="G87" s="39"/>
      <c r="H87" s="40" t="s">
        <v>222</v>
      </c>
      <c r="I87" s="40"/>
      <c r="J87" s="40"/>
      <c r="K87" s="184">
        <f>SUM(K6:K86)</f>
        <v>3070000</v>
      </c>
      <c r="L87" s="41">
        <f>SUM(L6:L86)</f>
        <v>1351</v>
      </c>
      <c r="M87" s="41">
        <f>SUM(M6:M86)</f>
        <v>416</v>
      </c>
      <c r="N87" s="41">
        <f>SUM(N6:N86)</f>
        <v>3089</v>
      </c>
      <c r="O87" s="41">
        <f>SUM(O6:O86)</f>
        <v>681</v>
      </c>
      <c r="P87" s="41">
        <f>SUM(P6:P86)</f>
        <v>5</v>
      </c>
      <c r="Q87" s="41">
        <f>SUM(Q6:Q86)</f>
        <v>686</v>
      </c>
      <c r="R87" s="42">
        <f>IFERROR(Q87/N87,"-")</f>
        <v>0.22207834250567</v>
      </c>
      <c r="S87" s="77">
        <f>SUM(S6:S86)</f>
        <v>110</v>
      </c>
      <c r="T87" s="77">
        <f>SUM(T6:T86)</f>
        <v>112</v>
      </c>
      <c r="U87" s="42">
        <f>IFERROR(S87/Q87,"-")</f>
        <v>0.16034985422741</v>
      </c>
      <c r="V87" s="43">
        <f>IFERROR(K87/Q87,"-")</f>
        <v>4475.2186588921</v>
      </c>
      <c r="W87" s="44">
        <f>SUM(W6:W86)</f>
        <v>70</v>
      </c>
      <c r="X87" s="42">
        <f>IFERROR(W87/Q87,"-")</f>
        <v>0.10204081632653</v>
      </c>
      <c r="Y87" s="184">
        <f>SUM(Y6:Y86)</f>
        <v>1607350</v>
      </c>
      <c r="Z87" s="184">
        <f>IFERROR(Y87/Q87,"-")</f>
        <v>2343.0758017493</v>
      </c>
      <c r="AA87" s="184">
        <f>IFERROR(Y87/W87,"-")</f>
        <v>22962.142857143</v>
      </c>
      <c r="AB87" s="184">
        <f>Y87-K87</f>
        <v>-1462650</v>
      </c>
      <c r="AC87" s="46">
        <f>Y87/K87</f>
        <v>0.5235667752443</v>
      </c>
      <c r="AD87" s="59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5"/>
    <mergeCell ref="K6:K25"/>
    <mergeCell ref="V6:V25"/>
    <mergeCell ref="AB6:AB25"/>
    <mergeCell ref="AC6:AC25"/>
    <mergeCell ref="A26:A31"/>
    <mergeCell ref="K26:K31"/>
    <mergeCell ref="V26:V31"/>
    <mergeCell ref="AB26:AB31"/>
    <mergeCell ref="AC26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80"/>
    <mergeCell ref="K76:K80"/>
    <mergeCell ref="V76:V80"/>
    <mergeCell ref="AB76:AB80"/>
    <mergeCell ref="AC76:AC80"/>
    <mergeCell ref="A81:A82"/>
    <mergeCell ref="K81:K82"/>
    <mergeCell ref="V81:V82"/>
    <mergeCell ref="AB81:AB82"/>
    <mergeCell ref="AC81:AC82"/>
    <mergeCell ref="A83:A83"/>
    <mergeCell ref="K83:K83"/>
    <mergeCell ref="V83:V83"/>
    <mergeCell ref="AB83:AB83"/>
    <mergeCell ref="AC83:AC83"/>
    <mergeCell ref="A84:A84"/>
    <mergeCell ref="K84:K84"/>
    <mergeCell ref="V84:V84"/>
    <mergeCell ref="AB84:AB84"/>
    <mergeCell ref="AC84:AC8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1.5514027027027</v>
      </c>
      <c r="B6" s="189" t="s">
        <v>224</v>
      </c>
      <c r="C6" s="189" t="s">
        <v>58</v>
      </c>
      <c r="D6" s="189" t="s">
        <v>225</v>
      </c>
      <c r="E6" s="189" t="s">
        <v>226</v>
      </c>
      <c r="F6" s="189" t="s">
        <v>227</v>
      </c>
      <c r="G6" s="189" t="s">
        <v>100</v>
      </c>
      <c r="H6" s="89" t="s">
        <v>228</v>
      </c>
      <c r="I6" s="89" t="s">
        <v>229</v>
      </c>
      <c r="J6" s="89" t="s">
        <v>230</v>
      </c>
      <c r="K6" s="181">
        <v>370000</v>
      </c>
      <c r="L6" s="80">
        <v>59</v>
      </c>
      <c r="M6" s="80">
        <v>0</v>
      </c>
      <c r="N6" s="80">
        <v>159</v>
      </c>
      <c r="O6" s="91">
        <v>17</v>
      </c>
      <c r="P6" s="92">
        <v>1</v>
      </c>
      <c r="Q6" s="93">
        <f>O6+P6</f>
        <v>18</v>
      </c>
      <c r="R6" s="81">
        <f>IFERROR(Q6/N6,"-")</f>
        <v>0.11320754716981</v>
      </c>
      <c r="S6" s="80">
        <v>2</v>
      </c>
      <c r="T6" s="80">
        <v>1</v>
      </c>
      <c r="U6" s="81">
        <f>IFERROR(T6/(Q6),"-")</f>
        <v>0.055555555555556</v>
      </c>
      <c r="V6" s="82">
        <f>IFERROR(K6/SUM(Q6:Q7),"-")</f>
        <v>10000</v>
      </c>
      <c r="W6" s="83">
        <v>2</v>
      </c>
      <c r="X6" s="81">
        <f>IF(Q6=0,"-",W6/Q6)</f>
        <v>0.11111111111111</v>
      </c>
      <c r="Y6" s="186">
        <v>136000</v>
      </c>
      <c r="Z6" s="187">
        <f>IFERROR(Y6/Q6,"-")</f>
        <v>7555.5555555556</v>
      </c>
      <c r="AA6" s="187">
        <f>IFERROR(Y6/W6,"-")</f>
        <v>68000</v>
      </c>
      <c r="AB6" s="181">
        <f>SUM(Y6:Y7)-SUM(K6:K7)</f>
        <v>204019</v>
      </c>
      <c r="AC6" s="85">
        <f>SUM(Y6:Y7)/SUM(K6:K7)</f>
        <v>1.5514027027027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0.055555555555556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0.16666666666667</v>
      </c>
      <c r="BH6" s="112">
        <v>1</v>
      </c>
      <c r="BI6" s="114">
        <f>IFERROR(BH6/BF6,"-")</f>
        <v>0.33333333333333</v>
      </c>
      <c r="BJ6" s="115">
        <v>11000</v>
      </c>
      <c r="BK6" s="116">
        <f>IFERROR(BJ6/BF6,"-")</f>
        <v>3666.6666666667</v>
      </c>
      <c r="BL6" s="117"/>
      <c r="BM6" s="117"/>
      <c r="BN6" s="117">
        <v>1</v>
      </c>
      <c r="BO6" s="119">
        <v>11</v>
      </c>
      <c r="BP6" s="120">
        <f>IF(Q6=0,"",IF(BO6=0,"",(BO6/Q6)))</f>
        <v>0.61111111111111</v>
      </c>
      <c r="BQ6" s="121">
        <v>1</v>
      </c>
      <c r="BR6" s="122">
        <f>IFERROR(BQ6/BO6,"-")</f>
        <v>0.090909090909091</v>
      </c>
      <c r="BS6" s="123">
        <v>125000</v>
      </c>
      <c r="BT6" s="124">
        <f>IFERROR(BS6/BO6,"-")</f>
        <v>11363.636363636</v>
      </c>
      <c r="BU6" s="125"/>
      <c r="BV6" s="125"/>
      <c r="BW6" s="125">
        <v>1</v>
      </c>
      <c r="BX6" s="126">
        <v>3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136000</v>
      </c>
      <c r="CR6" s="141">
        <v>125000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231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147</v>
      </c>
      <c r="M7" s="80">
        <v>79</v>
      </c>
      <c r="N7" s="80">
        <v>62</v>
      </c>
      <c r="O7" s="91">
        <v>18</v>
      </c>
      <c r="P7" s="92">
        <v>1</v>
      </c>
      <c r="Q7" s="93">
        <f>O7+P7</f>
        <v>19</v>
      </c>
      <c r="R7" s="81">
        <f>IFERROR(Q7/N7,"-")</f>
        <v>0.30645161290323</v>
      </c>
      <c r="S7" s="80">
        <v>4</v>
      </c>
      <c r="T7" s="80">
        <v>2</v>
      </c>
      <c r="U7" s="81">
        <f>IFERROR(T7/(Q7),"-")</f>
        <v>0.10526315789474</v>
      </c>
      <c r="V7" s="82"/>
      <c r="W7" s="83">
        <v>3</v>
      </c>
      <c r="X7" s="81">
        <f>IF(Q7=0,"-",W7/Q7)</f>
        <v>0.15789473684211</v>
      </c>
      <c r="Y7" s="186">
        <v>438019</v>
      </c>
      <c r="Z7" s="187">
        <f>IFERROR(Y7/Q7,"-")</f>
        <v>23053.631578947</v>
      </c>
      <c r="AA7" s="187">
        <f>IFERROR(Y7/W7,"-")</f>
        <v>146006.33333333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0.052631578947368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0.052631578947368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0.052631578947368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6</v>
      </c>
      <c r="BP7" s="120">
        <f>IF(Q7=0,"",IF(BO7=0,"",(BO7/Q7)))</f>
        <v>0.31578947368421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7</v>
      </c>
      <c r="BY7" s="127">
        <f>IF(Q7=0,"",IF(BX7=0,"",(BX7/Q7)))</f>
        <v>0.36842105263158</v>
      </c>
      <c r="BZ7" s="128">
        <v>3</v>
      </c>
      <c r="CA7" s="129">
        <f>IFERROR(BZ7/BX7,"-")</f>
        <v>0.42857142857143</v>
      </c>
      <c r="CB7" s="130">
        <v>451019</v>
      </c>
      <c r="CC7" s="131">
        <f>IFERROR(CB7/BX7,"-")</f>
        <v>64431.285714286</v>
      </c>
      <c r="CD7" s="132">
        <v>1</v>
      </c>
      <c r="CE7" s="132"/>
      <c r="CF7" s="132">
        <v>2</v>
      </c>
      <c r="CG7" s="133">
        <v>3</v>
      </c>
      <c r="CH7" s="134">
        <f>IF(Q7=0,"",IF(CG7=0,"",(CG7/Q7)))</f>
        <v>0.15789473684211</v>
      </c>
      <c r="CI7" s="135">
        <v>2</v>
      </c>
      <c r="CJ7" s="136">
        <f>IFERROR(CI7/CG7,"-")</f>
        <v>0.66666666666667</v>
      </c>
      <c r="CK7" s="137">
        <v>46000</v>
      </c>
      <c r="CL7" s="138">
        <f>IFERROR(CK7/CG7,"-")</f>
        <v>15333.333333333</v>
      </c>
      <c r="CM7" s="139"/>
      <c r="CN7" s="139"/>
      <c r="CO7" s="139">
        <v>2</v>
      </c>
      <c r="CP7" s="140">
        <v>3</v>
      </c>
      <c r="CQ7" s="141">
        <v>438019</v>
      </c>
      <c r="CR7" s="141">
        <v>392019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0.0625</v>
      </c>
      <c r="B8" s="189" t="s">
        <v>232</v>
      </c>
      <c r="C8" s="189" t="s">
        <v>58</v>
      </c>
      <c r="D8" s="189" t="s">
        <v>233</v>
      </c>
      <c r="E8" s="189" t="s">
        <v>234</v>
      </c>
      <c r="F8" s="189" t="s">
        <v>235</v>
      </c>
      <c r="G8" s="189" t="s">
        <v>61</v>
      </c>
      <c r="H8" s="89" t="s">
        <v>236</v>
      </c>
      <c r="I8" s="89" t="s">
        <v>229</v>
      </c>
      <c r="J8" s="89" t="s">
        <v>237</v>
      </c>
      <c r="K8" s="181">
        <v>80000</v>
      </c>
      <c r="L8" s="80">
        <v>14</v>
      </c>
      <c r="M8" s="80">
        <v>0</v>
      </c>
      <c r="N8" s="80">
        <v>33</v>
      </c>
      <c r="O8" s="91">
        <v>8</v>
      </c>
      <c r="P8" s="92">
        <v>0</v>
      </c>
      <c r="Q8" s="93">
        <f>O8+P8</f>
        <v>8</v>
      </c>
      <c r="R8" s="81">
        <f>IFERROR(Q8/N8,"-")</f>
        <v>0.24242424242424</v>
      </c>
      <c r="S8" s="80">
        <v>1</v>
      </c>
      <c r="T8" s="80">
        <v>1</v>
      </c>
      <c r="U8" s="81">
        <f>IFERROR(T8/(Q8),"-")</f>
        <v>0.125</v>
      </c>
      <c r="V8" s="82">
        <f>IFERROR(K8/SUM(Q8:Q9),"-")</f>
        <v>6153.8461538462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-75000</v>
      </c>
      <c r="AC8" s="85">
        <f>SUM(Y8:Y9)/SUM(K8:K9)</f>
        <v>0.0625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4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>
        <v>1</v>
      </c>
      <c r="CH8" s="134">
        <f>IF(Q8=0,"",IF(CG8=0,"",(CG8/Q8)))</f>
        <v>0.125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238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25</v>
      </c>
      <c r="M9" s="80">
        <v>18</v>
      </c>
      <c r="N9" s="80">
        <v>14</v>
      </c>
      <c r="O9" s="91">
        <v>5</v>
      </c>
      <c r="P9" s="92">
        <v>0</v>
      </c>
      <c r="Q9" s="93">
        <f>O9+P9</f>
        <v>5</v>
      </c>
      <c r="R9" s="81">
        <f>IFERROR(Q9/N9,"-")</f>
        <v>0.35714285714286</v>
      </c>
      <c r="S9" s="80">
        <v>1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0.2</v>
      </c>
      <c r="Y9" s="186">
        <v>5000</v>
      </c>
      <c r="Z9" s="187">
        <f>IFERROR(Y9/Q9,"-")</f>
        <v>1000</v>
      </c>
      <c r="AA9" s="187">
        <f>IFERROR(Y9/W9,"-")</f>
        <v>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0.2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0.4</v>
      </c>
      <c r="BZ9" s="128">
        <v>2</v>
      </c>
      <c r="CA9" s="129">
        <f>IFERROR(BZ9/BX9,"-")</f>
        <v>1</v>
      </c>
      <c r="CB9" s="130">
        <v>790000</v>
      </c>
      <c r="CC9" s="131">
        <f>IFERROR(CB9/BX9,"-")</f>
        <v>395000</v>
      </c>
      <c r="CD9" s="132">
        <v>1</v>
      </c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5000</v>
      </c>
      <c r="CR9" s="141">
        <v>785000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0.046153846153846</v>
      </c>
      <c r="B10" s="189" t="s">
        <v>239</v>
      </c>
      <c r="C10" s="189" t="s">
        <v>240</v>
      </c>
      <c r="D10" s="189" t="s">
        <v>241</v>
      </c>
      <c r="E10" s="189" t="s">
        <v>242</v>
      </c>
      <c r="F10" s="189"/>
      <c r="G10" s="189" t="s">
        <v>61</v>
      </c>
      <c r="H10" s="89" t="s">
        <v>243</v>
      </c>
      <c r="I10" s="89" t="s">
        <v>244</v>
      </c>
      <c r="J10" s="89" t="s">
        <v>181</v>
      </c>
      <c r="K10" s="181">
        <v>65000</v>
      </c>
      <c r="L10" s="80">
        <v>15</v>
      </c>
      <c r="M10" s="80">
        <v>0</v>
      </c>
      <c r="N10" s="80">
        <v>51</v>
      </c>
      <c r="O10" s="91">
        <v>9</v>
      </c>
      <c r="P10" s="92">
        <v>0</v>
      </c>
      <c r="Q10" s="93">
        <f>O10+P10</f>
        <v>9</v>
      </c>
      <c r="R10" s="81">
        <f>IFERROR(Q10/N10,"-")</f>
        <v>0.17647058823529</v>
      </c>
      <c r="S10" s="80">
        <v>0</v>
      </c>
      <c r="T10" s="80">
        <v>3</v>
      </c>
      <c r="U10" s="81">
        <f>IFERROR(T10/(Q10),"-")</f>
        <v>0.33333333333333</v>
      </c>
      <c r="V10" s="82">
        <f>IFERROR(K10/SUM(Q10:Q11),"-")</f>
        <v>2826.0869565217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-62000</v>
      </c>
      <c r="AC10" s="85">
        <f>SUM(Y10:Y11)/SUM(K10:K11)</f>
        <v>0.046153846153846</v>
      </c>
      <c r="AD10" s="78"/>
      <c r="AE10" s="94">
        <v>1</v>
      </c>
      <c r="AF10" s="95">
        <f>IF(Q10=0,"",IF(AE10=0,"",(AE10/Q10)))</f>
        <v>0.11111111111111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3</v>
      </c>
      <c r="AO10" s="101">
        <f>IF(Q10=0,"",IF(AN10=0,"",(AN10/Q10)))</f>
        <v>0.33333333333333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2</v>
      </c>
      <c r="BG10" s="113">
        <f>IF(Q10=0,"",IF(BF10=0,"",(BF10/Q10)))</f>
        <v>0.22222222222222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0.11111111111111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0.22222222222222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245</v>
      </c>
      <c r="C11" s="189" t="s">
        <v>240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98</v>
      </c>
      <c r="M11" s="80">
        <v>52</v>
      </c>
      <c r="N11" s="80">
        <v>33</v>
      </c>
      <c r="O11" s="91">
        <v>14</v>
      </c>
      <c r="P11" s="92">
        <v>0</v>
      </c>
      <c r="Q11" s="93">
        <f>O11+P11</f>
        <v>14</v>
      </c>
      <c r="R11" s="81">
        <f>IFERROR(Q11/N11,"-")</f>
        <v>0.42424242424242</v>
      </c>
      <c r="S11" s="80">
        <v>1</v>
      </c>
      <c r="T11" s="80">
        <v>2</v>
      </c>
      <c r="U11" s="81">
        <f>IFERROR(T11/(Q11),"-")</f>
        <v>0.14285714285714</v>
      </c>
      <c r="V11" s="82"/>
      <c r="W11" s="83">
        <v>1</v>
      </c>
      <c r="X11" s="81">
        <f>IF(Q11=0,"-",W11/Q11)</f>
        <v>0.071428571428571</v>
      </c>
      <c r="Y11" s="186">
        <v>3000</v>
      </c>
      <c r="Z11" s="187">
        <f>IFERROR(Y11/Q11,"-")</f>
        <v>214.28571428571</v>
      </c>
      <c r="AA11" s="187">
        <f>IFERROR(Y11/W11,"-")</f>
        <v>3000</v>
      </c>
      <c r="AB11" s="181"/>
      <c r="AC11" s="85"/>
      <c r="AD11" s="78"/>
      <c r="AE11" s="94">
        <v>1</v>
      </c>
      <c r="AF11" s="95">
        <f>IF(Q11=0,"",IF(AE11=0,"",(AE11/Q11)))</f>
        <v>0.071428571428571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2</v>
      </c>
      <c r="AX11" s="107">
        <f>IF(Q11=0,"",IF(AW11=0,"",(AW11/Q11)))</f>
        <v>0.14285714285714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4</v>
      </c>
      <c r="BG11" s="113">
        <f>IF(Q11=0,"",IF(BF11=0,"",(BF11/Q11)))</f>
        <v>0.28571428571429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4</v>
      </c>
      <c r="BP11" s="120">
        <f>IF(Q11=0,"",IF(BO11=0,"",(BO11/Q11)))</f>
        <v>0.28571428571429</v>
      </c>
      <c r="BQ11" s="121">
        <v>1</v>
      </c>
      <c r="BR11" s="122">
        <f>IFERROR(BQ11/BO11,"-")</f>
        <v>0.25</v>
      </c>
      <c r="BS11" s="123">
        <v>3000</v>
      </c>
      <c r="BT11" s="124">
        <f>IFERROR(BS11/BO11,"-")</f>
        <v>750</v>
      </c>
      <c r="BU11" s="125">
        <v>1</v>
      </c>
      <c r="BV11" s="125"/>
      <c r="BW11" s="125"/>
      <c r="BX11" s="126">
        <v>3</v>
      </c>
      <c r="BY11" s="127">
        <f>IF(Q11=0,"",IF(BX11=0,"",(BX11/Q11)))</f>
        <v>0.21428571428571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0.055555555555556</v>
      </c>
      <c r="B12" s="189" t="s">
        <v>246</v>
      </c>
      <c r="C12" s="189" t="s">
        <v>240</v>
      </c>
      <c r="D12" s="189" t="s">
        <v>247</v>
      </c>
      <c r="E12" s="189" t="s">
        <v>248</v>
      </c>
      <c r="F12" s="189"/>
      <c r="G12" s="189" t="s">
        <v>61</v>
      </c>
      <c r="H12" s="89" t="s">
        <v>249</v>
      </c>
      <c r="I12" s="89" t="s">
        <v>250</v>
      </c>
      <c r="J12" s="89" t="s">
        <v>251</v>
      </c>
      <c r="K12" s="181">
        <v>45000</v>
      </c>
      <c r="L12" s="80">
        <v>12</v>
      </c>
      <c r="M12" s="80">
        <v>0</v>
      </c>
      <c r="N12" s="80">
        <v>18</v>
      </c>
      <c r="O12" s="91">
        <v>8</v>
      </c>
      <c r="P12" s="92">
        <v>0</v>
      </c>
      <c r="Q12" s="93">
        <f>O12+P12</f>
        <v>8</v>
      </c>
      <c r="R12" s="81">
        <f>IFERROR(Q12/N12,"-")</f>
        <v>0.44444444444444</v>
      </c>
      <c r="S12" s="80">
        <v>0</v>
      </c>
      <c r="T12" s="80">
        <v>1</v>
      </c>
      <c r="U12" s="81">
        <f>IFERROR(T12/(Q12),"-")</f>
        <v>0.125</v>
      </c>
      <c r="V12" s="82">
        <f>IFERROR(K12/SUM(Q12:Q13),"-")</f>
        <v>3461.5384615385</v>
      </c>
      <c r="W12" s="83">
        <v>1</v>
      </c>
      <c r="X12" s="81">
        <f>IF(Q12=0,"-",W12/Q12)</f>
        <v>0.125</v>
      </c>
      <c r="Y12" s="186">
        <v>2500</v>
      </c>
      <c r="Z12" s="187">
        <f>IFERROR(Y12/Q12,"-")</f>
        <v>312.5</v>
      </c>
      <c r="AA12" s="187">
        <f>IFERROR(Y12/W12,"-")</f>
        <v>2500</v>
      </c>
      <c r="AB12" s="181">
        <f>SUM(Y12:Y13)-SUM(K12:K13)</f>
        <v>-42500</v>
      </c>
      <c r="AC12" s="85">
        <f>SUM(Y12:Y13)/SUM(K12:K13)</f>
        <v>0.055555555555556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2</v>
      </c>
      <c r="AO12" s="101">
        <f>IF(Q12=0,"",IF(AN12=0,"",(AN12/Q12)))</f>
        <v>0.25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0.25</v>
      </c>
      <c r="BH12" s="112">
        <v>1</v>
      </c>
      <c r="BI12" s="114">
        <f>IFERROR(BH12/BF12,"-")</f>
        <v>0.5</v>
      </c>
      <c r="BJ12" s="115">
        <v>2500</v>
      </c>
      <c r="BK12" s="116">
        <f>IFERROR(BJ12/BF12,"-")</f>
        <v>1250</v>
      </c>
      <c r="BL12" s="117">
        <v>1</v>
      </c>
      <c r="BM12" s="117"/>
      <c r="BN12" s="117"/>
      <c r="BO12" s="119">
        <v>3</v>
      </c>
      <c r="BP12" s="120">
        <f>IF(Q12=0,"",IF(BO12=0,"",(BO12/Q12)))</f>
        <v>0.375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0.125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2500</v>
      </c>
      <c r="CR12" s="141">
        <v>2500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252</v>
      </c>
      <c r="C13" s="189" t="s">
        <v>240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25</v>
      </c>
      <c r="M13" s="80">
        <v>17</v>
      </c>
      <c r="N13" s="80">
        <v>22</v>
      </c>
      <c r="O13" s="91">
        <v>4</v>
      </c>
      <c r="P13" s="92">
        <v>1</v>
      </c>
      <c r="Q13" s="93">
        <f>O13+P13</f>
        <v>5</v>
      </c>
      <c r="R13" s="81">
        <f>IFERROR(Q13/N13,"-")</f>
        <v>0.22727272727273</v>
      </c>
      <c r="S13" s="80">
        <v>2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0.4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0.4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0.2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0.65333333333333</v>
      </c>
      <c r="B14" s="189" t="s">
        <v>253</v>
      </c>
      <c r="C14" s="189" t="s">
        <v>240</v>
      </c>
      <c r="D14" s="189" t="s">
        <v>254</v>
      </c>
      <c r="E14" s="189" t="s">
        <v>255</v>
      </c>
      <c r="F14" s="189"/>
      <c r="G14" s="189" t="s">
        <v>61</v>
      </c>
      <c r="H14" s="89" t="s">
        <v>256</v>
      </c>
      <c r="I14" s="89" t="s">
        <v>257</v>
      </c>
      <c r="J14" s="89" t="s">
        <v>258</v>
      </c>
      <c r="K14" s="181">
        <v>75000</v>
      </c>
      <c r="L14" s="80">
        <v>48</v>
      </c>
      <c r="M14" s="80">
        <v>0</v>
      </c>
      <c r="N14" s="80">
        <v>146</v>
      </c>
      <c r="O14" s="91">
        <v>13</v>
      </c>
      <c r="P14" s="92">
        <v>0</v>
      </c>
      <c r="Q14" s="93">
        <f>O14+P14</f>
        <v>13</v>
      </c>
      <c r="R14" s="81">
        <f>IFERROR(Q14/N14,"-")</f>
        <v>0.089041095890411</v>
      </c>
      <c r="S14" s="80">
        <v>0</v>
      </c>
      <c r="T14" s="80">
        <v>4</v>
      </c>
      <c r="U14" s="81">
        <f>IFERROR(T14/(Q14),"-")</f>
        <v>0.30769230769231</v>
      </c>
      <c r="V14" s="82">
        <f>IFERROR(K14/SUM(Q14:Q15),"-")</f>
        <v>3000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-26000</v>
      </c>
      <c r="AC14" s="85">
        <f>SUM(Y14:Y15)/SUM(K14:K15)</f>
        <v>0.65333333333333</v>
      </c>
      <c r="AD14" s="78"/>
      <c r="AE14" s="94">
        <v>2</v>
      </c>
      <c r="AF14" s="95">
        <f>IF(Q14=0,"",IF(AE14=0,"",(AE14/Q14)))</f>
        <v>0.15384615384615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6</v>
      </c>
      <c r="AO14" s="101">
        <f>IF(Q14=0,"",IF(AN14=0,"",(AN14/Q14)))</f>
        <v>0.46153846153846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0.076923076923077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2</v>
      </c>
      <c r="BG14" s="113">
        <f>IF(Q14=0,"",IF(BF14=0,"",(BF14/Q14)))</f>
        <v>0.15384615384615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0.076923076923077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1</v>
      </c>
      <c r="CH14" s="134">
        <f>IF(Q14=0,"",IF(CG14=0,"",(CG14/Q14)))</f>
        <v>0.076923076923077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259</v>
      </c>
      <c r="C15" s="189" t="s">
        <v>240</v>
      </c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51</v>
      </c>
      <c r="M15" s="80">
        <v>39</v>
      </c>
      <c r="N15" s="80">
        <v>19</v>
      </c>
      <c r="O15" s="91">
        <v>11</v>
      </c>
      <c r="P15" s="92">
        <v>1</v>
      </c>
      <c r="Q15" s="93">
        <f>O15+P15</f>
        <v>12</v>
      </c>
      <c r="R15" s="81">
        <f>IFERROR(Q15/N15,"-")</f>
        <v>0.63157894736842</v>
      </c>
      <c r="S15" s="80">
        <v>4</v>
      </c>
      <c r="T15" s="80">
        <v>0</v>
      </c>
      <c r="U15" s="81">
        <f>IFERROR(T15/(Q15),"-")</f>
        <v>0</v>
      </c>
      <c r="V15" s="82"/>
      <c r="W15" s="83">
        <v>3</v>
      </c>
      <c r="X15" s="81">
        <f>IF(Q15=0,"-",W15/Q15)</f>
        <v>0.25</v>
      </c>
      <c r="Y15" s="186">
        <v>49000</v>
      </c>
      <c r="Z15" s="187">
        <f>IFERROR(Y15/Q15,"-")</f>
        <v>4083.3333333333</v>
      </c>
      <c r="AA15" s="187">
        <f>IFERROR(Y15/W15,"-")</f>
        <v>16333.333333333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0.083333333333333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>
        <v>2</v>
      </c>
      <c r="AX15" s="107">
        <f>IF(Q15=0,"",IF(AW15=0,"",(AW15/Q15)))</f>
        <v>0.16666666666667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3</v>
      </c>
      <c r="BG15" s="113">
        <f>IF(Q15=0,"",IF(BF15=0,"",(BF15/Q15)))</f>
        <v>0.25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2</v>
      </c>
      <c r="BP15" s="120">
        <f>IF(Q15=0,"",IF(BO15=0,"",(BO15/Q15)))</f>
        <v>0.16666666666667</v>
      </c>
      <c r="BQ15" s="121">
        <v>2</v>
      </c>
      <c r="BR15" s="122">
        <f>IFERROR(BQ15/BO15,"-")</f>
        <v>1</v>
      </c>
      <c r="BS15" s="123">
        <v>29000</v>
      </c>
      <c r="BT15" s="124">
        <f>IFERROR(BS15/BO15,"-")</f>
        <v>14500</v>
      </c>
      <c r="BU15" s="125"/>
      <c r="BV15" s="125">
        <v>1</v>
      </c>
      <c r="BW15" s="125">
        <v>1</v>
      </c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>
        <v>4</v>
      </c>
      <c r="CH15" s="134">
        <f>IF(Q15=0,"",IF(CG15=0,"",(CG15/Q15)))</f>
        <v>0.33333333333333</v>
      </c>
      <c r="CI15" s="135">
        <v>1</v>
      </c>
      <c r="CJ15" s="136">
        <f>IFERROR(CI15/CG15,"-")</f>
        <v>0.25</v>
      </c>
      <c r="CK15" s="137">
        <v>20000</v>
      </c>
      <c r="CL15" s="138">
        <f>IFERROR(CK15/CG15,"-")</f>
        <v>5000</v>
      </c>
      <c r="CM15" s="139"/>
      <c r="CN15" s="139"/>
      <c r="CO15" s="139">
        <v>1</v>
      </c>
      <c r="CP15" s="140">
        <v>3</v>
      </c>
      <c r="CQ15" s="141">
        <v>49000</v>
      </c>
      <c r="CR15" s="141">
        <v>21000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2.6266666666667</v>
      </c>
      <c r="B16" s="189" t="s">
        <v>260</v>
      </c>
      <c r="C16" s="189" t="s">
        <v>240</v>
      </c>
      <c r="D16" s="189" t="s">
        <v>247</v>
      </c>
      <c r="E16" s="189" t="s">
        <v>242</v>
      </c>
      <c r="F16" s="189"/>
      <c r="G16" s="189" t="s">
        <v>61</v>
      </c>
      <c r="H16" s="89" t="s">
        <v>261</v>
      </c>
      <c r="I16" s="89" t="s">
        <v>244</v>
      </c>
      <c r="J16" s="89" t="s">
        <v>262</v>
      </c>
      <c r="K16" s="181">
        <v>75000</v>
      </c>
      <c r="L16" s="80">
        <v>30</v>
      </c>
      <c r="M16" s="80">
        <v>0</v>
      </c>
      <c r="N16" s="80">
        <v>90</v>
      </c>
      <c r="O16" s="91">
        <v>12</v>
      </c>
      <c r="P16" s="92">
        <v>0</v>
      </c>
      <c r="Q16" s="93">
        <f>O16+P16</f>
        <v>12</v>
      </c>
      <c r="R16" s="81">
        <f>IFERROR(Q16/N16,"-")</f>
        <v>0.13333333333333</v>
      </c>
      <c r="S16" s="80">
        <v>3</v>
      </c>
      <c r="T16" s="80">
        <v>2</v>
      </c>
      <c r="U16" s="81">
        <f>IFERROR(T16/(Q16),"-")</f>
        <v>0.16666666666667</v>
      </c>
      <c r="V16" s="82">
        <f>IFERROR(K16/SUM(Q16:Q17),"-")</f>
        <v>2343.75</v>
      </c>
      <c r="W16" s="83">
        <v>3</v>
      </c>
      <c r="X16" s="81">
        <f>IF(Q16=0,"-",W16/Q16)</f>
        <v>0.25</v>
      </c>
      <c r="Y16" s="186">
        <v>126000</v>
      </c>
      <c r="Z16" s="187">
        <f>IFERROR(Y16/Q16,"-")</f>
        <v>10500</v>
      </c>
      <c r="AA16" s="187">
        <f>IFERROR(Y16/W16,"-")</f>
        <v>42000</v>
      </c>
      <c r="AB16" s="181">
        <f>SUM(Y16:Y17)-SUM(K16:K17)</f>
        <v>122000</v>
      </c>
      <c r="AC16" s="85">
        <f>SUM(Y16:Y17)/SUM(K16:K17)</f>
        <v>2.6266666666667</v>
      </c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0.083333333333333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4</v>
      </c>
      <c r="BG16" s="113">
        <f>IF(Q16=0,"",IF(BF16=0,"",(BF16/Q16)))</f>
        <v>0.33333333333333</v>
      </c>
      <c r="BH16" s="112">
        <v>1</v>
      </c>
      <c r="BI16" s="114">
        <f>IFERROR(BH16/BF16,"-")</f>
        <v>0.25</v>
      </c>
      <c r="BJ16" s="115">
        <v>3000</v>
      </c>
      <c r="BK16" s="116">
        <f>IFERROR(BJ16/BF16,"-")</f>
        <v>750</v>
      </c>
      <c r="BL16" s="117">
        <v>1</v>
      </c>
      <c r="BM16" s="117"/>
      <c r="BN16" s="117"/>
      <c r="BO16" s="119">
        <v>5</v>
      </c>
      <c r="BP16" s="120">
        <f>IF(Q16=0,"",IF(BO16=0,"",(BO16/Q16)))</f>
        <v>0.41666666666667</v>
      </c>
      <c r="BQ16" s="121">
        <v>3</v>
      </c>
      <c r="BR16" s="122">
        <f>IFERROR(BQ16/BO16,"-")</f>
        <v>0.6</v>
      </c>
      <c r="BS16" s="123">
        <v>64000</v>
      </c>
      <c r="BT16" s="124">
        <f>IFERROR(BS16/BO16,"-")</f>
        <v>12800</v>
      </c>
      <c r="BU16" s="125">
        <v>1</v>
      </c>
      <c r="BV16" s="125">
        <v>1</v>
      </c>
      <c r="BW16" s="125">
        <v>1</v>
      </c>
      <c r="BX16" s="126">
        <v>2</v>
      </c>
      <c r="BY16" s="127">
        <f>IF(Q16=0,"",IF(BX16=0,"",(BX16/Q16)))</f>
        <v>0.16666666666667</v>
      </c>
      <c r="BZ16" s="128">
        <v>2</v>
      </c>
      <c r="CA16" s="129">
        <f>IFERROR(BZ16/BX16,"-")</f>
        <v>1</v>
      </c>
      <c r="CB16" s="130">
        <v>131000</v>
      </c>
      <c r="CC16" s="131">
        <f>IFERROR(CB16/BX16,"-")</f>
        <v>65500</v>
      </c>
      <c r="CD16" s="132"/>
      <c r="CE16" s="132"/>
      <c r="CF16" s="132">
        <v>2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3</v>
      </c>
      <c r="CQ16" s="141">
        <v>126000</v>
      </c>
      <c r="CR16" s="141">
        <v>115000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/>
      <c r="B17" s="189" t="s">
        <v>263</v>
      </c>
      <c r="C17" s="189" t="s">
        <v>240</v>
      </c>
      <c r="D17" s="189"/>
      <c r="E17" s="189"/>
      <c r="F17" s="189"/>
      <c r="G17" s="189" t="s">
        <v>66</v>
      </c>
      <c r="H17" s="89"/>
      <c r="I17" s="89"/>
      <c r="J17" s="89"/>
      <c r="K17" s="181"/>
      <c r="L17" s="80">
        <v>122</v>
      </c>
      <c r="M17" s="80">
        <v>64</v>
      </c>
      <c r="N17" s="80">
        <v>32</v>
      </c>
      <c r="O17" s="91">
        <v>20</v>
      </c>
      <c r="P17" s="92">
        <v>0</v>
      </c>
      <c r="Q17" s="93">
        <f>O17+P17</f>
        <v>20</v>
      </c>
      <c r="R17" s="81">
        <f>IFERROR(Q17/N17,"-")</f>
        <v>0.625</v>
      </c>
      <c r="S17" s="80">
        <v>9</v>
      </c>
      <c r="T17" s="80">
        <v>1</v>
      </c>
      <c r="U17" s="81">
        <f>IFERROR(T17/(Q17),"-")</f>
        <v>0.05</v>
      </c>
      <c r="V17" s="82"/>
      <c r="W17" s="83">
        <v>7</v>
      </c>
      <c r="X17" s="81">
        <f>IF(Q17=0,"-",W17/Q17)</f>
        <v>0.35</v>
      </c>
      <c r="Y17" s="186">
        <v>71000</v>
      </c>
      <c r="Z17" s="187">
        <f>IFERROR(Y17/Q17,"-")</f>
        <v>3550</v>
      </c>
      <c r="AA17" s="187">
        <f>IFERROR(Y17/W17,"-")</f>
        <v>10142.857142857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0.05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2</v>
      </c>
      <c r="BG17" s="113">
        <f>IF(Q17=0,"",IF(BF17=0,"",(BF17/Q17)))</f>
        <v>0.1</v>
      </c>
      <c r="BH17" s="112">
        <v>2</v>
      </c>
      <c r="BI17" s="114">
        <f>IFERROR(BH17/BF17,"-")</f>
        <v>1</v>
      </c>
      <c r="BJ17" s="115">
        <v>15000</v>
      </c>
      <c r="BK17" s="116">
        <f>IFERROR(BJ17/BF17,"-")</f>
        <v>7500</v>
      </c>
      <c r="BL17" s="117">
        <v>1</v>
      </c>
      <c r="BM17" s="117">
        <v>1</v>
      </c>
      <c r="BN17" s="117"/>
      <c r="BO17" s="119">
        <v>5</v>
      </c>
      <c r="BP17" s="120">
        <f>IF(Q17=0,"",IF(BO17=0,"",(BO17/Q17)))</f>
        <v>0.25</v>
      </c>
      <c r="BQ17" s="121">
        <v>2</v>
      </c>
      <c r="BR17" s="122">
        <f>IFERROR(BQ17/BO17,"-")</f>
        <v>0.4</v>
      </c>
      <c r="BS17" s="123">
        <v>18000</v>
      </c>
      <c r="BT17" s="124">
        <f>IFERROR(BS17/BO17,"-")</f>
        <v>3600</v>
      </c>
      <c r="BU17" s="125"/>
      <c r="BV17" s="125">
        <v>1</v>
      </c>
      <c r="BW17" s="125">
        <v>1</v>
      </c>
      <c r="BX17" s="126">
        <v>7</v>
      </c>
      <c r="BY17" s="127">
        <f>IF(Q17=0,"",IF(BX17=0,"",(BX17/Q17)))</f>
        <v>0.35</v>
      </c>
      <c r="BZ17" s="128">
        <v>1</v>
      </c>
      <c r="CA17" s="129">
        <f>IFERROR(BZ17/BX17,"-")</f>
        <v>0.14285714285714</v>
      </c>
      <c r="CB17" s="130">
        <v>15000</v>
      </c>
      <c r="CC17" s="131">
        <f>IFERROR(CB17/BX17,"-")</f>
        <v>2142.8571428571</v>
      </c>
      <c r="CD17" s="132"/>
      <c r="CE17" s="132"/>
      <c r="CF17" s="132">
        <v>1</v>
      </c>
      <c r="CG17" s="133">
        <v>5</v>
      </c>
      <c r="CH17" s="134">
        <f>IF(Q17=0,"",IF(CG17=0,"",(CG17/Q17)))</f>
        <v>0.25</v>
      </c>
      <c r="CI17" s="135">
        <v>2</v>
      </c>
      <c r="CJ17" s="136">
        <f>IFERROR(CI17/CG17,"-")</f>
        <v>0.4</v>
      </c>
      <c r="CK17" s="137">
        <v>23000</v>
      </c>
      <c r="CL17" s="138">
        <f>IFERROR(CK17/CG17,"-")</f>
        <v>4600</v>
      </c>
      <c r="CM17" s="139">
        <v>1</v>
      </c>
      <c r="CN17" s="139">
        <v>1</v>
      </c>
      <c r="CO17" s="139"/>
      <c r="CP17" s="140">
        <v>7</v>
      </c>
      <c r="CQ17" s="141">
        <v>71000</v>
      </c>
      <c r="CR17" s="141">
        <v>20000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30"/>
      <c r="B18" s="86"/>
      <c r="C18" s="86"/>
      <c r="D18" s="87"/>
      <c r="E18" s="87"/>
      <c r="F18" s="87"/>
      <c r="G18" s="88"/>
      <c r="H18" s="89"/>
      <c r="I18" s="89"/>
      <c r="J18" s="89"/>
      <c r="K18" s="182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8"/>
      <c r="Z18" s="188"/>
      <c r="AA18" s="188"/>
      <c r="AB18" s="188"/>
      <c r="AC18" s="33"/>
      <c r="AD18" s="58"/>
      <c r="AE18" s="62"/>
      <c r="AF18" s="63"/>
      <c r="AG18" s="62"/>
      <c r="AH18" s="66"/>
      <c r="AI18" s="67"/>
      <c r="AJ18" s="68"/>
      <c r="AK18" s="69"/>
      <c r="AL18" s="69"/>
      <c r="AM18" s="69"/>
      <c r="AN18" s="62"/>
      <c r="AO18" s="63"/>
      <c r="AP18" s="62"/>
      <c r="AQ18" s="66"/>
      <c r="AR18" s="67"/>
      <c r="AS18" s="68"/>
      <c r="AT18" s="69"/>
      <c r="AU18" s="69"/>
      <c r="AV18" s="69"/>
      <c r="AW18" s="62"/>
      <c r="AX18" s="63"/>
      <c r="AY18" s="62"/>
      <c r="AZ18" s="66"/>
      <c r="BA18" s="67"/>
      <c r="BB18" s="68"/>
      <c r="BC18" s="69"/>
      <c r="BD18" s="69"/>
      <c r="BE18" s="69"/>
      <c r="BF18" s="62"/>
      <c r="BG18" s="63"/>
      <c r="BH18" s="62"/>
      <c r="BI18" s="66"/>
      <c r="BJ18" s="67"/>
      <c r="BK18" s="68"/>
      <c r="BL18" s="69"/>
      <c r="BM18" s="69"/>
      <c r="BN18" s="69"/>
      <c r="BO18" s="64"/>
      <c r="BP18" s="65"/>
      <c r="BQ18" s="62"/>
      <c r="BR18" s="66"/>
      <c r="BS18" s="67"/>
      <c r="BT18" s="68"/>
      <c r="BU18" s="69"/>
      <c r="BV18" s="69"/>
      <c r="BW18" s="69"/>
      <c r="BX18" s="64"/>
      <c r="BY18" s="65"/>
      <c r="BZ18" s="62"/>
      <c r="CA18" s="66"/>
      <c r="CB18" s="67"/>
      <c r="CC18" s="68"/>
      <c r="CD18" s="69"/>
      <c r="CE18" s="69"/>
      <c r="CF18" s="69"/>
      <c r="CG18" s="64"/>
      <c r="CH18" s="65"/>
      <c r="CI18" s="62"/>
      <c r="CJ18" s="66"/>
      <c r="CK18" s="67"/>
      <c r="CL18" s="68"/>
      <c r="CM18" s="69"/>
      <c r="CN18" s="69"/>
      <c r="CO18" s="69"/>
      <c r="CP18" s="70"/>
      <c r="CQ18" s="67"/>
      <c r="CR18" s="67"/>
      <c r="CS18" s="67"/>
      <c r="CT18" s="71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4"/>
      <c r="K19" s="183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8"/>
      <c r="Z19" s="188"/>
      <c r="AA19" s="188"/>
      <c r="AB19" s="188"/>
      <c r="AC19" s="33"/>
      <c r="AD19" s="60"/>
      <c r="AE19" s="62"/>
      <c r="AF19" s="63"/>
      <c r="AG19" s="62"/>
      <c r="AH19" s="66"/>
      <c r="AI19" s="67"/>
      <c r="AJ19" s="68"/>
      <c r="AK19" s="69"/>
      <c r="AL19" s="69"/>
      <c r="AM19" s="69"/>
      <c r="AN19" s="62"/>
      <c r="AO19" s="63"/>
      <c r="AP19" s="62"/>
      <c r="AQ19" s="66"/>
      <c r="AR19" s="67"/>
      <c r="AS19" s="68"/>
      <c r="AT19" s="69"/>
      <c r="AU19" s="69"/>
      <c r="AV19" s="69"/>
      <c r="AW19" s="62"/>
      <c r="AX19" s="63"/>
      <c r="AY19" s="62"/>
      <c r="AZ19" s="66"/>
      <c r="BA19" s="67"/>
      <c r="BB19" s="68"/>
      <c r="BC19" s="69"/>
      <c r="BD19" s="69"/>
      <c r="BE19" s="69"/>
      <c r="BF19" s="62"/>
      <c r="BG19" s="63"/>
      <c r="BH19" s="62"/>
      <c r="BI19" s="66"/>
      <c r="BJ19" s="67"/>
      <c r="BK19" s="68"/>
      <c r="BL19" s="69"/>
      <c r="BM19" s="69"/>
      <c r="BN19" s="69"/>
      <c r="BO19" s="64"/>
      <c r="BP19" s="65"/>
      <c r="BQ19" s="62"/>
      <c r="BR19" s="66"/>
      <c r="BS19" s="67"/>
      <c r="BT19" s="68"/>
      <c r="BU19" s="69"/>
      <c r="BV19" s="69"/>
      <c r="BW19" s="69"/>
      <c r="BX19" s="64"/>
      <c r="BY19" s="65"/>
      <c r="BZ19" s="62"/>
      <c r="CA19" s="66"/>
      <c r="CB19" s="67"/>
      <c r="CC19" s="68"/>
      <c r="CD19" s="69"/>
      <c r="CE19" s="69"/>
      <c r="CF19" s="69"/>
      <c r="CG19" s="64"/>
      <c r="CH19" s="65"/>
      <c r="CI19" s="62"/>
      <c r="CJ19" s="66"/>
      <c r="CK19" s="67"/>
      <c r="CL19" s="68"/>
      <c r="CM19" s="69"/>
      <c r="CN19" s="69"/>
      <c r="CO19" s="69"/>
      <c r="CP19" s="70"/>
      <c r="CQ19" s="67"/>
      <c r="CR19" s="67"/>
      <c r="CS19" s="67"/>
      <c r="CT19" s="71"/>
    </row>
    <row r="20" spans="1:99">
      <c r="A20" s="19">
        <f>AC20</f>
        <v>1.1697450704225</v>
      </c>
      <c r="B20" s="39"/>
      <c r="C20" s="39"/>
      <c r="D20" s="39"/>
      <c r="E20" s="39"/>
      <c r="F20" s="39"/>
      <c r="G20" s="39"/>
      <c r="H20" s="40" t="s">
        <v>264</v>
      </c>
      <c r="I20" s="40"/>
      <c r="J20" s="40"/>
      <c r="K20" s="184">
        <f>SUM(K6:K19)</f>
        <v>710000</v>
      </c>
      <c r="L20" s="41">
        <f>SUM(L6:L19)</f>
        <v>646</v>
      </c>
      <c r="M20" s="41">
        <f>SUM(M6:M19)</f>
        <v>269</v>
      </c>
      <c r="N20" s="41">
        <f>SUM(N6:N19)</f>
        <v>679</v>
      </c>
      <c r="O20" s="41">
        <f>SUM(O6:O19)</f>
        <v>139</v>
      </c>
      <c r="P20" s="41">
        <f>SUM(P6:P19)</f>
        <v>4</v>
      </c>
      <c r="Q20" s="41">
        <f>SUM(Q6:Q19)</f>
        <v>143</v>
      </c>
      <c r="R20" s="42">
        <f>IFERROR(Q20/N20,"-")</f>
        <v>0.21060382916053</v>
      </c>
      <c r="S20" s="77">
        <f>SUM(S6:S19)</f>
        <v>27</v>
      </c>
      <c r="T20" s="77">
        <f>SUM(T6:T19)</f>
        <v>17</v>
      </c>
      <c r="U20" s="42">
        <f>IFERROR(S20/Q20,"-")</f>
        <v>0.18881118881119</v>
      </c>
      <c r="V20" s="43">
        <f>IFERROR(K20/Q20,"-")</f>
        <v>4965.034965035</v>
      </c>
      <c r="W20" s="44">
        <f>SUM(W6:W19)</f>
        <v>21</v>
      </c>
      <c r="X20" s="42">
        <f>IFERROR(W20/Q20,"-")</f>
        <v>0.14685314685315</v>
      </c>
      <c r="Y20" s="184">
        <f>SUM(Y6:Y19)</f>
        <v>830519</v>
      </c>
      <c r="Z20" s="184">
        <f>IFERROR(Y20/Q20,"-")</f>
        <v>5807.8251748252</v>
      </c>
      <c r="AA20" s="184">
        <f>IFERROR(Y20/W20,"-")</f>
        <v>39548.523809524</v>
      </c>
      <c r="AB20" s="184">
        <f>Y20-K20</f>
        <v>120519</v>
      </c>
      <c r="AC20" s="46">
        <f>Y20/K20</f>
        <v>1.1697450704225</v>
      </c>
      <c r="AD20" s="59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269</v>
      </c>
      <c r="C6" s="189" t="s">
        <v>270</v>
      </c>
      <c r="D6" s="189"/>
      <c r="E6" s="189" t="s">
        <v>61</v>
      </c>
      <c r="F6" s="89" t="s">
        <v>271</v>
      </c>
      <c r="G6" s="89" t="s">
        <v>272</v>
      </c>
      <c r="H6" s="181">
        <v>0</v>
      </c>
      <c r="I6" s="84">
        <v>1500</v>
      </c>
      <c r="J6" s="80">
        <v>0</v>
      </c>
      <c r="K6" s="80">
        <v>0</v>
      </c>
      <c r="L6" s="80">
        <v>4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273</v>
      </c>
      <c r="C7" s="189" t="s">
        <v>270</v>
      </c>
      <c r="D7" s="189"/>
      <c r="E7" s="189" t="s">
        <v>61</v>
      </c>
      <c r="F7" s="89" t="s">
        <v>274</v>
      </c>
      <c r="G7" s="89" t="s">
        <v>272</v>
      </c>
      <c r="H7" s="181">
        <v>0</v>
      </c>
      <c r="I7" s="84">
        <v>1500</v>
      </c>
      <c r="J7" s="80">
        <v>0</v>
      </c>
      <c r="K7" s="80">
        <v>0</v>
      </c>
      <c r="L7" s="80">
        <v>7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275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11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277</v>
      </c>
      <c r="C6" s="189" t="s">
        <v>278</v>
      </c>
      <c r="D6" s="189" t="s">
        <v>279</v>
      </c>
      <c r="E6" s="189" t="s">
        <v>100</v>
      </c>
      <c r="F6" s="89" t="s">
        <v>280</v>
      </c>
      <c r="G6" s="89" t="s">
        <v>272</v>
      </c>
      <c r="H6" s="181">
        <v>0</v>
      </c>
      <c r="I6" s="80">
        <v>0</v>
      </c>
      <c r="J6" s="80">
        <v>0</v>
      </c>
      <c r="K6" s="80">
        <v>2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2.8906291649948</v>
      </c>
      <c r="B7" s="189" t="s">
        <v>281</v>
      </c>
      <c r="C7" s="189" t="s">
        <v>278</v>
      </c>
      <c r="D7" s="189" t="s">
        <v>279</v>
      </c>
      <c r="E7" s="189" t="s">
        <v>100</v>
      </c>
      <c r="F7" s="89" t="s">
        <v>282</v>
      </c>
      <c r="G7" s="89" t="s">
        <v>272</v>
      </c>
      <c r="H7" s="181">
        <v>5345895</v>
      </c>
      <c r="I7" s="80">
        <v>3503</v>
      </c>
      <c r="J7" s="80">
        <v>0</v>
      </c>
      <c r="K7" s="80">
        <v>345884</v>
      </c>
      <c r="L7" s="93">
        <v>1474</v>
      </c>
      <c r="M7" s="81">
        <f>IFERROR(L7/K7,"-")</f>
        <v>0.0042615443327821</v>
      </c>
      <c r="N7" s="80">
        <v>111</v>
      </c>
      <c r="O7" s="80">
        <v>500</v>
      </c>
      <c r="P7" s="81">
        <f>IFERROR(N7/(L7),"-")</f>
        <v>0.075305291723202</v>
      </c>
      <c r="Q7" s="82">
        <f>IFERROR(H7/SUM(L7:L7),"-")</f>
        <v>3626.7944369064</v>
      </c>
      <c r="R7" s="83">
        <v>202</v>
      </c>
      <c r="S7" s="81">
        <f>IF(L7=0,"-",R7/L7)</f>
        <v>0.1370420624152</v>
      </c>
      <c r="T7" s="186">
        <v>15453000</v>
      </c>
      <c r="U7" s="187">
        <f>IFERROR(T7/L7,"-")</f>
        <v>10483.717774763</v>
      </c>
      <c r="V7" s="187">
        <f>IFERROR(T7/R7,"-")</f>
        <v>76500</v>
      </c>
      <c r="W7" s="181">
        <f>SUM(T7:T7)-SUM(H7:H7)</f>
        <v>10107105</v>
      </c>
      <c r="X7" s="85">
        <f>SUM(T7:T7)/SUM(H7:H7)</f>
        <v>2.8906291649948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24</v>
      </c>
      <c r="AJ7" s="101">
        <f>IF(L7=0,"",IF(AI7=0,"",(AI7/L7)))</f>
        <v>0.016282225237449</v>
      </c>
      <c r="AK7" s="100">
        <v>1</v>
      </c>
      <c r="AL7" s="102">
        <f>IFERROR(AK7/AI7,"-")</f>
        <v>0.041666666666667</v>
      </c>
      <c r="AM7" s="103">
        <v>5000</v>
      </c>
      <c r="AN7" s="104">
        <f>IFERROR(AM7/AI7,"-")</f>
        <v>208.33333333333</v>
      </c>
      <c r="AO7" s="105">
        <v>1</v>
      </c>
      <c r="AP7" s="105"/>
      <c r="AQ7" s="105"/>
      <c r="AR7" s="106">
        <v>27</v>
      </c>
      <c r="AS7" s="107">
        <f>IF(L7=0,"",IF(AR7=0,"",(AR7/L7)))</f>
        <v>0.01831750339213</v>
      </c>
      <c r="AT7" s="106">
        <v>1</v>
      </c>
      <c r="AU7" s="108">
        <f>IFERROR(AT7/AR7,"-")</f>
        <v>0.037037037037037</v>
      </c>
      <c r="AV7" s="109">
        <v>3000</v>
      </c>
      <c r="AW7" s="110">
        <f>IFERROR(AV7/AR7,"-")</f>
        <v>111.11111111111</v>
      </c>
      <c r="AX7" s="111">
        <v>1</v>
      </c>
      <c r="AY7" s="111"/>
      <c r="AZ7" s="111"/>
      <c r="BA7" s="112">
        <v>103</v>
      </c>
      <c r="BB7" s="113">
        <f>IF(L7=0,"",IF(BA7=0,"",(BA7/L7)))</f>
        <v>0.069877883310719</v>
      </c>
      <c r="BC7" s="112">
        <v>5</v>
      </c>
      <c r="BD7" s="114">
        <f>IFERROR(BC7/BA7,"-")</f>
        <v>0.048543689320388</v>
      </c>
      <c r="BE7" s="115">
        <v>84000</v>
      </c>
      <c r="BF7" s="116">
        <f>IFERROR(BE7/BA7,"-")</f>
        <v>815.53398058252</v>
      </c>
      <c r="BG7" s="117">
        <v>4</v>
      </c>
      <c r="BH7" s="117"/>
      <c r="BI7" s="117">
        <v>1</v>
      </c>
      <c r="BJ7" s="119">
        <v>854</v>
      </c>
      <c r="BK7" s="120">
        <f>IF(L7=0,"",IF(BJ7=0,"",(BJ7/L7)))</f>
        <v>0.57937584803256</v>
      </c>
      <c r="BL7" s="121">
        <v>106</v>
      </c>
      <c r="BM7" s="122">
        <f>IFERROR(BL7/BJ7,"-")</f>
        <v>0.12412177985948</v>
      </c>
      <c r="BN7" s="123">
        <v>4801440</v>
      </c>
      <c r="BO7" s="124">
        <f>IFERROR(BN7/BJ7,"-")</f>
        <v>5622.2950819672</v>
      </c>
      <c r="BP7" s="125">
        <v>33</v>
      </c>
      <c r="BQ7" s="125">
        <v>20</v>
      </c>
      <c r="BR7" s="125">
        <v>53</v>
      </c>
      <c r="BS7" s="126">
        <v>379</v>
      </c>
      <c r="BT7" s="127">
        <f>IF(L7=0,"",IF(BS7=0,"",(BS7/L7)))</f>
        <v>0.25712347354138</v>
      </c>
      <c r="BU7" s="128">
        <v>72</v>
      </c>
      <c r="BV7" s="129">
        <f>IFERROR(BU7/BS7,"-")</f>
        <v>0.18997361477573</v>
      </c>
      <c r="BW7" s="130">
        <v>9754860</v>
      </c>
      <c r="BX7" s="131">
        <f>IFERROR(BW7/BS7,"-")</f>
        <v>25738.416886544</v>
      </c>
      <c r="BY7" s="132">
        <v>24</v>
      </c>
      <c r="BZ7" s="132">
        <v>11</v>
      </c>
      <c r="CA7" s="132">
        <v>37</v>
      </c>
      <c r="CB7" s="133">
        <v>87</v>
      </c>
      <c r="CC7" s="134">
        <f>IF(L7=0,"",IF(CB7=0,"",(CB7/L7)))</f>
        <v>0.059023066485753</v>
      </c>
      <c r="CD7" s="135">
        <v>17</v>
      </c>
      <c r="CE7" s="136">
        <f>IFERROR(CD7/CB7,"-")</f>
        <v>0.19540229885057</v>
      </c>
      <c r="CF7" s="137">
        <v>804700</v>
      </c>
      <c r="CG7" s="138">
        <f>IFERROR(CF7/CB7,"-")</f>
        <v>9249.4252873563</v>
      </c>
      <c r="CH7" s="139">
        <v>7</v>
      </c>
      <c r="CI7" s="139">
        <v>2</v>
      </c>
      <c r="CJ7" s="139">
        <v>8</v>
      </c>
      <c r="CK7" s="140">
        <v>202</v>
      </c>
      <c r="CL7" s="141">
        <v>15453000</v>
      </c>
      <c r="CM7" s="141">
        <v>2283000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0.72139358367117</v>
      </c>
      <c r="B8" s="189" t="s">
        <v>283</v>
      </c>
      <c r="C8" s="189" t="s">
        <v>278</v>
      </c>
      <c r="D8" s="189" t="s">
        <v>279</v>
      </c>
      <c r="E8" s="189" t="s">
        <v>100</v>
      </c>
      <c r="F8" s="89" t="s">
        <v>284</v>
      </c>
      <c r="G8" s="89" t="s">
        <v>272</v>
      </c>
      <c r="H8" s="181">
        <v>5846739</v>
      </c>
      <c r="I8" s="80">
        <v>3933</v>
      </c>
      <c r="J8" s="80">
        <v>0</v>
      </c>
      <c r="K8" s="80">
        <v>107339</v>
      </c>
      <c r="L8" s="93">
        <v>2029</v>
      </c>
      <c r="M8" s="81">
        <f>IFERROR(L8/K8,"-")</f>
        <v>0.018902728737924</v>
      </c>
      <c r="N8" s="80">
        <v>81</v>
      </c>
      <c r="O8" s="80">
        <v>769</v>
      </c>
      <c r="P8" s="81">
        <f>IFERROR(N8/(L8),"-")</f>
        <v>0.039921143420404</v>
      </c>
      <c r="Q8" s="82">
        <f>IFERROR(H8/SUM(L8:L8),"-")</f>
        <v>2881.5864958107</v>
      </c>
      <c r="R8" s="83">
        <v>181</v>
      </c>
      <c r="S8" s="81">
        <f>IF(L8=0,"-",R8/L8)</f>
        <v>0.089206505667817</v>
      </c>
      <c r="T8" s="186">
        <v>4217800</v>
      </c>
      <c r="U8" s="187">
        <f>IFERROR(T8/L8,"-")</f>
        <v>2078.7580088714</v>
      </c>
      <c r="V8" s="187">
        <f>IFERROR(T8/R8,"-")</f>
        <v>23302.762430939</v>
      </c>
      <c r="W8" s="181">
        <f>SUM(T8:T8)-SUM(H8:H8)</f>
        <v>-1628939</v>
      </c>
      <c r="X8" s="85">
        <f>SUM(T8:T8)/SUM(H8:H8)</f>
        <v>0.72139358367117</v>
      </c>
      <c r="Y8" s="78"/>
      <c r="Z8" s="94">
        <v>108</v>
      </c>
      <c r="AA8" s="95">
        <f>IF(L8=0,"",IF(Z8=0,"",(Z8/L8)))</f>
        <v>0.053228191227206</v>
      </c>
      <c r="AB8" s="94">
        <v>1</v>
      </c>
      <c r="AC8" s="96">
        <f>IFERROR(AB8/Z8,"-")</f>
        <v>0.0092592592592593</v>
      </c>
      <c r="AD8" s="97">
        <v>13450</v>
      </c>
      <c r="AE8" s="98">
        <f>IFERROR(AD8/Z8,"-")</f>
        <v>124.53703703704</v>
      </c>
      <c r="AF8" s="99"/>
      <c r="AG8" s="99"/>
      <c r="AH8" s="99">
        <v>1</v>
      </c>
      <c r="AI8" s="100">
        <v>343</v>
      </c>
      <c r="AJ8" s="101">
        <f>IF(L8=0,"",IF(AI8=0,"",(AI8/L8)))</f>
        <v>0.16904879250862</v>
      </c>
      <c r="AK8" s="100">
        <v>13</v>
      </c>
      <c r="AL8" s="102">
        <f>IFERROR(AK8/AI8,"-")</f>
        <v>0.037900874635569</v>
      </c>
      <c r="AM8" s="103">
        <v>37750</v>
      </c>
      <c r="AN8" s="104">
        <f>IFERROR(AM8/AI8,"-")</f>
        <v>110.0583090379</v>
      </c>
      <c r="AO8" s="105">
        <v>11</v>
      </c>
      <c r="AP8" s="105">
        <v>2</v>
      </c>
      <c r="AQ8" s="105"/>
      <c r="AR8" s="106">
        <v>232</v>
      </c>
      <c r="AS8" s="107">
        <f>IF(L8=0,"",IF(AR8=0,"",(AR8/L8)))</f>
        <v>0.114342040414</v>
      </c>
      <c r="AT8" s="106">
        <v>16</v>
      </c>
      <c r="AU8" s="108">
        <f>IFERROR(AT8/AR8,"-")</f>
        <v>0.068965517241379</v>
      </c>
      <c r="AV8" s="109">
        <v>148030</v>
      </c>
      <c r="AW8" s="110">
        <f>IFERROR(AV8/AR8,"-")</f>
        <v>638.06034482759</v>
      </c>
      <c r="AX8" s="111">
        <v>8</v>
      </c>
      <c r="AY8" s="111">
        <v>5</v>
      </c>
      <c r="AZ8" s="111">
        <v>3</v>
      </c>
      <c r="BA8" s="112">
        <v>543</v>
      </c>
      <c r="BB8" s="113">
        <f>IF(L8=0,"",IF(BA8=0,"",(BA8/L8)))</f>
        <v>0.26761951700345</v>
      </c>
      <c r="BC8" s="112">
        <v>45</v>
      </c>
      <c r="BD8" s="114">
        <f>IFERROR(BC8/BA8,"-")</f>
        <v>0.082872928176796</v>
      </c>
      <c r="BE8" s="115">
        <v>339920</v>
      </c>
      <c r="BF8" s="116">
        <f>IFERROR(BE8/BA8,"-")</f>
        <v>626.00368324125</v>
      </c>
      <c r="BG8" s="117">
        <v>25</v>
      </c>
      <c r="BH8" s="117">
        <v>15</v>
      </c>
      <c r="BI8" s="117">
        <v>5</v>
      </c>
      <c r="BJ8" s="119">
        <v>553</v>
      </c>
      <c r="BK8" s="120">
        <f>IF(L8=0,"",IF(BJ8=0,"",(BJ8/L8)))</f>
        <v>0.27254805322819</v>
      </c>
      <c r="BL8" s="121">
        <v>61</v>
      </c>
      <c r="BM8" s="122">
        <f>IFERROR(BL8/BJ8,"-")</f>
        <v>0.11030741410488</v>
      </c>
      <c r="BN8" s="123">
        <v>1224650</v>
      </c>
      <c r="BO8" s="124">
        <f>IFERROR(BN8/BJ8,"-")</f>
        <v>2214.5569620253</v>
      </c>
      <c r="BP8" s="125">
        <v>33</v>
      </c>
      <c r="BQ8" s="125">
        <v>11</v>
      </c>
      <c r="BR8" s="125">
        <v>17</v>
      </c>
      <c r="BS8" s="126">
        <v>215</v>
      </c>
      <c r="BT8" s="127">
        <f>IF(L8=0,"",IF(BS8=0,"",(BS8/L8)))</f>
        <v>0.10596352883194</v>
      </c>
      <c r="BU8" s="128">
        <v>38</v>
      </c>
      <c r="BV8" s="129">
        <f>IFERROR(BU8/BS8,"-")</f>
        <v>0.17674418604651</v>
      </c>
      <c r="BW8" s="130">
        <v>2400000</v>
      </c>
      <c r="BX8" s="131">
        <f>IFERROR(BW8/BS8,"-")</f>
        <v>11162.790697674</v>
      </c>
      <c r="BY8" s="132">
        <v>15</v>
      </c>
      <c r="BZ8" s="132">
        <v>6</v>
      </c>
      <c r="CA8" s="132">
        <v>17</v>
      </c>
      <c r="CB8" s="133">
        <v>35</v>
      </c>
      <c r="CC8" s="134">
        <f>IF(L8=0,"",IF(CB8=0,"",(CB8/L8)))</f>
        <v>0.017249876786594</v>
      </c>
      <c r="CD8" s="135">
        <v>7</v>
      </c>
      <c r="CE8" s="136">
        <f>IFERROR(CD8/CB8,"-")</f>
        <v>0.2</v>
      </c>
      <c r="CF8" s="137">
        <v>54000</v>
      </c>
      <c r="CG8" s="138">
        <f>IFERROR(CF8/CB8,"-")</f>
        <v>1542.8571428571</v>
      </c>
      <c r="CH8" s="139">
        <v>2</v>
      </c>
      <c r="CI8" s="139">
        <v>3</v>
      </c>
      <c r="CJ8" s="139">
        <v>2</v>
      </c>
      <c r="CK8" s="140">
        <v>181</v>
      </c>
      <c r="CL8" s="141">
        <v>4217800</v>
      </c>
      <c r="CM8" s="141">
        <v>655000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285</v>
      </c>
      <c r="C9" s="189" t="s">
        <v>278</v>
      </c>
      <c r="D9" s="189" t="s">
        <v>279</v>
      </c>
      <c r="E9" s="189" t="s">
        <v>100</v>
      </c>
      <c r="F9" s="89" t="s">
        <v>286</v>
      </c>
      <c r="G9" s="89" t="s">
        <v>272</v>
      </c>
      <c r="H9" s="181">
        <v>0</v>
      </c>
      <c r="I9" s="80">
        <v>1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287</v>
      </c>
      <c r="G12" s="40"/>
      <c r="H12" s="184"/>
      <c r="I12" s="41">
        <f>SUM(I6:I11)</f>
        <v>7437</v>
      </c>
      <c r="J12" s="41">
        <f>SUM(J6:J11)</f>
        <v>0</v>
      </c>
      <c r="K12" s="41">
        <f>SUM(K6:K11)</f>
        <v>453225</v>
      </c>
      <c r="L12" s="41">
        <f>SUM(L6:L11)</f>
        <v>3503</v>
      </c>
      <c r="M12" s="42">
        <f>IFERROR(L12/K12,"-")</f>
        <v>0.0077290528986706</v>
      </c>
      <c r="N12" s="77">
        <f>SUM(N6:N11)</f>
        <v>192</v>
      </c>
      <c r="O12" s="77">
        <f>SUM(O6:O11)</f>
        <v>1269</v>
      </c>
      <c r="P12" s="42">
        <f>IFERROR(N12/L12,"-")</f>
        <v>0.054810162717671</v>
      </c>
      <c r="Q12" s="43">
        <f>IFERROR(H12/L12,"-")</f>
        <v>0</v>
      </c>
      <c r="R12" s="44">
        <f>SUM(R6:R11)</f>
        <v>383</v>
      </c>
      <c r="S12" s="42">
        <f>IFERROR(R12/L12,"-")</f>
        <v>0.10933485583785</v>
      </c>
      <c r="T12" s="184">
        <f>SUM(T6:T11)</f>
        <v>19670800</v>
      </c>
      <c r="U12" s="184">
        <f>IFERROR(T12/L12,"-")</f>
        <v>5615.4153582643</v>
      </c>
      <c r="V12" s="184">
        <f>IFERROR(T12/R12,"-")</f>
        <v>51359.791122715</v>
      </c>
      <c r="W12" s="184">
        <f>T12-H12</f>
        <v>19670800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