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<sst xmlns="http://schemas.openxmlformats.org/spreadsheetml/2006/main" uniqueCount="306">
  <si>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</si>
  <si>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</si>
  <si>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</si>
  <si>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</si>
  <si>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</si>
  <si>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</si>
  <si>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</si>
  <si>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</si>
  <si>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</si>
  <si>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</si>
  <si>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</si>
  <si>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</si>
  <si>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</si>
  <si>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</si>
  <si>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</si>
  <si>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</si>
  <si>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</si>
  <si>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</si>
  <si>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</si>
  <si>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</si>
  <si>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</si>
  <si>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</si>
  <si>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</si>
  <si>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</si>
  <si>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</si>
  <si>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</si>
  <si>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</si>
  <si>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</si>
  <si>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</si>
  <si>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</si>
  <si>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</si>
  <si>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</si>
  <si>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</si>
  <si>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</si>
  <si>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</si>
  <si>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</si>
  <si>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</si>
  <si>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</si>
  <si>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</si>
  <si>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</si>
  <si>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</si>
  <si>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</si>
  <si>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</si>
  <si>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</si>
  <si>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</si>
  <si>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</si>
  <si>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</si>
  <si>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</si>
  <si>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</si>
  <si>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</si>
  <si>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</si>
  <si>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</si>
  <si>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</si>
  <si>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</si>
  <si>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</si>
  <si>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</si>
  <si>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</si>
  <si>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icn136</t>
  </si>
  <si>
    <t>インターカラー</t>
  </si>
  <si>
    <t>①デリヘル版3(LINEver)（高宮菜々子）</t>
  </si>
  <si>
    <t>①LINEで出会いリクルート70歳まで応募可</t>
  </si>
  <si>
    <t>lp07</t>
  </si>
  <si>
    <t>サンスポ関東</t>
  </si>
  <si>
    <t>全5段つかみ15段</t>
  </si>
  <si>
    <t>1～15日</t>
  </si>
  <si>
    <t>ic3109</t>
  </si>
  <si>
    <t>ic3110</t>
  </si>
  <si>
    <t>空電</t>
  </si>
  <si>
    <t>icn137</t>
  </si>
  <si>
    <t>半5段つかみ15段</t>
  </si>
  <si>
    <t>ic3111</t>
  </si>
  <si>
    <t>ic3112</t>
  </si>
  <si>
    <t>icn138</t>
  </si>
  <si>
    <t>②DVDパッケージ＿ストーリー版(LINEver)（晶エリー）</t>
  </si>
  <si>
    <t>②え、美熟女が</t>
  </si>
  <si>
    <t>16～31日</t>
  </si>
  <si>
    <t>ic3113</t>
  </si>
  <si>
    <t>ic3114</t>
  </si>
  <si>
    <t>icn139</t>
  </si>
  <si>
    <t>ic3115</t>
  </si>
  <si>
    <t>ic3116</t>
  </si>
  <si>
    <t>icn140</t>
  </si>
  <si>
    <t>サンスポ関西</t>
  </si>
  <si>
    <t>ic3117</t>
  </si>
  <si>
    <t>ic3118</t>
  </si>
  <si>
    <t>icn141</t>
  </si>
  <si>
    <t>ic3119</t>
  </si>
  <si>
    <t>ic3120</t>
  </si>
  <si>
    <t>icn142</t>
  </si>
  <si>
    <t>ic3121</t>
  </si>
  <si>
    <t>ic3122</t>
  </si>
  <si>
    <t>icn143</t>
  </si>
  <si>
    <t>ic3123</t>
  </si>
  <si>
    <t>ic3124</t>
  </si>
  <si>
    <t>icn144</t>
  </si>
  <si>
    <t>DVDパッケージ＿ストーリー版(LINEver)（高宮菜々子）</t>
  </si>
  <si>
    <t>え美熟女が(LINEver)</t>
  </si>
  <si>
    <t>スポニチ西部</t>
  </si>
  <si>
    <t>全5段つかみ55段保証</t>
  </si>
  <si>
    <t>55段保証</t>
  </si>
  <si>
    <t>ic3125</t>
  </si>
  <si>
    <t>ic3126</t>
  </si>
  <si>
    <t>ic3127</t>
  </si>
  <si>
    <t>カオス版（晶エリー）</t>
  </si>
  <si>
    <t>感動の熟女体験</t>
  </si>
  <si>
    <t>半5段つかみ55段保証</t>
  </si>
  <si>
    <t>ic3128</t>
  </si>
  <si>
    <t>icn145</t>
  </si>
  <si>
    <t>デリヘル版3(LINEver)（大浦真奈美）</t>
  </si>
  <si>
    <t>LINEで出会いリクルート70歳まで応募可</t>
  </si>
  <si>
    <t>全3段つかみ55段保証</t>
  </si>
  <si>
    <t>ic3129</t>
  </si>
  <si>
    <t>ic3130</t>
  </si>
  <si>
    <t>ic3131</t>
  </si>
  <si>
    <t>再婚&amp;理解者版（高宮菜々子）</t>
  </si>
  <si>
    <t>再婚&amp;理解者</t>
  </si>
  <si>
    <t>スポーツ報知関西　1回目</t>
  </si>
  <si>
    <t>4C終面雑報</t>
  </si>
  <si>
    <t>6月01日(水)</t>
  </si>
  <si>
    <t>ic3132</t>
  </si>
  <si>
    <t>求人版（晶エリー）</t>
  </si>
  <si>
    <t>人生で一度は訪れたい出会いの老舗〇〇</t>
  </si>
  <si>
    <t>スポーツ報知関西　2回目</t>
  </si>
  <si>
    <t>6月02日(木)</t>
  </si>
  <si>
    <t>icn146</t>
  </si>
  <si>
    <t>LINE版(つかみ)（大浦真奈美）</t>
  </si>
  <si>
    <t>LINEで熟女と出会いができるんです</t>
  </si>
  <si>
    <t>スポーツ報知関西　3回目</t>
  </si>
  <si>
    <t>6月04日(土)</t>
  </si>
  <si>
    <t>ic3133</t>
  </si>
  <si>
    <t>ic3134</t>
  </si>
  <si>
    <t>旧デイリー風（高宮菜々子）</t>
  </si>
  <si>
    <t>もう50代の熟女だけど</t>
  </si>
  <si>
    <t>lp01</t>
  </si>
  <si>
    <t>スポーツ報知関西　4回目</t>
  </si>
  <si>
    <t>6月05日(日)</t>
  </si>
  <si>
    <t>ic3135</t>
  </si>
  <si>
    <t>スポーツ報知関西　5回目</t>
  </si>
  <si>
    <t>6月06日(月)</t>
  </si>
  <si>
    <t>ic3136</t>
  </si>
  <si>
    <t>スポーツ報知関西　6回目</t>
  </si>
  <si>
    <t>6月14日(火)</t>
  </si>
  <si>
    <t>icn147</t>
  </si>
  <si>
    <t>スポーツ報知関西　7回目</t>
  </si>
  <si>
    <t>6月15日(水)</t>
  </si>
  <si>
    <t>ic3137</t>
  </si>
  <si>
    <t>ic3138</t>
  </si>
  <si>
    <t>スポーツ報知関西　8回目</t>
  </si>
  <si>
    <t>6月16日(木)</t>
  </si>
  <si>
    <t>ic3139</t>
  </si>
  <si>
    <t>スポーツ報知関西　9回目</t>
  </si>
  <si>
    <t>6月17日(金)</t>
  </si>
  <si>
    <t>ic3140</t>
  </si>
  <si>
    <t>スポーツ報知関西　10回目</t>
  </si>
  <si>
    <t>6月19日(日)</t>
  </si>
  <si>
    <t>icn148</t>
  </si>
  <si>
    <t>スポーツ報知関西　11回目</t>
  </si>
  <si>
    <t>6月20日(月)</t>
  </si>
  <si>
    <t>ic3141</t>
  </si>
  <si>
    <t>ic3142</t>
  </si>
  <si>
    <t>スポーツ報知関西　12回目</t>
  </si>
  <si>
    <t>6月22日(水)</t>
  </si>
  <si>
    <t>ic3143</t>
  </si>
  <si>
    <t>スポーツ報知関西　13回目</t>
  </si>
  <si>
    <t>6月23日(木)</t>
  </si>
  <si>
    <t>ic3144</t>
  </si>
  <si>
    <t>(空電共通)</t>
  </si>
  <si>
    <t>共通</t>
  </si>
  <si>
    <t>icn149</t>
  </si>
  <si>
    <t>DVDパッケージ＿ストーリー版(LINEver)（大浦真奈美）</t>
  </si>
  <si>
    <t>スポニチ関東</t>
  </si>
  <si>
    <t>全5段</t>
  </si>
  <si>
    <t>6月12日(日)</t>
  </si>
  <si>
    <t>ic3145</t>
  </si>
  <si>
    <t>ic3146</t>
  </si>
  <si>
    <t>icn150</t>
  </si>
  <si>
    <t>スポニチ関西</t>
  </si>
  <si>
    <t>ic3147</t>
  </si>
  <si>
    <t>ic3148</t>
  </si>
  <si>
    <t>icn151</t>
  </si>
  <si>
    <t>4C終面全5段</t>
  </si>
  <si>
    <t>ic3149</t>
  </si>
  <si>
    <t>ic3150</t>
  </si>
  <si>
    <t>icn152</t>
  </si>
  <si>
    <t>デリヘル版3(LINEver)（晶エリー）</t>
  </si>
  <si>
    <t>1C終面全5段</t>
  </si>
  <si>
    <t>6月18日(土)</t>
  </si>
  <si>
    <t>ic3151</t>
  </si>
  <si>
    <t>ic3152</t>
  </si>
  <si>
    <t>icn153</t>
  </si>
  <si>
    <t>ic3153</t>
  </si>
  <si>
    <t>ic3154</t>
  </si>
  <si>
    <t>icn154</t>
  </si>
  <si>
    <t>ic3155</t>
  </si>
  <si>
    <t>ic3156</t>
  </si>
  <si>
    <t>icn155</t>
  </si>
  <si>
    <t>デイリースポーツ関西</t>
  </si>
  <si>
    <t>6月03日(金)</t>
  </si>
  <si>
    <t>ic3157</t>
  </si>
  <si>
    <t>ic3158</t>
  </si>
  <si>
    <t>icn156</t>
  </si>
  <si>
    <t>ic3159</t>
  </si>
  <si>
    <t>ic3160</t>
  </si>
  <si>
    <t>icn157</t>
  </si>
  <si>
    <t>ニッカン関西</t>
  </si>
  <si>
    <t>ic3161</t>
  </si>
  <si>
    <t>ic3162</t>
  </si>
  <si>
    <t>ic3163</t>
  </si>
  <si>
    <t>コンパニオン版（大浦真奈美）</t>
  </si>
  <si>
    <t>食事の後にお持ち帰りしたぜ</t>
  </si>
  <si>
    <t>半5段</t>
  </si>
  <si>
    <t>ic3164</t>
  </si>
  <si>
    <t>ic3165</t>
  </si>
  <si>
    <t>ic3166</t>
  </si>
  <si>
    <t>ic3167</t>
  </si>
  <si>
    <t>6月10日(金)</t>
  </si>
  <si>
    <t>ic3168</t>
  </si>
  <si>
    <t>ic3169</t>
  </si>
  <si>
    <t>ic3170</t>
  </si>
  <si>
    <t>ic3171</t>
  </si>
  <si>
    <t>興奮版（大浦真奈美）</t>
  </si>
  <si>
    <t>久々に興奮しました</t>
  </si>
  <si>
    <t>スポーツ報知関東</t>
  </si>
  <si>
    <t>6月07日(火)</t>
  </si>
  <si>
    <t>ic3172</t>
  </si>
  <si>
    <t>icn158</t>
  </si>
  <si>
    <t>LINE版(つかみ)（晶エリー）</t>
  </si>
  <si>
    <t>ic3173</t>
  </si>
  <si>
    <t>ic3174</t>
  </si>
  <si>
    <t>ic3175</t>
  </si>
  <si>
    <t>記事(ノーマル)（）</t>
  </si>
  <si>
    <t>デイリー8「性欲ギンギンの熟女が夜な夜な活動中！50歳以上の男性必見！」</t>
  </si>
  <si>
    <t>4C記事枠</t>
  </si>
  <si>
    <t>ic3176</t>
  </si>
  <si>
    <t>記事(黄)（）</t>
  </si>
  <si>
    <t>デイリー9「「犬っぽいオジサンが好き…」むっつり熟女がバター犬を募集！」</t>
  </si>
  <si>
    <t>ic3177</t>
  </si>
  <si>
    <t>記事(青)（）</t>
  </si>
  <si>
    <t>デイリー10「腰を振るのが大好きなラテン系熟女がハマってるサイト」</t>
  </si>
  <si>
    <t>ic3178</t>
  </si>
  <si>
    <t>記事(赤)（）</t>
  </si>
  <si>
    <t>デイリー11「ふしだらな女とダラダラ過ごせるゆるい出会い場」</t>
  </si>
  <si>
    <t>6月26日(日)</t>
  </si>
  <si>
    <t>ic3179</t>
  </si>
  <si>
    <t>ic3180</t>
  </si>
  <si>
    <t>九スポ</t>
  </si>
  <si>
    <t>記事枠</t>
  </si>
  <si>
    <t>ic3181</t>
  </si>
  <si>
    <t>新聞 TOTAL</t>
  </si>
  <si>
    <t>●雑誌 広告</t>
  </si>
  <si>
    <t>za223</t>
  </si>
  <si>
    <t>徳間書店</t>
  </si>
  <si>
    <t>アダルトチック版（大浦真奈美）</t>
  </si>
  <si>
    <t>元手0円お色気熟女と中年男性が出会える</t>
  </si>
  <si>
    <t>アサヒ芸能</t>
  </si>
  <si>
    <t>4C1P</t>
  </si>
  <si>
    <t>za224</t>
  </si>
  <si>
    <t>ad785</t>
  </si>
  <si>
    <t>アドライヴ</t>
  </si>
  <si>
    <t>いろいろ</t>
  </si>
  <si>
    <t>企画枠高宮菜々子さんメインA</t>
  </si>
  <si>
    <t>実話カタログ企画</t>
  </si>
  <si>
    <t>企画枠</t>
  </si>
  <si>
    <t>ad786</t>
  </si>
  <si>
    <t>adn003</t>
  </si>
  <si>
    <t>大洋図書</t>
  </si>
  <si>
    <t>1P記事_求む！LINE版_ヘスティア</t>
  </si>
  <si>
    <t>臨時増刊ラヴァーズ</t>
  </si>
  <si>
    <t>表4</t>
  </si>
  <si>
    <t>6月21日(火)</t>
  </si>
  <si>
    <t>ad787</t>
  </si>
  <si>
    <t>ad788</t>
  </si>
  <si>
    <t>雑誌 TOTAL</t>
  </si>
  <si>
    <t>●DVD 広告</t>
  </si>
  <si>
    <t>pa581</t>
  </si>
  <si>
    <t>楽楽出版</t>
  </si>
  <si>
    <t>DVD漫画きよし</t>
  </si>
  <si>
    <t>毎月売</t>
  </si>
  <si>
    <t>EXCITING MAX!SPECIAL</t>
  </si>
  <si>
    <t>DVD袋裏1C+コンテンツ枠</t>
  </si>
  <si>
    <t>6月11日(土)</t>
  </si>
  <si>
    <t>pa582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</si>
  <si>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</si>
  <si>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</si>
  <si>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</si>
  <si>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</si>
  <si>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</si>
  <si>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</si>
  <si>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</si>
  <si>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</si>
  <si>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6/1～6/30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</si>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</sst>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2.5147058823529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142</v>
      </c>
      <c r="O6" s="91">
        <v>0</v>
      </c>
      <c r="P6" s="92">
        <v>0</v>
      </c>
      <c r="Q6" s="93">
        <f>O6+P6</f>
        <v>0</v>
      </c>
      <c r="R6" s="81">
        <f>IFERROR(Q6/N6,"-")</f>
        <v>0</v>
      </c>
      <c r="S6" s="80">
        <v>0</v>
      </c>
      <c r="T6" s="80">
        <v>0</v>
      </c>
      <c r="U6" s="81" t="str">
        <f>IFERROR(T6/(Q6),"-")</f>
        <v>-</v>
      </c>
      <c r="V6" s="82">
        <f>IFERROR(K6/SUM(Q6:Q29),"-")</f>
        <v>6938.7755102041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SUM(Y6:Y29)-SUM(K6:K29)</f>
        <v>515000</v>
      </c>
      <c r="AC6" s="85">
        <f>SUM(Y6:Y29)/SUM(K6:K29)</f>
        <v>2.5147058823529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/>
      <c r="I7" s="89"/>
      <c r="J7" s="89"/>
      <c r="K7" s="181"/>
      <c r="L7" s="80">
        <v>34</v>
      </c>
      <c r="M7" s="80">
        <v>0</v>
      </c>
      <c r="N7" s="80">
        <v>103</v>
      </c>
      <c r="O7" s="91">
        <v>13</v>
      </c>
      <c r="P7" s="92">
        <v>0</v>
      </c>
      <c r="Q7" s="93">
        <f>O7+P7</f>
        <v>13</v>
      </c>
      <c r="R7" s="81">
        <f>IFERROR(Q7/N7,"-")</f>
        <v>0.12621359223301</v>
      </c>
      <c r="S7" s="80">
        <v>3</v>
      </c>
      <c r="T7" s="80">
        <v>3</v>
      </c>
      <c r="U7" s="81">
        <f>IFERROR(T7/(Q7),"-")</f>
        <v>0.23076923076923</v>
      </c>
      <c r="V7" s="82"/>
      <c r="W7" s="83">
        <v>5</v>
      </c>
      <c r="X7" s="81">
        <f>IF(Q7=0,"-",W7/Q7)</f>
        <v>0.38461538461538</v>
      </c>
      <c r="Y7" s="186">
        <v>277000</v>
      </c>
      <c r="Z7" s="187">
        <f>IFERROR(Y7/Q7,"-")</f>
        <v>21307.692307692</v>
      </c>
      <c r="AA7" s="187">
        <f>IFERROR(Y7/W7,"-")</f>
        <v>55400</v>
      </c>
      <c r="AB7" s="181"/>
      <c r="AC7" s="85"/>
      <c r="AD7" s="78"/>
      <c r="AE7" s="94">
        <v>1</v>
      </c>
      <c r="AF7" s="95">
        <f>IF(Q7=0,"",IF(AE7=0,"",(AE7/Q7)))</f>
        <v>0.076923076923077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</v>
      </c>
      <c r="AO7" s="101">
        <f>IF(Q7=0,"",IF(AN7=0,"",(AN7/Q7)))</f>
        <v>0.076923076923077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3</v>
      </c>
      <c r="AX7" s="107">
        <f>IF(Q7=0,"",IF(AW7=0,"",(AW7/Q7)))</f>
        <v>0.23076923076923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0.30769230769231</v>
      </c>
      <c r="BH7" s="112">
        <v>3</v>
      </c>
      <c r="BI7" s="114">
        <f>IFERROR(BH7/BF7,"-")</f>
        <v>0.75</v>
      </c>
      <c r="BJ7" s="115">
        <v>14000</v>
      </c>
      <c r="BK7" s="116">
        <f>IFERROR(BJ7/BF7,"-")</f>
        <v>3500</v>
      </c>
      <c r="BL7" s="117">
        <v>1</v>
      </c>
      <c r="BM7" s="117">
        <v>1</v>
      </c>
      <c r="BN7" s="117">
        <v>1</v>
      </c>
      <c r="BO7" s="119">
        <v>3</v>
      </c>
      <c r="BP7" s="120">
        <f>IF(Q7=0,"",IF(BO7=0,"",(BO7/Q7)))</f>
        <v>0.23076923076923</v>
      </c>
      <c r="BQ7" s="121">
        <v>1</v>
      </c>
      <c r="BR7" s="122">
        <f>IFERROR(BQ7/BO7,"-")</f>
        <v>0.33333333333333</v>
      </c>
      <c r="BS7" s="123">
        <v>18000</v>
      </c>
      <c r="BT7" s="124">
        <f>IFERROR(BS7/BO7,"-")</f>
        <v>6000</v>
      </c>
      <c r="BU7" s="125"/>
      <c r="BV7" s="125"/>
      <c r="BW7" s="125">
        <v>1</v>
      </c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>
        <v>1</v>
      </c>
      <c r="CH7" s="134">
        <f>IF(Q7=0,"",IF(CG7=0,"",(CG7/Q7)))</f>
        <v>0.076923076923077</v>
      </c>
      <c r="CI7" s="135">
        <v>1</v>
      </c>
      <c r="CJ7" s="136">
        <f>IFERROR(CI7/CG7,"-")</f>
        <v>1</v>
      </c>
      <c r="CK7" s="137">
        <v>245000</v>
      </c>
      <c r="CL7" s="138">
        <f>IFERROR(CK7/CG7,"-")</f>
        <v>245000</v>
      </c>
      <c r="CM7" s="139"/>
      <c r="CN7" s="139"/>
      <c r="CO7" s="139">
        <v>1</v>
      </c>
      <c r="CP7" s="140">
        <v>5</v>
      </c>
      <c r="CQ7" s="141">
        <v>277000</v>
      </c>
      <c r="CR7" s="141">
        <v>245000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66</v>
      </c>
      <c r="C8" s="189" t="s">
        <v>58</v>
      </c>
      <c r="D8" s="189"/>
      <c r="E8" s="189" t="s">
        <v>59</v>
      </c>
      <c r="F8" s="189" t="s">
        <v>60</v>
      </c>
      <c r="G8" s="189" t="s">
        <v>67</v>
      </c>
      <c r="H8" s="89"/>
      <c r="I8" s="89"/>
      <c r="J8" s="89"/>
      <c r="K8" s="181"/>
      <c r="L8" s="80">
        <v>44</v>
      </c>
      <c r="M8" s="80">
        <v>20</v>
      </c>
      <c r="N8" s="80">
        <v>7</v>
      </c>
      <c r="O8" s="91">
        <v>4</v>
      </c>
      <c r="P8" s="92">
        <v>0</v>
      </c>
      <c r="Q8" s="93">
        <f>O8+P8</f>
        <v>4</v>
      </c>
      <c r="R8" s="81">
        <f>IFERROR(Q8/N8,"-")</f>
        <v>0.57142857142857</v>
      </c>
      <c r="S8" s="80">
        <v>0</v>
      </c>
      <c r="T8" s="80">
        <v>1</v>
      </c>
      <c r="U8" s="81">
        <f>IFERROR(T8/(Q8),"-")</f>
        <v>0.25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2</v>
      </c>
      <c r="BP8" s="120">
        <f>IF(Q8=0,"",IF(BO8=0,"",(BO8/Q8)))</f>
        <v>0.5</v>
      </c>
      <c r="BQ8" s="121">
        <v>1</v>
      </c>
      <c r="BR8" s="122">
        <f>IFERROR(BQ8/BO8,"-")</f>
        <v>0.5</v>
      </c>
      <c r="BS8" s="123">
        <v>10000</v>
      </c>
      <c r="BT8" s="124">
        <f>IFERROR(BS8/BO8,"-")</f>
        <v>5000</v>
      </c>
      <c r="BU8" s="125">
        <v>1</v>
      </c>
      <c r="BV8" s="125"/>
      <c r="BW8" s="125"/>
      <c r="BX8" s="126">
        <v>1</v>
      </c>
      <c r="BY8" s="127">
        <f>IF(Q8=0,"",IF(BX8=0,"",(BX8/Q8)))</f>
        <v>0.25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0.25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0</v>
      </c>
      <c r="CQ8" s="141">
        <v>0</v>
      </c>
      <c r="CR8" s="141">
        <v>10000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68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62</v>
      </c>
      <c r="I9" s="89" t="s">
        <v>69</v>
      </c>
      <c r="J9" s="89"/>
      <c r="K9" s="181"/>
      <c r="L9" s="80">
        <v>0</v>
      </c>
      <c r="M9" s="80">
        <v>0</v>
      </c>
      <c r="N9" s="80">
        <v>77</v>
      </c>
      <c r="O9" s="91">
        <v>0</v>
      </c>
      <c r="P9" s="92">
        <v>0</v>
      </c>
      <c r="Q9" s="93">
        <f>O9+P9</f>
        <v>0</v>
      </c>
      <c r="R9" s="81">
        <f>IFERROR(Q9/N9,"-")</f>
        <v>0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59</v>
      </c>
      <c r="F10" s="189" t="s">
        <v>60</v>
      </c>
      <c r="G10" s="189" t="s">
        <v>61</v>
      </c>
      <c r="H10" s="89"/>
      <c r="I10" s="89"/>
      <c r="J10" s="89"/>
      <c r="K10" s="181"/>
      <c r="L10" s="80">
        <v>33</v>
      </c>
      <c r="M10" s="80">
        <v>0</v>
      </c>
      <c r="N10" s="80">
        <v>80</v>
      </c>
      <c r="O10" s="91">
        <v>9</v>
      </c>
      <c r="P10" s="92">
        <v>0</v>
      </c>
      <c r="Q10" s="93">
        <f>O10+P10</f>
        <v>9</v>
      </c>
      <c r="R10" s="81">
        <f>IFERROR(Q10/N10,"-")</f>
        <v>0.1125</v>
      </c>
      <c r="S10" s="80">
        <v>0</v>
      </c>
      <c r="T10" s="80">
        <v>3</v>
      </c>
      <c r="U10" s="81">
        <f>IFERROR(T10/(Q10),"-")</f>
        <v>0.33333333333333</v>
      </c>
      <c r="V10" s="82"/>
      <c r="W10" s="83">
        <v>3</v>
      </c>
      <c r="X10" s="81">
        <f>IF(Q10=0,"-",W10/Q10)</f>
        <v>0.33333333333333</v>
      </c>
      <c r="Y10" s="186">
        <v>277000</v>
      </c>
      <c r="Z10" s="187">
        <f>IFERROR(Y10/Q10,"-")</f>
        <v>30777.777777778</v>
      </c>
      <c r="AA10" s="187">
        <f>IFERROR(Y10/W10,"-")</f>
        <v>92333.333333333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0.11111111111111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</v>
      </c>
      <c r="BG10" s="113">
        <f>IF(Q10=0,"",IF(BF10=0,"",(BF10/Q10)))</f>
        <v>0.11111111111111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0.22222222222222</v>
      </c>
      <c r="BQ10" s="121">
        <v>1</v>
      </c>
      <c r="BR10" s="122">
        <f>IFERROR(BQ10/BO10,"-")</f>
        <v>0.5</v>
      </c>
      <c r="BS10" s="123">
        <v>258000</v>
      </c>
      <c r="BT10" s="124">
        <f>IFERROR(BS10/BO10,"-")</f>
        <v>129000</v>
      </c>
      <c r="BU10" s="125"/>
      <c r="BV10" s="125"/>
      <c r="BW10" s="125">
        <v>1</v>
      </c>
      <c r="BX10" s="126">
        <v>4</v>
      </c>
      <c r="BY10" s="127">
        <f>IF(Q10=0,"",IF(BX10=0,"",(BX10/Q10)))</f>
        <v>0.44444444444444</v>
      </c>
      <c r="BZ10" s="128">
        <v>1</v>
      </c>
      <c r="CA10" s="129">
        <f>IFERROR(BZ10/BX10,"-")</f>
        <v>0.25</v>
      </c>
      <c r="CB10" s="130">
        <v>3000</v>
      </c>
      <c r="CC10" s="131">
        <f>IFERROR(CB10/BX10,"-")</f>
        <v>750</v>
      </c>
      <c r="CD10" s="132">
        <v>1</v>
      </c>
      <c r="CE10" s="132"/>
      <c r="CF10" s="132"/>
      <c r="CG10" s="133">
        <v>1</v>
      </c>
      <c r="CH10" s="134">
        <f>IF(Q10=0,"",IF(CG10=0,"",(CG10/Q10)))</f>
        <v>0.11111111111111</v>
      </c>
      <c r="CI10" s="135">
        <v>1</v>
      </c>
      <c r="CJ10" s="136">
        <f>IFERROR(CI10/CG10,"-")</f>
        <v>1</v>
      </c>
      <c r="CK10" s="137">
        <v>16000</v>
      </c>
      <c r="CL10" s="138">
        <f>IFERROR(CK10/CG10,"-")</f>
        <v>16000</v>
      </c>
      <c r="CM10" s="139"/>
      <c r="CN10" s="139"/>
      <c r="CO10" s="139">
        <v>1</v>
      </c>
      <c r="CP10" s="140">
        <v>3</v>
      </c>
      <c r="CQ10" s="141">
        <v>277000</v>
      </c>
      <c r="CR10" s="141">
        <v>258000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71</v>
      </c>
      <c r="C11" s="189" t="s">
        <v>58</v>
      </c>
      <c r="D11" s="189"/>
      <c r="E11" s="189" t="s">
        <v>59</v>
      </c>
      <c r="F11" s="189" t="s">
        <v>60</v>
      </c>
      <c r="G11" s="189" t="s">
        <v>67</v>
      </c>
      <c r="H11" s="89"/>
      <c r="I11" s="89"/>
      <c r="J11" s="89"/>
      <c r="K11" s="181"/>
      <c r="L11" s="80">
        <v>14</v>
      </c>
      <c r="M11" s="80">
        <v>12</v>
      </c>
      <c r="N11" s="80">
        <v>1</v>
      </c>
      <c r="O11" s="91">
        <v>1</v>
      </c>
      <c r="P11" s="92">
        <v>0</v>
      </c>
      <c r="Q11" s="93">
        <f>O11+P11</f>
        <v>1</v>
      </c>
      <c r="R11" s="81">
        <f>IFERROR(Q11/N11,"-")</f>
        <v>1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72</v>
      </c>
      <c r="C12" s="189" t="s">
        <v>58</v>
      </c>
      <c r="D12" s="189"/>
      <c r="E12" s="189" t="s">
        <v>73</v>
      </c>
      <c r="F12" s="189" t="s">
        <v>74</v>
      </c>
      <c r="G12" s="189" t="s">
        <v>61</v>
      </c>
      <c r="H12" s="89" t="s">
        <v>62</v>
      </c>
      <c r="I12" s="89" t="s">
        <v>63</v>
      </c>
      <c r="J12" s="89" t="s">
        <v>75</v>
      </c>
      <c r="K12" s="181"/>
      <c r="L12" s="80">
        <v>0</v>
      </c>
      <c r="M12" s="80">
        <v>0</v>
      </c>
      <c r="N12" s="80">
        <v>1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73</v>
      </c>
      <c r="F13" s="189" t="s">
        <v>74</v>
      </c>
      <c r="G13" s="189" t="s">
        <v>61</v>
      </c>
      <c r="H13" s="89"/>
      <c r="I13" s="89"/>
      <c r="J13" s="89"/>
      <c r="K13" s="181"/>
      <c r="L13" s="80">
        <v>0</v>
      </c>
      <c r="M13" s="80">
        <v>0</v>
      </c>
      <c r="N13" s="80">
        <v>9</v>
      </c>
      <c r="O13" s="91">
        <v>0</v>
      </c>
      <c r="P13" s="92">
        <v>0</v>
      </c>
      <c r="Q13" s="93">
        <f>O13+P13</f>
        <v>0</v>
      </c>
      <c r="R13" s="81">
        <f>IFERROR(Q13/N13,"-")</f>
        <v>0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73</v>
      </c>
      <c r="F14" s="189" t="s">
        <v>74</v>
      </c>
      <c r="G14" s="189" t="s">
        <v>67</v>
      </c>
      <c r="H14" s="89"/>
      <c r="I14" s="89"/>
      <c r="J14" s="89"/>
      <c r="K14" s="181"/>
      <c r="L14" s="80">
        <v>19</v>
      </c>
      <c r="M14" s="80">
        <v>3</v>
      </c>
      <c r="N14" s="80">
        <v>0</v>
      </c>
      <c r="O14" s="91">
        <v>0</v>
      </c>
      <c r="P14" s="92">
        <v>0</v>
      </c>
      <c r="Q14" s="93">
        <f>O14+P14</f>
        <v>0</v>
      </c>
      <c r="R14" s="81" t="str">
        <f>IFERROR(Q14/N14,"-")</f>
        <v>-</v>
      </c>
      <c r="S14" s="80">
        <v>0</v>
      </c>
      <c r="T14" s="80">
        <v>0</v>
      </c>
      <c r="U14" s="81" t="str">
        <f>IFERROR(T14/(Q14),"-")</f>
        <v>-</v>
      </c>
      <c r="V14" s="82"/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/>
      <c r="AC14" s="85"/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78</v>
      </c>
      <c r="C15" s="189" t="s">
        <v>58</v>
      </c>
      <c r="D15" s="189"/>
      <c r="E15" s="189" t="s">
        <v>73</v>
      </c>
      <c r="F15" s="189" t="s">
        <v>74</v>
      </c>
      <c r="G15" s="189" t="s">
        <v>61</v>
      </c>
      <c r="H15" s="89" t="s">
        <v>62</v>
      </c>
      <c r="I15" s="89" t="s">
        <v>69</v>
      </c>
      <c r="J15" s="89"/>
      <c r="K15" s="181"/>
      <c r="L15" s="80">
        <v>0</v>
      </c>
      <c r="M15" s="80">
        <v>0</v>
      </c>
      <c r="N15" s="80">
        <v>22</v>
      </c>
      <c r="O15" s="91">
        <v>0</v>
      </c>
      <c r="P15" s="92">
        <v>0</v>
      </c>
      <c r="Q15" s="93">
        <f>O15+P15</f>
        <v>0</v>
      </c>
      <c r="R15" s="81">
        <f>IFERROR(Q15/N15,"-")</f>
        <v>0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79</v>
      </c>
      <c r="C16" s="189" t="s">
        <v>58</v>
      </c>
      <c r="D16" s="189"/>
      <c r="E16" s="189" t="s">
        <v>73</v>
      </c>
      <c r="F16" s="189" t="s">
        <v>74</v>
      </c>
      <c r="G16" s="189" t="s">
        <v>61</v>
      </c>
      <c r="H16" s="89"/>
      <c r="I16" s="89"/>
      <c r="J16" s="89"/>
      <c r="K16" s="181"/>
      <c r="L16" s="80">
        <v>14</v>
      </c>
      <c r="M16" s="80">
        <v>0</v>
      </c>
      <c r="N16" s="80">
        <v>56</v>
      </c>
      <c r="O16" s="91">
        <v>4</v>
      </c>
      <c r="P16" s="92">
        <v>0</v>
      </c>
      <c r="Q16" s="93">
        <f>O16+P16</f>
        <v>4</v>
      </c>
      <c r="R16" s="81">
        <f>IFERROR(Q16/N16,"-")</f>
        <v>0.071428571428571</v>
      </c>
      <c r="S16" s="80">
        <v>0</v>
      </c>
      <c r="T16" s="80">
        <v>4</v>
      </c>
      <c r="U16" s="81">
        <f>IFERROR(T16/(Q16),"-")</f>
        <v>1</v>
      </c>
      <c r="V16" s="82"/>
      <c r="W16" s="83">
        <v>2</v>
      </c>
      <c r="X16" s="81">
        <f>IF(Q16=0,"-",W16/Q16)</f>
        <v>0.5</v>
      </c>
      <c r="Y16" s="186">
        <v>11000</v>
      </c>
      <c r="Z16" s="187">
        <f>IFERROR(Y16/Q16,"-")</f>
        <v>2750</v>
      </c>
      <c r="AA16" s="187">
        <f>IFERROR(Y16/W16,"-")</f>
        <v>5500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2</v>
      </c>
      <c r="BP16" s="120">
        <f>IF(Q16=0,"",IF(BO16=0,"",(BO16/Q16)))</f>
        <v>0.5</v>
      </c>
      <c r="BQ16" s="121">
        <v>2</v>
      </c>
      <c r="BR16" s="122">
        <f>IFERROR(BQ16/BO16,"-")</f>
        <v>1</v>
      </c>
      <c r="BS16" s="123">
        <v>11000</v>
      </c>
      <c r="BT16" s="124">
        <f>IFERROR(BS16/BO16,"-")</f>
        <v>5500</v>
      </c>
      <c r="BU16" s="125">
        <v>1</v>
      </c>
      <c r="BV16" s="125">
        <v>1</v>
      </c>
      <c r="BW16" s="125"/>
      <c r="BX16" s="126">
        <v>2</v>
      </c>
      <c r="BY16" s="127">
        <f>IF(Q16=0,"",IF(BX16=0,"",(BX16/Q16)))</f>
        <v>0.5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11000</v>
      </c>
      <c r="CR16" s="141">
        <v>6000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80</v>
      </c>
      <c r="C17" s="189" t="s">
        <v>58</v>
      </c>
      <c r="D17" s="189"/>
      <c r="E17" s="189" t="s">
        <v>73</v>
      </c>
      <c r="F17" s="189" t="s">
        <v>74</v>
      </c>
      <c r="G17" s="189" t="s">
        <v>67</v>
      </c>
      <c r="H17" s="89"/>
      <c r="I17" s="89"/>
      <c r="J17" s="89"/>
      <c r="K17" s="181"/>
      <c r="L17" s="80">
        <v>13</v>
      </c>
      <c r="M17" s="80">
        <v>5</v>
      </c>
      <c r="N17" s="80">
        <v>1</v>
      </c>
      <c r="O17" s="91">
        <v>0</v>
      </c>
      <c r="P17" s="92">
        <v>0</v>
      </c>
      <c r="Q17" s="93">
        <f>O17+P17</f>
        <v>0</v>
      </c>
      <c r="R17" s="81">
        <f>IFERROR(Q17/N17,"-")</f>
        <v>0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81</v>
      </c>
      <c r="C18" s="189" t="s">
        <v>58</v>
      </c>
      <c r="D18" s="189"/>
      <c r="E18" s="189" t="s">
        <v>59</v>
      </c>
      <c r="F18" s="189" t="s">
        <v>60</v>
      </c>
      <c r="G18" s="189" t="s">
        <v>61</v>
      </c>
      <c r="H18" s="89" t="s">
        <v>82</v>
      </c>
      <c r="I18" s="89" t="s">
        <v>63</v>
      </c>
      <c r="J18" s="89" t="s">
        <v>64</v>
      </c>
      <c r="K18" s="181"/>
      <c r="L18" s="80">
        <v>0</v>
      </c>
      <c r="M18" s="80">
        <v>0</v>
      </c>
      <c r="N18" s="80">
        <v>141</v>
      </c>
      <c r="O18" s="91">
        <v>0</v>
      </c>
      <c r="P18" s="92">
        <v>0</v>
      </c>
      <c r="Q18" s="93">
        <f>O18+P18</f>
        <v>0</v>
      </c>
      <c r="R18" s="81">
        <f>IFERROR(Q18/N18,"-")</f>
        <v>0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59</v>
      </c>
      <c r="F19" s="189" t="s">
        <v>60</v>
      </c>
      <c r="G19" s="189" t="s">
        <v>61</v>
      </c>
      <c r="H19" s="89"/>
      <c r="I19" s="89"/>
      <c r="J19" s="89"/>
      <c r="K19" s="181"/>
      <c r="L19" s="80">
        <v>29</v>
      </c>
      <c r="M19" s="80">
        <v>0</v>
      </c>
      <c r="N19" s="80">
        <v>44</v>
      </c>
      <c r="O19" s="91">
        <v>4</v>
      </c>
      <c r="P19" s="92">
        <v>0</v>
      </c>
      <c r="Q19" s="93">
        <f>O19+P19</f>
        <v>4</v>
      </c>
      <c r="R19" s="81">
        <f>IFERROR(Q19/N19,"-")</f>
        <v>0.090909090909091</v>
      </c>
      <c r="S19" s="80">
        <v>0</v>
      </c>
      <c r="T19" s="80">
        <v>2</v>
      </c>
      <c r="U19" s="81">
        <f>IFERROR(T19/(Q19),"-")</f>
        <v>0.5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2</v>
      </c>
      <c r="AO19" s="101">
        <f>IF(Q19=0,"",IF(AN19=0,"",(AN19/Q19)))</f>
        <v>0.5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2</v>
      </c>
      <c r="BG19" s="113">
        <f>IF(Q19=0,"",IF(BF19=0,"",(BF19/Q19)))</f>
        <v>0.5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59</v>
      </c>
      <c r="F20" s="189" t="s">
        <v>60</v>
      </c>
      <c r="G20" s="189" t="s">
        <v>67</v>
      </c>
      <c r="H20" s="89"/>
      <c r="I20" s="89"/>
      <c r="J20" s="89"/>
      <c r="K20" s="181"/>
      <c r="L20" s="80">
        <v>22</v>
      </c>
      <c r="M20" s="80">
        <v>20</v>
      </c>
      <c r="N20" s="80">
        <v>9</v>
      </c>
      <c r="O20" s="91">
        <v>3</v>
      </c>
      <c r="P20" s="92">
        <v>0</v>
      </c>
      <c r="Q20" s="93">
        <f>O20+P20</f>
        <v>3</v>
      </c>
      <c r="R20" s="81">
        <f>IFERROR(Q20/N20,"-")</f>
        <v>0.33333333333333</v>
      </c>
      <c r="S20" s="80">
        <v>1</v>
      </c>
      <c r="T20" s="80">
        <v>1</v>
      </c>
      <c r="U20" s="81">
        <f>IFERROR(T20/(Q20),"-")</f>
        <v>0.33333333333333</v>
      </c>
      <c r="V20" s="82"/>
      <c r="W20" s="83">
        <v>1</v>
      </c>
      <c r="X20" s="81">
        <f>IF(Q20=0,"-",W20/Q20)</f>
        <v>0.33333333333333</v>
      </c>
      <c r="Y20" s="186">
        <v>11000</v>
      </c>
      <c r="Z20" s="187">
        <f>IFERROR(Y20/Q20,"-")</f>
        <v>3666.6666666667</v>
      </c>
      <c r="AA20" s="187">
        <f>IFERROR(Y20/W20,"-")</f>
        <v>11000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0.33333333333333</v>
      </c>
      <c r="BH20" s="112">
        <v>1</v>
      </c>
      <c r="BI20" s="114">
        <f>IFERROR(BH20/BF20,"-")</f>
        <v>1</v>
      </c>
      <c r="BJ20" s="115">
        <v>11000</v>
      </c>
      <c r="BK20" s="116">
        <f>IFERROR(BJ20/BF20,"-")</f>
        <v>11000</v>
      </c>
      <c r="BL20" s="117"/>
      <c r="BM20" s="117"/>
      <c r="BN20" s="117">
        <v>1</v>
      </c>
      <c r="BO20" s="119">
        <v>1</v>
      </c>
      <c r="BP20" s="120">
        <f>IF(Q20=0,"",IF(BO20=0,"",(BO20/Q20)))</f>
        <v>0.33333333333333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>
        <v>1</v>
      </c>
      <c r="CH20" s="134">
        <f>IF(Q20=0,"",IF(CG20=0,"",(CG20/Q20)))</f>
        <v>0.33333333333333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1</v>
      </c>
      <c r="CQ20" s="141">
        <v>11000</v>
      </c>
      <c r="CR20" s="141">
        <v>11000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59</v>
      </c>
      <c r="F21" s="189" t="s">
        <v>60</v>
      </c>
      <c r="G21" s="189" t="s">
        <v>61</v>
      </c>
      <c r="H21" s="89" t="s">
        <v>82</v>
      </c>
      <c r="I21" s="89" t="s">
        <v>69</v>
      </c>
      <c r="J21" s="89"/>
      <c r="K21" s="181"/>
      <c r="L21" s="80">
        <v>1</v>
      </c>
      <c r="M21" s="80">
        <v>0</v>
      </c>
      <c r="N21" s="80">
        <v>52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86</v>
      </c>
      <c r="C22" s="189" t="s">
        <v>58</v>
      </c>
      <c r="D22" s="189"/>
      <c r="E22" s="189" t="s">
        <v>59</v>
      </c>
      <c r="F22" s="189" t="s">
        <v>60</v>
      </c>
      <c r="G22" s="189" t="s">
        <v>61</v>
      </c>
      <c r="H22" s="89"/>
      <c r="I22" s="89"/>
      <c r="J22" s="89"/>
      <c r="K22" s="181"/>
      <c r="L22" s="80">
        <v>25</v>
      </c>
      <c r="M22" s="80">
        <v>0</v>
      </c>
      <c r="N22" s="80">
        <v>58</v>
      </c>
      <c r="O22" s="91">
        <v>5</v>
      </c>
      <c r="P22" s="92">
        <v>0</v>
      </c>
      <c r="Q22" s="93">
        <f>O22+P22</f>
        <v>5</v>
      </c>
      <c r="R22" s="81">
        <f>IFERROR(Q22/N22,"-")</f>
        <v>0.086206896551724</v>
      </c>
      <c r="S22" s="80">
        <v>0</v>
      </c>
      <c r="T22" s="80">
        <v>1</v>
      </c>
      <c r="U22" s="81">
        <f>IFERROR(T22/(Q22),"-")</f>
        <v>0.2</v>
      </c>
      <c r="V22" s="82"/>
      <c r="W22" s="83">
        <v>1</v>
      </c>
      <c r="X22" s="81">
        <f>IF(Q22=0,"-",W22/Q22)</f>
        <v>0.2</v>
      </c>
      <c r="Y22" s="186">
        <v>48000</v>
      </c>
      <c r="Z22" s="187">
        <f>IFERROR(Y22/Q22,"-")</f>
        <v>9600</v>
      </c>
      <c r="AA22" s="187">
        <f>IFERROR(Y22/W22,"-")</f>
        <v>48000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4</v>
      </c>
      <c r="BP22" s="120">
        <f>IF(Q22=0,"",IF(BO22=0,"",(BO22/Q22)))</f>
        <v>0.8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>
        <v>1</v>
      </c>
      <c r="CH22" s="134">
        <f>IF(Q22=0,"",IF(CG22=0,"",(CG22/Q22)))</f>
        <v>0.2</v>
      </c>
      <c r="CI22" s="135">
        <v>1</v>
      </c>
      <c r="CJ22" s="136">
        <f>IFERROR(CI22/CG22,"-")</f>
        <v>1</v>
      </c>
      <c r="CK22" s="137">
        <v>48000</v>
      </c>
      <c r="CL22" s="138">
        <f>IFERROR(CK22/CG22,"-")</f>
        <v>48000</v>
      </c>
      <c r="CM22" s="139"/>
      <c r="CN22" s="139"/>
      <c r="CO22" s="139">
        <v>1</v>
      </c>
      <c r="CP22" s="140">
        <v>1</v>
      </c>
      <c r="CQ22" s="141">
        <v>48000</v>
      </c>
      <c r="CR22" s="141">
        <v>48000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87</v>
      </c>
      <c r="C23" s="189" t="s">
        <v>58</v>
      </c>
      <c r="D23" s="189"/>
      <c r="E23" s="189" t="s">
        <v>59</v>
      </c>
      <c r="F23" s="189" t="s">
        <v>60</v>
      </c>
      <c r="G23" s="189" t="s">
        <v>67</v>
      </c>
      <c r="H23" s="89"/>
      <c r="I23" s="89"/>
      <c r="J23" s="89"/>
      <c r="K23" s="181"/>
      <c r="L23" s="80">
        <v>4</v>
      </c>
      <c r="M23" s="80">
        <v>4</v>
      </c>
      <c r="N23" s="80">
        <v>0</v>
      </c>
      <c r="O23" s="91">
        <v>0</v>
      </c>
      <c r="P23" s="92">
        <v>0</v>
      </c>
      <c r="Q23" s="93">
        <f>O23+P23</f>
        <v>0</v>
      </c>
      <c r="R23" s="81" t="str">
        <f>IFERROR(Q23/N23,"-")</f>
        <v>-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88</v>
      </c>
      <c r="C24" s="189" t="s">
        <v>58</v>
      </c>
      <c r="D24" s="189"/>
      <c r="E24" s="189" t="s">
        <v>73</v>
      </c>
      <c r="F24" s="189" t="s">
        <v>74</v>
      </c>
      <c r="G24" s="189" t="s">
        <v>61</v>
      </c>
      <c r="H24" s="89" t="s">
        <v>82</v>
      </c>
      <c r="I24" s="89" t="s">
        <v>63</v>
      </c>
      <c r="J24" s="89" t="s">
        <v>75</v>
      </c>
      <c r="K24" s="181"/>
      <c r="L24" s="80">
        <v>0</v>
      </c>
      <c r="M24" s="80">
        <v>0</v>
      </c>
      <c r="N24" s="80">
        <v>3</v>
      </c>
      <c r="O24" s="91">
        <v>0</v>
      </c>
      <c r="P24" s="92">
        <v>0</v>
      </c>
      <c r="Q24" s="93">
        <f>O24+P24</f>
        <v>0</v>
      </c>
      <c r="R24" s="81">
        <f>IFERROR(Q24/N24,"-")</f>
        <v>0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89</v>
      </c>
      <c r="C25" s="189" t="s">
        <v>58</v>
      </c>
      <c r="D25" s="189"/>
      <c r="E25" s="189" t="s">
        <v>73</v>
      </c>
      <c r="F25" s="189" t="s">
        <v>74</v>
      </c>
      <c r="G25" s="189" t="s">
        <v>61</v>
      </c>
      <c r="H25" s="89"/>
      <c r="I25" s="89"/>
      <c r="J25" s="89"/>
      <c r="K25" s="181"/>
      <c r="L25" s="80">
        <v>9</v>
      </c>
      <c r="M25" s="80">
        <v>0</v>
      </c>
      <c r="N25" s="80">
        <v>49</v>
      </c>
      <c r="O25" s="91">
        <v>2</v>
      </c>
      <c r="P25" s="92">
        <v>0</v>
      </c>
      <c r="Q25" s="93">
        <f>O25+P25</f>
        <v>2</v>
      </c>
      <c r="R25" s="81">
        <f>IFERROR(Q25/N25,"-")</f>
        <v>0.040816326530612</v>
      </c>
      <c r="S25" s="80">
        <v>0</v>
      </c>
      <c r="T25" s="80">
        <v>0</v>
      </c>
      <c r="U25" s="81">
        <f>IFERROR(T25/(Q25),"-")</f>
        <v>0</v>
      </c>
      <c r="V25" s="82"/>
      <c r="W25" s="83">
        <v>1</v>
      </c>
      <c r="X25" s="81">
        <f>IF(Q25=0,"-",W25/Q25)</f>
        <v>0.5</v>
      </c>
      <c r="Y25" s="186">
        <v>231000</v>
      </c>
      <c r="Z25" s="187">
        <f>IFERROR(Y25/Q25,"-")</f>
        <v>115500</v>
      </c>
      <c r="AA25" s="187">
        <f>IFERROR(Y25/W25,"-")</f>
        <v>231000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0.5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</v>
      </c>
      <c r="BP25" s="120">
        <f>IF(Q25=0,"",IF(BO25=0,"",(BO25/Q25)))</f>
        <v>0.5</v>
      </c>
      <c r="BQ25" s="121">
        <v>1</v>
      </c>
      <c r="BR25" s="122">
        <f>IFERROR(BQ25/BO25,"-")</f>
        <v>1</v>
      </c>
      <c r="BS25" s="123">
        <v>231000</v>
      </c>
      <c r="BT25" s="124">
        <f>IFERROR(BS25/BO25,"-")</f>
        <v>231000</v>
      </c>
      <c r="BU25" s="125"/>
      <c r="BV25" s="125"/>
      <c r="BW25" s="125">
        <v>1</v>
      </c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231000</v>
      </c>
      <c r="CR25" s="141">
        <v>231000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/>
      <c r="B26" s="189" t="s">
        <v>90</v>
      </c>
      <c r="C26" s="189" t="s">
        <v>58</v>
      </c>
      <c r="D26" s="189"/>
      <c r="E26" s="189" t="s">
        <v>73</v>
      </c>
      <c r="F26" s="189" t="s">
        <v>74</v>
      </c>
      <c r="G26" s="189" t="s">
        <v>67</v>
      </c>
      <c r="H26" s="89"/>
      <c r="I26" s="89"/>
      <c r="J26" s="89"/>
      <c r="K26" s="181"/>
      <c r="L26" s="80">
        <v>5</v>
      </c>
      <c r="M26" s="80">
        <v>4</v>
      </c>
      <c r="N26" s="80">
        <v>4</v>
      </c>
      <c r="O26" s="91">
        <v>1</v>
      </c>
      <c r="P26" s="92">
        <v>0</v>
      </c>
      <c r="Q26" s="93">
        <f>O26+P26</f>
        <v>1</v>
      </c>
      <c r="R26" s="81">
        <f>IFERROR(Q26/N26,"-")</f>
        <v>0.25</v>
      </c>
      <c r="S26" s="80">
        <v>1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1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91</v>
      </c>
      <c r="C27" s="189" t="s">
        <v>58</v>
      </c>
      <c r="D27" s="189"/>
      <c r="E27" s="189" t="s">
        <v>73</v>
      </c>
      <c r="F27" s="189" t="s">
        <v>74</v>
      </c>
      <c r="G27" s="189" t="s">
        <v>61</v>
      </c>
      <c r="H27" s="89" t="s">
        <v>82</v>
      </c>
      <c r="I27" s="89" t="s">
        <v>69</v>
      </c>
      <c r="J27" s="89"/>
      <c r="K27" s="181"/>
      <c r="L27" s="80">
        <v>0</v>
      </c>
      <c r="M27" s="80">
        <v>0</v>
      </c>
      <c r="N27" s="80">
        <v>23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/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/>
      <c r="AC27" s="85"/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92</v>
      </c>
      <c r="C28" s="189" t="s">
        <v>58</v>
      </c>
      <c r="D28" s="189"/>
      <c r="E28" s="189" t="s">
        <v>73</v>
      </c>
      <c r="F28" s="189" t="s">
        <v>74</v>
      </c>
      <c r="G28" s="189" t="s">
        <v>61</v>
      </c>
      <c r="H28" s="89"/>
      <c r="I28" s="89"/>
      <c r="J28" s="89"/>
      <c r="K28" s="181"/>
      <c r="L28" s="80">
        <v>4</v>
      </c>
      <c r="M28" s="80">
        <v>0</v>
      </c>
      <c r="N28" s="80">
        <v>24</v>
      </c>
      <c r="O28" s="91">
        <v>2</v>
      </c>
      <c r="P28" s="92">
        <v>0</v>
      </c>
      <c r="Q28" s="93">
        <f>O28+P28</f>
        <v>2</v>
      </c>
      <c r="R28" s="81">
        <f>IFERROR(Q28/N28,"-")</f>
        <v>0.083333333333333</v>
      </c>
      <c r="S28" s="80">
        <v>0</v>
      </c>
      <c r="T28" s="80">
        <v>1</v>
      </c>
      <c r="U28" s="81">
        <f>IFERROR(T28/(Q28),"-")</f>
        <v>0.5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2</v>
      </c>
      <c r="BY28" s="127">
        <f>IF(Q28=0,"",IF(BX28=0,"",(BX28/Q28)))</f>
        <v>1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93</v>
      </c>
      <c r="C29" s="189" t="s">
        <v>58</v>
      </c>
      <c r="D29" s="189"/>
      <c r="E29" s="189" t="s">
        <v>73</v>
      </c>
      <c r="F29" s="189" t="s">
        <v>74</v>
      </c>
      <c r="G29" s="189" t="s">
        <v>67</v>
      </c>
      <c r="H29" s="89"/>
      <c r="I29" s="89"/>
      <c r="J29" s="89"/>
      <c r="K29" s="181"/>
      <c r="L29" s="80">
        <v>4</v>
      </c>
      <c r="M29" s="80">
        <v>4</v>
      </c>
      <c r="N29" s="80">
        <v>1</v>
      </c>
      <c r="O29" s="91">
        <v>1</v>
      </c>
      <c r="P29" s="92">
        <v>0</v>
      </c>
      <c r="Q29" s="93">
        <f>O29+P29</f>
        <v>1</v>
      </c>
      <c r="R29" s="81">
        <f>IFERROR(Q29/N29,"-")</f>
        <v>1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>
        <v>1</v>
      </c>
      <c r="CH29" s="134">
        <f>IF(Q29=0,"",IF(CG29=0,"",(CG29/Q29)))</f>
        <v>1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0.065454545454545</v>
      </c>
      <c r="B30" s="189" t="s">
        <v>94</v>
      </c>
      <c r="C30" s="189" t="s">
        <v>58</v>
      </c>
      <c r="D30" s="189"/>
      <c r="E30" s="189" t="s">
        <v>95</v>
      </c>
      <c r="F30" s="189" t="s">
        <v>96</v>
      </c>
      <c r="G30" s="189" t="s">
        <v>61</v>
      </c>
      <c r="H30" s="89" t="s">
        <v>97</v>
      </c>
      <c r="I30" s="89" t="s">
        <v>98</v>
      </c>
      <c r="J30" s="89" t="s">
        <v>99</v>
      </c>
      <c r="K30" s="181">
        <v>550000</v>
      </c>
      <c r="L30" s="80">
        <v>0</v>
      </c>
      <c r="M30" s="80">
        <v>0</v>
      </c>
      <c r="N30" s="80">
        <v>172</v>
      </c>
      <c r="O30" s="91">
        <v>0</v>
      </c>
      <c r="P30" s="92">
        <v>0</v>
      </c>
      <c r="Q30" s="93">
        <f>O30+P30</f>
        <v>0</v>
      </c>
      <c r="R30" s="81">
        <f>IFERROR(Q30/N30,"-")</f>
        <v>0</v>
      </c>
      <c r="S30" s="80">
        <v>0</v>
      </c>
      <c r="T30" s="80">
        <v>0</v>
      </c>
      <c r="U30" s="81" t="str">
        <f>IFERROR(T30/(Q30),"-")</f>
        <v>-</v>
      </c>
      <c r="V30" s="82">
        <f>IFERROR(K30/SUM(Q30:Q37),"-")</f>
        <v>12222.222222222</v>
      </c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>
        <f>SUM(Y30:Y37)-SUM(K30:K37)</f>
        <v>-514000</v>
      </c>
      <c r="AC30" s="85">
        <f>SUM(Y30:Y37)/SUM(K30:K37)</f>
        <v>0.065454545454545</v>
      </c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100</v>
      </c>
      <c r="C31" s="189" t="s">
        <v>58</v>
      </c>
      <c r="D31" s="189"/>
      <c r="E31" s="189" t="s">
        <v>95</v>
      </c>
      <c r="F31" s="189" t="s">
        <v>96</v>
      </c>
      <c r="G31" s="189" t="s">
        <v>61</v>
      </c>
      <c r="H31" s="89"/>
      <c r="I31" s="89"/>
      <c r="J31" s="89"/>
      <c r="K31" s="181"/>
      <c r="L31" s="80">
        <v>79</v>
      </c>
      <c r="M31" s="80">
        <v>0</v>
      </c>
      <c r="N31" s="80">
        <v>267</v>
      </c>
      <c r="O31" s="91">
        <v>32</v>
      </c>
      <c r="P31" s="92">
        <v>1</v>
      </c>
      <c r="Q31" s="93">
        <f>O31+P31</f>
        <v>33</v>
      </c>
      <c r="R31" s="81">
        <f>IFERROR(Q31/N31,"-")</f>
        <v>0.12359550561798</v>
      </c>
      <c r="S31" s="80">
        <v>1</v>
      </c>
      <c r="T31" s="80">
        <v>9</v>
      </c>
      <c r="U31" s="81">
        <f>IFERROR(T31/(Q31),"-")</f>
        <v>0.27272727272727</v>
      </c>
      <c r="V31" s="82"/>
      <c r="W31" s="83">
        <v>2</v>
      </c>
      <c r="X31" s="81">
        <f>IF(Q31=0,"-",W31/Q31)</f>
        <v>0.060606060606061</v>
      </c>
      <c r="Y31" s="186">
        <v>12000</v>
      </c>
      <c r="Z31" s="187">
        <f>IFERROR(Y31/Q31,"-")</f>
        <v>363.63636363636</v>
      </c>
      <c r="AA31" s="187">
        <f>IFERROR(Y31/W31,"-")</f>
        <v>6000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4</v>
      </c>
      <c r="AO31" s="101">
        <f>IF(Q31=0,"",IF(AN31=0,"",(AN31/Q31)))</f>
        <v>0.12121212121212</v>
      </c>
      <c r="AP31" s="100">
        <v>1</v>
      </c>
      <c r="AQ31" s="102">
        <f>IFERROR(AP31/AN31,"-")</f>
        <v>0.25</v>
      </c>
      <c r="AR31" s="103">
        <v>3000</v>
      </c>
      <c r="AS31" s="104">
        <f>IFERROR(AR31/AN31,"-")</f>
        <v>750</v>
      </c>
      <c r="AT31" s="105">
        <v>1</v>
      </c>
      <c r="AU31" s="105"/>
      <c r="AV31" s="105"/>
      <c r="AW31" s="106">
        <v>4</v>
      </c>
      <c r="AX31" s="107">
        <f>IF(Q31=0,"",IF(AW31=0,"",(AW31/Q31)))</f>
        <v>0.12121212121212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8</v>
      </c>
      <c r="BG31" s="113">
        <f>IF(Q31=0,"",IF(BF31=0,"",(BF31/Q31)))</f>
        <v>0.24242424242424</v>
      </c>
      <c r="BH31" s="112">
        <v>1</v>
      </c>
      <c r="BI31" s="114">
        <f>IFERROR(BH31/BF31,"-")</f>
        <v>0.125</v>
      </c>
      <c r="BJ31" s="115">
        <v>3000</v>
      </c>
      <c r="BK31" s="116">
        <f>IFERROR(BJ31/BF31,"-")</f>
        <v>375</v>
      </c>
      <c r="BL31" s="117">
        <v>1</v>
      </c>
      <c r="BM31" s="117"/>
      <c r="BN31" s="117"/>
      <c r="BO31" s="119">
        <v>9</v>
      </c>
      <c r="BP31" s="120">
        <f>IF(Q31=0,"",IF(BO31=0,"",(BO31/Q31)))</f>
        <v>0.27272727272727</v>
      </c>
      <c r="BQ31" s="121">
        <v>1</v>
      </c>
      <c r="BR31" s="122">
        <f>IFERROR(BQ31/BO31,"-")</f>
        <v>0.11111111111111</v>
      </c>
      <c r="BS31" s="123">
        <v>11000</v>
      </c>
      <c r="BT31" s="124">
        <f>IFERROR(BS31/BO31,"-")</f>
        <v>1222.2222222222</v>
      </c>
      <c r="BU31" s="125"/>
      <c r="BV31" s="125"/>
      <c r="BW31" s="125">
        <v>1</v>
      </c>
      <c r="BX31" s="126">
        <v>5</v>
      </c>
      <c r="BY31" s="127">
        <f>IF(Q31=0,"",IF(BX31=0,"",(BX31/Q31)))</f>
        <v>0.15151515151515</v>
      </c>
      <c r="BZ31" s="128">
        <v>1</v>
      </c>
      <c r="CA31" s="129">
        <f>IFERROR(BZ31/BX31,"-")</f>
        <v>0.2</v>
      </c>
      <c r="CB31" s="130">
        <v>6000</v>
      </c>
      <c r="CC31" s="131">
        <f>IFERROR(CB31/BX31,"-")</f>
        <v>1200</v>
      </c>
      <c r="CD31" s="132"/>
      <c r="CE31" s="132">
        <v>1</v>
      </c>
      <c r="CF31" s="132"/>
      <c r="CG31" s="133">
        <v>3</v>
      </c>
      <c r="CH31" s="134">
        <f>IF(Q31=0,"",IF(CG31=0,"",(CG31/Q31)))</f>
        <v>0.090909090909091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2</v>
      </c>
      <c r="CQ31" s="141">
        <v>12000</v>
      </c>
      <c r="CR31" s="141">
        <v>11000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101</v>
      </c>
      <c r="C32" s="189" t="s">
        <v>58</v>
      </c>
      <c r="D32" s="189"/>
      <c r="E32" s="189" t="s">
        <v>95</v>
      </c>
      <c r="F32" s="189" t="s">
        <v>96</v>
      </c>
      <c r="G32" s="189" t="s">
        <v>67</v>
      </c>
      <c r="H32" s="89"/>
      <c r="I32" s="89"/>
      <c r="J32" s="89"/>
      <c r="K32" s="181"/>
      <c r="L32" s="80">
        <v>73</v>
      </c>
      <c r="M32" s="80">
        <v>29</v>
      </c>
      <c r="N32" s="80">
        <v>24</v>
      </c>
      <c r="O32" s="91">
        <v>4</v>
      </c>
      <c r="P32" s="92">
        <v>0</v>
      </c>
      <c r="Q32" s="93">
        <f>O32+P32</f>
        <v>4</v>
      </c>
      <c r="R32" s="81">
        <f>IFERROR(Q32/N32,"-")</f>
        <v>0.16666666666667</v>
      </c>
      <c r="S32" s="80">
        <v>0</v>
      </c>
      <c r="T32" s="80">
        <v>1</v>
      </c>
      <c r="U32" s="81">
        <f>IFERROR(T32/(Q32),"-")</f>
        <v>0.25</v>
      </c>
      <c r="V32" s="82"/>
      <c r="W32" s="83">
        <v>1</v>
      </c>
      <c r="X32" s="81">
        <f>IF(Q32=0,"-",W32/Q32)</f>
        <v>0.25</v>
      </c>
      <c r="Y32" s="186">
        <v>21000</v>
      </c>
      <c r="Z32" s="187">
        <f>IFERROR(Y32/Q32,"-")</f>
        <v>5250</v>
      </c>
      <c r="AA32" s="187">
        <f>IFERROR(Y32/W32,"-")</f>
        <v>21000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>
        <v>1</v>
      </c>
      <c r="AX32" s="107">
        <f>IF(Q32=0,"",IF(AW32=0,"",(AW32/Q32)))</f>
        <v>0.25</v>
      </c>
      <c r="AY32" s="106"/>
      <c r="AZ32" s="108">
        <f>IFERROR(AY32/AW32,"-")</f>
        <v>0</v>
      </c>
      <c r="BA32" s="109"/>
      <c r="BB32" s="110">
        <f>IFERROR(BA32/AW32,"-")</f>
        <v>0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2</v>
      </c>
      <c r="BP32" s="120">
        <f>IF(Q32=0,"",IF(BO32=0,"",(BO32/Q32)))</f>
        <v>0.5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1</v>
      </c>
      <c r="BY32" s="127">
        <f>IF(Q32=0,"",IF(BX32=0,"",(BX32/Q32)))</f>
        <v>0.25</v>
      </c>
      <c r="BZ32" s="128">
        <v>1</v>
      </c>
      <c r="CA32" s="129">
        <f>IFERROR(BZ32/BX32,"-")</f>
        <v>1</v>
      </c>
      <c r="CB32" s="130">
        <v>21000</v>
      </c>
      <c r="CC32" s="131">
        <f>IFERROR(CB32/BX32,"-")</f>
        <v>21000</v>
      </c>
      <c r="CD32" s="132"/>
      <c r="CE32" s="132"/>
      <c r="CF32" s="132">
        <v>1</v>
      </c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1</v>
      </c>
      <c r="CQ32" s="141">
        <v>21000</v>
      </c>
      <c r="CR32" s="141">
        <v>21000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102</v>
      </c>
      <c r="C33" s="189" t="s">
        <v>58</v>
      </c>
      <c r="D33" s="189"/>
      <c r="E33" s="189" t="s">
        <v>103</v>
      </c>
      <c r="F33" s="189" t="s">
        <v>104</v>
      </c>
      <c r="G33" s="189" t="s">
        <v>61</v>
      </c>
      <c r="H33" s="89" t="s">
        <v>97</v>
      </c>
      <c r="I33" s="89" t="s">
        <v>105</v>
      </c>
      <c r="J33" s="89"/>
      <c r="K33" s="181"/>
      <c r="L33" s="80">
        <v>7</v>
      </c>
      <c r="M33" s="80">
        <v>0</v>
      </c>
      <c r="N33" s="80">
        <v>36</v>
      </c>
      <c r="O33" s="91">
        <v>4</v>
      </c>
      <c r="P33" s="92">
        <v>0</v>
      </c>
      <c r="Q33" s="93">
        <f>O33+P33</f>
        <v>4</v>
      </c>
      <c r="R33" s="81">
        <f>IFERROR(Q33/N33,"-")</f>
        <v>0.11111111111111</v>
      </c>
      <c r="S33" s="80">
        <v>1</v>
      </c>
      <c r="T33" s="80">
        <v>2</v>
      </c>
      <c r="U33" s="81">
        <f>IFERROR(T33/(Q33),"-")</f>
        <v>0.5</v>
      </c>
      <c r="V33" s="82"/>
      <c r="W33" s="83">
        <v>1</v>
      </c>
      <c r="X33" s="81">
        <f>IF(Q33=0,"-",W33/Q33)</f>
        <v>0.25</v>
      </c>
      <c r="Y33" s="186">
        <v>3000</v>
      </c>
      <c r="Z33" s="187">
        <f>IFERROR(Y33/Q33,"-")</f>
        <v>750</v>
      </c>
      <c r="AA33" s="187">
        <f>IFERROR(Y33/W33,"-")</f>
        <v>3000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1</v>
      </c>
      <c r="AO33" s="101">
        <f>IF(Q33=0,"",IF(AN33=0,"",(AN33/Q33)))</f>
        <v>0.25</v>
      </c>
      <c r="AP33" s="100">
        <v>1</v>
      </c>
      <c r="AQ33" s="102">
        <f>IFERROR(AP33/AN33,"-")</f>
        <v>1</v>
      </c>
      <c r="AR33" s="103">
        <v>3000</v>
      </c>
      <c r="AS33" s="104">
        <f>IFERROR(AR33/AN33,"-")</f>
        <v>3000</v>
      </c>
      <c r="AT33" s="105">
        <v>1</v>
      </c>
      <c r="AU33" s="105"/>
      <c r="AV33" s="105"/>
      <c r="AW33" s="106">
        <v>1</v>
      </c>
      <c r="AX33" s="107">
        <f>IF(Q33=0,"",IF(AW33=0,"",(AW33/Q33)))</f>
        <v>0.25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0.25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1</v>
      </c>
      <c r="BY33" s="127">
        <f>IF(Q33=0,"",IF(BX33=0,"",(BX33/Q33)))</f>
        <v>0.25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3000</v>
      </c>
      <c r="CR33" s="141">
        <v>3000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106</v>
      </c>
      <c r="C34" s="189" t="s">
        <v>58</v>
      </c>
      <c r="D34" s="189"/>
      <c r="E34" s="189" t="s">
        <v>103</v>
      </c>
      <c r="F34" s="189" t="s">
        <v>104</v>
      </c>
      <c r="G34" s="189" t="s">
        <v>67</v>
      </c>
      <c r="H34" s="89"/>
      <c r="I34" s="89"/>
      <c r="J34" s="89"/>
      <c r="K34" s="181"/>
      <c r="L34" s="80">
        <v>69</v>
      </c>
      <c r="M34" s="80">
        <v>18</v>
      </c>
      <c r="N34" s="80">
        <v>5</v>
      </c>
      <c r="O34" s="91">
        <v>2</v>
      </c>
      <c r="P34" s="92">
        <v>0</v>
      </c>
      <c r="Q34" s="93">
        <f>O34+P34</f>
        <v>2</v>
      </c>
      <c r="R34" s="81">
        <f>IFERROR(Q34/N34,"-")</f>
        <v>0.4</v>
      </c>
      <c r="S34" s="80">
        <v>0</v>
      </c>
      <c r="T34" s="80">
        <v>1</v>
      </c>
      <c r="U34" s="81">
        <f>IFERROR(T34/(Q34),"-")</f>
        <v>0.5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>
        <v>1</v>
      </c>
      <c r="CH34" s="134">
        <f>IF(Q34=0,"",IF(CG34=0,"",(CG34/Q34)))</f>
        <v>0.5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107</v>
      </c>
      <c r="C35" s="189" t="s">
        <v>58</v>
      </c>
      <c r="D35" s="189"/>
      <c r="E35" s="189" t="s">
        <v>108</v>
      </c>
      <c r="F35" s="189" t="s">
        <v>109</v>
      </c>
      <c r="G35" s="189" t="s">
        <v>61</v>
      </c>
      <c r="H35" s="89" t="s">
        <v>97</v>
      </c>
      <c r="I35" s="89" t="s">
        <v>110</v>
      </c>
      <c r="J35" s="89"/>
      <c r="K35" s="181"/>
      <c r="L35" s="80">
        <v>0</v>
      </c>
      <c r="M35" s="80">
        <v>0</v>
      </c>
      <c r="N35" s="80">
        <v>2</v>
      </c>
      <c r="O35" s="91">
        <v>0</v>
      </c>
      <c r="P35" s="92">
        <v>0</v>
      </c>
      <c r="Q35" s="93">
        <f>O35+P35</f>
        <v>0</v>
      </c>
      <c r="R35" s="81">
        <f>IFERROR(Q35/N35,"-")</f>
        <v>0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111</v>
      </c>
      <c r="C36" s="189" t="s">
        <v>58</v>
      </c>
      <c r="D36" s="189"/>
      <c r="E36" s="189" t="s">
        <v>108</v>
      </c>
      <c r="F36" s="189" t="s">
        <v>109</v>
      </c>
      <c r="G36" s="189" t="s">
        <v>61</v>
      </c>
      <c r="H36" s="89"/>
      <c r="I36" s="89"/>
      <c r="J36" s="89"/>
      <c r="K36" s="181"/>
      <c r="L36" s="80">
        <v>2</v>
      </c>
      <c r="M36" s="80">
        <v>0</v>
      </c>
      <c r="N36" s="80">
        <v>17</v>
      </c>
      <c r="O36" s="91">
        <v>2</v>
      </c>
      <c r="P36" s="92">
        <v>0</v>
      </c>
      <c r="Q36" s="93">
        <f>O36+P36</f>
        <v>2</v>
      </c>
      <c r="R36" s="81">
        <f>IFERROR(Q36/N36,"-")</f>
        <v>0.11764705882353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0.5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1</v>
      </c>
      <c r="BP36" s="120">
        <f>IF(Q36=0,"",IF(BO36=0,"",(BO36/Q36)))</f>
        <v>0.5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112</v>
      </c>
      <c r="C37" s="189" t="s">
        <v>58</v>
      </c>
      <c r="D37" s="189"/>
      <c r="E37" s="189" t="s">
        <v>108</v>
      </c>
      <c r="F37" s="189" t="s">
        <v>109</v>
      </c>
      <c r="G37" s="189" t="s">
        <v>67</v>
      </c>
      <c r="H37" s="89"/>
      <c r="I37" s="89"/>
      <c r="J37" s="89"/>
      <c r="K37" s="181"/>
      <c r="L37" s="80">
        <v>1</v>
      </c>
      <c r="M37" s="80">
        <v>1</v>
      </c>
      <c r="N37" s="80">
        <v>0</v>
      </c>
      <c r="O37" s="91">
        <v>0</v>
      </c>
      <c r="P37" s="92">
        <v>0</v>
      </c>
      <c r="Q37" s="93">
        <f>O37+P37</f>
        <v>0</v>
      </c>
      <c r="R37" s="81" t="str">
        <f>IFERROR(Q37/N37,"-")</f>
        <v>-</v>
      </c>
      <c r="S37" s="80">
        <v>0</v>
      </c>
      <c r="T37" s="80">
        <v>0</v>
      </c>
      <c r="U37" s="81" t="str">
        <f>IFERROR(T37/(Q37),"-")</f>
        <v>-</v>
      </c>
      <c r="V37" s="82"/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/>
      <c r="AC37" s="85"/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0.16</v>
      </c>
      <c r="B38" s="189" t="s">
        <v>113</v>
      </c>
      <c r="C38" s="189" t="s">
        <v>58</v>
      </c>
      <c r="D38" s="189"/>
      <c r="E38" s="189" t="s">
        <v>114</v>
      </c>
      <c r="F38" s="189" t="s">
        <v>115</v>
      </c>
      <c r="G38" s="189" t="s">
        <v>61</v>
      </c>
      <c r="H38" s="89" t="s">
        <v>116</v>
      </c>
      <c r="I38" s="89" t="s">
        <v>117</v>
      </c>
      <c r="J38" s="89" t="s">
        <v>118</v>
      </c>
      <c r="K38" s="181">
        <v>300000</v>
      </c>
      <c r="L38" s="80">
        <v>4</v>
      </c>
      <c r="M38" s="80">
        <v>0</v>
      </c>
      <c r="N38" s="80">
        <v>20</v>
      </c>
      <c r="O38" s="91">
        <v>1</v>
      </c>
      <c r="P38" s="92">
        <v>0</v>
      </c>
      <c r="Q38" s="93">
        <f>O38+P38</f>
        <v>1</v>
      </c>
      <c r="R38" s="81">
        <f>IFERROR(Q38/N38,"-")</f>
        <v>0.05</v>
      </c>
      <c r="S38" s="80">
        <v>0</v>
      </c>
      <c r="T38" s="80">
        <v>0</v>
      </c>
      <c r="U38" s="81">
        <f>IFERROR(T38/(Q38),"-")</f>
        <v>0</v>
      </c>
      <c r="V38" s="82">
        <f>IFERROR(K38/SUM(Q38:Q54),"-")</f>
        <v>9375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SUM(Y38:Y54)-SUM(K38:K54)</f>
        <v>-252000</v>
      </c>
      <c r="AC38" s="85">
        <f>SUM(Y38:Y54)/SUM(K38:K54)</f>
        <v>0.16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1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119</v>
      </c>
      <c r="C39" s="189" t="s">
        <v>58</v>
      </c>
      <c r="D39" s="189"/>
      <c r="E39" s="189" t="s">
        <v>120</v>
      </c>
      <c r="F39" s="189" t="s">
        <v>121</v>
      </c>
      <c r="G39" s="189" t="s">
        <v>61</v>
      </c>
      <c r="H39" s="89" t="s">
        <v>122</v>
      </c>
      <c r="I39" s="89" t="s">
        <v>117</v>
      </c>
      <c r="J39" s="89" t="s">
        <v>123</v>
      </c>
      <c r="K39" s="181"/>
      <c r="L39" s="80">
        <v>1</v>
      </c>
      <c r="M39" s="80">
        <v>0</v>
      </c>
      <c r="N39" s="80">
        <v>5</v>
      </c>
      <c r="O39" s="91">
        <v>1</v>
      </c>
      <c r="P39" s="92">
        <v>0</v>
      </c>
      <c r="Q39" s="93">
        <f>O39+P39</f>
        <v>1</v>
      </c>
      <c r="R39" s="81">
        <f>IFERROR(Q39/N39,"-")</f>
        <v>0.2</v>
      </c>
      <c r="S39" s="80">
        <v>0</v>
      </c>
      <c r="T39" s="80">
        <v>0</v>
      </c>
      <c r="U39" s="81">
        <f>IFERROR(T39/(Q39),"-")</f>
        <v>0</v>
      </c>
      <c r="V39" s="82"/>
      <c r="W39" s="83">
        <v>1</v>
      </c>
      <c r="X39" s="81">
        <f>IF(Q39=0,"-",W39/Q39)</f>
        <v>1</v>
      </c>
      <c r="Y39" s="186">
        <v>3000</v>
      </c>
      <c r="Z39" s="187">
        <f>IFERROR(Y39/Q39,"-")</f>
        <v>3000</v>
      </c>
      <c r="AA39" s="187">
        <f>IFERROR(Y39/W39,"-")</f>
        <v>3000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>
        <v>1</v>
      </c>
      <c r="BY39" s="127">
        <f>IF(Q39=0,"",IF(BX39=0,"",(BX39/Q39)))</f>
        <v>1</v>
      </c>
      <c r="BZ39" s="128">
        <v>1</v>
      </c>
      <c r="CA39" s="129">
        <f>IFERROR(BZ39/BX39,"-")</f>
        <v>1</v>
      </c>
      <c r="CB39" s="130">
        <v>3000</v>
      </c>
      <c r="CC39" s="131">
        <f>IFERROR(CB39/BX39,"-")</f>
        <v>3000</v>
      </c>
      <c r="CD39" s="132">
        <v>1</v>
      </c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3000</v>
      </c>
      <c r="CR39" s="141">
        <v>3000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124</v>
      </c>
      <c r="C40" s="189" t="s">
        <v>58</v>
      </c>
      <c r="D40" s="189"/>
      <c r="E40" s="189" t="s">
        <v>125</v>
      </c>
      <c r="F40" s="189" t="s">
        <v>126</v>
      </c>
      <c r="G40" s="189" t="s">
        <v>61</v>
      </c>
      <c r="H40" s="89" t="s">
        <v>127</v>
      </c>
      <c r="I40" s="89" t="s">
        <v>117</v>
      </c>
      <c r="J40" s="190" t="s">
        <v>128</v>
      </c>
      <c r="K40" s="181"/>
      <c r="L40" s="80">
        <v>0</v>
      </c>
      <c r="M40" s="80">
        <v>0</v>
      </c>
      <c r="N40" s="80">
        <v>41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129</v>
      </c>
      <c r="C41" s="189" t="s">
        <v>58</v>
      </c>
      <c r="D41" s="189"/>
      <c r="E41" s="189" t="s">
        <v>125</v>
      </c>
      <c r="F41" s="189" t="s">
        <v>126</v>
      </c>
      <c r="G41" s="189" t="s">
        <v>61</v>
      </c>
      <c r="H41" s="89"/>
      <c r="I41" s="89"/>
      <c r="J41" s="89"/>
      <c r="K41" s="181"/>
      <c r="L41" s="80">
        <v>13</v>
      </c>
      <c r="M41" s="80">
        <v>0</v>
      </c>
      <c r="N41" s="80">
        <v>35</v>
      </c>
      <c r="O41" s="91">
        <v>3</v>
      </c>
      <c r="P41" s="92">
        <v>0</v>
      </c>
      <c r="Q41" s="93">
        <f>O41+P41</f>
        <v>3</v>
      </c>
      <c r="R41" s="81">
        <f>IFERROR(Q41/N41,"-")</f>
        <v>0.085714285714286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2</v>
      </c>
      <c r="BP41" s="120">
        <f>IF(Q41=0,"",IF(BO41=0,"",(BO41/Q41)))</f>
        <v>0.66666666666667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>
        <v>1</v>
      </c>
      <c r="CH41" s="134">
        <f>IF(Q41=0,"",IF(CG41=0,"",(CG41/Q41)))</f>
        <v>0.33333333333333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130</v>
      </c>
      <c r="C42" s="189" t="s">
        <v>58</v>
      </c>
      <c r="D42" s="189"/>
      <c r="E42" s="189" t="s">
        <v>131</v>
      </c>
      <c r="F42" s="189" t="s">
        <v>132</v>
      </c>
      <c r="G42" s="189" t="s">
        <v>133</v>
      </c>
      <c r="H42" s="89" t="s">
        <v>134</v>
      </c>
      <c r="I42" s="89" t="s">
        <v>117</v>
      </c>
      <c r="J42" s="191" t="s">
        <v>135</v>
      </c>
      <c r="K42" s="181"/>
      <c r="L42" s="80">
        <v>3</v>
      </c>
      <c r="M42" s="80">
        <v>0</v>
      </c>
      <c r="N42" s="80">
        <v>28</v>
      </c>
      <c r="O42" s="91">
        <v>2</v>
      </c>
      <c r="P42" s="92">
        <v>0</v>
      </c>
      <c r="Q42" s="93">
        <f>O42+P42</f>
        <v>2</v>
      </c>
      <c r="R42" s="81">
        <f>IFERROR(Q42/N42,"-")</f>
        <v>0.071428571428571</v>
      </c>
      <c r="S42" s="80">
        <v>0</v>
      </c>
      <c r="T42" s="80">
        <v>2</v>
      </c>
      <c r="U42" s="81">
        <f>IFERROR(T42/(Q42),"-")</f>
        <v>1</v>
      </c>
      <c r="V42" s="82"/>
      <c r="W42" s="83">
        <v>1</v>
      </c>
      <c r="X42" s="81">
        <f>IF(Q42=0,"-",W42/Q42)</f>
        <v>0.5</v>
      </c>
      <c r="Y42" s="186">
        <v>5000</v>
      </c>
      <c r="Z42" s="187">
        <f>IFERROR(Y42/Q42,"-")</f>
        <v>2500</v>
      </c>
      <c r="AA42" s="187">
        <f>IFERROR(Y42/W42,"-")</f>
        <v>5000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2</v>
      </c>
      <c r="BP42" s="120">
        <f>IF(Q42=0,"",IF(BO42=0,"",(BO42/Q42)))</f>
        <v>1</v>
      </c>
      <c r="BQ42" s="121">
        <v>1</v>
      </c>
      <c r="BR42" s="122">
        <f>IFERROR(BQ42/BO42,"-")</f>
        <v>0.5</v>
      </c>
      <c r="BS42" s="123">
        <v>5000</v>
      </c>
      <c r="BT42" s="124">
        <f>IFERROR(BS42/BO42,"-")</f>
        <v>2500</v>
      </c>
      <c r="BU42" s="125">
        <v>1</v>
      </c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5000</v>
      </c>
      <c r="CR42" s="141">
        <v>5000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136</v>
      </c>
      <c r="C43" s="189" t="s">
        <v>58</v>
      </c>
      <c r="D43" s="189"/>
      <c r="E43" s="189" t="s">
        <v>114</v>
      </c>
      <c r="F43" s="189" t="s">
        <v>115</v>
      </c>
      <c r="G43" s="189" t="s">
        <v>61</v>
      </c>
      <c r="H43" s="89" t="s">
        <v>137</v>
      </c>
      <c r="I43" s="89" t="s">
        <v>117</v>
      </c>
      <c r="J43" s="89" t="s">
        <v>138</v>
      </c>
      <c r="K43" s="181"/>
      <c r="L43" s="80">
        <v>1</v>
      </c>
      <c r="M43" s="80">
        <v>0</v>
      </c>
      <c r="N43" s="80">
        <v>14</v>
      </c>
      <c r="O43" s="91">
        <v>0</v>
      </c>
      <c r="P43" s="92">
        <v>0</v>
      </c>
      <c r="Q43" s="93">
        <f>O43+P43</f>
        <v>0</v>
      </c>
      <c r="R43" s="81">
        <f>IFERROR(Q43/N43,"-")</f>
        <v>0</v>
      </c>
      <c r="S43" s="80">
        <v>0</v>
      </c>
      <c r="T43" s="80">
        <v>0</v>
      </c>
      <c r="U43" s="81" t="str">
        <f>IFERROR(T43/(Q43),"-")</f>
        <v>-</v>
      </c>
      <c r="V43" s="82"/>
      <c r="W43" s="83">
        <v>0</v>
      </c>
      <c r="X43" s="81" t="str">
        <f>IF(Q43=0,"-",W43/Q43)</f>
        <v>-</v>
      </c>
      <c r="Y43" s="186">
        <v>0</v>
      </c>
      <c r="Z43" s="187" t="str">
        <f>IFERROR(Y43/Q43,"-")</f>
        <v>-</v>
      </c>
      <c r="AA43" s="187" t="str">
        <f>IFERROR(Y43/W43,"-")</f>
        <v>-</v>
      </c>
      <c r="AB43" s="181"/>
      <c r="AC43" s="85"/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139</v>
      </c>
      <c r="C44" s="189" t="s">
        <v>58</v>
      </c>
      <c r="D44" s="189"/>
      <c r="E44" s="189" t="s">
        <v>120</v>
      </c>
      <c r="F44" s="189" t="s">
        <v>121</v>
      </c>
      <c r="G44" s="189" t="s">
        <v>61</v>
      </c>
      <c r="H44" s="89" t="s">
        <v>140</v>
      </c>
      <c r="I44" s="89" t="s">
        <v>117</v>
      </c>
      <c r="J44" s="89" t="s">
        <v>141</v>
      </c>
      <c r="K44" s="181"/>
      <c r="L44" s="80">
        <v>1</v>
      </c>
      <c r="M44" s="80">
        <v>0</v>
      </c>
      <c r="N44" s="80">
        <v>10</v>
      </c>
      <c r="O44" s="91">
        <v>0</v>
      </c>
      <c r="P44" s="92">
        <v>0</v>
      </c>
      <c r="Q44" s="93">
        <f>O44+P44</f>
        <v>0</v>
      </c>
      <c r="R44" s="81">
        <f>IFERROR(Q44/N44,"-")</f>
        <v>0</v>
      </c>
      <c r="S44" s="80">
        <v>0</v>
      </c>
      <c r="T44" s="80">
        <v>0</v>
      </c>
      <c r="U44" s="81" t="str">
        <f>IFERROR(T44/(Q44),"-")</f>
        <v>-</v>
      </c>
      <c r="V44" s="82"/>
      <c r="W44" s="83">
        <v>0</v>
      </c>
      <c r="X44" s="81" t="str">
        <f>IF(Q44=0,"-",W44/Q44)</f>
        <v>-</v>
      </c>
      <c r="Y44" s="186">
        <v>0</v>
      </c>
      <c r="Z44" s="187" t="str">
        <f>IFERROR(Y44/Q44,"-")</f>
        <v>-</v>
      </c>
      <c r="AA44" s="187" t="str">
        <f>IFERROR(Y44/W44,"-")</f>
        <v>-</v>
      </c>
      <c r="AB44" s="181"/>
      <c r="AC44" s="85"/>
      <c r="AD44" s="78"/>
      <c r="AE44" s="94"/>
      <c r="AF44" s="95" t="str">
        <f>IF(Q44=0,"",IF(AE44=0,"",(AE44/Q44)))</f>
        <v/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 t="str">
        <f>IF(Q44=0,"",IF(AN44=0,"",(AN44/Q44)))</f>
        <v/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 t="str">
        <f>IF(Q44=0,"",IF(AW44=0,"",(AW44/Q44)))</f>
        <v/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 t="str">
        <f>IF(Q44=0,"",IF(BF44=0,"",(BF44/Q44)))</f>
        <v/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 t="str">
        <f>IF(Q44=0,"",IF(BO44=0,"",(BO44/Q44)))</f>
        <v/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 t="str">
        <f>IF(Q44=0,"",IF(BX44=0,"",(BX44/Q44)))</f>
        <v/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 t="str">
        <f>IF(Q44=0,"",IF(CG44=0,"",(CG44/Q44)))</f>
        <v/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142</v>
      </c>
      <c r="C45" s="189" t="s">
        <v>58</v>
      </c>
      <c r="D45" s="189"/>
      <c r="E45" s="189" t="s">
        <v>125</v>
      </c>
      <c r="F45" s="189" t="s">
        <v>126</v>
      </c>
      <c r="G45" s="189" t="s">
        <v>61</v>
      </c>
      <c r="H45" s="89" t="s">
        <v>143</v>
      </c>
      <c r="I45" s="89" t="s">
        <v>117</v>
      </c>
      <c r="J45" s="89" t="s">
        <v>144</v>
      </c>
      <c r="K45" s="181"/>
      <c r="L45" s="80">
        <v>0</v>
      </c>
      <c r="M45" s="80">
        <v>0</v>
      </c>
      <c r="N45" s="80">
        <v>17</v>
      </c>
      <c r="O45" s="91">
        <v>0</v>
      </c>
      <c r="P45" s="92">
        <v>0</v>
      </c>
      <c r="Q45" s="93">
        <f>O45+P45</f>
        <v>0</v>
      </c>
      <c r="R45" s="81">
        <f>IFERROR(Q45/N45,"-")</f>
        <v>0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145</v>
      </c>
      <c r="C46" s="189" t="s">
        <v>58</v>
      </c>
      <c r="D46" s="189"/>
      <c r="E46" s="189" t="s">
        <v>125</v>
      </c>
      <c r="F46" s="189" t="s">
        <v>126</v>
      </c>
      <c r="G46" s="189" t="s">
        <v>61</v>
      </c>
      <c r="H46" s="89"/>
      <c r="I46" s="89"/>
      <c r="J46" s="89"/>
      <c r="K46" s="181"/>
      <c r="L46" s="80">
        <v>22</v>
      </c>
      <c r="M46" s="80">
        <v>0</v>
      </c>
      <c r="N46" s="80">
        <v>58</v>
      </c>
      <c r="O46" s="91">
        <v>8</v>
      </c>
      <c r="P46" s="92">
        <v>0</v>
      </c>
      <c r="Q46" s="93">
        <f>O46+P46</f>
        <v>8</v>
      </c>
      <c r="R46" s="81">
        <f>IFERROR(Q46/N46,"-")</f>
        <v>0.13793103448276</v>
      </c>
      <c r="S46" s="80">
        <v>0</v>
      </c>
      <c r="T46" s="80">
        <v>2</v>
      </c>
      <c r="U46" s="81">
        <f>IFERROR(T46/(Q46),"-")</f>
        <v>0.25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2</v>
      </c>
      <c r="AO46" s="101">
        <f>IF(Q46=0,"",IF(AN46=0,"",(AN46/Q46)))</f>
        <v>0.25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2</v>
      </c>
      <c r="BG46" s="113">
        <f>IF(Q46=0,"",IF(BF46=0,"",(BF46/Q46)))</f>
        <v>0.25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3</v>
      </c>
      <c r="BY46" s="127">
        <f>IF(Q46=0,"",IF(BX46=0,"",(BX46/Q46)))</f>
        <v>0.375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>
        <v>1</v>
      </c>
      <c r="CH46" s="134">
        <f>IF(Q46=0,"",IF(CG46=0,"",(CG46/Q46)))</f>
        <v>0.125</v>
      </c>
      <c r="CI46" s="135">
        <v>1</v>
      </c>
      <c r="CJ46" s="136">
        <f>IFERROR(CI46/CG46,"-")</f>
        <v>1</v>
      </c>
      <c r="CK46" s="137">
        <v>15000</v>
      </c>
      <c r="CL46" s="138">
        <f>IFERROR(CK46/CG46,"-")</f>
        <v>15000</v>
      </c>
      <c r="CM46" s="139"/>
      <c r="CN46" s="139">
        <v>1</v>
      </c>
      <c r="CO46" s="139"/>
      <c r="CP46" s="140">
        <v>0</v>
      </c>
      <c r="CQ46" s="141">
        <v>0</v>
      </c>
      <c r="CR46" s="141">
        <v>15000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146</v>
      </c>
      <c r="C47" s="189" t="s">
        <v>58</v>
      </c>
      <c r="D47" s="189"/>
      <c r="E47" s="189" t="s">
        <v>131</v>
      </c>
      <c r="F47" s="189" t="s">
        <v>132</v>
      </c>
      <c r="G47" s="189" t="s">
        <v>133</v>
      </c>
      <c r="H47" s="89" t="s">
        <v>147</v>
      </c>
      <c r="I47" s="89" t="s">
        <v>117</v>
      </c>
      <c r="J47" s="89" t="s">
        <v>148</v>
      </c>
      <c r="K47" s="181"/>
      <c r="L47" s="80">
        <v>4</v>
      </c>
      <c r="M47" s="80">
        <v>0</v>
      </c>
      <c r="N47" s="80">
        <v>14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149</v>
      </c>
      <c r="C48" s="189" t="s">
        <v>58</v>
      </c>
      <c r="D48" s="189"/>
      <c r="E48" s="189" t="s">
        <v>114</v>
      </c>
      <c r="F48" s="189" t="s">
        <v>115</v>
      </c>
      <c r="G48" s="189" t="s">
        <v>61</v>
      </c>
      <c r="H48" s="89" t="s">
        <v>150</v>
      </c>
      <c r="I48" s="89" t="s">
        <v>117</v>
      </c>
      <c r="J48" s="89" t="s">
        <v>151</v>
      </c>
      <c r="K48" s="181"/>
      <c r="L48" s="80">
        <v>0</v>
      </c>
      <c r="M48" s="80">
        <v>0</v>
      </c>
      <c r="N48" s="80">
        <v>14</v>
      </c>
      <c r="O48" s="91">
        <v>0</v>
      </c>
      <c r="P48" s="92">
        <v>0</v>
      </c>
      <c r="Q48" s="93">
        <f>O48+P48</f>
        <v>0</v>
      </c>
      <c r="R48" s="81">
        <f>IFERROR(Q48/N48,"-")</f>
        <v>0</v>
      </c>
      <c r="S48" s="80">
        <v>0</v>
      </c>
      <c r="T48" s="80">
        <v>0</v>
      </c>
      <c r="U48" s="81" t="str">
        <f>IFERROR(T48/(Q48),"-")</f>
        <v>-</v>
      </c>
      <c r="V48" s="82"/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152</v>
      </c>
      <c r="C49" s="189" t="s">
        <v>58</v>
      </c>
      <c r="D49" s="189"/>
      <c r="E49" s="189" t="s">
        <v>120</v>
      </c>
      <c r="F49" s="189" t="s">
        <v>121</v>
      </c>
      <c r="G49" s="189" t="s">
        <v>61</v>
      </c>
      <c r="H49" s="89" t="s">
        <v>153</v>
      </c>
      <c r="I49" s="89" t="s">
        <v>117</v>
      </c>
      <c r="J49" s="191" t="s">
        <v>154</v>
      </c>
      <c r="K49" s="181"/>
      <c r="L49" s="80">
        <v>4</v>
      </c>
      <c r="M49" s="80">
        <v>0</v>
      </c>
      <c r="N49" s="80">
        <v>11</v>
      </c>
      <c r="O49" s="91">
        <v>1</v>
      </c>
      <c r="P49" s="92">
        <v>0</v>
      </c>
      <c r="Q49" s="93">
        <f>O49+P49</f>
        <v>1</v>
      </c>
      <c r="R49" s="81">
        <f>IFERROR(Q49/N49,"-")</f>
        <v>0.090909090909091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1</v>
      </c>
      <c r="BP49" s="120">
        <f>IF(Q49=0,"",IF(BO49=0,"",(BO49/Q49)))</f>
        <v>1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155</v>
      </c>
      <c r="C50" s="189" t="s">
        <v>58</v>
      </c>
      <c r="D50" s="189"/>
      <c r="E50" s="189" t="s">
        <v>125</v>
      </c>
      <c r="F50" s="189" t="s">
        <v>126</v>
      </c>
      <c r="G50" s="189" t="s">
        <v>61</v>
      </c>
      <c r="H50" s="89" t="s">
        <v>156</v>
      </c>
      <c r="I50" s="89" t="s">
        <v>117</v>
      </c>
      <c r="J50" s="89" t="s">
        <v>157</v>
      </c>
      <c r="K50" s="181"/>
      <c r="L50" s="80">
        <v>0</v>
      </c>
      <c r="M50" s="80">
        <v>0</v>
      </c>
      <c r="N50" s="80">
        <v>10</v>
      </c>
      <c r="O50" s="91">
        <v>0</v>
      </c>
      <c r="P50" s="92">
        <v>0</v>
      </c>
      <c r="Q50" s="93">
        <f>O50+P50</f>
        <v>0</v>
      </c>
      <c r="R50" s="81">
        <f>IFERROR(Q50/N50,"-")</f>
        <v>0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158</v>
      </c>
      <c r="C51" s="189" t="s">
        <v>58</v>
      </c>
      <c r="D51" s="189"/>
      <c r="E51" s="189" t="s">
        <v>125</v>
      </c>
      <c r="F51" s="189" t="s">
        <v>126</v>
      </c>
      <c r="G51" s="189" t="s">
        <v>61</v>
      </c>
      <c r="H51" s="89"/>
      <c r="I51" s="89"/>
      <c r="J51" s="89"/>
      <c r="K51" s="181"/>
      <c r="L51" s="80">
        <v>12</v>
      </c>
      <c r="M51" s="80">
        <v>0</v>
      </c>
      <c r="N51" s="80">
        <v>39</v>
      </c>
      <c r="O51" s="91">
        <v>2</v>
      </c>
      <c r="P51" s="92">
        <v>0</v>
      </c>
      <c r="Q51" s="93">
        <f>O51+P51</f>
        <v>2</v>
      </c>
      <c r="R51" s="81">
        <f>IFERROR(Q51/N51,"-")</f>
        <v>0.051282051282051</v>
      </c>
      <c r="S51" s="80">
        <v>0</v>
      </c>
      <c r="T51" s="80">
        <v>2</v>
      </c>
      <c r="U51" s="81">
        <f>IFERROR(T51/(Q51),"-")</f>
        <v>1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0.5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1</v>
      </c>
      <c r="BP51" s="120">
        <f>IF(Q51=0,"",IF(BO51=0,"",(BO51/Q51)))</f>
        <v>0.5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159</v>
      </c>
      <c r="C52" s="189" t="s">
        <v>58</v>
      </c>
      <c r="D52" s="189"/>
      <c r="E52" s="189" t="s">
        <v>131</v>
      </c>
      <c r="F52" s="189" t="s">
        <v>132</v>
      </c>
      <c r="G52" s="189" t="s">
        <v>133</v>
      </c>
      <c r="H52" s="89" t="s">
        <v>160</v>
      </c>
      <c r="I52" s="89" t="s">
        <v>117</v>
      </c>
      <c r="J52" s="89" t="s">
        <v>161</v>
      </c>
      <c r="K52" s="181"/>
      <c r="L52" s="80">
        <v>3</v>
      </c>
      <c r="M52" s="80">
        <v>0</v>
      </c>
      <c r="N52" s="80">
        <v>16</v>
      </c>
      <c r="O52" s="91">
        <v>2</v>
      </c>
      <c r="P52" s="92">
        <v>0</v>
      </c>
      <c r="Q52" s="93">
        <f>O52+P52</f>
        <v>2</v>
      </c>
      <c r="R52" s="81">
        <f>IFERROR(Q52/N52,"-")</f>
        <v>0.125</v>
      </c>
      <c r="S52" s="80">
        <v>0</v>
      </c>
      <c r="T52" s="80">
        <v>1</v>
      </c>
      <c r="U52" s="81">
        <f>IFERROR(T52/(Q52),"-")</f>
        <v>0.5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0.5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1</v>
      </c>
      <c r="BP52" s="120">
        <f>IF(Q52=0,"",IF(BO52=0,"",(BO52/Q52)))</f>
        <v>0.5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162</v>
      </c>
      <c r="C53" s="189" t="s">
        <v>58</v>
      </c>
      <c r="D53" s="189"/>
      <c r="E53" s="189" t="s">
        <v>114</v>
      </c>
      <c r="F53" s="189" t="s">
        <v>115</v>
      </c>
      <c r="G53" s="189" t="s">
        <v>61</v>
      </c>
      <c r="H53" s="89" t="s">
        <v>163</v>
      </c>
      <c r="I53" s="89" t="s">
        <v>117</v>
      </c>
      <c r="J53" s="89" t="s">
        <v>164</v>
      </c>
      <c r="K53" s="181"/>
      <c r="L53" s="80">
        <v>2</v>
      </c>
      <c r="M53" s="80">
        <v>0</v>
      </c>
      <c r="N53" s="80">
        <v>10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165</v>
      </c>
      <c r="C54" s="189" t="s">
        <v>58</v>
      </c>
      <c r="D54" s="189"/>
      <c r="E54" s="189" t="s">
        <v>166</v>
      </c>
      <c r="F54" s="189" t="s">
        <v>166</v>
      </c>
      <c r="G54" s="189" t="s">
        <v>61</v>
      </c>
      <c r="H54" s="89" t="s">
        <v>167</v>
      </c>
      <c r="I54" s="89"/>
      <c r="J54" s="89"/>
      <c r="K54" s="181"/>
      <c r="L54" s="80">
        <v>68</v>
      </c>
      <c r="M54" s="80">
        <v>36</v>
      </c>
      <c r="N54" s="80">
        <v>17</v>
      </c>
      <c r="O54" s="91">
        <v>12</v>
      </c>
      <c r="P54" s="92">
        <v>0</v>
      </c>
      <c r="Q54" s="93">
        <f>O54+P54</f>
        <v>12</v>
      </c>
      <c r="R54" s="81">
        <f>IFERROR(Q54/N54,"-")</f>
        <v>0.70588235294118</v>
      </c>
      <c r="S54" s="80">
        <v>3</v>
      </c>
      <c r="T54" s="80">
        <v>2</v>
      </c>
      <c r="U54" s="81">
        <f>IFERROR(T54/(Q54),"-")</f>
        <v>0.16666666666667</v>
      </c>
      <c r="V54" s="82"/>
      <c r="W54" s="83">
        <v>3</v>
      </c>
      <c r="X54" s="81">
        <f>IF(Q54=0,"-",W54/Q54)</f>
        <v>0.25</v>
      </c>
      <c r="Y54" s="186">
        <v>40000</v>
      </c>
      <c r="Z54" s="187">
        <f>IFERROR(Y54/Q54,"-")</f>
        <v>3333.3333333333</v>
      </c>
      <c r="AA54" s="187">
        <f>IFERROR(Y54/W54,"-")</f>
        <v>13333.333333333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>
        <v>1</v>
      </c>
      <c r="AX54" s="107">
        <f>IF(Q54=0,"",IF(AW54=0,"",(AW54/Q54)))</f>
        <v>0.083333333333333</v>
      </c>
      <c r="AY54" s="106"/>
      <c r="AZ54" s="108">
        <f>IFERROR(AY54/AW54,"-")</f>
        <v>0</v>
      </c>
      <c r="BA54" s="109"/>
      <c r="BB54" s="110">
        <f>IFERROR(BA54/AW54,"-")</f>
        <v>0</v>
      </c>
      <c r="BC54" s="111"/>
      <c r="BD54" s="111"/>
      <c r="BE54" s="111"/>
      <c r="BF54" s="112">
        <v>2</v>
      </c>
      <c r="BG54" s="113">
        <f>IF(Q54=0,"",IF(BF54=0,"",(BF54/Q54)))</f>
        <v>0.16666666666667</v>
      </c>
      <c r="BH54" s="112">
        <v>1</v>
      </c>
      <c r="BI54" s="114">
        <f>IFERROR(BH54/BF54,"-")</f>
        <v>0.5</v>
      </c>
      <c r="BJ54" s="115">
        <v>29000</v>
      </c>
      <c r="BK54" s="116">
        <f>IFERROR(BJ54/BF54,"-")</f>
        <v>14500</v>
      </c>
      <c r="BL54" s="117"/>
      <c r="BM54" s="117"/>
      <c r="BN54" s="117">
        <v>1</v>
      </c>
      <c r="BO54" s="119">
        <v>2</v>
      </c>
      <c r="BP54" s="120">
        <f>IF(Q54=0,"",IF(BO54=0,"",(BO54/Q54)))</f>
        <v>0.16666666666667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4</v>
      </c>
      <c r="BY54" s="127">
        <f>IF(Q54=0,"",IF(BX54=0,"",(BX54/Q54)))</f>
        <v>0.33333333333333</v>
      </c>
      <c r="BZ54" s="128">
        <v>2</v>
      </c>
      <c r="CA54" s="129">
        <f>IFERROR(BZ54/BX54,"-")</f>
        <v>0.5</v>
      </c>
      <c r="CB54" s="130">
        <v>11000</v>
      </c>
      <c r="CC54" s="131">
        <f>IFERROR(CB54/BX54,"-")</f>
        <v>2750</v>
      </c>
      <c r="CD54" s="132">
        <v>1</v>
      </c>
      <c r="CE54" s="132">
        <v>1</v>
      </c>
      <c r="CF54" s="132"/>
      <c r="CG54" s="133">
        <v>3</v>
      </c>
      <c r="CH54" s="134">
        <f>IF(Q54=0,"",IF(CG54=0,"",(CG54/Q54)))</f>
        <v>0.25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3</v>
      </c>
      <c r="CQ54" s="141">
        <v>40000</v>
      </c>
      <c r="CR54" s="141">
        <v>29000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0</v>
      </c>
      <c r="B55" s="189" t="s">
        <v>168</v>
      </c>
      <c r="C55" s="189" t="s">
        <v>58</v>
      </c>
      <c r="D55" s="189"/>
      <c r="E55" s="189" t="s">
        <v>169</v>
      </c>
      <c r="F55" s="189" t="s">
        <v>96</v>
      </c>
      <c r="G55" s="189" t="s">
        <v>61</v>
      </c>
      <c r="H55" s="89" t="s">
        <v>170</v>
      </c>
      <c r="I55" s="89" t="s">
        <v>171</v>
      </c>
      <c r="J55" s="191" t="s">
        <v>172</v>
      </c>
      <c r="K55" s="181">
        <v>120000</v>
      </c>
      <c r="L55" s="80">
        <v>0</v>
      </c>
      <c r="M55" s="80">
        <v>0</v>
      </c>
      <c r="N55" s="80">
        <v>91</v>
      </c>
      <c r="O55" s="91">
        <v>0</v>
      </c>
      <c r="P55" s="92">
        <v>0</v>
      </c>
      <c r="Q55" s="93">
        <f>O55+P55</f>
        <v>0</v>
      </c>
      <c r="R55" s="81">
        <f>IFERROR(Q55/N55,"-")</f>
        <v>0</v>
      </c>
      <c r="S55" s="80">
        <v>0</v>
      </c>
      <c r="T55" s="80">
        <v>0</v>
      </c>
      <c r="U55" s="81" t="str">
        <f>IFERROR(T55/(Q55),"-")</f>
        <v>-</v>
      </c>
      <c r="V55" s="82">
        <f>IFERROR(K55/SUM(Q55:Q57),"-")</f>
        <v>7058.8235294118</v>
      </c>
      <c r="W55" s="83">
        <v>0</v>
      </c>
      <c r="X55" s="81" t="str">
        <f>IF(Q55=0,"-",W55/Q55)</f>
        <v>-</v>
      </c>
      <c r="Y55" s="186">
        <v>0</v>
      </c>
      <c r="Z55" s="187" t="str">
        <f>IFERROR(Y55/Q55,"-")</f>
        <v>-</v>
      </c>
      <c r="AA55" s="187" t="str">
        <f>IFERROR(Y55/W55,"-")</f>
        <v>-</v>
      </c>
      <c r="AB55" s="181">
        <f>SUM(Y55:Y57)-SUM(K55:K57)</f>
        <v>-120000</v>
      </c>
      <c r="AC55" s="85">
        <f>SUM(Y55:Y57)/SUM(K55:K57)</f>
        <v>0</v>
      </c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173</v>
      </c>
      <c r="C56" s="189" t="s">
        <v>58</v>
      </c>
      <c r="D56" s="189"/>
      <c r="E56" s="189" t="s">
        <v>169</v>
      </c>
      <c r="F56" s="189" t="s">
        <v>96</v>
      </c>
      <c r="G56" s="189" t="s">
        <v>67</v>
      </c>
      <c r="H56" s="89"/>
      <c r="I56" s="89"/>
      <c r="J56" s="89"/>
      <c r="K56" s="181"/>
      <c r="L56" s="80">
        <v>43</v>
      </c>
      <c r="M56" s="80">
        <v>0</v>
      </c>
      <c r="N56" s="80">
        <v>115</v>
      </c>
      <c r="O56" s="91">
        <v>15</v>
      </c>
      <c r="P56" s="92">
        <v>0</v>
      </c>
      <c r="Q56" s="93">
        <f>O56+P56</f>
        <v>15</v>
      </c>
      <c r="R56" s="81">
        <f>IFERROR(Q56/N56,"-")</f>
        <v>0.1304347826087</v>
      </c>
      <c r="S56" s="80">
        <v>0</v>
      </c>
      <c r="T56" s="80">
        <v>2</v>
      </c>
      <c r="U56" s="81">
        <f>IFERROR(T56/(Q56),"-")</f>
        <v>0.13333333333333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0.066666666666667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>
        <v>2</v>
      </c>
      <c r="AX56" s="107">
        <f>IF(Q56=0,"",IF(AW56=0,"",(AW56/Q56)))</f>
        <v>0.13333333333333</v>
      </c>
      <c r="AY56" s="106"/>
      <c r="AZ56" s="108">
        <f>IFERROR(AY56/AW56,"-")</f>
        <v>0</v>
      </c>
      <c r="BA56" s="109"/>
      <c r="BB56" s="110">
        <f>IFERROR(BA56/AW56,"-")</f>
        <v>0</v>
      </c>
      <c r="BC56" s="111"/>
      <c r="BD56" s="111"/>
      <c r="BE56" s="111"/>
      <c r="BF56" s="112">
        <v>4</v>
      </c>
      <c r="BG56" s="113">
        <f>IF(Q56=0,"",IF(BF56=0,"",(BF56/Q56)))</f>
        <v>0.26666666666667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3</v>
      </c>
      <c r="BP56" s="120">
        <f>IF(Q56=0,"",IF(BO56=0,"",(BO56/Q56)))</f>
        <v>0.2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5</v>
      </c>
      <c r="BY56" s="127">
        <f>IF(Q56=0,"",IF(BX56=0,"",(BX56/Q56)))</f>
        <v>0.33333333333333</v>
      </c>
      <c r="BZ56" s="128">
        <v>1</v>
      </c>
      <c r="CA56" s="129">
        <f>IFERROR(BZ56/BX56,"-")</f>
        <v>0.2</v>
      </c>
      <c r="CB56" s="130">
        <v>66000</v>
      </c>
      <c r="CC56" s="131">
        <f>IFERROR(CB56/BX56,"-")</f>
        <v>13200</v>
      </c>
      <c r="CD56" s="132"/>
      <c r="CE56" s="132"/>
      <c r="CF56" s="132">
        <v>1</v>
      </c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>
        <v>66000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174</v>
      </c>
      <c r="C57" s="189" t="s">
        <v>58</v>
      </c>
      <c r="D57" s="189"/>
      <c r="E57" s="189" t="s">
        <v>169</v>
      </c>
      <c r="F57" s="189" t="s">
        <v>96</v>
      </c>
      <c r="G57" s="189" t="s">
        <v>61</v>
      </c>
      <c r="H57" s="89"/>
      <c r="I57" s="89"/>
      <c r="J57" s="89"/>
      <c r="K57" s="181"/>
      <c r="L57" s="80">
        <v>19</v>
      </c>
      <c r="M57" s="80">
        <v>12</v>
      </c>
      <c r="N57" s="80">
        <v>6</v>
      </c>
      <c r="O57" s="91">
        <v>2</v>
      </c>
      <c r="P57" s="92">
        <v>0</v>
      </c>
      <c r="Q57" s="93">
        <f>O57+P57</f>
        <v>2</v>
      </c>
      <c r="R57" s="81">
        <f>IFERROR(Q57/N57,"-")</f>
        <v>0.33333333333333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>
        <v>1</v>
      </c>
      <c r="BY57" s="127">
        <f>IF(Q57=0,"",IF(BX57=0,"",(BX57/Q57)))</f>
        <v>0.5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1</v>
      </c>
      <c r="CH57" s="134">
        <f>IF(Q57=0,"",IF(CG57=0,"",(CG57/Q57)))</f>
        <v>0.5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</v>
      </c>
      <c r="B58" s="189" t="s">
        <v>175</v>
      </c>
      <c r="C58" s="189" t="s">
        <v>58</v>
      </c>
      <c r="D58" s="189"/>
      <c r="E58" s="189" t="s">
        <v>169</v>
      </c>
      <c r="F58" s="189" t="s">
        <v>96</v>
      </c>
      <c r="G58" s="189" t="s">
        <v>61</v>
      </c>
      <c r="H58" s="89" t="s">
        <v>176</v>
      </c>
      <c r="I58" s="89" t="s">
        <v>171</v>
      </c>
      <c r="J58" s="191" t="s">
        <v>172</v>
      </c>
      <c r="K58" s="181">
        <v>150000</v>
      </c>
      <c r="L58" s="80">
        <v>0</v>
      </c>
      <c r="M58" s="80">
        <v>0</v>
      </c>
      <c r="N58" s="80">
        <v>79</v>
      </c>
      <c r="O58" s="91">
        <v>0</v>
      </c>
      <c r="P58" s="92">
        <v>0</v>
      </c>
      <c r="Q58" s="93">
        <f>O58+P58</f>
        <v>0</v>
      </c>
      <c r="R58" s="81">
        <f>IFERROR(Q58/N58,"-")</f>
        <v>0</v>
      </c>
      <c r="S58" s="80">
        <v>0</v>
      </c>
      <c r="T58" s="80">
        <v>0</v>
      </c>
      <c r="U58" s="81" t="str">
        <f>IFERROR(T58/(Q58),"-")</f>
        <v>-</v>
      </c>
      <c r="V58" s="82">
        <f>IFERROR(K58/SUM(Q58:Q60),"-")</f>
        <v>21428.571428571</v>
      </c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>
        <f>SUM(Y58:Y60)-SUM(K58:K60)</f>
        <v>-150000</v>
      </c>
      <c r="AC58" s="85">
        <f>SUM(Y58:Y60)/SUM(K58:K60)</f>
        <v>0</v>
      </c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177</v>
      </c>
      <c r="C59" s="189" t="s">
        <v>58</v>
      </c>
      <c r="D59" s="189"/>
      <c r="E59" s="189" t="s">
        <v>169</v>
      </c>
      <c r="F59" s="189" t="s">
        <v>96</v>
      </c>
      <c r="G59" s="189" t="s">
        <v>67</v>
      </c>
      <c r="H59" s="89"/>
      <c r="I59" s="89"/>
      <c r="J59" s="89"/>
      <c r="K59" s="181"/>
      <c r="L59" s="80">
        <v>26</v>
      </c>
      <c r="M59" s="80">
        <v>0</v>
      </c>
      <c r="N59" s="80">
        <v>84</v>
      </c>
      <c r="O59" s="91">
        <v>6</v>
      </c>
      <c r="P59" s="92">
        <v>0</v>
      </c>
      <c r="Q59" s="93">
        <f>O59+P59</f>
        <v>6</v>
      </c>
      <c r="R59" s="81">
        <f>IFERROR(Q59/N59,"-")</f>
        <v>0.071428571428571</v>
      </c>
      <c r="S59" s="80">
        <v>0</v>
      </c>
      <c r="T59" s="80">
        <v>3</v>
      </c>
      <c r="U59" s="81">
        <f>IFERROR(T59/(Q59),"-")</f>
        <v>0.5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>
        <v>1</v>
      </c>
      <c r="AO59" s="101">
        <f>IF(Q59=0,"",IF(AN59=0,"",(AN59/Q59)))</f>
        <v>0.16666666666667</v>
      </c>
      <c r="AP59" s="100"/>
      <c r="AQ59" s="102">
        <f>IFERROR(AP59/AN59,"-")</f>
        <v>0</v>
      </c>
      <c r="AR59" s="103"/>
      <c r="AS59" s="104">
        <f>IFERROR(AR59/AN59,"-")</f>
        <v>0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2</v>
      </c>
      <c r="BG59" s="113">
        <f>IF(Q59=0,"",IF(BF59=0,"",(BF59/Q59)))</f>
        <v>0.33333333333333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>
        <v>2</v>
      </c>
      <c r="BP59" s="120">
        <f>IF(Q59=0,"",IF(BO59=0,"",(BO59/Q59)))</f>
        <v>0.33333333333333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1</v>
      </c>
      <c r="BY59" s="127">
        <f>IF(Q59=0,"",IF(BX59=0,"",(BX59/Q59)))</f>
        <v>0.16666666666667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178</v>
      </c>
      <c r="C60" s="189" t="s">
        <v>58</v>
      </c>
      <c r="D60" s="189"/>
      <c r="E60" s="189" t="s">
        <v>169</v>
      </c>
      <c r="F60" s="189" t="s">
        <v>96</v>
      </c>
      <c r="G60" s="189" t="s">
        <v>61</v>
      </c>
      <c r="H60" s="89"/>
      <c r="I60" s="89"/>
      <c r="J60" s="89"/>
      <c r="K60" s="181"/>
      <c r="L60" s="80">
        <v>50</v>
      </c>
      <c r="M60" s="80">
        <v>19</v>
      </c>
      <c r="N60" s="80">
        <v>1</v>
      </c>
      <c r="O60" s="91">
        <v>1</v>
      </c>
      <c r="P60" s="92">
        <v>0</v>
      </c>
      <c r="Q60" s="93">
        <f>O60+P60</f>
        <v>1</v>
      </c>
      <c r="R60" s="81">
        <f>IFERROR(Q60/N60,"-")</f>
        <v>1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>
        <v>1</v>
      </c>
      <c r="BY60" s="127">
        <f>IF(Q60=0,"",IF(BX60=0,"",(BX60/Q60)))</f>
        <v>1</v>
      </c>
      <c r="BZ60" s="128">
        <v>1</v>
      </c>
      <c r="CA60" s="129">
        <f>IFERROR(BZ60/BX60,"-")</f>
        <v>1</v>
      </c>
      <c r="CB60" s="130">
        <v>3000</v>
      </c>
      <c r="CC60" s="131">
        <f>IFERROR(CB60/BX60,"-")</f>
        <v>3000</v>
      </c>
      <c r="CD60" s="132">
        <v>1</v>
      </c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>
        <v>3000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0.13636363636364</v>
      </c>
      <c r="B61" s="189" t="s">
        <v>179</v>
      </c>
      <c r="C61" s="189" t="s">
        <v>58</v>
      </c>
      <c r="D61" s="189"/>
      <c r="E61" s="189" t="s">
        <v>169</v>
      </c>
      <c r="F61" s="189" t="s">
        <v>96</v>
      </c>
      <c r="G61" s="189" t="s">
        <v>61</v>
      </c>
      <c r="H61" s="89" t="s">
        <v>62</v>
      </c>
      <c r="I61" s="89" t="s">
        <v>180</v>
      </c>
      <c r="J61" s="190" t="s">
        <v>128</v>
      </c>
      <c r="K61" s="181">
        <v>220000</v>
      </c>
      <c r="L61" s="80">
        <v>0</v>
      </c>
      <c r="M61" s="80">
        <v>0</v>
      </c>
      <c r="N61" s="80">
        <v>143</v>
      </c>
      <c r="O61" s="91">
        <v>0</v>
      </c>
      <c r="P61" s="92">
        <v>0</v>
      </c>
      <c r="Q61" s="93">
        <f>O61+P61</f>
        <v>0</v>
      </c>
      <c r="R61" s="81">
        <f>IFERROR(Q61/N61,"-")</f>
        <v>0</v>
      </c>
      <c r="S61" s="80">
        <v>0</v>
      </c>
      <c r="T61" s="80">
        <v>0</v>
      </c>
      <c r="U61" s="81" t="str">
        <f>IFERROR(T61/(Q61),"-")</f>
        <v>-</v>
      </c>
      <c r="V61" s="82">
        <f>IFERROR(K61/SUM(Q61:Q63),"-")</f>
        <v>12222.222222222</v>
      </c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>
        <f>SUM(Y61:Y63)-SUM(K61:K63)</f>
        <v>-190000</v>
      </c>
      <c r="AC61" s="85">
        <f>SUM(Y61:Y63)/SUM(K61:K63)</f>
        <v>0.13636363636364</v>
      </c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181</v>
      </c>
      <c r="C62" s="189" t="s">
        <v>58</v>
      </c>
      <c r="D62" s="189"/>
      <c r="E62" s="189" t="s">
        <v>169</v>
      </c>
      <c r="F62" s="189" t="s">
        <v>96</v>
      </c>
      <c r="G62" s="189" t="s">
        <v>67</v>
      </c>
      <c r="H62" s="89"/>
      <c r="I62" s="89"/>
      <c r="J62" s="89"/>
      <c r="K62" s="181"/>
      <c r="L62" s="80">
        <v>61</v>
      </c>
      <c r="M62" s="80">
        <v>0</v>
      </c>
      <c r="N62" s="80">
        <v>145</v>
      </c>
      <c r="O62" s="91">
        <v>15</v>
      </c>
      <c r="P62" s="92">
        <v>0</v>
      </c>
      <c r="Q62" s="93">
        <f>O62+P62</f>
        <v>15</v>
      </c>
      <c r="R62" s="81">
        <f>IFERROR(Q62/N62,"-")</f>
        <v>0.10344827586207</v>
      </c>
      <c r="S62" s="80">
        <v>0</v>
      </c>
      <c r="T62" s="80">
        <v>7</v>
      </c>
      <c r="U62" s="81">
        <f>IFERROR(T62/(Q62),"-")</f>
        <v>0.46666666666667</v>
      </c>
      <c r="V62" s="82"/>
      <c r="W62" s="83">
        <v>1</v>
      </c>
      <c r="X62" s="81">
        <f>IF(Q62=0,"-",W62/Q62)</f>
        <v>0.066666666666667</v>
      </c>
      <c r="Y62" s="186">
        <v>15000</v>
      </c>
      <c r="Z62" s="187">
        <f>IFERROR(Y62/Q62,"-")</f>
        <v>1000</v>
      </c>
      <c r="AA62" s="187">
        <f>IFERROR(Y62/W62,"-")</f>
        <v>15000</v>
      </c>
      <c r="AB62" s="181"/>
      <c r="AC62" s="85"/>
      <c r="AD62" s="78"/>
      <c r="AE62" s="94">
        <v>1</v>
      </c>
      <c r="AF62" s="95">
        <f>IF(Q62=0,"",IF(AE62=0,"",(AE62/Q62)))</f>
        <v>0.066666666666667</v>
      </c>
      <c r="AG62" s="94"/>
      <c r="AH62" s="96">
        <f>IFERROR(AG62/AE62,"-")</f>
        <v>0</v>
      </c>
      <c r="AI62" s="97"/>
      <c r="AJ62" s="98">
        <f>IFERROR(AI62/AE62,"-")</f>
        <v>0</v>
      </c>
      <c r="AK62" s="99"/>
      <c r="AL62" s="99"/>
      <c r="AM62" s="99"/>
      <c r="AN62" s="100">
        <v>1</v>
      </c>
      <c r="AO62" s="101">
        <f>IF(Q62=0,"",IF(AN62=0,"",(AN62/Q62)))</f>
        <v>0.066666666666667</v>
      </c>
      <c r="AP62" s="100"/>
      <c r="AQ62" s="102">
        <f>IFERROR(AP62/AN62,"-")</f>
        <v>0</v>
      </c>
      <c r="AR62" s="103"/>
      <c r="AS62" s="104">
        <f>IFERROR(AR62/AN62,"-")</f>
        <v>0</v>
      </c>
      <c r="AT62" s="105"/>
      <c r="AU62" s="105"/>
      <c r="AV62" s="105"/>
      <c r="AW62" s="106">
        <v>1</v>
      </c>
      <c r="AX62" s="107">
        <f>IF(Q62=0,"",IF(AW62=0,"",(AW62/Q62)))</f>
        <v>0.066666666666667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>
        <v>4</v>
      </c>
      <c r="BG62" s="113">
        <f>IF(Q62=0,"",IF(BF62=0,"",(BF62/Q62)))</f>
        <v>0.26666666666667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6</v>
      </c>
      <c r="BP62" s="120">
        <f>IF(Q62=0,"",IF(BO62=0,"",(BO62/Q62)))</f>
        <v>0.4</v>
      </c>
      <c r="BQ62" s="121">
        <v>1</v>
      </c>
      <c r="BR62" s="122">
        <f>IFERROR(BQ62/BO62,"-")</f>
        <v>0.16666666666667</v>
      </c>
      <c r="BS62" s="123">
        <v>15000</v>
      </c>
      <c r="BT62" s="124">
        <f>IFERROR(BS62/BO62,"-")</f>
        <v>2500</v>
      </c>
      <c r="BU62" s="125"/>
      <c r="BV62" s="125"/>
      <c r="BW62" s="125">
        <v>1</v>
      </c>
      <c r="BX62" s="126">
        <v>2</v>
      </c>
      <c r="BY62" s="127">
        <f>IF(Q62=0,"",IF(BX62=0,"",(BX62/Q62)))</f>
        <v>0.13333333333333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1</v>
      </c>
      <c r="CQ62" s="141">
        <v>15000</v>
      </c>
      <c r="CR62" s="141">
        <v>15000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182</v>
      </c>
      <c r="C63" s="189" t="s">
        <v>58</v>
      </c>
      <c r="D63" s="189"/>
      <c r="E63" s="189" t="s">
        <v>169</v>
      </c>
      <c r="F63" s="189" t="s">
        <v>96</v>
      </c>
      <c r="G63" s="189" t="s">
        <v>61</v>
      </c>
      <c r="H63" s="89"/>
      <c r="I63" s="89"/>
      <c r="J63" s="89"/>
      <c r="K63" s="181"/>
      <c r="L63" s="80">
        <v>53</v>
      </c>
      <c r="M63" s="80">
        <v>34</v>
      </c>
      <c r="N63" s="80">
        <v>11</v>
      </c>
      <c r="O63" s="91">
        <v>3</v>
      </c>
      <c r="P63" s="92">
        <v>0</v>
      </c>
      <c r="Q63" s="93">
        <f>O63+P63</f>
        <v>3</v>
      </c>
      <c r="R63" s="81">
        <f>IFERROR(Q63/N63,"-")</f>
        <v>0.27272727272727</v>
      </c>
      <c r="S63" s="80">
        <v>1</v>
      </c>
      <c r="T63" s="80">
        <v>0</v>
      </c>
      <c r="U63" s="81">
        <f>IFERROR(T63/(Q63),"-")</f>
        <v>0</v>
      </c>
      <c r="V63" s="82"/>
      <c r="W63" s="83">
        <v>1</v>
      </c>
      <c r="X63" s="81">
        <f>IF(Q63=0,"-",W63/Q63)</f>
        <v>0.33333333333333</v>
      </c>
      <c r="Y63" s="186">
        <v>15000</v>
      </c>
      <c r="Z63" s="187">
        <f>IFERROR(Y63/Q63,"-")</f>
        <v>5000</v>
      </c>
      <c r="AA63" s="187">
        <f>IFERROR(Y63/W63,"-")</f>
        <v>15000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>
        <v>1</v>
      </c>
      <c r="AO63" s="101">
        <f>IF(Q63=0,"",IF(AN63=0,"",(AN63/Q63)))</f>
        <v>0.33333333333333</v>
      </c>
      <c r="AP63" s="100"/>
      <c r="AQ63" s="102">
        <f>IFERROR(AP63/AN63,"-")</f>
        <v>0</v>
      </c>
      <c r="AR63" s="103"/>
      <c r="AS63" s="104">
        <f>IFERROR(AR63/AN63,"-")</f>
        <v>0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>
        <v>1</v>
      </c>
      <c r="BY63" s="127">
        <f>IF(Q63=0,"",IF(BX63=0,"",(BX63/Q63)))</f>
        <v>0.33333333333333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>
        <v>1</v>
      </c>
      <c r="CH63" s="134">
        <f>IF(Q63=0,"",IF(CG63=0,"",(CG63/Q63)))</f>
        <v>0.33333333333333</v>
      </c>
      <c r="CI63" s="135">
        <v>1</v>
      </c>
      <c r="CJ63" s="136">
        <f>IFERROR(CI63/CG63,"-")</f>
        <v>1</v>
      </c>
      <c r="CK63" s="137">
        <v>15000</v>
      </c>
      <c r="CL63" s="138">
        <f>IFERROR(CK63/CG63,"-")</f>
        <v>15000</v>
      </c>
      <c r="CM63" s="139"/>
      <c r="CN63" s="139">
        <v>1</v>
      </c>
      <c r="CO63" s="139"/>
      <c r="CP63" s="140">
        <v>1</v>
      </c>
      <c r="CQ63" s="141">
        <v>15000</v>
      </c>
      <c r="CR63" s="141">
        <v>15000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0.053333333333333</v>
      </c>
      <c r="B64" s="189" t="s">
        <v>183</v>
      </c>
      <c r="C64" s="189" t="s">
        <v>58</v>
      </c>
      <c r="D64" s="189"/>
      <c r="E64" s="189" t="s">
        <v>184</v>
      </c>
      <c r="F64" s="189" t="s">
        <v>109</v>
      </c>
      <c r="G64" s="189" t="s">
        <v>61</v>
      </c>
      <c r="H64" s="89" t="s">
        <v>62</v>
      </c>
      <c r="I64" s="89" t="s">
        <v>185</v>
      </c>
      <c r="J64" s="190" t="s">
        <v>186</v>
      </c>
      <c r="K64" s="181">
        <v>150000</v>
      </c>
      <c r="L64" s="80">
        <v>0</v>
      </c>
      <c r="M64" s="80">
        <v>0</v>
      </c>
      <c r="N64" s="80">
        <v>206</v>
      </c>
      <c r="O64" s="91">
        <v>0</v>
      </c>
      <c r="P64" s="92">
        <v>0</v>
      </c>
      <c r="Q64" s="93">
        <f>O64+P64</f>
        <v>0</v>
      </c>
      <c r="R64" s="81">
        <f>IFERROR(Q64/N64,"-")</f>
        <v>0</v>
      </c>
      <c r="S64" s="80">
        <v>0</v>
      </c>
      <c r="T64" s="80">
        <v>0</v>
      </c>
      <c r="U64" s="81" t="str">
        <f>IFERROR(T64/(Q64),"-")</f>
        <v>-</v>
      </c>
      <c r="V64" s="82">
        <f>IFERROR(K64/SUM(Q64:Q66),"-")</f>
        <v>7894.7368421053</v>
      </c>
      <c r="W64" s="83">
        <v>0</v>
      </c>
      <c r="X64" s="81" t="str">
        <f>IF(Q64=0,"-",W64/Q64)</f>
        <v>-</v>
      </c>
      <c r="Y64" s="186">
        <v>0</v>
      </c>
      <c r="Z64" s="187" t="str">
        <f>IFERROR(Y64/Q64,"-")</f>
        <v>-</v>
      </c>
      <c r="AA64" s="187" t="str">
        <f>IFERROR(Y64/W64,"-")</f>
        <v>-</v>
      </c>
      <c r="AB64" s="181">
        <f>SUM(Y64:Y66)-SUM(K64:K66)</f>
        <v>-142000</v>
      </c>
      <c r="AC64" s="85">
        <f>SUM(Y64:Y66)/SUM(K64:K66)</f>
        <v>0.053333333333333</v>
      </c>
      <c r="AD64" s="78"/>
      <c r="AE64" s="94"/>
      <c r="AF64" s="95" t="str">
        <f>IF(Q64=0,"",IF(AE64=0,"",(AE64/Q64)))</f>
        <v/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 t="str">
        <f>IF(Q64=0,"",IF(AN64=0,"",(AN64/Q64)))</f>
        <v/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 t="str">
        <f>IF(Q64=0,"",IF(AW64=0,"",(AW64/Q64)))</f>
        <v/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 t="str">
        <f>IF(Q64=0,"",IF(BF64=0,"",(BF64/Q64)))</f>
        <v/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 t="str">
        <f>IF(Q64=0,"",IF(BO64=0,"",(BO64/Q64)))</f>
        <v/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 t="str">
        <f>IF(Q64=0,"",IF(BX64=0,"",(BX64/Q64)))</f>
        <v/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 t="str">
        <f>IF(Q64=0,"",IF(CG64=0,"",(CG64/Q64)))</f>
        <v/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187</v>
      </c>
      <c r="C65" s="189" t="s">
        <v>58</v>
      </c>
      <c r="D65" s="189"/>
      <c r="E65" s="189" t="s">
        <v>184</v>
      </c>
      <c r="F65" s="189" t="s">
        <v>109</v>
      </c>
      <c r="G65" s="189" t="s">
        <v>67</v>
      </c>
      <c r="H65" s="89"/>
      <c r="I65" s="89"/>
      <c r="J65" s="89"/>
      <c r="K65" s="181"/>
      <c r="L65" s="80">
        <v>40</v>
      </c>
      <c r="M65" s="80">
        <v>0</v>
      </c>
      <c r="N65" s="80">
        <v>119</v>
      </c>
      <c r="O65" s="91">
        <v>13</v>
      </c>
      <c r="P65" s="92">
        <v>0</v>
      </c>
      <c r="Q65" s="93">
        <f>O65+P65</f>
        <v>13</v>
      </c>
      <c r="R65" s="81">
        <f>IFERROR(Q65/N65,"-")</f>
        <v>0.10924369747899</v>
      </c>
      <c r="S65" s="80">
        <v>0</v>
      </c>
      <c r="T65" s="80">
        <v>6</v>
      </c>
      <c r="U65" s="81">
        <f>IFERROR(T65/(Q65),"-")</f>
        <v>0.46153846153846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>
        <v>1</v>
      </c>
      <c r="AX65" s="107">
        <f>IF(Q65=0,"",IF(AW65=0,"",(AW65/Q65)))</f>
        <v>0.076923076923077</v>
      </c>
      <c r="AY65" s="106"/>
      <c r="AZ65" s="108">
        <f>IFERROR(AY65/AW65,"-")</f>
        <v>0</v>
      </c>
      <c r="BA65" s="109"/>
      <c r="BB65" s="110">
        <f>IFERROR(BA65/AW65,"-")</f>
        <v>0</v>
      </c>
      <c r="BC65" s="111"/>
      <c r="BD65" s="111"/>
      <c r="BE65" s="111"/>
      <c r="BF65" s="112">
        <v>2</v>
      </c>
      <c r="BG65" s="113">
        <f>IF(Q65=0,"",IF(BF65=0,"",(BF65/Q65)))</f>
        <v>0.15384615384615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>
        <v>5</v>
      </c>
      <c r="BP65" s="120">
        <f>IF(Q65=0,"",IF(BO65=0,"",(BO65/Q65)))</f>
        <v>0.38461538461538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4</v>
      </c>
      <c r="BY65" s="127">
        <f>IF(Q65=0,"",IF(BX65=0,"",(BX65/Q65)))</f>
        <v>0.30769230769231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>
        <v>1</v>
      </c>
      <c r="CH65" s="134">
        <f>IF(Q65=0,"",IF(CG65=0,"",(CG65/Q65)))</f>
        <v>0.076923076923077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188</v>
      </c>
      <c r="C66" s="189" t="s">
        <v>58</v>
      </c>
      <c r="D66" s="189"/>
      <c r="E66" s="189" t="s">
        <v>184</v>
      </c>
      <c r="F66" s="189" t="s">
        <v>109</v>
      </c>
      <c r="G66" s="189" t="s">
        <v>61</v>
      </c>
      <c r="H66" s="89"/>
      <c r="I66" s="89"/>
      <c r="J66" s="89"/>
      <c r="K66" s="181"/>
      <c r="L66" s="80">
        <v>42</v>
      </c>
      <c r="M66" s="80">
        <v>29</v>
      </c>
      <c r="N66" s="80">
        <v>15</v>
      </c>
      <c r="O66" s="91">
        <v>6</v>
      </c>
      <c r="P66" s="92">
        <v>0</v>
      </c>
      <c r="Q66" s="93">
        <f>O66+P66</f>
        <v>6</v>
      </c>
      <c r="R66" s="81">
        <f>IFERROR(Q66/N66,"-")</f>
        <v>0.4</v>
      </c>
      <c r="S66" s="80">
        <v>1</v>
      </c>
      <c r="T66" s="80">
        <v>0</v>
      </c>
      <c r="U66" s="81">
        <f>IFERROR(T66/(Q66),"-")</f>
        <v>0</v>
      </c>
      <c r="V66" s="82"/>
      <c r="W66" s="83">
        <v>1</v>
      </c>
      <c r="X66" s="81">
        <f>IF(Q66=0,"-",W66/Q66)</f>
        <v>0.16666666666667</v>
      </c>
      <c r="Y66" s="186">
        <v>8000</v>
      </c>
      <c r="Z66" s="187">
        <f>IFERROR(Y66/Q66,"-")</f>
        <v>1333.3333333333</v>
      </c>
      <c r="AA66" s="187">
        <f>IFERROR(Y66/W66,"-")</f>
        <v>8000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>
        <v>1</v>
      </c>
      <c r="AO66" s="101">
        <f>IF(Q66=0,"",IF(AN66=0,"",(AN66/Q66)))</f>
        <v>0.16666666666667</v>
      </c>
      <c r="AP66" s="100"/>
      <c r="AQ66" s="102">
        <f>IFERROR(AP66/AN66,"-")</f>
        <v>0</v>
      </c>
      <c r="AR66" s="103"/>
      <c r="AS66" s="104">
        <f>IFERROR(AR66/AN66,"-")</f>
        <v>0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2</v>
      </c>
      <c r="BP66" s="120">
        <f>IF(Q66=0,"",IF(BO66=0,"",(BO66/Q66)))</f>
        <v>0.33333333333333</v>
      </c>
      <c r="BQ66" s="121">
        <v>1</v>
      </c>
      <c r="BR66" s="122">
        <f>IFERROR(BQ66/BO66,"-")</f>
        <v>0.5</v>
      </c>
      <c r="BS66" s="123">
        <v>3000</v>
      </c>
      <c r="BT66" s="124">
        <f>IFERROR(BS66/BO66,"-")</f>
        <v>1500</v>
      </c>
      <c r="BU66" s="125">
        <v>1</v>
      </c>
      <c r="BV66" s="125"/>
      <c r="BW66" s="125"/>
      <c r="BX66" s="126">
        <v>3</v>
      </c>
      <c r="BY66" s="127">
        <f>IF(Q66=0,"",IF(BX66=0,"",(BX66/Q66)))</f>
        <v>0.5</v>
      </c>
      <c r="BZ66" s="128">
        <v>2</v>
      </c>
      <c r="CA66" s="129">
        <f>IFERROR(BZ66/BX66,"-")</f>
        <v>0.66666666666667</v>
      </c>
      <c r="CB66" s="130">
        <v>1370000</v>
      </c>
      <c r="CC66" s="131">
        <f>IFERROR(CB66/BX66,"-")</f>
        <v>456666.66666667</v>
      </c>
      <c r="CD66" s="132"/>
      <c r="CE66" s="132"/>
      <c r="CF66" s="132">
        <v>2</v>
      </c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1</v>
      </c>
      <c r="CQ66" s="141">
        <v>8000</v>
      </c>
      <c r="CR66" s="141">
        <v>1195000</v>
      </c>
      <c r="CS66" s="141"/>
      <c r="CT66" s="142" t="str">
        <f>IF(AND(CR66=0,CS66=0),"",IF(AND(CR66&lt;=100000,CS66&lt;=100000),"",IF(CR66/CQ66&gt;0.7,"男高",IF(CS66/CQ66&gt;0.7,"女高",""))))</f>
        <v>男高</v>
      </c>
    </row>
    <row r="67" spans="1:99">
      <c r="A67" s="79">
        <f>AC67</f>
        <v>0.030227272727273</v>
      </c>
      <c r="B67" s="189" t="s">
        <v>189</v>
      </c>
      <c r="C67" s="189" t="s">
        <v>58</v>
      </c>
      <c r="D67" s="189"/>
      <c r="E67" s="189" t="s">
        <v>169</v>
      </c>
      <c r="F67" s="189" t="s">
        <v>96</v>
      </c>
      <c r="G67" s="189" t="s">
        <v>61</v>
      </c>
      <c r="H67" s="89" t="s">
        <v>82</v>
      </c>
      <c r="I67" s="89" t="s">
        <v>180</v>
      </c>
      <c r="J67" s="190" t="s">
        <v>128</v>
      </c>
      <c r="K67" s="181">
        <v>220000</v>
      </c>
      <c r="L67" s="80">
        <v>2</v>
      </c>
      <c r="M67" s="80">
        <v>0</v>
      </c>
      <c r="N67" s="80">
        <v>159</v>
      </c>
      <c r="O67" s="91">
        <v>0</v>
      </c>
      <c r="P67" s="92">
        <v>0</v>
      </c>
      <c r="Q67" s="93">
        <f>O67+P67</f>
        <v>0</v>
      </c>
      <c r="R67" s="81">
        <f>IFERROR(Q67/N67,"-")</f>
        <v>0</v>
      </c>
      <c r="S67" s="80">
        <v>0</v>
      </c>
      <c r="T67" s="80">
        <v>0</v>
      </c>
      <c r="U67" s="81" t="str">
        <f>IFERROR(T67/(Q67),"-")</f>
        <v>-</v>
      </c>
      <c r="V67" s="82">
        <f>IFERROR(K67/SUM(Q67:Q69),"-")</f>
        <v>10476.19047619</v>
      </c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>
        <f>SUM(Y67:Y69)-SUM(K67:K69)</f>
        <v>-213350</v>
      </c>
      <c r="AC67" s="85">
        <f>SUM(Y67:Y69)/SUM(K67:K69)</f>
        <v>0.030227272727273</v>
      </c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190</v>
      </c>
      <c r="C68" s="189" t="s">
        <v>58</v>
      </c>
      <c r="D68" s="189"/>
      <c r="E68" s="189" t="s">
        <v>169</v>
      </c>
      <c r="F68" s="189" t="s">
        <v>96</v>
      </c>
      <c r="G68" s="189" t="s">
        <v>67</v>
      </c>
      <c r="H68" s="89"/>
      <c r="I68" s="89"/>
      <c r="J68" s="89"/>
      <c r="K68" s="181"/>
      <c r="L68" s="80">
        <v>71</v>
      </c>
      <c r="M68" s="80">
        <v>0</v>
      </c>
      <c r="N68" s="80">
        <v>172</v>
      </c>
      <c r="O68" s="91">
        <v>19</v>
      </c>
      <c r="P68" s="92">
        <v>0</v>
      </c>
      <c r="Q68" s="93">
        <f>O68+P68</f>
        <v>19</v>
      </c>
      <c r="R68" s="81">
        <f>IFERROR(Q68/N68,"-")</f>
        <v>0.11046511627907</v>
      </c>
      <c r="S68" s="80">
        <v>0</v>
      </c>
      <c r="T68" s="80">
        <v>7</v>
      </c>
      <c r="U68" s="81">
        <f>IFERROR(T68/(Q68),"-")</f>
        <v>0.36842105263158</v>
      </c>
      <c r="V68" s="82"/>
      <c r="W68" s="83">
        <v>2</v>
      </c>
      <c r="X68" s="81">
        <f>IF(Q68=0,"-",W68/Q68)</f>
        <v>0.10526315789474</v>
      </c>
      <c r="Y68" s="186">
        <v>6650</v>
      </c>
      <c r="Z68" s="187">
        <f>IFERROR(Y68/Q68,"-")</f>
        <v>350</v>
      </c>
      <c r="AA68" s="187">
        <f>IFERROR(Y68/W68,"-")</f>
        <v>3325</v>
      </c>
      <c r="AB68" s="181"/>
      <c r="AC68" s="85"/>
      <c r="AD68" s="78"/>
      <c r="AE68" s="94">
        <v>1</v>
      </c>
      <c r="AF68" s="95">
        <f>IF(Q68=0,"",IF(AE68=0,"",(AE68/Q68)))</f>
        <v>0.052631578947368</v>
      </c>
      <c r="AG68" s="94"/>
      <c r="AH68" s="96">
        <f>IFERROR(AG68/AE68,"-")</f>
        <v>0</v>
      </c>
      <c r="AI68" s="97"/>
      <c r="AJ68" s="98">
        <f>IFERROR(AI68/AE68,"-")</f>
        <v>0</v>
      </c>
      <c r="AK68" s="99"/>
      <c r="AL68" s="99"/>
      <c r="AM68" s="99"/>
      <c r="AN68" s="100">
        <v>4</v>
      </c>
      <c r="AO68" s="101">
        <f>IF(Q68=0,"",IF(AN68=0,"",(AN68/Q68)))</f>
        <v>0.21052631578947</v>
      </c>
      <c r="AP68" s="100">
        <v>1</v>
      </c>
      <c r="AQ68" s="102">
        <f>IFERROR(AP68/AN68,"-")</f>
        <v>0.25</v>
      </c>
      <c r="AR68" s="103">
        <v>1650</v>
      </c>
      <c r="AS68" s="104">
        <f>IFERROR(AR68/AN68,"-")</f>
        <v>412.5</v>
      </c>
      <c r="AT68" s="105">
        <v>1</v>
      </c>
      <c r="AU68" s="105"/>
      <c r="AV68" s="105"/>
      <c r="AW68" s="106">
        <v>1</v>
      </c>
      <c r="AX68" s="107">
        <f>IF(Q68=0,"",IF(AW68=0,"",(AW68/Q68)))</f>
        <v>0.052631578947368</v>
      </c>
      <c r="AY68" s="106">
        <v>1</v>
      </c>
      <c r="AZ68" s="108">
        <f>IFERROR(AY68/AW68,"-")</f>
        <v>1</v>
      </c>
      <c r="BA68" s="109">
        <v>5000</v>
      </c>
      <c r="BB68" s="110">
        <f>IFERROR(BA68/AW68,"-")</f>
        <v>5000</v>
      </c>
      <c r="BC68" s="111">
        <v>1</v>
      </c>
      <c r="BD68" s="111"/>
      <c r="BE68" s="111"/>
      <c r="BF68" s="112">
        <v>6</v>
      </c>
      <c r="BG68" s="113">
        <f>IF(Q68=0,"",IF(BF68=0,"",(BF68/Q68)))</f>
        <v>0.31578947368421</v>
      </c>
      <c r="BH68" s="112"/>
      <c r="BI68" s="114">
        <f>IFERROR(BH68/BF68,"-")</f>
        <v>0</v>
      </c>
      <c r="BJ68" s="115"/>
      <c r="BK68" s="116">
        <f>IFERROR(BJ68/BF68,"-")</f>
        <v>0</v>
      </c>
      <c r="BL68" s="117"/>
      <c r="BM68" s="117"/>
      <c r="BN68" s="117"/>
      <c r="BO68" s="119">
        <v>4</v>
      </c>
      <c r="BP68" s="120">
        <f>IF(Q68=0,"",IF(BO68=0,"",(BO68/Q68)))</f>
        <v>0.21052631578947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>
        <v>2</v>
      </c>
      <c r="BY68" s="127">
        <f>IF(Q68=0,"",IF(BX68=0,"",(BX68/Q68)))</f>
        <v>0.10526315789474</v>
      </c>
      <c r="BZ68" s="128">
        <v>1</v>
      </c>
      <c r="CA68" s="129">
        <f>IFERROR(BZ68/BX68,"-")</f>
        <v>0.5</v>
      </c>
      <c r="CB68" s="130">
        <v>10000</v>
      </c>
      <c r="CC68" s="131">
        <f>IFERROR(CB68/BX68,"-")</f>
        <v>5000</v>
      </c>
      <c r="CD68" s="132"/>
      <c r="CE68" s="132">
        <v>1</v>
      </c>
      <c r="CF68" s="132"/>
      <c r="CG68" s="133">
        <v>1</v>
      </c>
      <c r="CH68" s="134">
        <f>IF(Q68=0,"",IF(CG68=0,"",(CG68/Q68)))</f>
        <v>0.052631578947368</v>
      </c>
      <c r="CI68" s="135"/>
      <c r="CJ68" s="136">
        <f>IFERROR(CI68/CG68,"-")</f>
        <v>0</v>
      </c>
      <c r="CK68" s="137"/>
      <c r="CL68" s="138">
        <f>IFERROR(CK68/CG68,"-")</f>
        <v>0</v>
      </c>
      <c r="CM68" s="139"/>
      <c r="CN68" s="139"/>
      <c r="CO68" s="139"/>
      <c r="CP68" s="140">
        <v>2</v>
      </c>
      <c r="CQ68" s="141">
        <v>6650</v>
      </c>
      <c r="CR68" s="141">
        <v>10000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191</v>
      </c>
      <c r="C69" s="189" t="s">
        <v>58</v>
      </c>
      <c r="D69" s="189"/>
      <c r="E69" s="189" t="s">
        <v>169</v>
      </c>
      <c r="F69" s="189" t="s">
        <v>96</v>
      </c>
      <c r="G69" s="189" t="s">
        <v>61</v>
      </c>
      <c r="H69" s="89"/>
      <c r="I69" s="89"/>
      <c r="J69" s="89"/>
      <c r="K69" s="181"/>
      <c r="L69" s="80">
        <v>35</v>
      </c>
      <c r="M69" s="80">
        <v>20</v>
      </c>
      <c r="N69" s="80">
        <v>11</v>
      </c>
      <c r="O69" s="91">
        <v>2</v>
      </c>
      <c r="P69" s="92">
        <v>0</v>
      </c>
      <c r="Q69" s="93">
        <f>O69+P69</f>
        <v>2</v>
      </c>
      <c r="R69" s="81">
        <f>IFERROR(Q69/N69,"-")</f>
        <v>0.18181818181818</v>
      </c>
      <c r="S69" s="80">
        <v>1</v>
      </c>
      <c r="T69" s="80">
        <v>0</v>
      </c>
      <c r="U69" s="81">
        <f>IFERROR(T69/(Q69),"-")</f>
        <v>0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>
        <v>1</v>
      </c>
      <c r="BG69" s="113">
        <f>IF(Q69=0,"",IF(BF69=0,"",(BF69/Q69)))</f>
        <v>0.5</v>
      </c>
      <c r="BH69" s="112"/>
      <c r="BI69" s="114">
        <f>IFERROR(BH69/BF69,"-")</f>
        <v>0</v>
      </c>
      <c r="BJ69" s="115"/>
      <c r="BK69" s="116">
        <f>IFERROR(BJ69/BF69,"-")</f>
        <v>0</v>
      </c>
      <c r="BL69" s="117"/>
      <c r="BM69" s="117"/>
      <c r="BN69" s="117"/>
      <c r="BO69" s="119">
        <v>1</v>
      </c>
      <c r="BP69" s="120">
        <f>IF(Q69=0,"",IF(BO69=0,"",(BO69/Q69)))</f>
        <v>0.5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2.84</v>
      </c>
      <c r="B70" s="189" t="s">
        <v>192</v>
      </c>
      <c r="C70" s="189" t="s">
        <v>58</v>
      </c>
      <c r="D70" s="189"/>
      <c r="E70" s="189" t="s">
        <v>184</v>
      </c>
      <c r="F70" s="189" t="s">
        <v>109</v>
      </c>
      <c r="G70" s="189" t="s">
        <v>61</v>
      </c>
      <c r="H70" s="89" t="s">
        <v>82</v>
      </c>
      <c r="I70" s="89" t="s">
        <v>185</v>
      </c>
      <c r="J70" s="190" t="s">
        <v>186</v>
      </c>
      <c r="K70" s="181">
        <v>150000</v>
      </c>
      <c r="L70" s="80">
        <v>2</v>
      </c>
      <c r="M70" s="80">
        <v>0</v>
      </c>
      <c r="N70" s="80">
        <v>146</v>
      </c>
      <c r="O70" s="91">
        <v>0</v>
      </c>
      <c r="P70" s="92">
        <v>0</v>
      </c>
      <c r="Q70" s="93">
        <f>O70+P70</f>
        <v>0</v>
      </c>
      <c r="R70" s="81">
        <f>IFERROR(Q70/N70,"-")</f>
        <v>0</v>
      </c>
      <c r="S70" s="80">
        <v>0</v>
      </c>
      <c r="T70" s="80">
        <v>0</v>
      </c>
      <c r="U70" s="81" t="str">
        <f>IFERROR(T70/(Q70),"-")</f>
        <v>-</v>
      </c>
      <c r="V70" s="82">
        <f>IFERROR(K70/SUM(Q70:Q72),"-")</f>
        <v>7500</v>
      </c>
      <c r="W70" s="83">
        <v>0</v>
      </c>
      <c r="X70" s="81" t="str">
        <f>IF(Q70=0,"-",W70/Q70)</f>
        <v>-</v>
      </c>
      <c r="Y70" s="186">
        <v>0</v>
      </c>
      <c r="Z70" s="187" t="str">
        <f>IFERROR(Y70/Q70,"-")</f>
        <v>-</v>
      </c>
      <c r="AA70" s="187" t="str">
        <f>IFERROR(Y70/W70,"-")</f>
        <v>-</v>
      </c>
      <c r="AB70" s="181">
        <f>SUM(Y70:Y72)-SUM(K70:K72)</f>
        <v>276000</v>
      </c>
      <c r="AC70" s="85">
        <f>SUM(Y70:Y72)/SUM(K70:K72)</f>
        <v>2.84</v>
      </c>
      <c r="AD70" s="78"/>
      <c r="AE70" s="94"/>
      <c r="AF70" s="95" t="str">
        <f>IF(Q70=0,"",IF(AE70=0,"",(AE70/Q70)))</f>
        <v/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 t="str">
        <f>IF(Q70=0,"",IF(AN70=0,"",(AN70/Q70)))</f>
        <v/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 t="str">
        <f>IF(Q70=0,"",IF(AW70=0,"",(AW70/Q70)))</f>
        <v/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 t="str">
        <f>IF(Q70=0,"",IF(BF70=0,"",(BF70/Q70)))</f>
        <v/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 t="str">
        <f>IF(Q70=0,"",IF(BO70=0,"",(BO70/Q70)))</f>
        <v/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 t="str">
        <f>IF(Q70=0,"",IF(BX70=0,"",(BX70/Q70)))</f>
        <v/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 t="str">
        <f>IF(Q70=0,"",IF(CG70=0,"",(CG70/Q70)))</f>
        <v/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193</v>
      </c>
      <c r="C71" s="189" t="s">
        <v>58</v>
      </c>
      <c r="D71" s="189"/>
      <c r="E71" s="189" t="s">
        <v>184</v>
      </c>
      <c r="F71" s="189" t="s">
        <v>109</v>
      </c>
      <c r="G71" s="189" t="s">
        <v>67</v>
      </c>
      <c r="H71" s="89"/>
      <c r="I71" s="89"/>
      <c r="J71" s="89"/>
      <c r="K71" s="181"/>
      <c r="L71" s="80">
        <v>55</v>
      </c>
      <c r="M71" s="80">
        <v>0</v>
      </c>
      <c r="N71" s="80">
        <v>216</v>
      </c>
      <c r="O71" s="91">
        <v>16</v>
      </c>
      <c r="P71" s="92">
        <v>0</v>
      </c>
      <c r="Q71" s="93">
        <f>O71+P71</f>
        <v>16</v>
      </c>
      <c r="R71" s="81">
        <f>IFERROR(Q71/N71,"-")</f>
        <v>0.074074074074074</v>
      </c>
      <c r="S71" s="80">
        <v>1</v>
      </c>
      <c r="T71" s="80">
        <v>6</v>
      </c>
      <c r="U71" s="81">
        <f>IFERROR(T71/(Q71),"-")</f>
        <v>0.375</v>
      </c>
      <c r="V71" s="82"/>
      <c r="W71" s="83">
        <v>3</v>
      </c>
      <c r="X71" s="81">
        <f>IF(Q71=0,"-",W71/Q71)</f>
        <v>0.1875</v>
      </c>
      <c r="Y71" s="186">
        <v>418000</v>
      </c>
      <c r="Z71" s="187">
        <f>IFERROR(Y71/Q71,"-")</f>
        <v>26125</v>
      </c>
      <c r="AA71" s="187">
        <f>IFERROR(Y71/W71,"-")</f>
        <v>139333.33333333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>
        <v>1</v>
      </c>
      <c r="AO71" s="101">
        <f>IF(Q71=0,"",IF(AN71=0,"",(AN71/Q71)))</f>
        <v>0.0625</v>
      </c>
      <c r="AP71" s="100"/>
      <c r="AQ71" s="102">
        <f>IFERROR(AP71/AN71,"-")</f>
        <v>0</v>
      </c>
      <c r="AR71" s="103"/>
      <c r="AS71" s="104">
        <f>IFERROR(AR71/AN71,"-")</f>
        <v>0</v>
      </c>
      <c r="AT71" s="105"/>
      <c r="AU71" s="105"/>
      <c r="AV71" s="105"/>
      <c r="AW71" s="106">
        <v>2</v>
      </c>
      <c r="AX71" s="107">
        <f>IF(Q71=0,"",IF(AW71=0,"",(AW71/Q71)))</f>
        <v>0.125</v>
      </c>
      <c r="AY71" s="106"/>
      <c r="AZ71" s="108">
        <f>IFERROR(AY71/AW71,"-")</f>
        <v>0</v>
      </c>
      <c r="BA71" s="109"/>
      <c r="BB71" s="110">
        <f>IFERROR(BA71/AW71,"-")</f>
        <v>0</v>
      </c>
      <c r="BC71" s="111"/>
      <c r="BD71" s="111"/>
      <c r="BE71" s="111"/>
      <c r="BF71" s="112">
        <v>4</v>
      </c>
      <c r="BG71" s="113">
        <f>IF(Q71=0,"",IF(BF71=0,"",(BF71/Q71)))</f>
        <v>0.25</v>
      </c>
      <c r="BH71" s="112"/>
      <c r="BI71" s="114">
        <f>IFERROR(BH71/BF71,"-")</f>
        <v>0</v>
      </c>
      <c r="BJ71" s="115"/>
      <c r="BK71" s="116">
        <f>IFERROR(BJ71/BF71,"-")</f>
        <v>0</v>
      </c>
      <c r="BL71" s="117"/>
      <c r="BM71" s="117"/>
      <c r="BN71" s="117"/>
      <c r="BO71" s="119">
        <v>4</v>
      </c>
      <c r="BP71" s="120">
        <f>IF(Q71=0,"",IF(BO71=0,"",(BO71/Q71)))</f>
        <v>0.25</v>
      </c>
      <c r="BQ71" s="121">
        <v>1</v>
      </c>
      <c r="BR71" s="122">
        <f>IFERROR(BQ71/BO71,"-")</f>
        <v>0.25</v>
      </c>
      <c r="BS71" s="123">
        <v>363000</v>
      </c>
      <c r="BT71" s="124">
        <f>IFERROR(BS71/BO71,"-")</f>
        <v>90750</v>
      </c>
      <c r="BU71" s="125"/>
      <c r="BV71" s="125"/>
      <c r="BW71" s="125">
        <v>1</v>
      </c>
      <c r="BX71" s="126">
        <v>5</v>
      </c>
      <c r="BY71" s="127">
        <f>IF(Q71=0,"",IF(BX71=0,"",(BX71/Q71)))</f>
        <v>0.3125</v>
      </c>
      <c r="BZ71" s="128">
        <v>2</v>
      </c>
      <c r="CA71" s="129">
        <f>IFERROR(BZ71/BX71,"-")</f>
        <v>0.4</v>
      </c>
      <c r="CB71" s="130">
        <v>55000</v>
      </c>
      <c r="CC71" s="131">
        <f>IFERROR(CB71/BX71,"-")</f>
        <v>11000</v>
      </c>
      <c r="CD71" s="132">
        <v>1</v>
      </c>
      <c r="CE71" s="132"/>
      <c r="CF71" s="132">
        <v>1</v>
      </c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3</v>
      </c>
      <c r="CQ71" s="141">
        <v>418000</v>
      </c>
      <c r="CR71" s="141">
        <v>363000</v>
      </c>
      <c r="CS71" s="141"/>
      <c r="CT71" s="142" t="str">
        <f>IF(AND(CR71=0,CS71=0),"",IF(AND(CR71&lt;=100000,CS71&lt;=100000),"",IF(CR71/CQ71&gt;0.7,"男高",IF(CS71/CQ71&gt;0.7,"女高",""))))</f>
        <v>男高</v>
      </c>
    </row>
    <row r="72" spans="1:99">
      <c r="A72" s="79"/>
      <c r="B72" s="189" t="s">
        <v>194</v>
      </c>
      <c r="C72" s="189" t="s">
        <v>58</v>
      </c>
      <c r="D72" s="189"/>
      <c r="E72" s="189" t="s">
        <v>184</v>
      </c>
      <c r="F72" s="189" t="s">
        <v>109</v>
      </c>
      <c r="G72" s="189" t="s">
        <v>61</v>
      </c>
      <c r="H72" s="89"/>
      <c r="I72" s="89"/>
      <c r="J72" s="89"/>
      <c r="K72" s="181"/>
      <c r="L72" s="80">
        <v>28</v>
      </c>
      <c r="M72" s="80">
        <v>23</v>
      </c>
      <c r="N72" s="80">
        <v>8</v>
      </c>
      <c r="O72" s="91">
        <v>4</v>
      </c>
      <c r="P72" s="92">
        <v>0</v>
      </c>
      <c r="Q72" s="93">
        <f>O72+P72</f>
        <v>4</v>
      </c>
      <c r="R72" s="81">
        <f>IFERROR(Q72/N72,"-")</f>
        <v>0.5</v>
      </c>
      <c r="S72" s="80">
        <v>0</v>
      </c>
      <c r="T72" s="80">
        <v>1</v>
      </c>
      <c r="U72" s="81">
        <f>IFERROR(T72/(Q72),"-")</f>
        <v>0.25</v>
      </c>
      <c r="V72" s="82"/>
      <c r="W72" s="83">
        <v>2</v>
      </c>
      <c r="X72" s="81">
        <f>IF(Q72=0,"-",W72/Q72)</f>
        <v>0.5</v>
      </c>
      <c r="Y72" s="186">
        <v>8000</v>
      </c>
      <c r="Z72" s="187">
        <f>IFERROR(Y72/Q72,"-")</f>
        <v>2000</v>
      </c>
      <c r="AA72" s="187">
        <f>IFERROR(Y72/W72,"-")</f>
        <v>4000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>
        <v>2</v>
      </c>
      <c r="BY72" s="127">
        <f>IF(Q72=0,"",IF(BX72=0,"",(BX72/Q72)))</f>
        <v>0.5</v>
      </c>
      <c r="BZ72" s="128">
        <v>1</v>
      </c>
      <c r="CA72" s="129">
        <f>IFERROR(BZ72/BX72,"-")</f>
        <v>0.5</v>
      </c>
      <c r="CB72" s="130">
        <v>3000</v>
      </c>
      <c r="CC72" s="131">
        <f>IFERROR(CB72/BX72,"-")</f>
        <v>1500</v>
      </c>
      <c r="CD72" s="132">
        <v>1</v>
      </c>
      <c r="CE72" s="132"/>
      <c r="CF72" s="132"/>
      <c r="CG72" s="133">
        <v>2</v>
      </c>
      <c r="CH72" s="134">
        <f>IF(Q72=0,"",IF(CG72=0,"",(CG72/Q72)))</f>
        <v>0.5</v>
      </c>
      <c r="CI72" s="135">
        <v>1</v>
      </c>
      <c r="CJ72" s="136">
        <f>IFERROR(CI72/CG72,"-")</f>
        <v>0.5</v>
      </c>
      <c r="CK72" s="137">
        <v>5000</v>
      </c>
      <c r="CL72" s="138">
        <f>IFERROR(CK72/CG72,"-")</f>
        <v>2500</v>
      </c>
      <c r="CM72" s="139">
        <v>1</v>
      </c>
      <c r="CN72" s="139"/>
      <c r="CO72" s="139"/>
      <c r="CP72" s="140">
        <v>2</v>
      </c>
      <c r="CQ72" s="141">
        <v>8000</v>
      </c>
      <c r="CR72" s="141">
        <v>5000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0</v>
      </c>
      <c r="B73" s="189" t="s">
        <v>195</v>
      </c>
      <c r="C73" s="189" t="s">
        <v>58</v>
      </c>
      <c r="D73" s="189"/>
      <c r="E73" s="189" t="s">
        <v>95</v>
      </c>
      <c r="F73" s="189" t="s">
        <v>96</v>
      </c>
      <c r="G73" s="189" t="s">
        <v>61</v>
      </c>
      <c r="H73" s="89" t="s">
        <v>196</v>
      </c>
      <c r="I73" s="89" t="s">
        <v>180</v>
      </c>
      <c r="J73" s="89" t="s">
        <v>197</v>
      </c>
      <c r="K73" s="181">
        <v>120000</v>
      </c>
      <c r="L73" s="80">
        <v>0</v>
      </c>
      <c r="M73" s="80">
        <v>0</v>
      </c>
      <c r="N73" s="80">
        <v>69</v>
      </c>
      <c r="O73" s="91">
        <v>0</v>
      </c>
      <c r="P73" s="92">
        <v>0</v>
      </c>
      <c r="Q73" s="93">
        <f>O73+P73</f>
        <v>0</v>
      </c>
      <c r="R73" s="81">
        <f>IFERROR(Q73/N73,"-")</f>
        <v>0</v>
      </c>
      <c r="S73" s="80">
        <v>0</v>
      </c>
      <c r="T73" s="80">
        <v>0</v>
      </c>
      <c r="U73" s="81" t="str">
        <f>IFERROR(T73/(Q73),"-")</f>
        <v>-</v>
      </c>
      <c r="V73" s="82">
        <f>IFERROR(K73/SUM(Q73:Q75),"-")</f>
        <v>15000</v>
      </c>
      <c r="W73" s="83">
        <v>0</v>
      </c>
      <c r="X73" s="81" t="str">
        <f>IF(Q73=0,"-",W73/Q73)</f>
        <v>-</v>
      </c>
      <c r="Y73" s="186">
        <v>0</v>
      </c>
      <c r="Z73" s="187" t="str">
        <f>IFERROR(Y73/Q73,"-")</f>
        <v>-</v>
      </c>
      <c r="AA73" s="187" t="str">
        <f>IFERROR(Y73/W73,"-")</f>
        <v>-</v>
      </c>
      <c r="AB73" s="181">
        <f>SUM(Y73:Y75)-SUM(K73:K75)</f>
        <v>-120000</v>
      </c>
      <c r="AC73" s="85">
        <f>SUM(Y73:Y75)/SUM(K73:K75)</f>
        <v>0</v>
      </c>
      <c r="AD73" s="78"/>
      <c r="AE73" s="94"/>
      <c r="AF73" s="95" t="str">
        <f>IF(Q73=0,"",IF(AE73=0,"",(AE73/Q73)))</f>
        <v/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 t="str">
        <f>IF(Q73=0,"",IF(AN73=0,"",(AN73/Q73)))</f>
        <v/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 t="str">
        <f>IF(Q73=0,"",IF(AW73=0,"",(AW73/Q73)))</f>
        <v/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 t="str">
        <f>IF(Q73=0,"",IF(BF73=0,"",(BF73/Q73)))</f>
        <v/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 t="str">
        <f>IF(Q73=0,"",IF(BO73=0,"",(BO73/Q73)))</f>
        <v/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 t="str">
        <f>IF(Q73=0,"",IF(BX73=0,"",(BX73/Q73)))</f>
        <v/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 t="str">
        <f>IF(Q73=0,"",IF(CG73=0,"",(CG73/Q73)))</f>
        <v/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198</v>
      </c>
      <c r="C74" s="189" t="s">
        <v>58</v>
      </c>
      <c r="D74" s="189"/>
      <c r="E74" s="189" t="s">
        <v>95</v>
      </c>
      <c r="F74" s="189" t="s">
        <v>96</v>
      </c>
      <c r="G74" s="189" t="s">
        <v>67</v>
      </c>
      <c r="H74" s="89"/>
      <c r="I74" s="89"/>
      <c r="J74" s="89"/>
      <c r="K74" s="181"/>
      <c r="L74" s="80">
        <v>19</v>
      </c>
      <c r="M74" s="80">
        <v>0</v>
      </c>
      <c r="N74" s="80">
        <v>67</v>
      </c>
      <c r="O74" s="91">
        <v>8</v>
      </c>
      <c r="P74" s="92">
        <v>0</v>
      </c>
      <c r="Q74" s="93">
        <f>O74+P74</f>
        <v>8</v>
      </c>
      <c r="R74" s="81">
        <f>IFERROR(Q74/N74,"-")</f>
        <v>0.11940298507463</v>
      </c>
      <c r="S74" s="80">
        <v>0</v>
      </c>
      <c r="T74" s="80">
        <v>2</v>
      </c>
      <c r="U74" s="81">
        <f>IFERROR(T74/(Q74),"-")</f>
        <v>0.25</v>
      </c>
      <c r="V74" s="82"/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>
        <v>5</v>
      </c>
      <c r="BG74" s="113">
        <f>IF(Q74=0,"",IF(BF74=0,"",(BF74/Q74)))</f>
        <v>0.625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/>
      <c r="BP74" s="120">
        <f>IF(Q74=0,"",IF(BO74=0,"",(BO74/Q74)))</f>
        <v>0</v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>
        <v>3</v>
      </c>
      <c r="BY74" s="127">
        <f>IF(Q74=0,"",IF(BX74=0,"",(BX74/Q74)))</f>
        <v>0.375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199</v>
      </c>
      <c r="C75" s="189" t="s">
        <v>58</v>
      </c>
      <c r="D75" s="189"/>
      <c r="E75" s="189" t="s">
        <v>95</v>
      </c>
      <c r="F75" s="189" t="s">
        <v>96</v>
      </c>
      <c r="G75" s="189" t="s">
        <v>61</v>
      </c>
      <c r="H75" s="89"/>
      <c r="I75" s="89"/>
      <c r="J75" s="89"/>
      <c r="K75" s="181"/>
      <c r="L75" s="80">
        <v>7</v>
      </c>
      <c r="M75" s="80">
        <v>7</v>
      </c>
      <c r="N75" s="80">
        <v>0</v>
      </c>
      <c r="O75" s="91">
        <v>0</v>
      </c>
      <c r="P75" s="92">
        <v>0</v>
      </c>
      <c r="Q75" s="93">
        <f>O75+P75</f>
        <v>0</v>
      </c>
      <c r="R75" s="81" t="str">
        <f>IFERROR(Q75/N75,"-")</f>
        <v>-</v>
      </c>
      <c r="S75" s="80">
        <v>0</v>
      </c>
      <c r="T75" s="80">
        <v>0</v>
      </c>
      <c r="U75" s="81" t="str">
        <f>IFERROR(T75/(Q75),"-")</f>
        <v>-</v>
      </c>
      <c r="V75" s="82"/>
      <c r="W75" s="83">
        <v>0</v>
      </c>
      <c r="X75" s="81" t="str">
        <f>IF(Q75=0,"-",W75/Q75)</f>
        <v>-</v>
      </c>
      <c r="Y75" s="186">
        <v>0</v>
      </c>
      <c r="Z75" s="187" t="str">
        <f>IFERROR(Y75/Q75,"-")</f>
        <v>-</v>
      </c>
      <c r="AA75" s="187" t="str">
        <f>IFERROR(Y75/W75,"-")</f>
        <v>-</v>
      </c>
      <c r="AB75" s="181"/>
      <c r="AC75" s="85"/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4.501025</v>
      </c>
      <c r="B76" s="189" t="s">
        <v>200</v>
      </c>
      <c r="C76" s="189" t="s">
        <v>58</v>
      </c>
      <c r="D76" s="189"/>
      <c r="E76" s="189" t="s">
        <v>108</v>
      </c>
      <c r="F76" s="189" t="s">
        <v>109</v>
      </c>
      <c r="G76" s="189" t="s">
        <v>61</v>
      </c>
      <c r="H76" s="89" t="s">
        <v>196</v>
      </c>
      <c r="I76" s="89" t="s">
        <v>180</v>
      </c>
      <c r="J76" s="190" t="s">
        <v>186</v>
      </c>
      <c r="K76" s="181">
        <v>120000</v>
      </c>
      <c r="L76" s="80">
        <v>0</v>
      </c>
      <c r="M76" s="80">
        <v>0</v>
      </c>
      <c r="N76" s="80">
        <v>176</v>
      </c>
      <c r="O76" s="91">
        <v>0</v>
      </c>
      <c r="P76" s="92">
        <v>0</v>
      </c>
      <c r="Q76" s="93">
        <f>O76+P76</f>
        <v>0</v>
      </c>
      <c r="R76" s="81">
        <f>IFERROR(Q76/N76,"-")</f>
        <v>0</v>
      </c>
      <c r="S76" s="80">
        <v>0</v>
      </c>
      <c r="T76" s="80">
        <v>0</v>
      </c>
      <c r="U76" s="81" t="str">
        <f>IFERROR(T76/(Q76),"-")</f>
        <v>-</v>
      </c>
      <c r="V76" s="82">
        <f>IFERROR(K76/SUM(Q76:Q78),"-")</f>
        <v>7058.8235294118</v>
      </c>
      <c r="W76" s="83">
        <v>0</v>
      </c>
      <c r="X76" s="81" t="str">
        <f>IF(Q76=0,"-",W76/Q76)</f>
        <v>-</v>
      </c>
      <c r="Y76" s="186">
        <v>0</v>
      </c>
      <c r="Z76" s="187" t="str">
        <f>IFERROR(Y76/Q76,"-")</f>
        <v>-</v>
      </c>
      <c r="AA76" s="187" t="str">
        <f>IFERROR(Y76/W76,"-")</f>
        <v>-</v>
      </c>
      <c r="AB76" s="181">
        <f>SUM(Y76:Y78)-SUM(K76:K78)</f>
        <v>420123</v>
      </c>
      <c r="AC76" s="85">
        <f>SUM(Y76:Y78)/SUM(K76:K78)</f>
        <v>4.501025</v>
      </c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201</v>
      </c>
      <c r="C77" s="189" t="s">
        <v>58</v>
      </c>
      <c r="D77" s="189"/>
      <c r="E77" s="189" t="s">
        <v>108</v>
      </c>
      <c r="F77" s="189" t="s">
        <v>109</v>
      </c>
      <c r="G77" s="189" t="s">
        <v>67</v>
      </c>
      <c r="H77" s="89"/>
      <c r="I77" s="89"/>
      <c r="J77" s="89"/>
      <c r="K77" s="181"/>
      <c r="L77" s="80">
        <v>36</v>
      </c>
      <c r="M77" s="80">
        <v>0</v>
      </c>
      <c r="N77" s="80">
        <v>120</v>
      </c>
      <c r="O77" s="91">
        <v>15</v>
      </c>
      <c r="P77" s="92">
        <v>0</v>
      </c>
      <c r="Q77" s="93">
        <f>O77+P77</f>
        <v>15</v>
      </c>
      <c r="R77" s="81">
        <f>IFERROR(Q77/N77,"-")</f>
        <v>0.125</v>
      </c>
      <c r="S77" s="80">
        <v>0</v>
      </c>
      <c r="T77" s="80">
        <v>2</v>
      </c>
      <c r="U77" s="81">
        <f>IFERROR(T77/(Q77),"-")</f>
        <v>0.13333333333333</v>
      </c>
      <c r="V77" s="82"/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>
        <v>3</v>
      </c>
      <c r="AO77" s="101">
        <f>IF(Q77=0,"",IF(AN77=0,"",(AN77/Q77)))</f>
        <v>0.2</v>
      </c>
      <c r="AP77" s="100"/>
      <c r="AQ77" s="102">
        <f>IFERROR(AP77/AN77,"-")</f>
        <v>0</v>
      </c>
      <c r="AR77" s="103"/>
      <c r="AS77" s="104">
        <f>IFERROR(AR77/AN77,"-")</f>
        <v>0</v>
      </c>
      <c r="AT77" s="105"/>
      <c r="AU77" s="105"/>
      <c r="AV77" s="105"/>
      <c r="AW77" s="106">
        <v>3</v>
      </c>
      <c r="AX77" s="107">
        <f>IF(Q77=0,"",IF(AW77=0,"",(AW77/Q77)))</f>
        <v>0.2</v>
      </c>
      <c r="AY77" s="106"/>
      <c r="AZ77" s="108">
        <f>IFERROR(AY77/AW77,"-")</f>
        <v>0</v>
      </c>
      <c r="BA77" s="109"/>
      <c r="BB77" s="110">
        <f>IFERROR(BA77/AW77,"-")</f>
        <v>0</v>
      </c>
      <c r="BC77" s="111"/>
      <c r="BD77" s="111"/>
      <c r="BE77" s="111"/>
      <c r="BF77" s="112">
        <v>5</v>
      </c>
      <c r="BG77" s="113">
        <f>IF(Q77=0,"",IF(BF77=0,"",(BF77/Q77)))</f>
        <v>0.33333333333333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>
        <v>3</v>
      </c>
      <c r="BP77" s="120">
        <f>IF(Q77=0,"",IF(BO77=0,"",(BO77/Q77)))</f>
        <v>0.2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>
        <v>1</v>
      </c>
      <c r="BY77" s="127">
        <f>IF(Q77=0,"",IF(BX77=0,"",(BX77/Q77)))</f>
        <v>0.066666666666667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202</v>
      </c>
      <c r="C78" s="189" t="s">
        <v>58</v>
      </c>
      <c r="D78" s="189"/>
      <c r="E78" s="189" t="s">
        <v>108</v>
      </c>
      <c r="F78" s="189" t="s">
        <v>109</v>
      </c>
      <c r="G78" s="189" t="s">
        <v>61</v>
      </c>
      <c r="H78" s="89"/>
      <c r="I78" s="89"/>
      <c r="J78" s="89"/>
      <c r="K78" s="181"/>
      <c r="L78" s="80">
        <v>57</v>
      </c>
      <c r="M78" s="80">
        <v>22</v>
      </c>
      <c r="N78" s="80">
        <v>2</v>
      </c>
      <c r="O78" s="91">
        <v>2</v>
      </c>
      <c r="P78" s="92">
        <v>0</v>
      </c>
      <c r="Q78" s="93">
        <f>O78+P78</f>
        <v>2</v>
      </c>
      <c r="R78" s="81">
        <f>IFERROR(Q78/N78,"-")</f>
        <v>1</v>
      </c>
      <c r="S78" s="80">
        <v>1</v>
      </c>
      <c r="T78" s="80">
        <v>0</v>
      </c>
      <c r="U78" s="81">
        <f>IFERROR(T78/(Q78),"-")</f>
        <v>0</v>
      </c>
      <c r="V78" s="82"/>
      <c r="W78" s="83">
        <v>1</v>
      </c>
      <c r="X78" s="81">
        <f>IF(Q78=0,"-",W78/Q78)</f>
        <v>0.5</v>
      </c>
      <c r="Y78" s="186">
        <v>540123</v>
      </c>
      <c r="Z78" s="187">
        <f>IFERROR(Y78/Q78,"-")</f>
        <v>270061.5</v>
      </c>
      <c r="AA78" s="187">
        <f>IFERROR(Y78/W78,"-")</f>
        <v>540123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>
        <f>IF(Q78=0,"",IF(BO78=0,"",(BO78/Q78)))</f>
        <v>0</v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>
        <v>2</v>
      </c>
      <c r="CH78" s="134">
        <f>IF(Q78=0,"",IF(CG78=0,"",(CG78/Q78)))</f>
        <v>1</v>
      </c>
      <c r="CI78" s="135">
        <v>1</v>
      </c>
      <c r="CJ78" s="136">
        <f>IFERROR(CI78/CG78,"-")</f>
        <v>0.5</v>
      </c>
      <c r="CK78" s="137">
        <v>550123</v>
      </c>
      <c r="CL78" s="138">
        <f>IFERROR(CK78/CG78,"-")</f>
        <v>275061.5</v>
      </c>
      <c r="CM78" s="139"/>
      <c r="CN78" s="139"/>
      <c r="CO78" s="139">
        <v>1</v>
      </c>
      <c r="CP78" s="140">
        <v>1</v>
      </c>
      <c r="CQ78" s="141">
        <v>540123</v>
      </c>
      <c r="CR78" s="141">
        <v>550123</v>
      </c>
      <c r="CS78" s="141"/>
      <c r="CT78" s="142" t="str">
        <f>IF(AND(CR78=0,CS78=0),"",IF(AND(CR78&lt;=100000,CS78&lt;=100000),"",IF(CR78/CQ78&gt;0.7,"男高",IF(CS78/CQ78&gt;0.7,"女高",""))))</f>
        <v>男高</v>
      </c>
    </row>
    <row r="79" spans="1:99">
      <c r="A79" s="79">
        <f>AC79</f>
        <v>0.023076923076923</v>
      </c>
      <c r="B79" s="189" t="s">
        <v>203</v>
      </c>
      <c r="C79" s="189" t="s">
        <v>58</v>
      </c>
      <c r="D79" s="189"/>
      <c r="E79" s="189" t="s">
        <v>95</v>
      </c>
      <c r="F79" s="189" t="s">
        <v>96</v>
      </c>
      <c r="G79" s="189" t="s">
        <v>61</v>
      </c>
      <c r="H79" s="89" t="s">
        <v>204</v>
      </c>
      <c r="I79" s="89" t="s">
        <v>171</v>
      </c>
      <c r="J79" s="190" t="s">
        <v>128</v>
      </c>
      <c r="K79" s="181">
        <v>130000</v>
      </c>
      <c r="L79" s="80">
        <v>1</v>
      </c>
      <c r="M79" s="80">
        <v>0</v>
      </c>
      <c r="N79" s="80">
        <v>70</v>
      </c>
      <c r="O79" s="91">
        <v>1</v>
      </c>
      <c r="P79" s="92">
        <v>0</v>
      </c>
      <c r="Q79" s="93">
        <f>O79+P79</f>
        <v>1</v>
      </c>
      <c r="R79" s="81">
        <f>IFERROR(Q79/N79,"-")</f>
        <v>0.014285714285714</v>
      </c>
      <c r="S79" s="80">
        <v>0</v>
      </c>
      <c r="T79" s="80">
        <v>0</v>
      </c>
      <c r="U79" s="81">
        <f>IFERROR(T79/(Q79),"-")</f>
        <v>0</v>
      </c>
      <c r="V79" s="82">
        <f>IFERROR(K79/SUM(Q79:Q81),"-")</f>
        <v>10833.333333333</v>
      </c>
      <c r="W79" s="83">
        <v>0</v>
      </c>
      <c r="X79" s="81">
        <f>IF(Q79=0,"-",W79/Q79)</f>
        <v>0</v>
      </c>
      <c r="Y79" s="186">
        <v>0</v>
      </c>
      <c r="Z79" s="187">
        <f>IFERROR(Y79/Q79,"-")</f>
        <v>0</v>
      </c>
      <c r="AA79" s="187" t="str">
        <f>IFERROR(Y79/W79,"-")</f>
        <v>-</v>
      </c>
      <c r="AB79" s="181">
        <f>SUM(Y79:Y81)-SUM(K79:K81)</f>
        <v>-127000</v>
      </c>
      <c r="AC79" s="85">
        <f>SUM(Y79:Y81)/SUM(K79:K81)</f>
        <v>0.023076923076923</v>
      </c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>
        <v>1</v>
      </c>
      <c r="BP79" s="120">
        <f>IF(Q79=0,"",IF(BO79=0,"",(BO79/Q79)))</f>
        <v>1</v>
      </c>
      <c r="BQ79" s="121"/>
      <c r="BR79" s="122">
        <f>IFERROR(BQ79/BO79,"-")</f>
        <v>0</v>
      </c>
      <c r="BS79" s="123"/>
      <c r="BT79" s="124">
        <f>IFERROR(BS79/BO79,"-")</f>
        <v>0</v>
      </c>
      <c r="BU79" s="125"/>
      <c r="BV79" s="125"/>
      <c r="BW79" s="125"/>
      <c r="BX79" s="126"/>
      <c r="BY79" s="127">
        <f>IF(Q79=0,"",IF(BX79=0,"",(BX79/Q79)))</f>
        <v>0</v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>
        <f>IF(Q79=0,"",IF(CG79=0,"",(CG79/Q79)))</f>
        <v>0</v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205</v>
      </c>
      <c r="C80" s="189" t="s">
        <v>58</v>
      </c>
      <c r="D80" s="189"/>
      <c r="E80" s="189" t="s">
        <v>95</v>
      </c>
      <c r="F80" s="189" t="s">
        <v>96</v>
      </c>
      <c r="G80" s="189" t="s">
        <v>67</v>
      </c>
      <c r="H80" s="89"/>
      <c r="I80" s="89"/>
      <c r="J80" s="89"/>
      <c r="K80" s="181"/>
      <c r="L80" s="80">
        <v>26</v>
      </c>
      <c r="M80" s="80">
        <v>0</v>
      </c>
      <c r="N80" s="80">
        <v>97</v>
      </c>
      <c r="O80" s="91">
        <v>11</v>
      </c>
      <c r="P80" s="92">
        <v>0</v>
      </c>
      <c r="Q80" s="93">
        <f>O80+P80</f>
        <v>11</v>
      </c>
      <c r="R80" s="81">
        <f>IFERROR(Q80/N80,"-")</f>
        <v>0.11340206185567</v>
      </c>
      <c r="S80" s="80">
        <v>0</v>
      </c>
      <c r="T80" s="80">
        <v>3</v>
      </c>
      <c r="U80" s="81">
        <f>IFERROR(T80/(Q80),"-")</f>
        <v>0.27272727272727</v>
      </c>
      <c r="V80" s="82"/>
      <c r="W80" s="83">
        <v>1</v>
      </c>
      <c r="X80" s="81">
        <f>IF(Q80=0,"-",W80/Q80)</f>
        <v>0.090909090909091</v>
      </c>
      <c r="Y80" s="186">
        <v>3000</v>
      </c>
      <c r="Z80" s="187">
        <f>IFERROR(Y80/Q80,"-")</f>
        <v>272.72727272727</v>
      </c>
      <c r="AA80" s="187">
        <f>IFERROR(Y80/W80,"-")</f>
        <v>3000</v>
      </c>
      <c r="AB80" s="181"/>
      <c r="AC80" s="85"/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>
        <f>IF(Q80=0,"",IF(AN80=0,"",(AN80/Q80)))</f>
        <v>0</v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>
        <v>2</v>
      </c>
      <c r="AX80" s="107">
        <f>IF(Q80=0,"",IF(AW80=0,"",(AW80/Q80)))</f>
        <v>0.18181818181818</v>
      </c>
      <c r="AY80" s="106"/>
      <c r="AZ80" s="108">
        <f>IFERROR(AY80/AW80,"-")</f>
        <v>0</v>
      </c>
      <c r="BA80" s="109"/>
      <c r="BB80" s="110">
        <f>IFERROR(BA80/AW80,"-")</f>
        <v>0</v>
      </c>
      <c r="BC80" s="111"/>
      <c r="BD80" s="111"/>
      <c r="BE80" s="111"/>
      <c r="BF80" s="112">
        <v>1</v>
      </c>
      <c r="BG80" s="113">
        <f>IF(Q80=0,"",IF(BF80=0,"",(BF80/Q80)))</f>
        <v>0.090909090909091</v>
      </c>
      <c r="BH80" s="112"/>
      <c r="BI80" s="114">
        <f>IFERROR(BH80/BF80,"-")</f>
        <v>0</v>
      </c>
      <c r="BJ80" s="115"/>
      <c r="BK80" s="116">
        <f>IFERROR(BJ80/BF80,"-")</f>
        <v>0</v>
      </c>
      <c r="BL80" s="117"/>
      <c r="BM80" s="117"/>
      <c r="BN80" s="117"/>
      <c r="BO80" s="119">
        <v>6</v>
      </c>
      <c r="BP80" s="120">
        <f>IF(Q80=0,"",IF(BO80=0,"",(BO80/Q80)))</f>
        <v>0.54545454545455</v>
      </c>
      <c r="BQ80" s="121"/>
      <c r="BR80" s="122">
        <f>IFERROR(BQ80/BO80,"-")</f>
        <v>0</v>
      </c>
      <c r="BS80" s="123"/>
      <c r="BT80" s="124">
        <f>IFERROR(BS80/BO80,"-")</f>
        <v>0</v>
      </c>
      <c r="BU80" s="125"/>
      <c r="BV80" s="125"/>
      <c r="BW80" s="125"/>
      <c r="BX80" s="126">
        <v>1</v>
      </c>
      <c r="BY80" s="127">
        <f>IF(Q80=0,"",IF(BX80=0,"",(BX80/Q80)))</f>
        <v>0.090909090909091</v>
      </c>
      <c r="BZ80" s="128"/>
      <c r="CA80" s="129">
        <f>IFERROR(BZ80/BX80,"-")</f>
        <v>0</v>
      </c>
      <c r="CB80" s="130"/>
      <c r="CC80" s="131">
        <f>IFERROR(CB80/BX80,"-")</f>
        <v>0</v>
      </c>
      <c r="CD80" s="132"/>
      <c r="CE80" s="132"/>
      <c r="CF80" s="132"/>
      <c r="CG80" s="133">
        <v>1</v>
      </c>
      <c r="CH80" s="134">
        <f>IF(Q80=0,"",IF(CG80=0,"",(CG80/Q80)))</f>
        <v>0.090909090909091</v>
      </c>
      <c r="CI80" s="135">
        <v>1</v>
      </c>
      <c r="CJ80" s="136">
        <f>IFERROR(CI80/CG80,"-")</f>
        <v>1</v>
      </c>
      <c r="CK80" s="137">
        <v>3000</v>
      </c>
      <c r="CL80" s="138">
        <f>IFERROR(CK80/CG80,"-")</f>
        <v>3000</v>
      </c>
      <c r="CM80" s="139">
        <v>1</v>
      </c>
      <c r="CN80" s="139"/>
      <c r="CO80" s="139"/>
      <c r="CP80" s="140">
        <v>1</v>
      </c>
      <c r="CQ80" s="141">
        <v>3000</v>
      </c>
      <c r="CR80" s="141">
        <v>3000</v>
      </c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/>
      <c r="B81" s="189" t="s">
        <v>206</v>
      </c>
      <c r="C81" s="189" t="s">
        <v>58</v>
      </c>
      <c r="D81" s="189"/>
      <c r="E81" s="189" t="s">
        <v>95</v>
      </c>
      <c r="F81" s="189" t="s">
        <v>96</v>
      </c>
      <c r="G81" s="189" t="s">
        <v>133</v>
      </c>
      <c r="H81" s="89"/>
      <c r="I81" s="89"/>
      <c r="J81" s="89"/>
      <c r="K81" s="181"/>
      <c r="L81" s="80">
        <v>14</v>
      </c>
      <c r="M81" s="80">
        <v>9</v>
      </c>
      <c r="N81" s="80">
        <v>5</v>
      </c>
      <c r="O81" s="91">
        <v>0</v>
      </c>
      <c r="P81" s="92">
        <v>0</v>
      </c>
      <c r="Q81" s="93">
        <f>O81+P81</f>
        <v>0</v>
      </c>
      <c r="R81" s="81">
        <f>IFERROR(Q81/N81,"-")</f>
        <v>0</v>
      </c>
      <c r="S81" s="80">
        <v>0</v>
      </c>
      <c r="T81" s="80">
        <v>0</v>
      </c>
      <c r="U81" s="81" t="str">
        <f>IFERROR(T81/(Q81),"-")</f>
        <v>-</v>
      </c>
      <c r="V81" s="82"/>
      <c r="W81" s="83">
        <v>0</v>
      </c>
      <c r="X81" s="81" t="str">
        <f>IF(Q81=0,"-",W81/Q81)</f>
        <v>-</v>
      </c>
      <c r="Y81" s="186">
        <v>0</v>
      </c>
      <c r="Z81" s="187" t="str">
        <f>IFERROR(Y81/Q81,"-")</f>
        <v>-</v>
      </c>
      <c r="AA81" s="187" t="str">
        <f>IFERROR(Y81/W81,"-")</f>
        <v>-</v>
      </c>
      <c r="AB81" s="181"/>
      <c r="AC81" s="85"/>
      <c r="AD81" s="78"/>
      <c r="AE81" s="94"/>
      <c r="AF81" s="95" t="str">
        <f>IF(Q81=0,"",IF(AE81=0,"",(AE81/Q81)))</f>
        <v/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 t="str">
        <f>IF(Q81=0,"",IF(AN81=0,"",(AN81/Q81)))</f>
        <v/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 t="str">
        <f>IF(Q81=0,"",IF(AW81=0,"",(AW81/Q81)))</f>
        <v/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/>
      <c r="BG81" s="113" t="str">
        <f>IF(Q81=0,"",IF(BF81=0,"",(BF81/Q81)))</f>
        <v/>
      </c>
      <c r="BH81" s="112"/>
      <c r="BI81" s="114" t="str">
        <f>IFERROR(BH81/BF81,"-")</f>
        <v>-</v>
      </c>
      <c r="BJ81" s="115"/>
      <c r="BK81" s="116" t="str">
        <f>IFERROR(BJ81/BF81,"-")</f>
        <v>-</v>
      </c>
      <c r="BL81" s="117"/>
      <c r="BM81" s="117"/>
      <c r="BN81" s="117"/>
      <c r="BO81" s="119"/>
      <c r="BP81" s="120" t="str">
        <f>IF(Q81=0,"",IF(BO81=0,"",(BO81/Q81)))</f>
        <v/>
      </c>
      <c r="BQ81" s="121"/>
      <c r="BR81" s="122" t="str">
        <f>IFERROR(BQ81/BO81,"-")</f>
        <v>-</v>
      </c>
      <c r="BS81" s="123"/>
      <c r="BT81" s="124" t="str">
        <f>IFERROR(BS81/BO81,"-")</f>
        <v>-</v>
      </c>
      <c r="BU81" s="125"/>
      <c r="BV81" s="125"/>
      <c r="BW81" s="125"/>
      <c r="BX81" s="126"/>
      <c r="BY81" s="127" t="str">
        <f>IF(Q81=0,"",IF(BX81=0,"",(BX81/Q81)))</f>
        <v/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/>
      <c r="CH81" s="134" t="str">
        <f>IF(Q81=0,"",IF(CG81=0,"",(CG81/Q81)))</f>
        <v/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>
        <f>AC82</f>
        <v>0</v>
      </c>
      <c r="B82" s="189" t="s">
        <v>207</v>
      </c>
      <c r="C82" s="189" t="s">
        <v>58</v>
      </c>
      <c r="D82" s="189"/>
      <c r="E82" s="189" t="s">
        <v>208</v>
      </c>
      <c r="F82" s="189" t="s">
        <v>209</v>
      </c>
      <c r="G82" s="189" t="s">
        <v>67</v>
      </c>
      <c r="H82" s="89" t="s">
        <v>204</v>
      </c>
      <c r="I82" s="89" t="s">
        <v>210</v>
      </c>
      <c r="J82" s="191" t="s">
        <v>172</v>
      </c>
      <c r="K82" s="181">
        <v>65000</v>
      </c>
      <c r="L82" s="80">
        <v>1</v>
      </c>
      <c r="M82" s="80">
        <v>0</v>
      </c>
      <c r="N82" s="80">
        <v>28</v>
      </c>
      <c r="O82" s="91">
        <v>0</v>
      </c>
      <c r="P82" s="92">
        <v>0</v>
      </c>
      <c r="Q82" s="93">
        <f>O82+P82</f>
        <v>0</v>
      </c>
      <c r="R82" s="81">
        <f>IFERROR(Q82/N82,"-")</f>
        <v>0</v>
      </c>
      <c r="S82" s="80">
        <v>0</v>
      </c>
      <c r="T82" s="80">
        <v>0</v>
      </c>
      <c r="U82" s="81" t="str">
        <f>IFERROR(T82/(Q82),"-")</f>
        <v>-</v>
      </c>
      <c r="V82" s="82">
        <f>IFERROR(K82/SUM(Q82:Q83),"-")</f>
        <v>65000</v>
      </c>
      <c r="W82" s="83">
        <v>0</v>
      </c>
      <c r="X82" s="81" t="str">
        <f>IF(Q82=0,"-",W82/Q82)</f>
        <v>-</v>
      </c>
      <c r="Y82" s="186">
        <v>0</v>
      </c>
      <c r="Z82" s="187" t="str">
        <f>IFERROR(Y82/Q82,"-")</f>
        <v>-</v>
      </c>
      <c r="AA82" s="187" t="str">
        <f>IFERROR(Y82/W82,"-")</f>
        <v>-</v>
      </c>
      <c r="AB82" s="181">
        <f>SUM(Y82:Y83)-SUM(K82:K83)</f>
        <v>-65000</v>
      </c>
      <c r="AC82" s="85">
        <f>SUM(Y82:Y83)/SUM(K82:K83)</f>
        <v>0</v>
      </c>
      <c r="AD82" s="78"/>
      <c r="AE82" s="94"/>
      <c r="AF82" s="95" t="str">
        <f>IF(Q82=0,"",IF(AE82=0,"",(AE82/Q82)))</f>
        <v/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 t="str">
        <f>IF(Q82=0,"",IF(AN82=0,"",(AN82/Q82)))</f>
        <v/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 t="str">
        <f>IF(Q82=0,"",IF(AW82=0,"",(AW82/Q82)))</f>
        <v/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 t="str">
        <f>IF(Q82=0,"",IF(BF82=0,"",(BF82/Q82)))</f>
        <v/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/>
      <c r="BP82" s="120" t="str">
        <f>IF(Q82=0,"",IF(BO82=0,"",(BO82/Q82)))</f>
        <v/>
      </c>
      <c r="BQ82" s="121"/>
      <c r="BR82" s="122" t="str">
        <f>IFERROR(BQ82/BO82,"-")</f>
        <v>-</v>
      </c>
      <c r="BS82" s="123"/>
      <c r="BT82" s="124" t="str">
        <f>IFERROR(BS82/BO82,"-")</f>
        <v>-</v>
      </c>
      <c r="BU82" s="125"/>
      <c r="BV82" s="125"/>
      <c r="BW82" s="125"/>
      <c r="BX82" s="126"/>
      <c r="BY82" s="127" t="str">
        <f>IF(Q82=0,"",IF(BX82=0,"",(BX82/Q82)))</f>
        <v/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/>
      <c r="CH82" s="134" t="str">
        <f>IF(Q82=0,"",IF(CG82=0,"",(CG82/Q82)))</f>
        <v/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0</v>
      </c>
      <c r="CQ82" s="141">
        <v>0</v>
      </c>
      <c r="CR82" s="141"/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211</v>
      </c>
      <c r="C83" s="189" t="s">
        <v>58</v>
      </c>
      <c r="D83" s="189"/>
      <c r="E83" s="189" t="s">
        <v>208</v>
      </c>
      <c r="F83" s="189" t="s">
        <v>209</v>
      </c>
      <c r="G83" s="189" t="s">
        <v>61</v>
      </c>
      <c r="H83" s="89"/>
      <c r="I83" s="89"/>
      <c r="J83" s="89"/>
      <c r="K83" s="181"/>
      <c r="L83" s="80">
        <v>7</v>
      </c>
      <c r="M83" s="80">
        <v>6</v>
      </c>
      <c r="N83" s="80">
        <v>2</v>
      </c>
      <c r="O83" s="91">
        <v>1</v>
      </c>
      <c r="P83" s="92">
        <v>0</v>
      </c>
      <c r="Q83" s="93">
        <f>O83+P83</f>
        <v>1</v>
      </c>
      <c r="R83" s="81">
        <f>IFERROR(Q83/N83,"-")</f>
        <v>0.5</v>
      </c>
      <c r="S83" s="80">
        <v>0</v>
      </c>
      <c r="T83" s="80">
        <v>0</v>
      </c>
      <c r="U83" s="81">
        <f>IFERROR(T83/(Q83),"-")</f>
        <v>0</v>
      </c>
      <c r="V83" s="82"/>
      <c r="W83" s="83">
        <v>0</v>
      </c>
      <c r="X83" s="81">
        <f>IF(Q83=0,"-",W83/Q83)</f>
        <v>0</v>
      </c>
      <c r="Y83" s="186">
        <v>0</v>
      </c>
      <c r="Z83" s="187">
        <f>IFERROR(Y83/Q83,"-")</f>
        <v>0</v>
      </c>
      <c r="AA83" s="187" t="str">
        <f>IFERROR(Y83/W83,"-")</f>
        <v>-</v>
      </c>
      <c r="AB83" s="181"/>
      <c r="AC83" s="85"/>
      <c r="AD83" s="78"/>
      <c r="AE83" s="94"/>
      <c r="AF83" s="95">
        <f>IF(Q83=0,"",IF(AE83=0,"",(AE83/Q83)))</f>
        <v>0</v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>
        <f>IF(Q83=0,"",IF(AN83=0,"",(AN83/Q83)))</f>
        <v>0</v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>
        <f>IF(Q83=0,"",IF(AW83=0,"",(AW83/Q83)))</f>
        <v>0</v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/>
      <c r="BG83" s="113">
        <f>IF(Q83=0,"",IF(BF83=0,"",(BF83/Q83)))</f>
        <v>0</v>
      </c>
      <c r="BH83" s="112"/>
      <c r="BI83" s="114" t="str">
        <f>IFERROR(BH83/BF83,"-")</f>
        <v>-</v>
      </c>
      <c r="BJ83" s="115"/>
      <c r="BK83" s="116" t="str">
        <f>IFERROR(BJ83/BF83,"-")</f>
        <v>-</v>
      </c>
      <c r="BL83" s="117"/>
      <c r="BM83" s="117"/>
      <c r="BN83" s="117"/>
      <c r="BO83" s="119">
        <v>1</v>
      </c>
      <c r="BP83" s="120">
        <f>IF(Q83=0,"",IF(BO83=0,"",(BO83/Q83)))</f>
        <v>1</v>
      </c>
      <c r="BQ83" s="121"/>
      <c r="BR83" s="122">
        <f>IFERROR(BQ83/BO83,"-")</f>
        <v>0</v>
      </c>
      <c r="BS83" s="123"/>
      <c r="BT83" s="124">
        <f>IFERROR(BS83/BO83,"-")</f>
        <v>0</v>
      </c>
      <c r="BU83" s="125"/>
      <c r="BV83" s="125"/>
      <c r="BW83" s="125"/>
      <c r="BX83" s="126"/>
      <c r="BY83" s="127">
        <f>IF(Q83=0,"",IF(BX83=0,"",(BX83/Q83)))</f>
        <v>0</v>
      </c>
      <c r="BZ83" s="128"/>
      <c r="CA83" s="129" t="str">
        <f>IFERROR(BZ83/BX83,"-")</f>
        <v>-</v>
      </c>
      <c r="CB83" s="130"/>
      <c r="CC83" s="131" t="str">
        <f>IFERROR(CB83/BX83,"-")</f>
        <v>-</v>
      </c>
      <c r="CD83" s="132"/>
      <c r="CE83" s="132"/>
      <c r="CF83" s="132"/>
      <c r="CG83" s="133"/>
      <c r="CH83" s="134">
        <f>IF(Q83=0,"",IF(CG83=0,"",(CG83/Q83)))</f>
        <v>0</v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0</v>
      </c>
      <c r="CQ83" s="141">
        <v>0</v>
      </c>
      <c r="CR83" s="141"/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>
        <f>AC84</f>
        <v>3.1230769230769</v>
      </c>
      <c r="B84" s="189" t="s">
        <v>212</v>
      </c>
      <c r="C84" s="189" t="s">
        <v>58</v>
      </c>
      <c r="D84" s="189"/>
      <c r="E84" s="189" t="s">
        <v>103</v>
      </c>
      <c r="F84" s="189" t="s">
        <v>104</v>
      </c>
      <c r="G84" s="189" t="s">
        <v>67</v>
      </c>
      <c r="H84" s="89" t="s">
        <v>204</v>
      </c>
      <c r="I84" s="89" t="s">
        <v>210</v>
      </c>
      <c r="J84" s="190" t="s">
        <v>186</v>
      </c>
      <c r="K84" s="181">
        <v>65000</v>
      </c>
      <c r="L84" s="80">
        <v>10</v>
      </c>
      <c r="M84" s="80">
        <v>0</v>
      </c>
      <c r="N84" s="80">
        <v>54</v>
      </c>
      <c r="O84" s="91">
        <v>4</v>
      </c>
      <c r="P84" s="92">
        <v>0</v>
      </c>
      <c r="Q84" s="93">
        <f>O84+P84</f>
        <v>4</v>
      </c>
      <c r="R84" s="81">
        <f>IFERROR(Q84/N84,"-")</f>
        <v>0.074074074074074</v>
      </c>
      <c r="S84" s="80">
        <v>0</v>
      </c>
      <c r="T84" s="80">
        <v>2</v>
      </c>
      <c r="U84" s="81">
        <f>IFERROR(T84/(Q84),"-")</f>
        <v>0.5</v>
      </c>
      <c r="V84" s="82">
        <f>IFERROR(K84/SUM(Q84:Q85),"-")</f>
        <v>10833.333333333</v>
      </c>
      <c r="W84" s="83">
        <v>0</v>
      </c>
      <c r="X84" s="81">
        <f>IF(Q84=0,"-",W84/Q84)</f>
        <v>0</v>
      </c>
      <c r="Y84" s="186">
        <v>0</v>
      </c>
      <c r="Z84" s="187">
        <f>IFERROR(Y84/Q84,"-")</f>
        <v>0</v>
      </c>
      <c r="AA84" s="187" t="str">
        <f>IFERROR(Y84/W84,"-")</f>
        <v>-</v>
      </c>
      <c r="AB84" s="181">
        <f>SUM(Y84:Y85)-SUM(K84:K85)</f>
        <v>138000</v>
      </c>
      <c r="AC84" s="85">
        <f>SUM(Y84:Y85)/SUM(K84:K85)</f>
        <v>3.1230769230769</v>
      </c>
      <c r="AD84" s="78"/>
      <c r="AE84" s="94"/>
      <c r="AF84" s="95">
        <f>IF(Q84=0,"",IF(AE84=0,"",(AE84/Q84)))</f>
        <v>0</v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>
        <f>IF(Q84=0,"",IF(AN84=0,"",(AN84/Q84)))</f>
        <v>0</v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>
        <f>IF(Q84=0,"",IF(AW84=0,"",(AW84/Q84)))</f>
        <v>0</v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/>
      <c r="BG84" s="113">
        <f>IF(Q84=0,"",IF(BF84=0,"",(BF84/Q84)))</f>
        <v>0</v>
      </c>
      <c r="BH84" s="112"/>
      <c r="BI84" s="114" t="str">
        <f>IFERROR(BH84/BF84,"-")</f>
        <v>-</v>
      </c>
      <c r="BJ84" s="115"/>
      <c r="BK84" s="116" t="str">
        <f>IFERROR(BJ84/BF84,"-")</f>
        <v>-</v>
      </c>
      <c r="BL84" s="117"/>
      <c r="BM84" s="117"/>
      <c r="BN84" s="117"/>
      <c r="BO84" s="119">
        <v>3</v>
      </c>
      <c r="BP84" s="120">
        <f>IF(Q84=0,"",IF(BO84=0,"",(BO84/Q84)))</f>
        <v>0.75</v>
      </c>
      <c r="BQ84" s="121"/>
      <c r="BR84" s="122">
        <f>IFERROR(BQ84/BO84,"-")</f>
        <v>0</v>
      </c>
      <c r="BS84" s="123"/>
      <c r="BT84" s="124">
        <f>IFERROR(BS84/BO84,"-")</f>
        <v>0</v>
      </c>
      <c r="BU84" s="125"/>
      <c r="BV84" s="125"/>
      <c r="BW84" s="125"/>
      <c r="BX84" s="126"/>
      <c r="BY84" s="127">
        <f>IF(Q84=0,"",IF(BX84=0,"",(BX84/Q84)))</f>
        <v>0</v>
      </c>
      <c r="BZ84" s="128"/>
      <c r="CA84" s="129" t="str">
        <f>IFERROR(BZ84/BX84,"-")</f>
        <v>-</v>
      </c>
      <c r="CB84" s="130"/>
      <c r="CC84" s="131" t="str">
        <f>IFERROR(CB84/BX84,"-")</f>
        <v>-</v>
      </c>
      <c r="CD84" s="132"/>
      <c r="CE84" s="132"/>
      <c r="CF84" s="132"/>
      <c r="CG84" s="133">
        <v>1</v>
      </c>
      <c r="CH84" s="134">
        <f>IF(Q84=0,"",IF(CG84=0,"",(CG84/Q84)))</f>
        <v>0.25</v>
      </c>
      <c r="CI84" s="135"/>
      <c r="CJ84" s="136">
        <f>IFERROR(CI84/CG84,"-")</f>
        <v>0</v>
      </c>
      <c r="CK84" s="137"/>
      <c r="CL84" s="138">
        <f>IFERROR(CK84/CG84,"-")</f>
        <v>0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/>
      <c r="B85" s="189" t="s">
        <v>213</v>
      </c>
      <c r="C85" s="189" t="s">
        <v>58</v>
      </c>
      <c r="D85" s="189"/>
      <c r="E85" s="189" t="s">
        <v>103</v>
      </c>
      <c r="F85" s="189" t="s">
        <v>104</v>
      </c>
      <c r="G85" s="189" t="s">
        <v>61</v>
      </c>
      <c r="H85" s="89"/>
      <c r="I85" s="89"/>
      <c r="J85" s="89"/>
      <c r="K85" s="181"/>
      <c r="L85" s="80">
        <v>14</v>
      </c>
      <c r="M85" s="80">
        <v>10</v>
      </c>
      <c r="N85" s="80">
        <v>11</v>
      </c>
      <c r="O85" s="91">
        <v>2</v>
      </c>
      <c r="P85" s="92">
        <v>0</v>
      </c>
      <c r="Q85" s="93">
        <f>O85+P85</f>
        <v>2</v>
      </c>
      <c r="R85" s="81">
        <f>IFERROR(Q85/N85,"-")</f>
        <v>0.18181818181818</v>
      </c>
      <c r="S85" s="80">
        <v>1</v>
      </c>
      <c r="T85" s="80">
        <v>0</v>
      </c>
      <c r="U85" s="81">
        <f>IFERROR(T85/(Q85),"-")</f>
        <v>0</v>
      </c>
      <c r="V85" s="82"/>
      <c r="W85" s="83">
        <v>1</v>
      </c>
      <c r="X85" s="81">
        <f>IF(Q85=0,"-",W85/Q85)</f>
        <v>0.5</v>
      </c>
      <c r="Y85" s="186">
        <v>203000</v>
      </c>
      <c r="Z85" s="187">
        <f>IFERROR(Y85/Q85,"-")</f>
        <v>101500</v>
      </c>
      <c r="AA85" s="187">
        <f>IFERROR(Y85/W85,"-")</f>
        <v>203000</v>
      </c>
      <c r="AB85" s="181"/>
      <c r="AC85" s="85"/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/>
      <c r="AX85" s="107">
        <f>IF(Q85=0,"",IF(AW85=0,"",(AW85/Q85)))</f>
        <v>0</v>
      </c>
      <c r="AY85" s="106"/>
      <c r="AZ85" s="108" t="str">
        <f>IFERROR(AY85/AW85,"-")</f>
        <v>-</v>
      </c>
      <c r="BA85" s="109"/>
      <c r="BB85" s="110" t="str">
        <f>IFERROR(BA85/AW85,"-")</f>
        <v>-</v>
      </c>
      <c r="BC85" s="111"/>
      <c r="BD85" s="111"/>
      <c r="BE85" s="111"/>
      <c r="BF85" s="112"/>
      <c r="BG85" s="113">
        <f>IF(Q85=0,"",IF(BF85=0,"",(BF85/Q85)))</f>
        <v>0</v>
      </c>
      <c r="BH85" s="112"/>
      <c r="BI85" s="114" t="str">
        <f>IFERROR(BH85/BF85,"-")</f>
        <v>-</v>
      </c>
      <c r="BJ85" s="115"/>
      <c r="BK85" s="116" t="str">
        <f>IFERROR(BJ85/BF85,"-")</f>
        <v>-</v>
      </c>
      <c r="BL85" s="117"/>
      <c r="BM85" s="117"/>
      <c r="BN85" s="117"/>
      <c r="BO85" s="119">
        <v>1</v>
      </c>
      <c r="BP85" s="120">
        <f>IF(Q85=0,"",IF(BO85=0,"",(BO85/Q85)))</f>
        <v>0.5</v>
      </c>
      <c r="BQ85" s="121"/>
      <c r="BR85" s="122">
        <f>IFERROR(BQ85/BO85,"-")</f>
        <v>0</v>
      </c>
      <c r="BS85" s="123"/>
      <c r="BT85" s="124">
        <f>IFERROR(BS85/BO85,"-")</f>
        <v>0</v>
      </c>
      <c r="BU85" s="125"/>
      <c r="BV85" s="125"/>
      <c r="BW85" s="125"/>
      <c r="BX85" s="126">
        <v>1</v>
      </c>
      <c r="BY85" s="127">
        <f>IF(Q85=0,"",IF(BX85=0,"",(BX85/Q85)))</f>
        <v>0.5</v>
      </c>
      <c r="BZ85" s="128">
        <v>1</v>
      </c>
      <c r="CA85" s="129">
        <f>IFERROR(BZ85/BX85,"-")</f>
        <v>1</v>
      </c>
      <c r="CB85" s="130">
        <v>203000</v>
      </c>
      <c r="CC85" s="131">
        <f>IFERROR(CB85/BX85,"-")</f>
        <v>203000</v>
      </c>
      <c r="CD85" s="132"/>
      <c r="CE85" s="132"/>
      <c r="CF85" s="132">
        <v>1</v>
      </c>
      <c r="CG85" s="133"/>
      <c r="CH85" s="134">
        <f>IF(Q85=0,"",IF(CG85=0,"",(CG85/Q85)))</f>
        <v>0</v>
      </c>
      <c r="CI85" s="135"/>
      <c r="CJ85" s="136" t="str">
        <f>IFERROR(CI85/CG85,"-")</f>
        <v>-</v>
      </c>
      <c r="CK85" s="137"/>
      <c r="CL85" s="138" t="str">
        <f>IFERROR(CK85/CG85,"-")</f>
        <v>-</v>
      </c>
      <c r="CM85" s="139"/>
      <c r="CN85" s="139"/>
      <c r="CO85" s="139"/>
      <c r="CP85" s="140">
        <v>1</v>
      </c>
      <c r="CQ85" s="141">
        <v>203000</v>
      </c>
      <c r="CR85" s="141">
        <v>203000</v>
      </c>
      <c r="CS85" s="141"/>
      <c r="CT85" s="142" t="str">
        <f>IF(AND(CR85=0,CS85=0),"",IF(AND(CR85&lt;=100000,CS85&lt;=100000),"",IF(CR85/CQ85&gt;0.7,"男高",IF(CS85/CQ85&gt;0.7,"女高",""))))</f>
        <v>男高</v>
      </c>
    </row>
    <row r="86" spans="1:99">
      <c r="A86" s="79">
        <f>AC86</f>
        <v>0</v>
      </c>
      <c r="B86" s="189" t="s">
        <v>214</v>
      </c>
      <c r="C86" s="189" t="s">
        <v>58</v>
      </c>
      <c r="D86" s="189"/>
      <c r="E86" s="189" t="s">
        <v>103</v>
      </c>
      <c r="F86" s="189" t="s">
        <v>104</v>
      </c>
      <c r="G86" s="189" t="s">
        <v>67</v>
      </c>
      <c r="H86" s="89" t="s">
        <v>62</v>
      </c>
      <c r="I86" s="89" t="s">
        <v>210</v>
      </c>
      <c r="J86" s="89" t="s">
        <v>215</v>
      </c>
      <c r="K86" s="181">
        <v>60000</v>
      </c>
      <c r="L86" s="80">
        <v>12</v>
      </c>
      <c r="M86" s="80">
        <v>0</v>
      </c>
      <c r="N86" s="80">
        <v>42</v>
      </c>
      <c r="O86" s="91">
        <v>2</v>
      </c>
      <c r="P86" s="92">
        <v>0</v>
      </c>
      <c r="Q86" s="93">
        <f>O86+P86</f>
        <v>2</v>
      </c>
      <c r="R86" s="81">
        <f>IFERROR(Q86/N86,"-")</f>
        <v>0.047619047619048</v>
      </c>
      <c r="S86" s="80">
        <v>0</v>
      </c>
      <c r="T86" s="80">
        <v>1</v>
      </c>
      <c r="U86" s="81">
        <f>IFERROR(T86/(Q86),"-")</f>
        <v>0.5</v>
      </c>
      <c r="V86" s="82">
        <f>IFERROR(K86/SUM(Q86:Q87),"-")</f>
        <v>15000</v>
      </c>
      <c r="W86" s="83">
        <v>0</v>
      </c>
      <c r="X86" s="81">
        <f>IF(Q86=0,"-",W86/Q86)</f>
        <v>0</v>
      </c>
      <c r="Y86" s="186">
        <v>0</v>
      </c>
      <c r="Z86" s="187">
        <f>IFERROR(Y86/Q86,"-")</f>
        <v>0</v>
      </c>
      <c r="AA86" s="187" t="str">
        <f>IFERROR(Y86/W86,"-")</f>
        <v>-</v>
      </c>
      <c r="AB86" s="181">
        <f>SUM(Y86:Y87)-SUM(K86:K87)</f>
        <v>-60000</v>
      </c>
      <c r="AC86" s="85">
        <f>SUM(Y86:Y87)/SUM(K86:K87)</f>
        <v>0</v>
      </c>
      <c r="AD86" s="78"/>
      <c r="AE86" s="94"/>
      <c r="AF86" s="95">
        <f>IF(Q86=0,"",IF(AE86=0,"",(AE86/Q86)))</f>
        <v>0</v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>
        <f>IF(Q86=0,"",IF(AN86=0,"",(AN86/Q86)))</f>
        <v>0</v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>
        <f>IF(Q86=0,"",IF(AW86=0,"",(AW86/Q86)))</f>
        <v>0</v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/>
      <c r="BG86" s="113">
        <f>IF(Q86=0,"",IF(BF86=0,"",(BF86/Q86)))</f>
        <v>0</v>
      </c>
      <c r="BH86" s="112"/>
      <c r="BI86" s="114" t="str">
        <f>IFERROR(BH86/BF86,"-")</f>
        <v>-</v>
      </c>
      <c r="BJ86" s="115"/>
      <c r="BK86" s="116" t="str">
        <f>IFERROR(BJ86/BF86,"-")</f>
        <v>-</v>
      </c>
      <c r="BL86" s="117"/>
      <c r="BM86" s="117"/>
      <c r="BN86" s="117"/>
      <c r="BO86" s="119">
        <v>1</v>
      </c>
      <c r="BP86" s="120">
        <f>IF(Q86=0,"",IF(BO86=0,"",(BO86/Q86)))</f>
        <v>0.5</v>
      </c>
      <c r="BQ86" s="121"/>
      <c r="BR86" s="122">
        <f>IFERROR(BQ86/BO86,"-")</f>
        <v>0</v>
      </c>
      <c r="BS86" s="123"/>
      <c r="BT86" s="124">
        <f>IFERROR(BS86/BO86,"-")</f>
        <v>0</v>
      </c>
      <c r="BU86" s="125"/>
      <c r="BV86" s="125"/>
      <c r="BW86" s="125"/>
      <c r="BX86" s="126">
        <v>1</v>
      </c>
      <c r="BY86" s="127">
        <f>IF(Q86=0,"",IF(BX86=0,"",(BX86/Q86)))</f>
        <v>0.5</v>
      </c>
      <c r="BZ86" s="128"/>
      <c r="CA86" s="129">
        <f>IFERROR(BZ86/BX86,"-")</f>
        <v>0</v>
      </c>
      <c r="CB86" s="130"/>
      <c r="CC86" s="131">
        <f>IFERROR(CB86/BX86,"-")</f>
        <v>0</v>
      </c>
      <c r="CD86" s="132"/>
      <c r="CE86" s="132"/>
      <c r="CF86" s="132"/>
      <c r="CG86" s="133"/>
      <c r="CH86" s="134">
        <f>IF(Q86=0,"",IF(CG86=0,"",(CG86/Q86)))</f>
        <v>0</v>
      </c>
      <c r="CI86" s="135"/>
      <c r="CJ86" s="136" t="str">
        <f>IFERROR(CI86/CG86,"-")</f>
        <v>-</v>
      </c>
      <c r="CK86" s="137"/>
      <c r="CL86" s="138" t="str">
        <f>IFERROR(CK86/CG86,"-")</f>
        <v>-</v>
      </c>
      <c r="CM86" s="139"/>
      <c r="CN86" s="139"/>
      <c r="CO86" s="139"/>
      <c r="CP86" s="140">
        <v>0</v>
      </c>
      <c r="CQ86" s="141">
        <v>0</v>
      </c>
      <c r="CR86" s="141"/>
      <c r="CS86" s="141"/>
      <c r="CT86" s="142" t="str">
        <f>IF(AND(CR86=0,CS86=0),"",IF(AND(CR86&lt;=100000,CS86&lt;=100000),"",IF(CR86/CQ86&gt;0.7,"男高",IF(CS86/CQ86&gt;0.7,"女高",""))))</f>
        <v/>
      </c>
    </row>
    <row r="87" spans="1:99">
      <c r="A87" s="79"/>
      <c r="B87" s="189" t="s">
        <v>216</v>
      </c>
      <c r="C87" s="189" t="s">
        <v>58</v>
      </c>
      <c r="D87" s="189"/>
      <c r="E87" s="189" t="s">
        <v>103</v>
      </c>
      <c r="F87" s="189" t="s">
        <v>104</v>
      </c>
      <c r="G87" s="189" t="s">
        <v>61</v>
      </c>
      <c r="H87" s="89"/>
      <c r="I87" s="89"/>
      <c r="J87" s="89"/>
      <c r="K87" s="181"/>
      <c r="L87" s="80">
        <v>31</v>
      </c>
      <c r="M87" s="80">
        <v>18</v>
      </c>
      <c r="N87" s="80">
        <v>4</v>
      </c>
      <c r="O87" s="91">
        <v>2</v>
      </c>
      <c r="P87" s="92">
        <v>0</v>
      </c>
      <c r="Q87" s="93">
        <f>O87+P87</f>
        <v>2</v>
      </c>
      <c r="R87" s="81">
        <f>IFERROR(Q87/N87,"-")</f>
        <v>0.5</v>
      </c>
      <c r="S87" s="80">
        <v>0</v>
      </c>
      <c r="T87" s="80">
        <v>0</v>
      </c>
      <c r="U87" s="81">
        <f>IFERROR(T87/(Q87),"-")</f>
        <v>0</v>
      </c>
      <c r="V87" s="82"/>
      <c r="W87" s="83">
        <v>0</v>
      </c>
      <c r="X87" s="81">
        <f>IF(Q87=0,"-",W87/Q87)</f>
        <v>0</v>
      </c>
      <c r="Y87" s="186">
        <v>0</v>
      </c>
      <c r="Z87" s="187">
        <f>IFERROR(Y87/Q87,"-")</f>
        <v>0</v>
      </c>
      <c r="AA87" s="187" t="str">
        <f>IFERROR(Y87/W87,"-")</f>
        <v>-</v>
      </c>
      <c r="AB87" s="181"/>
      <c r="AC87" s="85"/>
      <c r="AD87" s="78"/>
      <c r="AE87" s="94"/>
      <c r="AF87" s="95">
        <f>IF(Q87=0,"",IF(AE87=0,"",(AE87/Q87)))</f>
        <v>0</v>
      </c>
      <c r="AG87" s="94"/>
      <c r="AH87" s="96" t="str">
        <f>IFERROR(AG87/AE87,"-")</f>
        <v>-</v>
      </c>
      <c r="AI87" s="97"/>
      <c r="AJ87" s="98" t="str">
        <f>IFERROR(AI87/AE87,"-")</f>
        <v>-</v>
      </c>
      <c r="AK87" s="99"/>
      <c r="AL87" s="99"/>
      <c r="AM87" s="99"/>
      <c r="AN87" s="100"/>
      <c r="AO87" s="101">
        <f>IF(Q87=0,"",IF(AN87=0,"",(AN87/Q87)))</f>
        <v>0</v>
      </c>
      <c r="AP87" s="100"/>
      <c r="AQ87" s="102" t="str">
        <f>IFERROR(AP87/AN87,"-")</f>
        <v>-</v>
      </c>
      <c r="AR87" s="103"/>
      <c r="AS87" s="104" t="str">
        <f>IFERROR(AR87/AN87,"-")</f>
        <v>-</v>
      </c>
      <c r="AT87" s="105"/>
      <c r="AU87" s="105"/>
      <c r="AV87" s="105"/>
      <c r="AW87" s="106"/>
      <c r="AX87" s="107">
        <f>IF(Q87=0,"",IF(AW87=0,"",(AW87/Q87)))</f>
        <v>0</v>
      </c>
      <c r="AY87" s="106"/>
      <c r="AZ87" s="108" t="str">
        <f>IFERROR(AY87/AW87,"-")</f>
        <v>-</v>
      </c>
      <c r="BA87" s="109"/>
      <c r="BB87" s="110" t="str">
        <f>IFERROR(BA87/AW87,"-")</f>
        <v>-</v>
      </c>
      <c r="BC87" s="111"/>
      <c r="BD87" s="111"/>
      <c r="BE87" s="111"/>
      <c r="BF87" s="112"/>
      <c r="BG87" s="113">
        <f>IF(Q87=0,"",IF(BF87=0,"",(BF87/Q87)))</f>
        <v>0</v>
      </c>
      <c r="BH87" s="112"/>
      <c r="BI87" s="114" t="str">
        <f>IFERROR(BH87/BF87,"-")</f>
        <v>-</v>
      </c>
      <c r="BJ87" s="115"/>
      <c r="BK87" s="116" t="str">
        <f>IFERROR(BJ87/BF87,"-")</f>
        <v>-</v>
      </c>
      <c r="BL87" s="117"/>
      <c r="BM87" s="117"/>
      <c r="BN87" s="117"/>
      <c r="BO87" s="119"/>
      <c r="BP87" s="120">
        <f>IF(Q87=0,"",IF(BO87=0,"",(BO87/Q87)))</f>
        <v>0</v>
      </c>
      <c r="BQ87" s="121"/>
      <c r="BR87" s="122" t="str">
        <f>IFERROR(BQ87/BO87,"-")</f>
        <v>-</v>
      </c>
      <c r="BS87" s="123"/>
      <c r="BT87" s="124" t="str">
        <f>IFERROR(BS87/BO87,"-")</f>
        <v>-</v>
      </c>
      <c r="BU87" s="125"/>
      <c r="BV87" s="125"/>
      <c r="BW87" s="125"/>
      <c r="BX87" s="126">
        <v>2</v>
      </c>
      <c r="BY87" s="127">
        <f>IF(Q87=0,"",IF(BX87=0,"",(BX87/Q87)))</f>
        <v>1</v>
      </c>
      <c r="BZ87" s="128"/>
      <c r="CA87" s="129">
        <f>IFERROR(BZ87/BX87,"-")</f>
        <v>0</v>
      </c>
      <c r="CB87" s="130"/>
      <c r="CC87" s="131">
        <f>IFERROR(CB87/BX87,"-")</f>
        <v>0</v>
      </c>
      <c r="CD87" s="132"/>
      <c r="CE87" s="132"/>
      <c r="CF87" s="132"/>
      <c r="CG87" s="133"/>
      <c r="CH87" s="134">
        <f>IF(Q87=0,"",IF(CG87=0,"",(CG87/Q87)))</f>
        <v>0</v>
      </c>
      <c r="CI87" s="135"/>
      <c r="CJ87" s="136" t="str">
        <f>IFERROR(CI87/CG87,"-")</f>
        <v>-</v>
      </c>
      <c r="CK87" s="137"/>
      <c r="CL87" s="138" t="str">
        <f>IFERROR(CK87/CG87,"-")</f>
        <v>-</v>
      </c>
      <c r="CM87" s="139"/>
      <c r="CN87" s="139"/>
      <c r="CO87" s="139"/>
      <c r="CP87" s="140">
        <v>0</v>
      </c>
      <c r="CQ87" s="141">
        <v>0</v>
      </c>
      <c r="CR87" s="141"/>
      <c r="CS87" s="141"/>
      <c r="CT87" s="142" t="str">
        <f>IF(AND(CR87=0,CS87=0),"",IF(AND(CR87&lt;=100000,CS87&lt;=100000),"",IF(CR87/CQ87&gt;0.7,"男高",IF(CS87/CQ87&gt;0.7,"女高",""))))</f>
        <v/>
      </c>
    </row>
    <row r="88" spans="1:99">
      <c r="A88" s="79">
        <f>AC88</f>
        <v>0.05</v>
      </c>
      <c r="B88" s="189" t="s">
        <v>217</v>
      </c>
      <c r="C88" s="189" t="s">
        <v>58</v>
      </c>
      <c r="D88" s="189"/>
      <c r="E88" s="189" t="s">
        <v>103</v>
      </c>
      <c r="F88" s="189" t="s">
        <v>104</v>
      </c>
      <c r="G88" s="189" t="s">
        <v>67</v>
      </c>
      <c r="H88" s="89" t="s">
        <v>82</v>
      </c>
      <c r="I88" s="89" t="s">
        <v>210</v>
      </c>
      <c r="J88" s="89" t="s">
        <v>151</v>
      </c>
      <c r="K88" s="181">
        <v>60000</v>
      </c>
      <c r="L88" s="80">
        <v>10</v>
      </c>
      <c r="M88" s="80">
        <v>0</v>
      </c>
      <c r="N88" s="80">
        <v>49</v>
      </c>
      <c r="O88" s="91">
        <v>3</v>
      </c>
      <c r="P88" s="92">
        <v>0</v>
      </c>
      <c r="Q88" s="93">
        <f>O88+P88</f>
        <v>3</v>
      </c>
      <c r="R88" s="81">
        <f>IFERROR(Q88/N88,"-")</f>
        <v>0.061224489795918</v>
      </c>
      <c r="S88" s="80">
        <v>0</v>
      </c>
      <c r="T88" s="80">
        <v>0</v>
      </c>
      <c r="U88" s="81">
        <f>IFERROR(T88/(Q88),"-")</f>
        <v>0</v>
      </c>
      <c r="V88" s="82">
        <f>IFERROR(K88/SUM(Q88:Q89),"-")</f>
        <v>15000</v>
      </c>
      <c r="W88" s="83">
        <v>1</v>
      </c>
      <c r="X88" s="81">
        <f>IF(Q88=0,"-",W88/Q88)</f>
        <v>0.33333333333333</v>
      </c>
      <c r="Y88" s="186">
        <v>3000</v>
      </c>
      <c r="Z88" s="187">
        <f>IFERROR(Y88/Q88,"-")</f>
        <v>1000</v>
      </c>
      <c r="AA88" s="187">
        <f>IFERROR(Y88/W88,"-")</f>
        <v>3000</v>
      </c>
      <c r="AB88" s="181">
        <f>SUM(Y88:Y89)-SUM(K88:K89)</f>
        <v>-57000</v>
      </c>
      <c r="AC88" s="85">
        <f>SUM(Y88:Y89)/SUM(K88:K89)</f>
        <v>0.05</v>
      </c>
      <c r="AD88" s="78"/>
      <c r="AE88" s="94"/>
      <c r="AF88" s="95">
        <f>IF(Q88=0,"",IF(AE88=0,"",(AE88/Q88)))</f>
        <v>0</v>
      </c>
      <c r="AG88" s="94"/>
      <c r="AH88" s="96" t="str">
        <f>IFERROR(AG88/AE88,"-")</f>
        <v>-</v>
      </c>
      <c r="AI88" s="97"/>
      <c r="AJ88" s="98" t="str">
        <f>IFERROR(AI88/AE88,"-")</f>
        <v>-</v>
      </c>
      <c r="AK88" s="99"/>
      <c r="AL88" s="99"/>
      <c r="AM88" s="99"/>
      <c r="AN88" s="100"/>
      <c r="AO88" s="101">
        <f>IF(Q88=0,"",IF(AN88=0,"",(AN88/Q88)))</f>
        <v>0</v>
      </c>
      <c r="AP88" s="100"/>
      <c r="AQ88" s="102" t="str">
        <f>IFERROR(AP88/AN88,"-")</f>
        <v>-</v>
      </c>
      <c r="AR88" s="103"/>
      <c r="AS88" s="104" t="str">
        <f>IFERROR(AR88/AN88,"-")</f>
        <v>-</v>
      </c>
      <c r="AT88" s="105"/>
      <c r="AU88" s="105"/>
      <c r="AV88" s="105"/>
      <c r="AW88" s="106"/>
      <c r="AX88" s="107">
        <f>IF(Q88=0,"",IF(AW88=0,"",(AW88/Q88)))</f>
        <v>0</v>
      </c>
      <c r="AY88" s="106"/>
      <c r="AZ88" s="108" t="str">
        <f>IFERROR(AY88/AW88,"-")</f>
        <v>-</v>
      </c>
      <c r="BA88" s="109"/>
      <c r="BB88" s="110" t="str">
        <f>IFERROR(BA88/AW88,"-")</f>
        <v>-</v>
      </c>
      <c r="BC88" s="111"/>
      <c r="BD88" s="111"/>
      <c r="BE88" s="111"/>
      <c r="BF88" s="112"/>
      <c r="BG88" s="113">
        <f>IF(Q88=0,"",IF(BF88=0,"",(BF88/Q88)))</f>
        <v>0</v>
      </c>
      <c r="BH88" s="112"/>
      <c r="BI88" s="114" t="str">
        <f>IFERROR(BH88/BF88,"-")</f>
        <v>-</v>
      </c>
      <c r="BJ88" s="115"/>
      <c r="BK88" s="116" t="str">
        <f>IFERROR(BJ88/BF88,"-")</f>
        <v>-</v>
      </c>
      <c r="BL88" s="117"/>
      <c r="BM88" s="117"/>
      <c r="BN88" s="117"/>
      <c r="BO88" s="119">
        <v>2</v>
      </c>
      <c r="BP88" s="120">
        <f>IF(Q88=0,"",IF(BO88=0,"",(BO88/Q88)))</f>
        <v>0.66666666666667</v>
      </c>
      <c r="BQ88" s="121"/>
      <c r="BR88" s="122">
        <f>IFERROR(BQ88/BO88,"-")</f>
        <v>0</v>
      </c>
      <c r="BS88" s="123"/>
      <c r="BT88" s="124">
        <f>IFERROR(BS88/BO88,"-")</f>
        <v>0</v>
      </c>
      <c r="BU88" s="125"/>
      <c r="BV88" s="125"/>
      <c r="BW88" s="125"/>
      <c r="BX88" s="126">
        <v>1</v>
      </c>
      <c r="BY88" s="127">
        <f>IF(Q88=0,"",IF(BX88=0,"",(BX88/Q88)))</f>
        <v>0.33333333333333</v>
      </c>
      <c r="BZ88" s="128">
        <v>1</v>
      </c>
      <c r="CA88" s="129">
        <f>IFERROR(BZ88/BX88,"-")</f>
        <v>1</v>
      </c>
      <c r="CB88" s="130">
        <v>3000</v>
      </c>
      <c r="CC88" s="131">
        <f>IFERROR(CB88/BX88,"-")</f>
        <v>3000</v>
      </c>
      <c r="CD88" s="132">
        <v>1</v>
      </c>
      <c r="CE88" s="132"/>
      <c r="CF88" s="132"/>
      <c r="CG88" s="133"/>
      <c r="CH88" s="134">
        <f>IF(Q88=0,"",IF(CG88=0,"",(CG88/Q88)))</f>
        <v>0</v>
      </c>
      <c r="CI88" s="135"/>
      <c r="CJ88" s="136" t="str">
        <f>IFERROR(CI88/CG88,"-")</f>
        <v>-</v>
      </c>
      <c r="CK88" s="137"/>
      <c r="CL88" s="138" t="str">
        <f>IFERROR(CK88/CG88,"-")</f>
        <v>-</v>
      </c>
      <c r="CM88" s="139"/>
      <c r="CN88" s="139"/>
      <c r="CO88" s="139"/>
      <c r="CP88" s="140">
        <v>1</v>
      </c>
      <c r="CQ88" s="141">
        <v>3000</v>
      </c>
      <c r="CR88" s="141">
        <v>3000</v>
      </c>
      <c r="CS88" s="141"/>
      <c r="CT88" s="142" t="str">
        <f>IF(AND(CR88=0,CS88=0),"",IF(AND(CR88&lt;=100000,CS88&lt;=100000),"",IF(CR88/CQ88&gt;0.7,"男高",IF(CS88/CQ88&gt;0.7,"女高",""))))</f>
        <v/>
      </c>
    </row>
    <row r="89" spans="1:99">
      <c r="A89" s="79"/>
      <c r="B89" s="189" t="s">
        <v>218</v>
      </c>
      <c r="C89" s="189" t="s">
        <v>58</v>
      </c>
      <c r="D89" s="189"/>
      <c r="E89" s="189" t="s">
        <v>103</v>
      </c>
      <c r="F89" s="189" t="s">
        <v>104</v>
      </c>
      <c r="G89" s="189" t="s">
        <v>133</v>
      </c>
      <c r="H89" s="89"/>
      <c r="I89" s="89"/>
      <c r="J89" s="89"/>
      <c r="K89" s="181"/>
      <c r="L89" s="80">
        <v>21</v>
      </c>
      <c r="M89" s="80">
        <v>10</v>
      </c>
      <c r="N89" s="80">
        <v>1</v>
      </c>
      <c r="O89" s="91">
        <v>1</v>
      </c>
      <c r="P89" s="92">
        <v>0</v>
      </c>
      <c r="Q89" s="93">
        <f>O89+P89</f>
        <v>1</v>
      </c>
      <c r="R89" s="81">
        <f>IFERROR(Q89/N89,"-")</f>
        <v>1</v>
      </c>
      <c r="S89" s="80">
        <v>0</v>
      </c>
      <c r="T89" s="80">
        <v>0</v>
      </c>
      <c r="U89" s="81">
        <f>IFERROR(T89/(Q89),"-")</f>
        <v>0</v>
      </c>
      <c r="V89" s="82"/>
      <c r="W89" s="83">
        <v>0</v>
      </c>
      <c r="X89" s="81">
        <f>IF(Q89=0,"-",W89/Q89)</f>
        <v>0</v>
      </c>
      <c r="Y89" s="186">
        <v>0</v>
      </c>
      <c r="Z89" s="187">
        <f>IFERROR(Y89/Q89,"-")</f>
        <v>0</v>
      </c>
      <c r="AA89" s="187" t="str">
        <f>IFERROR(Y89/W89,"-")</f>
        <v>-</v>
      </c>
      <c r="AB89" s="181"/>
      <c r="AC89" s="85"/>
      <c r="AD89" s="78"/>
      <c r="AE89" s="94"/>
      <c r="AF89" s="95">
        <f>IF(Q89=0,"",IF(AE89=0,"",(AE89/Q89)))</f>
        <v>0</v>
      </c>
      <c r="AG89" s="94"/>
      <c r="AH89" s="96" t="str">
        <f>IFERROR(AG89/AE89,"-")</f>
        <v>-</v>
      </c>
      <c r="AI89" s="97"/>
      <c r="AJ89" s="98" t="str">
        <f>IFERROR(AI89/AE89,"-")</f>
        <v>-</v>
      </c>
      <c r="AK89" s="99"/>
      <c r="AL89" s="99"/>
      <c r="AM89" s="99"/>
      <c r="AN89" s="100">
        <v>1</v>
      </c>
      <c r="AO89" s="101">
        <f>IF(Q89=0,"",IF(AN89=0,"",(AN89/Q89)))</f>
        <v>1</v>
      </c>
      <c r="AP89" s="100"/>
      <c r="AQ89" s="102">
        <f>IFERROR(AP89/AN89,"-")</f>
        <v>0</v>
      </c>
      <c r="AR89" s="103"/>
      <c r="AS89" s="104">
        <f>IFERROR(AR89/AN89,"-")</f>
        <v>0</v>
      </c>
      <c r="AT89" s="105"/>
      <c r="AU89" s="105"/>
      <c r="AV89" s="105"/>
      <c r="AW89" s="106"/>
      <c r="AX89" s="107">
        <f>IF(Q89=0,"",IF(AW89=0,"",(AW89/Q89)))</f>
        <v>0</v>
      </c>
      <c r="AY89" s="106"/>
      <c r="AZ89" s="108" t="str">
        <f>IFERROR(AY89/AW89,"-")</f>
        <v>-</v>
      </c>
      <c r="BA89" s="109"/>
      <c r="BB89" s="110" t="str">
        <f>IFERROR(BA89/AW89,"-")</f>
        <v>-</v>
      </c>
      <c r="BC89" s="111"/>
      <c r="BD89" s="111"/>
      <c r="BE89" s="111"/>
      <c r="BF89" s="112"/>
      <c r="BG89" s="113">
        <f>IF(Q89=0,"",IF(BF89=0,"",(BF89/Q89)))</f>
        <v>0</v>
      </c>
      <c r="BH89" s="112"/>
      <c r="BI89" s="114" t="str">
        <f>IFERROR(BH89/BF89,"-")</f>
        <v>-</v>
      </c>
      <c r="BJ89" s="115"/>
      <c r="BK89" s="116" t="str">
        <f>IFERROR(BJ89/BF89,"-")</f>
        <v>-</v>
      </c>
      <c r="BL89" s="117"/>
      <c r="BM89" s="117"/>
      <c r="BN89" s="117"/>
      <c r="BO89" s="119"/>
      <c r="BP89" s="120">
        <f>IF(Q89=0,"",IF(BO89=0,"",(BO89/Q89)))</f>
        <v>0</v>
      </c>
      <c r="BQ89" s="121"/>
      <c r="BR89" s="122" t="str">
        <f>IFERROR(BQ89/BO89,"-")</f>
        <v>-</v>
      </c>
      <c r="BS89" s="123"/>
      <c r="BT89" s="124" t="str">
        <f>IFERROR(BS89/BO89,"-")</f>
        <v>-</v>
      </c>
      <c r="BU89" s="125"/>
      <c r="BV89" s="125"/>
      <c r="BW89" s="125"/>
      <c r="BX89" s="126"/>
      <c r="BY89" s="127">
        <f>IF(Q89=0,"",IF(BX89=0,"",(BX89/Q89)))</f>
        <v>0</v>
      </c>
      <c r="BZ89" s="128"/>
      <c r="CA89" s="129" t="str">
        <f>IFERROR(BZ89/BX89,"-")</f>
        <v>-</v>
      </c>
      <c r="CB89" s="130"/>
      <c r="CC89" s="131" t="str">
        <f>IFERROR(CB89/BX89,"-")</f>
        <v>-</v>
      </c>
      <c r="CD89" s="132"/>
      <c r="CE89" s="132"/>
      <c r="CF89" s="132"/>
      <c r="CG89" s="133"/>
      <c r="CH89" s="134">
        <f>IF(Q89=0,"",IF(CG89=0,"",(CG89/Q89)))</f>
        <v>0</v>
      </c>
      <c r="CI89" s="135"/>
      <c r="CJ89" s="136" t="str">
        <f>IFERROR(CI89/CG89,"-")</f>
        <v>-</v>
      </c>
      <c r="CK89" s="137"/>
      <c r="CL89" s="138" t="str">
        <f>IFERROR(CK89/CG89,"-")</f>
        <v>-</v>
      </c>
      <c r="CM89" s="139"/>
      <c r="CN89" s="139"/>
      <c r="CO89" s="139"/>
      <c r="CP89" s="140">
        <v>0</v>
      </c>
      <c r="CQ89" s="141">
        <v>0</v>
      </c>
      <c r="CR89" s="141"/>
      <c r="CS89" s="141"/>
      <c r="CT89" s="142" t="str">
        <f>IF(AND(CR89=0,CS89=0),"",IF(AND(CR89&lt;=100000,CS89&lt;=100000),"",IF(CR89/CQ89&gt;0.7,"男高",IF(CS89/CQ89&gt;0.7,"女高",""))))</f>
        <v/>
      </c>
    </row>
    <row r="90" spans="1:99">
      <c r="A90" s="79">
        <f>AC90</f>
        <v>0.2</v>
      </c>
      <c r="B90" s="189" t="s">
        <v>219</v>
      </c>
      <c r="C90" s="189" t="s">
        <v>58</v>
      </c>
      <c r="D90" s="189"/>
      <c r="E90" s="189" t="s">
        <v>220</v>
      </c>
      <c r="F90" s="189" t="s">
        <v>221</v>
      </c>
      <c r="G90" s="189" t="s">
        <v>67</v>
      </c>
      <c r="H90" s="89" t="s">
        <v>222</v>
      </c>
      <c r="I90" s="89" t="s">
        <v>117</v>
      </c>
      <c r="J90" s="89" t="s">
        <v>223</v>
      </c>
      <c r="K90" s="181">
        <v>50000</v>
      </c>
      <c r="L90" s="80">
        <v>3</v>
      </c>
      <c r="M90" s="80">
        <v>0</v>
      </c>
      <c r="N90" s="80">
        <v>34</v>
      </c>
      <c r="O90" s="91">
        <v>1</v>
      </c>
      <c r="P90" s="92">
        <v>0</v>
      </c>
      <c r="Q90" s="93">
        <f>O90+P90</f>
        <v>1</v>
      </c>
      <c r="R90" s="81">
        <f>IFERROR(Q90/N90,"-")</f>
        <v>0.029411764705882</v>
      </c>
      <c r="S90" s="80">
        <v>0</v>
      </c>
      <c r="T90" s="80">
        <v>0</v>
      </c>
      <c r="U90" s="81">
        <f>IFERROR(T90/(Q90),"-")</f>
        <v>0</v>
      </c>
      <c r="V90" s="82">
        <f>IFERROR(K90/SUM(Q90:Q91),"-")</f>
        <v>10000</v>
      </c>
      <c r="W90" s="83">
        <v>0</v>
      </c>
      <c r="X90" s="81">
        <f>IF(Q90=0,"-",W90/Q90)</f>
        <v>0</v>
      </c>
      <c r="Y90" s="186">
        <v>0</v>
      </c>
      <c r="Z90" s="187">
        <f>IFERROR(Y90/Q90,"-")</f>
        <v>0</v>
      </c>
      <c r="AA90" s="187" t="str">
        <f>IFERROR(Y90/W90,"-")</f>
        <v>-</v>
      </c>
      <c r="AB90" s="181">
        <f>SUM(Y90:Y91)-SUM(K90:K91)</f>
        <v>-40000</v>
      </c>
      <c r="AC90" s="85">
        <f>SUM(Y90:Y91)/SUM(K90:K91)</f>
        <v>0.2</v>
      </c>
      <c r="AD90" s="78"/>
      <c r="AE90" s="94"/>
      <c r="AF90" s="95">
        <f>IF(Q90=0,"",IF(AE90=0,"",(AE90/Q90)))</f>
        <v>0</v>
      </c>
      <c r="AG90" s="94"/>
      <c r="AH90" s="96" t="str">
        <f>IFERROR(AG90/AE90,"-")</f>
        <v>-</v>
      </c>
      <c r="AI90" s="97"/>
      <c r="AJ90" s="98" t="str">
        <f>IFERROR(AI90/AE90,"-")</f>
        <v>-</v>
      </c>
      <c r="AK90" s="99"/>
      <c r="AL90" s="99"/>
      <c r="AM90" s="99"/>
      <c r="AN90" s="100"/>
      <c r="AO90" s="101">
        <f>IF(Q90=0,"",IF(AN90=0,"",(AN90/Q90)))</f>
        <v>0</v>
      </c>
      <c r="AP90" s="100"/>
      <c r="AQ90" s="102" t="str">
        <f>IFERROR(AP90/AN90,"-")</f>
        <v>-</v>
      </c>
      <c r="AR90" s="103"/>
      <c r="AS90" s="104" t="str">
        <f>IFERROR(AR90/AN90,"-")</f>
        <v>-</v>
      </c>
      <c r="AT90" s="105"/>
      <c r="AU90" s="105"/>
      <c r="AV90" s="105"/>
      <c r="AW90" s="106"/>
      <c r="AX90" s="107">
        <f>IF(Q90=0,"",IF(AW90=0,"",(AW90/Q90)))</f>
        <v>0</v>
      </c>
      <c r="AY90" s="106"/>
      <c r="AZ90" s="108" t="str">
        <f>IFERROR(AY90/AW90,"-")</f>
        <v>-</v>
      </c>
      <c r="BA90" s="109"/>
      <c r="BB90" s="110" t="str">
        <f>IFERROR(BA90/AW90,"-")</f>
        <v>-</v>
      </c>
      <c r="BC90" s="111"/>
      <c r="BD90" s="111"/>
      <c r="BE90" s="111"/>
      <c r="BF90" s="112">
        <v>1</v>
      </c>
      <c r="BG90" s="113">
        <f>IF(Q90=0,"",IF(BF90=0,"",(BF90/Q90)))</f>
        <v>1</v>
      </c>
      <c r="BH90" s="112"/>
      <c r="BI90" s="114">
        <f>IFERROR(BH90/BF90,"-")</f>
        <v>0</v>
      </c>
      <c r="BJ90" s="115"/>
      <c r="BK90" s="116">
        <f>IFERROR(BJ90/BF90,"-")</f>
        <v>0</v>
      </c>
      <c r="BL90" s="117"/>
      <c r="BM90" s="117"/>
      <c r="BN90" s="117"/>
      <c r="BO90" s="119"/>
      <c r="BP90" s="120">
        <f>IF(Q90=0,"",IF(BO90=0,"",(BO90/Q90)))</f>
        <v>0</v>
      </c>
      <c r="BQ90" s="121"/>
      <c r="BR90" s="122" t="str">
        <f>IFERROR(BQ90/BO90,"-")</f>
        <v>-</v>
      </c>
      <c r="BS90" s="123"/>
      <c r="BT90" s="124" t="str">
        <f>IFERROR(BS90/BO90,"-")</f>
        <v>-</v>
      </c>
      <c r="BU90" s="125"/>
      <c r="BV90" s="125"/>
      <c r="BW90" s="125"/>
      <c r="BX90" s="126"/>
      <c r="BY90" s="127">
        <f>IF(Q90=0,"",IF(BX90=0,"",(BX90/Q90)))</f>
        <v>0</v>
      </c>
      <c r="BZ90" s="128"/>
      <c r="CA90" s="129" t="str">
        <f>IFERROR(BZ90/BX90,"-")</f>
        <v>-</v>
      </c>
      <c r="CB90" s="130"/>
      <c r="CC90" s="131" t="str">
        <f>IFERROR(CB90/BX90,"-")</f>
        <v>-</v>
      </c>
      <c r="CD90" s="132"/>
      <c r="CE90" s="132"/>
      <c r="CF90" s="132"/>
      <c r="CG90" s="133"/>
      <c r="CH90" s="134">
        <f>IF(Q90=0,"",IF(CG90=0,"",(CG90/Q90)))</f>
        <v>0</v>
      </c>
      <c r="CI90" s="135"/>
      <c r="CJ90" s="136" t="str">
        <f>IFERROR(CI90/CG90,"-")</f>
        <v>-</v>
      </c>
      <c r="CK90" s="137"/>
      <c r="CL90" s="138" t="str">
        <f>IFERROR(CK90/CG90,"-")</f>
        <v>-</v>
      </c>
      <c r="CM90" s="139"/>
      <c r="CN90" s="139"/>
      <c r="CO90" s="139"/>
      <c r="CP90" s="140">
        <v>0</v>
      </c>
      <c r="CQ90" s="141">
        <v>0</v>
      </c>
      <c r="CR90" s="141"/>
      <c r="CS90" s="141"/>
      <c r="CT90" s="142" t="str">
        <f>IF(AND(CR90=0,CS90=0),"",IF(AND(CR90&lt;=100000,CS90&lt;=100000),"",IF(CR90/CQ90&gt;0.7,"男高",IF(CS90/CQ90&gt;0.7,"女高",""))))</f>
        <v/>
      </c>
    </row>
    <row r="91" spans="1:99">
      <c r="A91" s="79"/>
      <c r="B91" s="189" t="s">
        <v>224</v>
      </c>
      <c r="C91" s="189" t="s">
        <v>58</v>
      </c>
      <c r="D91" s="189"/>
      <c r="E91" s="189" t="s">
        <v>220</v>
      </c>
      <c r="F91" s="189" t="s">
        <v>221</v>
      </c>
      <c r="G91" s="189" t="s">
        <v>61</v>
      </c>
      <c r="H91" s="89"/>
      <c r="I91" s="89"/>
      <c r="J91" s="89"/>
      <c r="K91" s="181"/>
      <c r="L91" s="80">
        <v>13</v>
      </c>
      <c r="M91" s="80">
        <v>9</v>
      </c>
      <c r="N91" s="80">
        <v>1</v>
      </c>
      <c r="O91" s="91">
        <v>4</v>
      </c>
      <c r="P91" s="92">
        <v>0</v>
      </c>
      <c r="Q91" s="93">
        <f>O91+P91</f>
        <v>4</v>
      </c>
      <c r="R91" s="81">
        <f>IFERROR(Q91/N91,"-")</f>
        <v>4</v>
      </c>
      <c r="S91" s="80">
        <v>0</v>
      </c>
      <c r="T91" s="80">
        <v>0</v>
      </c>
      <c r="U91" s="81">
        <f>IFERROR(T91/(Q91),"-")</f>
        <v>0</v>
      </c>
      <c r="V91" s="82"/>
      <c r="W91" s="83">
        <v>0</v>
      </c>
      <c r="X91" s="81">
        <f>IF(Q91=0,"-",W91/Q91)</f>
        <v>0</v>
      </c>
      <c r="Y91" s="186">
        <v>10000</v>
      </c>
      <c r="Z91" s="187">
        <f>IFERROR(Y91/Q91,"-")</f>
        <v>2500</v>
      </c>
      <c r="AA91" s="187" t="str">
        <f>IFERROR(Y91/W91,"-")</f>
        <v>-</v>
      </c>
      <c r="AB91" s="181"/>
      <c r="AC91" s="85"/>
      <c r="AD91" s="78"/>
      <c r="AE91" s="94"/>
      <c r="AF91" s="95">
        <f>IF(Q91=0,"",IF(AE91=0,"",(AE91/Q91)))</f>
        <v>0</v>
      </c>
      <c r="AG91" s="94"/>
      <c r="AH91" s="96" t="str">
        <f>IFERROR(AG91/AE91,"-")</f>
        <v>-</v>
      </c>
      <c r="AI91" s="97"/>
      <c r="AJ91" s="98" t="str">
        <f>IFERROR(AI91/AE91,"-")</f>
        <v>-</v>
      </c>
      <c r="AK91" s="99"/>
      <c r="AL91" s="99"/>
      <c r="AM91" s="99"/>
      <c r="AN91" s="100"/>
      <c r="AO91" s="101">
        <f>IF(Q91=0,"",IF(AN91=0,"",(AN91/Q91)))</f>
        <v>0</v>
      </c>
      <c r="AP91" s="100"/>
      <c r="AQ91" s="102" t="str">
        <f>IFERROR(AP91/AN91,"-")</f>
        <v>-</v>
      </c>
      <c r="AR91" s="103"/>
      <c r="AS91" s="104" t="str">
        <f>IFERROR(AR91/AN91,"-")</f>
        <v>-</v>
      </c>
      <c r="AT91" s="105"/>
      <c r="AU91" s="105"/>
      <c r="AV91" s="105"/>
      <c r="AW91" s="106"/>
      <c r="AX91" s="107">
        <f>IF(Q91=0,"",IF(AW91=0,"",(AW91/Q91)))</f>
        <v>0</v>
      </c>
      <c r="AY91" s="106"/>
      <c r="AZ91" s="108" t="str">
        <f>IFERROR(AY91/AW91,"-")</f>
        <v>-</v>
      </c>
      <c r="BA91" s="109"/>
      <c r="BB91" s="110" t="str">
        <f>IFERROR(BA91/AW91,"-")</f>
        <v>-</v>
      </c>
      <c r="BC91" s="111"/>
      <c r="BD91" s="111"/>
      <c r="BE91" s="111"/>
      <c r="BF91" s="112"/>
      <c r="BG91" s="113">
        <f>IF(Q91=0,"",IF(BF91=0,"",(BF91/Q91)))</f>
        <v>0</v>
      </c>
      <c r="BH91" s="112"/>
      <c r="BI91" s="114" t="str">
        <f>IFERROR(BH91/BF91,"-")</f>
        <v>-</v>
      </c>
      <c r="BJ91" s="115"/>
      <c r="BK91" s="116" t="str">
        <f>IFERROR(BJ91/BF91,"-")</f>
        <v>-</v>
      </c>
      <c r="BL91" s="117"/>
      <c r="BM91" s="117"/>
      <c r="BN91" s="117"/>
      <c r="BO91" s="119">
        <v>1</v>
      </c>
      <c r="BP91" s="120">
        <f>IF(Q91=0,"",IF(BO91=0,"",(BO91/Q91)))</f>
        <v>0.25</v>
      </c>
      <c r="BQ91" s="121"/>
      <c r="BR91" s="122">
        <f>IFERROR(BQ91/BO91,"-")</f>
        <v>0</v>
      </c>
      <c r="BS91" s="123"/>
      <c r="BT91" s="124">
        <f>IFERROR(BS91/BO91,"-")</f>
        <v>0</v>
      </c>
      <c r="BU91" s="125"/>
      <c r="BV91" s="125"/>
      <c r="BW91" s="125"/>
      <c r="BX91" s="126">
        <v>1</v>
      </c>
      <c r="BY91" s="127">
        <f>IF(Q91=0,"",IF(BX91=0,"",(BX91/Q91)))</f>
        <v>0.25</v>
      </c>
      <c r="BZ91" s="128">
        <v>1</v>
      </c>
      <c r="CA91" s="129">
        <f>IFERROR(BZ91/BX91,"-")</f>
        <v>1</v>
      </c>
      <c r="CB91" s="130">
        <v>5000</v>
      </c>
      <c r="CC91" s="131">
        <f>IFERROR(CB91/BX91,"-")</f>
        <v>5000</v>
      </c>
      <c r="CD91" s="132">
        <v>1</v>
      </c>
      <c r="CE91" s="132"/>
      <c r="CF91" s="132"/>
      <c r="CG91" s="133">
        <v>2</v>
      </c>
      <c r="CH91" s="134">
        <f>IF(Q91=0,"",IF(CG91=0,"",(CG91/Q91)))</f>
        <v>0.5</v>
      </c>
      <c r="CI91" s="135">
        <v>1</v>
      </c>
      <c r="CJ91" s="136">
        <f>IFERROR(CI91/CG91,"-")</f>
        <v>0.5</v>
      </c>
      <c r="CK91" s="137">
        <v>70000</v>
      </c>
      <c r="CL91" s="138">
        <f>IFERROR(CK91/CG91,"-")</f>
        <v>35000</v>
      </c>
      <c r="CM91" s="139"/>
      <c r="CN91" s="139"/>
      <c r="CO91" s="139">
        <v>1</v>
      </c>
      <c r="CP91" s="140">
        <v>0</v>
      </c>
      <c r="CQ91" s="141">
        <v>10000</v>
      </c>
      <c r="CR91" s="141">
        <v>70000</v>
      </c>
      <c r="CS91" s="141"/>
      <c r="CT91" s="142" t="str">
        <f>IF(AND(CR91=0,CS91=0),"",IF(AND(CR91&lt;=100000,CS91&lt;=100000),"",IF(CR91/CQ91&gt;0.7,"男高",IF(CS91/CQ91&gt;0.7,"女高",""))))</f>
        <v/>
      </c>
    </row>
    <row r="92" spans="1:99">
      <c r="A92" s="79">
        <f>AC92</f>
        <v>5.42</v>
      </c>
      <c r="B92" s="189" t="s">
        <v>225</v>
      </c>
      <c r="C92" s="189" t="s">
        <v>58</v>
      </c>
      <c r="D92" s="189"/>
      <c r="E92" s="189" t="s">
        <v>226</v>
      </c>
      <c r="F92" s="189" t="s">
        <v>126</v>
      </c>
      <c r="G92" s="189" t="s">
        <v>61</v>
      </c>
      <c r="H92" s="89" t="s">
        <v>222</v>
      </c>
      <c r="I92" s="89" t="s">
        <v>117</v>
      </c>
      <c r="J92" s="89" t="s">
        <v>148</v>
      </c>
      <c r="K92" s="181">
        <v>50000</v>
      </c>
      <c r="L92" s="80">
        <v>1</v>
      </c>
      <c r="M92" s="80">
        <v>0</v>
      </c>
      <c r="N92" s="80">
        <v>66</v>
      </c>
      <c r="O92" s="91">
        <v>1</v>
      </c>
      <c r="P92" s="92">
        <v>0</v>
      </c>
      <c r="Q92" s="93">
        <f>O92+P92</f>
        <v>1</v>
      </c>
      <c r="R92" s="81">
        <f>IFERROR(Q92/N92,"-")</f>
        <v>0.015151515151515</v>
      </c>
      <c r="S92" s="80">
        <v>0</v>
      </c>
      <c r="T92" s="80">
        <v>0</v>
      </c>
      <c r="U92" s="81">
        <f>IFERROR(T92/(Q92),"-")</f>
        <v>0</v>
      </c>
      <c r="V92" s="82">
        <f>IFERROR(K92/SUM(Q92:Q94),"-")</f>
        <v>4166.6666666667</v>
      </c>
      <c r="W92" s="83">
        <v>0</v>
      </c>
      <c r="X92" s="81">
        <f>IF(Q92=0,"-",W92/Q92)</f>
        <v>0</v>
      </c>
      <c r="Y92" s="186">
        <v>0</v>
      </c>
      <c r="Z92" s="187">
        <f>IFERROR(Y92/Q92,"-")</f>
        <v>0</v>
      </c>
      <c r="AA92" s="187" t="str">
        <f>IFERROR(Y92/W92,"-")</f>
        <v>-</v>
      </c>
      <c r="AB92" s="181">
        <f>SUM(Y92:Y94)-SUM(K92:K94)</f>
        <v>221000</v>
      </c>
      <c r="AC92" s="85">
        <f>SUM(Y92:Y94)/SUM(K92:K94)</f>
        <v>5.42</v>
      </c>
      <c r="AD92" s="78"/>
      <c r="AE92" s="94"/>
      <c r="AF92" s="95">
        <f>IF(Q92=0,"",IF(AE92=0,"",(AE92/Q92)))</f>
        <v>0</v>
      </c>
      <c r="AG92" s="94"/>
      <c r="AH92" s="96" t="str">
        <f>IFERROR(AG92/AE92,"-")</f>
        <v>-</v>
      </c>
      <c r="AI92" s="97"/>
      <c r="AJ92" s="98" t="str">
        <f>IFERROR(AI92/AE92,"-")</f>
        <v>-</v>
      </c>
      <c r="AK92" s="99"/>
      <c r="AL92" s="99"/>
      <c r="AM92" s="99"/>
      <c r="AN92" s="100"/>
      <c r="AO92" s="101">
        <f>IF(Q92=0,"",IF(AN92=0,"",(AN92/Q92)))</f>
        <v>0</v>
      </c>
      <c r="AP92" s="100"/>
      <c r="AQ92" s="102" t="str">
        <f>IFERROR(AP92/AN92,"-")</f>
        <v>-</v>
      </c>
      <c r="AR92" s="103"/>
      <c r="AS92" s="104" t="str">
        <f>IFERROR(AR92/AN92,"-")</f>
        <v>-</v>
      </c>
      <c r="AT92" s="105"/>
      <c r="AU92" s="105"/>
      <c r="AV92" s="105"/>
      <c r="AW92" s="106"/>
      <c r="AX92" s="107">
        <f>IF(Q92=0,"",IF(AW92=0,"",(AW92/Q92)))</f>
        <v>0</v>
      </c>
      <c r="AY92" s="106"/>
      <c r="AZ92" s="108" t="str">
        <f>IFERROR(AY92/AW92,"-")</f>
        <v>-</v>
      </c>
      <c r="BA92" s="109"/>
      <c r="BB92" s="110" t="str">
        <f>IFERROR(BA92/AW92,"-")</f>
        <v>-</v>
      </c>
      <c r="BC92" s="111"/>
      <c r="BD92" s="111"/>
      <c r="BE92" s="111"/>
      <c r="BF92" s="112">
        <v>1</v>
      </c>
      <c r="BG92" s="113">
        <f>IF(Q92=0,"",IF(BF92=0,"",(BF92/Q92)))</f>
        <v>1</v>
      </c>
      <c r="BH92" s="112"/>
      <c r="BI92" s="114">
        <f>IFERROR(BH92/BF92,"-")</f>
        <v>0</v>
      </c>
      <c r="BJ92" s="115"/>
      <c r="BK92" s="116">
        <f>IFERROR(BJ92/BF92,"-")</f>
        <v>0</v>
      </c>
      <c r="BL92" s="117"/>
      <c r="BM92" s="117"/>
      <c r="BN92" s="117"/>
      <c r="BO92" s="119"/>
      <c r="BP92" s="120">
        <f>IF(Q92=0,"",IF(BO92=0,"",(BO92/Q92)))</f>
        <v>0</v>
      </c>
      <c r="BQ92" s="121"/>
      <c r="BR92" s="122" t="str">
        <f>IFERROR(BQ92/BO92,"-")</f>
        <v>-</v>
      </c>
      <c r="BS92" s="123"/>
      <c r="BT92" s="124" t="str">
        <f>IFERROR(BS92/BO92,"-")</f>
        <v>-</v>
      </c>
      <c r="BU92" s="125"/>
      <c r="BV92" s="125"/>
      <c r="BW92" s="125"/>
      <c r="BX92" s="126"/>
      <c r="BY92" s="127">
        <f>IF(Q92=0,"",IF(BX92=0,"",(BX92/Q92)))</f>
        <v>0</v>
      </c>
      <c r="BZ92" s="128"/>
      <c r="CA92" s="129" t="str">
        <f>IFERROR(BZ92/BX92,"-")</f>
        <v>-</v>
      </c>
      <c r="CB92" s="130"/>
      <c r="CC92" s="131" t="str">
        <f>IFERROR(CB92/BX92,"-")</f>
        <v>-</v>
      </c>
      <c r="CD92" s="132"/>
      <c r="CE92" s="132"/>
      <c r="CF92" s="132"/>
      <c r="CG92" s="133"/>
      <c r="CH92" s="134">
        <f>IF(Q92=0,"",IF(CG92=0,"",(CG92/Q92)))</f>
        <v>0</v>
      </c>
      <c r="CI92" s="135"/>
      <c r="CJ92" s="136" t="str">
        <f>IFERROR(CI92/CG92,"-")</f>
        <v>-</v>
      </c>
      <c r="CK92" s="137"/>
      <c r="CL92" s="138" t="str">
        <f>IFERROR(CK92/CG92,"-")</f>
        <v>-</v>
      </c>
      <c r="CM92" s="139"/>
      <c r="CN92" s="139"/>
      <c r="CO92" s="139"/>
      <c r="CP92" s="140">
        <v>0</v>
      </c>
      <c r="CQ92" s="141">
        <v>0</v>
      </c>
      <c r="CR92" s="141"/>
      <c r="CS92" s="141"/>
      <c r="CT92" s="142" t="str">
        <f>IF(AND(CR92=0,CS92=0),"",IF(AND(CR92&lt;=100000,CS92&lt;=100000),"",IF(CR92/CQ92&gt;0.7,"男高",IF(CS92/CQ92&gt;0.7,"女高",""))))</f>
        <v/>
      </c>
    </row>
    <row r="93" spans="1:99">
      <c r="A93" s="79"/>
      <c r="B93" s="189" t="s">
        <v>227</v>
      </c>
      <c r="C93" s="189" t="s">
        <v>58</v>
      </c>
      <c r="D93" s="189"/>
      <c r="E93" s="189" t="s">
        <v>226</v>
      </c>
      <c r="F93" s="189" t="s">
        <v>126</v>
      </c>
      <c r="G93" s="189" t="s">
        <v>67</v>
      </c>
      <c r="H93" s="89"/>
      <c r="I93" s="89"/>
      <c r="J93" s="89"/>
      <c r="K93" s="181"/>
      <c r="L93" s="80">
        <v>18</v>
      </c>
      <c r="M93" s="80">
        <v>0</v>
      </c>
      <c r="N93" s="80">
        <v>61</v>
      </c>
      <c r="O93" s="91">
        <v>9</v>
      </c>
      <c r="P93" s="92">
        <v>0</v>
      </c>
      <c r="Q93" s="93">
        <f>O93+P93</f>
        <v>9</v>
      </c>
      <c r="R93" s="81">
        <f>IFERROR(Q93/N93,"-")</f>
        <v>0.14754098360656</v>
      </c>
      <c r="S93" s="80">
        <v>1</v>
      </c>
      <c r="T93" s="80">
        <v>3</v>
      </c>
      <c r="U93" s="81">
        <f>IFERROR(T93/(Q93),"-")</f>
        <v>0.33333333333333</v>
      </c>
      <c r="V93" s="82"/>
      <c r="W93" s="83">
        <v>1</v>
      </c>
      <c r="X93" s="81">
        <f>IF(Q93=0,"-",W93/Q93)</f>
        <v>0.11111111111111</v>
      </c>
      <c r="Y93" s="186">
        <v>268000</v>
      </c>
      <c r="Z93" s="187">
        <f>IFERROR(Y93/Q93,"-")</f>
        <v>29777.777777778</v>
      </c>
      <c r="AA93" s="187">
        <f>IFERROR(Y93/W93,"-")</f>
        <v>268000</v>
      </c>
      <c r="AB93" s="181"/>
      <c r="AC93" s="85"/>
      <c r="AD93" s="78"/>
      <c r="AE93" s="94"/>
      <c r="AF93" s="95">
        <f>IF(Q93=0,"",IF(AE93=0,"",(AE93/Q93)))</f>
        <v>0</v>
      </c>
      <c r="AG93" s="94"/>
      <c r="AH93" s="96" t="str">
        <f>IFERROR(AG93/AE93,"-")</f>
        <v>-</v>
      </c>
      <c r="AI93" s="97"/>
      <c r="AJ93" s="98" t="str">
        <f>IFERROR(AI93/AE93,"-")</f>
        <v>-</v>
      </c>
      <c r="AK93" s="99"/>
      <c r="AL93" s="99"/>
      <c r="AM93" s="99"/>
      <c r="AN93" s="100">
        <v>3</v>
      </c>
      <c r="AO93" s="101">
        <f>IF(Q93=0,"",IF(AN93=0,"",(AN93/Q93)))</f>
        <v>0.33333333333333</v>
      </c>
      <c r="AP93" s="100">
        <v>1</v>
      </c>
      <c r="AQ93" s="102">
        <f>IFERROR(AP93/AN93,"-")</f>
        <v>0.33333333333333</v>
      </c>
      <c r="AR93" s="103">
        <v>268000</v>
      </c>
      <c r="AS93" s="104">
        <f>IFERROR(AR93/AN93,"-")</f>
        <v>89333.333333333</v>
      </c>
      <c r="AT93" s="105"/>
      <c r="AU93" s="105"/>
      <c r="AV93" s="105">
        <v>1</v>
      </c>
      <c r="AW93" s="106"/>
      <c r="AX93" s="107">
        <f>IF(Q93=0,"",IF(AW93=0,"",(AW93/Q93)))</f>
        <v>0</v>
      </c>
      <c r="AY93" s="106"/>
      <c r="AZ93" s="108" t="str">
        <f>IFERROR(AY93/AW93,"-")</f>
        <v>-</v>
      </c>
      <c r="BA93" s="109"/>
      <c r="BB93" s="110" t="str">
        <f>IFERROR(BA93/AW93,"-")</f>
        <v>-</v>
      </c>
      <c r="BC93" s="111"/>
      <c r="BD93" s="111"/>
      <c r="BE93" s="111"/>
      <c r="BF93" s="112">
        <v>2</v>
      </c>
      <c r="BG93" s="113">
        <f>IF(Q93=0,"",IF(BF93=0,"",(BF93/Q93)))</f>
        <v>0.22222222222222</v>
      </c>
      <c r="BH93" s="112"/>
      <c r="BI93" s="114">
        <f>IFERROR(BH93/BF93,"-")</f>
        <v>0</v>
      </c>
      <c r="BJ93" s="115"/>
      <c r="BK93" s="116">
        <f>IFERROR(BJ93/BF93,"-")</f>
        <v>0</v>
      </c>
      <c r="BL93" s="117"/>
      <c r="BM93" s="117"/>
      <c r="BN93" s="117"/>
      <c r="BO93" s="119">
        <v>2</v>
      </c>
      <c r="BP93" s="120">
        <f>IF(Q93=0,"",IF(BO93=0,"",(BO93/Q93)))</f>
        <v>0.22222222222222</v>
      </c>
      <c r="BQ93" s="121"/>
      <c r="BR93" s="122">
        <f>IFERROR(BQ93/BO93,"-")</f>
        <v>0</v>
      </c>
      <c r="BS93" s="123"/>
      <c r="BT93" s="124">
        <f>IFERROR(BS93/BO93,"-")</f>
        <v>0</v>
      </c>
      <c r="BU93" s="125"/>
      <c r="BV93" s="125"/>
      <c r="BW93" s="125"/>
      <c r="BX93" s="126">
        <v>2</v>
      </c>
      <c r="BY93" s="127">
        <f>IF(Q93=0,"",IF(BX93=0,"",(BX93/Q93)))</f>
        <v>0.22222222222222</v>
      </c>
      <c r="BZ93" s="128"/>
      <c r="CA93" s="129">
        <f>IFERROR(BZ93/BX93,"-")</f>
        <v>0</v>
      </c>
      <c r="CB93" s="130"/>
      <c r="CC93" s="131">
        <f>IFERROR(CB93/BX93,"-")</f>
        <v>0</v>
      </c>
      <c r="CD93" s="132"/>
      <c r="CE93" s="132"/>
      <c r="CF93" s="132"/>
      <c r="CG93" s="133"/>
      <c r="CH93" s="134">
        <f>IF(Q93=0,"",IF(CG93=0,"",(CG93/Q93)))</f>
        <v>0</v>
      </c>
      <c r="CI93" s="135"/>
      <c r="CJ93" s="136" t="str">
        <f>IFERROR(CI93/CG93,"-")</f>
        <v>-</v>
      </c>
      <c r="CK93" s="137"/>
      <c r="CL93" s="138" t="str">
        <f>IFERROR(CK93/CG93,"-")</f>
        <v>-</v>
      </c>
      <c r="CM93" s="139"/>
      <c r="CN93" s="139"/>
      <c r="CO93" s="139"/>
      <c r="CP93" s="140">
        <v>1</v>
      </c>
      <c r="CQ93" s="141">
        <v>268000</v>
      </c>
      <c r="CR93" s="141">
        <v>268000</v>
      </c>
      <c r="CS93" s="141"/>
      <c r="CT93" s="142" t="str">
        <f>IF(AND(CR93=0,CS93=0),"",IF(AND(CR93&lt;=100000,CS93&lt;=100000),"",IF(CR93/CQ93&gt;0.7,"男高",IF(CS93/CQ93&gt;0.7,"女高",""))))</f>
        <v>男高</v>
      </c>
    </row>
    <row r="94" spans="1:99">
      <c r="A94" s="79"/>
      <c r="B94" s="189" t="s">
        <v>228</v>
      </c>
      <c r="C94" s="189" t="s">
        <v>58</v>
      </c>
      <c r="D94" s="189"/>
      <c r="E94" s="189" t="s">
        <v>226</v>
      </c>
      <c r="F94" s="189" t="s">
        <v>126</v>
      </c>
      <c r="G94" s="189" t="s">
        <v>61</v>
      </c>
      <c r="H94" s="89"/>
      <c r="I94" s="89"/>
      <c r="J94" s="89"/>
      <c r="K94" s="181"/>
      <c r="L94" s="80">
        <v>8</v>
      </c>
      <c r="M94" s="80">
        <v>5</v>
      </c>
      <c r="N94" s="80">
        <v>2</v>
      </c>
      <c r="O94" s="91">
        <v>2</v>
      </c>
      <c r="P94" s="92">
        <v>0</v>
      </c>
      <c r="Q94" s="93">
        <f>O94+P94</f>
        <v>2</v>
      </c>
      <c r="R94" s="81">
        <f>IFERROR(Q94/N94,"-")</f>
        <v>1</v>
      </c>
      <c r="S94" s="80">
        <v>0</v>
      </c>
      <c r="T94" s="80">
        <v>1</v>
      </c>
      <c r="U94" s="81">
        <f>IFERROR(T94/(Q94),"-")</f>
        <v>0.5</v>
      </c>
      <c r="V94" s="82"/>
      <c r="W94" s="83">
        <v>1</v>
      </c>
      <c r="X94" s="81">
        <f>IF(Q94=0,"-",W94/Q94)</f>
        <v>0.5</v>
      </c>
      <c r="Y94" s="186">
        <v>3000</v>
      </c>
      <c r="Z94" s="187">
        <f>IFERROR(Y94/Q94,"-")</f>
        <v>1500</v>
      </c>
      <c r="AA94" s="187">
        <f>IFERROR(Y94/W94,"-")</f>
        <v>3000</v>
      </c>
      <c r="AB94" s="181"/>
      <c r="AC94" s="85"/>
      <c r="AD94" s="78"/>
      <c r="AE94" s="94"/>
      <c r="AF94" s="95">
        <f>IF(Q94=0,"",IF(AE94=0,"",(AE94/Q94)))</f>
        <v>0</v>
      </c>
      <c r="AG94" s="94"/>
      <c r="AH94" s="96" t="str">
        <f>IFERROR(AG94/AE94,"-")</f>
        <v>-</v>
      </c>
      <c r="AI94" s="97"/>
      <c r="AJ94" s="98" t="str">
        <f>IFERROR(AI94/AE94,"-")</f>
        <v>-</v>
      </c>
      <c r="AK94" s="99"/>
      <c r="AL94" s="99"/>
      <c r="AM94" s="99"/>
      <c r="AN94" s="100"/>
      <c r="AO94" s="101">
        <f>IF(Q94=0,"",IF(AN94=0,"",(AN94/Q94)))</f>
        <v>0</v>
      </c>
      <c r="AP94" s="100"/>
      <c r="AQ94" s="102" t="str">
        <f>IFERROR(AP94/AN94,"-")</f>
        <v>-</v>
      </c>
      <c r="AR94" s="103"/>
      <c r="AS94" s="104" t="str">
        <f>IFERROR(AR94/AN94,"-")</f>
        <v>-</v>
      </c>
      <c r="AT94" s="105"/>
      <c r="AU94" s="105"/>
      <c r="AV94" s="105"/>
      <c r="AW94" s="106"/>
      <c r="AX94" s="107">
        <f>IF(Q94=0,"",IF(AW94=0,"",(AW94/Q94)))</f>
        <v>0</v>
      </c>
      <c r="AY94" s="106"/>
      <c r="AZ94" s="108" t="str">
        <f>IFERROR(AY94/AW94,"-")</f>
        <v>-</v>
      </c>
      <c r="BA94" s="109"/>
      <c r="BB94" s="110" t="str">
        <f>IFERROR(BA94/AW94,"-")</f>
        <v>-</v>
      </c>
      <c r="BC94" s="111"/>
      <c r="BD94" s="111"/>
      <c r="BE94" s="111"/>
      <c r="BF94" s="112">
        <v>1</v>
      </c>
      <c r="BG94" s="113">
        <f>IF(Q94=0,"",IF(BF94=0,"",(BF94/Q94)))</f>
        <v>0.5</v>
      </c>
      <c r="BH94" s="112">
        <v>1</v>
      </c>
      <c r="BI94" s="114">
        <f>IFERROR(BH94/BF94,"-")</f>
        <v>1</v>
      </c>
      <c r="BJ94" s="115">
        <v>3000</v>
      </c>
      <c r="BK94" s="116">
        <f>IFERROR(BJ94/BF94,"-")</f>
        <v>3000</v>
      </c>
      <c r="BL94" s="117">
        <v>1</v>
      </c>
      <c r="BM94" s="117"/>
      <c r="BN94" s="117"/>
      <c r="BO94" s="119">
        <v>1</v>
      </c>
      <c r="BP94" s="120">
        <f>IF(Q94=0,"",IF(BO94=0,"",(BO94/Q94)))</f>
        <v>0.5</v>
      </c>
      <c r="BQ94" s="121"/>
      <c r="BR94" s="122">
        <f>IFERROR(BQ94/BO94,"-")</f>
        <v>0</v>
      </c>
      <c r="BS94" s="123"/>
      <c r="BT94" s="124">
        <f>IFERROR(BS94/BO94,"-")</f>
        <v>0</v>
      </c>
      <c r="BU94" s="125"/>
      <c r="BV94" s="125"/>
      <c r="BW94" s="125"/>
      <c r="BX94" s="126"/>
      <c r="BY94" s="127">
        <f>IF(Q94=0,"",IF(BX94=0,"",(BX94/Q94)))</f>
        <v>0</v>
      </c>
      <c r="BZ94" s="128"/>
      <c r="CA94" s="129" t="str">
        <f>IFERROR(BZ94/BX94,"-")</f>
        <v>-</v>
      </c>
      <c r="CB94" s="130"/>
      <c r="CC94" s="131" t="str">
        <f>IFERROR(CB94/BX94,"-")</f>
        <v>-</v>
      </c>
      <c r="CD94" s="132"/>
      <c r="CE94" s="132"/>
      <c r="CF94" s="132"/>
      <c r="CG94" s="133"/>
      <c r="CH94" s="134">
        <f>IF(Q94=0,"",IF(CG94=0,"",(CG94/Q94)))</f>
        <v>0</v>
      </c>
      <c r="CI94" s="135"/>
      <c r="CJ94" s="136" t="str">
        <f>IFERROR(CI94/CG94,"-")</f>
        <v>-</v>
      </c>
      <c r="CK94" s="137"/>
      <c r="CL94" s="138" t="str">
        <f>IFERROR(CK94/CG94,"-")</f>
        <v>-</v>
      </c>
      <c r="CM94" s="139"/>
      <c r="CN94" s="139"/>
      <c r="CO94" s="139"/>
      <c r="CP94" s="140">
        <v>1</v>
      </c>
      <c r="CQ94" s="141">
        <v>3000</v>
      </c>
      <c r="CR94" s="141">
        <v>3000</v>
      </c>
      <c r="CS94" s="141"/>
      <c r="CT94" s="142" t="str">
        <f>IF(AND(CR94=0,CS94=0),"",IF(AND(CR94&lt;=100000,CS94&lt;=100000),"",IF(CR94/CQ94&gt;0.7,"男高",IF(CS94/CQ94&gt;0.7,"女高",""))))</f>
        <v/>
      </c>
    </row>
    <row r="95" spans="1:99">
      <c r="A95" s="79">
        <f>AC95</f>
        <v>0.101</v>
      </c>
      <c r="B95" s="189" t="s">
        <v>229</v>
      </c>
      <c r="C95" s="189" t="s">
        <v>58</v>
      </c>
      <c r="D95" s="189"/>
      <c r="E95" s="189" t="s">
        <v>230</v>
      </c>
      <c r="F95" s="189" t="s">
        <v>231</v>
      </c>
      <c r="G95" s="189" t="s">
        <v>133</v>
      </c>
      <c r="H95" s="89" t="s">
        <v>196</v>
      </c>
      <c r="I95" s="89" t="s">
        <v>232</v>
      </c>
      <c r="J95" s="191" t="s">
        <v>135</v>
      </c>
      <c r="K95" s="181">
        <v>80000</v>
      </c>
      <c r="L95" s="80">
        <v>4</v>
      </c>
      <c r="M95" s="80">
        <v>0</v>
      </c>
      <c r="N95" s="80">
        <v>118</v>
      </c>
      <c r="O95" s="91">
        <v>2</v>
      </c>
      <c r="P95" s="92">
        <v>0</v>
      </c>
      <c r="Q95" s="93">
        <f>O95+P95</f>
        <v>2</v>
      </c>
      <c r="R95" s="81">
        <f>IFERROR(Q95/N95,"-")</f>
        <v>0.016949152542373</v>
      </c>
      <c r="S95" s="80">
        <v>0</v>
      </c>
      <c r="T95" s="80">
        <v>0</v>
      </c>
      <c r="U95" s="81">
        <f>IFERROR(T95/(Q95),"-")</f>
        <v>0</v>
      </c>
      <c r="V95" s="82">
        <f>IFERROR(K95/SUM(Q95:Q99),"-")</f>
        <v>16000</v>
      </c>
      <c r="W95" s="83">
        <v>0</v>
      </c>
      <c r="X95" s="81">
        <f>IF(Q95=0,"-",W95/Q95)</f>
        <v>0</v>
      </c>
      <c r="Y95" s="186">
        <v>0</v>
      </c>
      <c r="Z95" s="187">
        <f>IFERROR(Y95/Q95,"-")</f>
        <v>0</v>
      </c>
      <c r="AA95" s="187" t="str">
        <f>IFERROR(Y95/W95,"-")</f>
        <v>-</v>
      </c>
      <c r="AB95" s="181">
        <f>SUM(Y95:Y99)-SUM(K95:K99)</f>
        <v>-71920</v>
      </c>
      <c r="AC95" s="85">
        <f>SUM(Y95:Y99)/SUM(K95:K99)</f>
        <v>0.101</v>
      </c>
      <c r="AD95" s="78"/>
      <c r="AE95" s="94"/>
      <c r="AF95" s="95">
        <f>IF(Q95=0,"",IF(AE95=0,"",(AE95/Q95)))</f>
        <v>0</v>
      </c>
      <c r="AG95" s="94"/>
      <c r="AH95" s="96" t="str">
        <f>IFERROR(AG95/AE95,"-")</f>
        <v>-</v>
      </c>
      <c r="AI95" s="97"/>
      <c r="AJ95" s="98" t="str">
        <f>IFERROR(AI95/AE95,"-")</f>
        <v>-</v>
      </c>
      <c r="AK95" s="99"/>
      <c r="AL95" s="99"/>
      <c r="AM95" s="99"/>
      <c r="AN95" s="100"/>
      <c r="AO95" s="101">
        <f>IF(Q95=0,"",IF(AN95=0,"",(AN95/Q95)))</f>
        <v>0</v>
      </c>
      <c r="AP95" s="100"/>
      <c r="AQ95" s="102" t="str">
        <f>IFERROR(AP95/AN95,"-")</f>
        <v>-</v>
      </c>
      <c r="AR95" s="103"/>
      <c r="AS95" s="104" t="str">
        <f>IFERROR(AR95/AN95,"-")</f>
        <v>-</v>
      </c>
      <c r="AT95" s="105"/>
      <c r="AU95" s="105"/>
      <c r="AV95" s="105"/>
      <c r="AW95" s="106">
        <v>1</v>
      </c>
      <c r="AX95" s="107">
        <f>IF(Q95=0,"",IF(AW95=0,"",(AW95/Q95)))</f>
        <v>0.5</v>
      </c>
      <c r="AY95" s="106"/>
      <c r="AZ95" s="108">
        <f>IFERROR(AY95/AW95,"-")</f>
        <v>0</v>
      </c>
      <c r="BA95" s="109"/>
      <c r="BB95" s="110">
        <f>IFERROR(BA95/AW95,"-")</f>
        <v>0</v>
      </c>
      <c r="BC95" s="111"/>
      <c r="BD95" s="111"/>
      <c r="BE95" s="111"/>
      <c r="BF95" s="112"/>
      <c r="BG95" s="113">
        <f>IF(Q95=0,"",IF(BF95=0,"",(BF95/Q95)))</f>
        <v>0</v>
      </c>
      <c r="BH95" s="112"/>
      <c r="BI95" s="114" t="str">
        <f>IFERROR(BH95/BF95,"-")</f>
        <v>-</v>
      </c>
      <c r="BJ95" s="115"/>
      <c r="BK95" s="116" t="str">
        <f>IFERROR(BJ95/BF95,"-")</f>
        <v>-</v>
      </c>
      <c r="BL95" s="117"/>
      <c r="BM95" s="117"/>
      <c r="BN95" s="117"/>
      <c r="BO95" s="119"/>
      <c r="BP95" s="120">
        <f>IF(Q95=0,"",IF(BO95=0,"",(BO95/Q95)))</f>
        <v>0</v>
      </c>
      <c r="BQ95" s="121"/>
      <c r="BR95" s="122" t="str">
        <f>IFERROR(BQ95/BO95,"-")</f>
        <v>-</v>
      </c>
      <c r="BS95" s="123"/>
      <c r="BT95" s="124" t="str">
        <f>IFERROR(BS95/BO95,"-")</f>
        <v>-</v>
      </c>
      <c r="BU95" s="125"/>
      <c r="BV95" s="125"/>
      <c r="BW95" s="125"/>
      <c r="BX95" s="126"/>
      <c r="BY95" s="127">
        <f>IF(Q95=0,"",IF(BX95=0,"",(BX95/Q95)))</f>
        <v>0</v>
      </c>
      <c r="BZ95" s="128"/>
      <c r="CA95" s="129" t="str">
        <f>IFERROR(BZ95/BX95,"-")</f>
        <v>-</v>
      </c>
      <c r="CB95" s="130"/>
      <c r="CC95" s="131" t="str">
        <f>IFERROR(CB95/BX95,"-")</f>
        <v>-</v>
      </c>
      <c r="CD95" s="132"/>
      <c r="CE95" s="132"/>
      <c r="CF95" s="132"/>
      <c r="CG95" s="133">
        <v>1</v>
      </c>
      <c r="CH95" s="134">
        <f>IF(Q95=0,"",IF(CG95=0,"",(CG95/Q95)))</f>
        <v>0.5</v>
      </c>
      <c r="CI95" s="135"/>
      <c r="CJ95" s="136">
        <f>IFERROR(CI95/CG95,"-")</f>
        <v>0</v>
      </c>
      <c r="CK95" s="137"/>
      <c r="CL95" s="138">
        <f>IFERROR(CK95/CG95,"-")</f>
        <v>0</v>
      </c>
      <c r="CM95" s="139"/>
      <c r="CN95" s="139"/>
      <c r="CO95" s="139"/>
      <c r="CP95" s="140">
        <v>0</v>
      </c>
      <c r="CQ95" s="141">
        <v>0</v>
      </c>
      <c r="CR95" s="141"/>
      <c r="CS95" s="141"/>
      <c r="CT95" s="142" t="str">
        <f>IF(AND(CR95=0,CS95=0),"",IF(AND(CR95&lt;=100000,CS95&lt;=100000),"",IF(CR95/CQ95&gt;0.7,"男高",IF(CS95/CQ95&gt;0.7,"女高",""))))</f>
        <v/>
      </c>
    </row>
    <row r="96" spans="1:99">
      <c r="A96" s="79"/>
      <c r="B96" s="189" t="s">
        <v>233</v>
      </c>
      <c r="C96" s="189" t="s">
        <v>58</v>
      </c>
      <c r="D96" s="189"/>
      <c r="E96" s="189" t="s">
        <v>234</v>
      </c>
      <c r="F96" s="189" t="s">
        <v>235</v>
      </c>
      <c r="G96" s="189" t="s">
        <v>61</v>
      </c>
      <c r="H96" s="89" t="s">
        <v>196</v>
      </c>
      <c r="I96" s="89" t="s">
        <v>232</v>
      </c>
      <c r="J96" s="191" t="s">
        <v>172</v>
      </c>
      <c r="K96" s="181"/>
      <c r="L96" s="80">
        <v>3</v>
      </c>
      <c r="M96" s="80">
        <v>0</v>
      </c>
      <c r="N96" s="80">
        <v>163</v>
      </c>
      <c r="O96" s="91">
        <v>0</v>
      </c>
      <c r="P96" s="92">
        <v>0</v>
      </c>
      <c r="Q96" s="93">
        <f>O96+P96</f>
        <v>0</v>
      </c>
      <c r="R96" s="81">
        <f>IFERROR(Q96/N96,"-")</f>
        <v>0</v>
      </c>
      <c r="S96" s="80">
        <v>0</v>
      </c>
      <c r="T96" s="80">
        <v>0</v>
      </c>
      <c r="U96" s="81" t="str">
        <f>IFERROR(T96/(Q96),"-")</f>
        <v>-</v>
      </c>
      <c r="V96" s="82"/>
      <c r="W96" s="83">
        <v>0</v>
      </c>
      <c r="X96" s="81" t="str">
        <f>IF(Q96=0,"-",W96/Q96)</f>
        <v>-</v>
      </c>
      <c r="Y96" s="186">
        <v>0</v>
      </c>
      <c r="Z96" s="187" t="str">
        <f>IFERROR(Y96/Q96,"-")</f>
        <v>-</v>
      </c>
      <c r="AA96" s="187" t="str">
        <f>IFERROR(Y96/W96,"-")</f>
        <v>-</v>
      </c>
      <c r="AB96" s="181"/>
      <c r="AC96" s="85"/>
      <c r="AD96" s="78"/>
      <c r="AE96" s="94"/>
      <c r="AF96" s="95" t="str">
        <f>IF(Q96=0,"",IF(AE96=0,"",(AE96/Q96)))</f>
        <v/>
      </c>
      <c r="AG96" s="94"/>
      <c r="AH96" s="96" t="str">
        <f>IFERROR(AG96/AE96,"-")</f>
        <v>-</v>
      </c>
      <c r="AI96" s="97"/>
      <c r="AJ96" s="98" t="str">
        <f>IFERROR(AI96/AE96,"-")</f>
        <v>-</v>
      </c>
      <c r="AK96" s="99"/>
      <c r="AL96" s="99"/>
      <c r="AM96" s="99"/>
      <c r="AN96" s="100"/>
      <c r="AO96" s="101" t="str">
        <f>IF(Q96=0,"",IF(AN96=0,"",(AN96/Q96)))</f>
        <v/>
      </c>
      <c r="AP96" s="100"/>
      <c r="AQ96" s="102" t="str">
        <f>IFERROR(AP96/AN96,"-")</f>
        <v>-</v>
      </c>
      <c r="AR96" s="103"/>
      <c r="AS96" s="104" t="str">
        <f>IFERROR(AR96/AN96,"-")</f>
        <v>-</v>
      </c>
      <c r="AT96" s="105"/>
      <c r="AU96" s="105"/>
      <c r="AV96" s="105"/>
      <c r="AW96" s="106"/>
      <c r="AX96" s="107" t="str">
        <f>IF(Q96=0,"",IF(AW96=0,"",(AW96/Q96)))</f>
        <v/>
      </c>
      <c r="AY96" s="106"/>
      <c r="AZ96" s="108" t="str">
        <f>IFERROR(AY96/AW96,"-")</f>
        <v>-</v>
      </c>
      <c r="BA96" s="109"/>
      <c r="BB96" s="110" t="str">
        <f>IFERROR(BA96/AW96,"-")</f>
        <v>-</v>
      </c>
      <c r="BC96" s="111"/>
      <c r="BD96" s="111"/>
      <c r="BE96" s="111"/>
      <c r="BF96" s="112"/>
      <c r="BG96" s="113" t="str">
        <f>IF(Q96=0,"",IF(BF96=0,"",(BF96/Q96)))</f>
        <v/>
      </c>
      <c r="BH96" s="112"/>
      <c r="BI96" s="114" t="str">
        <f>IFERROR(BH96/BF96,"-")</f>
        <v>-</v>
      </c>
      <c r="BJ96" s="115"/>
      <c r="BK96" s="116" t="str">
        <f>IFERROR(BJ96/BF96,"-")</f>
        <v>-</v>
      </c>
      <c r="BL96" s="117"/>
      <c r="BM96" s="117"/>
      <c r="BN96" s="117"/>
      <c r="BO96" s="119"/>
      <c r="BP96" s="120" t="str">
        <f>IF(Q96=0,"",IF(BO96=0,"",(BO96/Q96)))</f>
        <v/>
      </c>
      <c r="BQ96" s="121"/>
      <c r="BR96" s="122" t="str">
        <f>IFERROR(BQ96/BO96,"-")</f>
        <v>-</v>
      </c>
      <c r="BS96" s="123"/>
      <c r="BT96" s="124" t="str">
        <f>IFERROR(BS96/BO96,"-")</f>
        <v>-</v>
      </c>
      <c r="BU96" s="125"/>
      <c r="BV96" s="125"/>
      <c r="BW96" s="125"/>
      <c r="BX96" s="126"/>
      <c r="BY96" s="127" t="str">
        <f>IF(Q96=0,"",IF(BX96=0,"",(BX96/Q96)))</f>
        <v/>
      </c>
      <c r="BZ96" s="128"/>
      <c r="CA96" s="129" t="str">
        <f>IFERROR(BZ96/BX96,"-")</f>
        <v>-</v>
      </c>
      <c r="CB96" s="130"/>
      <c r="CC96" s="131" t="str">
        <f>IFERROR(CB96/BX96,"-")</f>
        <v>-</v>
      </c>
      <c r="CD96" s="132"/>
      <c r="CE96" s="132"/>
      <c r="CF96" s="132"/>
      <c r="CG96" s="133"/>
      <c r="CH96" s="134" t="str">
        <f>IF(Q96=0,"",IF(CG96=0,"",(CG96/Q96)))</f>
        <v/>
      </c>
      <c r="CI96" s="135"/>
      <c r="CJ96" s="136" t="str">
        <f>IFERROR(CI96/CG96,"-")</f>
        <v>-</v>
      </c>
      <c r="CK96" s="137"/>
      <c r="CL96" s="138" t="str">
        <f>IFERROR(CK96/CG96,"-")</f>
        <v>-</v>
      </c>
      <c r="CM96" s="139"/>
      <c r="CN96" s="139"/>
      <c r="CO96" s="139"/>
      <c r="CP96" s="140">
        <v>0</v>
      </c>
      <c r="CQ96" s="141">
        <v>0</v>
      </c>
      <c r="CR96" s="141"/>
      <c r="CS96" s="141"/>
      <c r="CT96" s="142" t="str">
        <f>IF(AND(CR96=0,CS96=0),"",IF(AND(CR96&lt;=100000,CS96&lt;=100000),"",IF(CR96/CQ96&gt;0.7,"男高",IF(CS96/CQ96&gt;0.7,"女高",""))))</f>
        <v/>
      </c>
    </row>
    <row r="97" spans="1:99">
      <c r="A97" s="79"/>
      <c r="B97" s="189" t="s">
        <v>236</v>
      </c>
      <c r="C97" s="189" t="s">
        <v>58</v>
      </c>
      <c r="D97" s="189"/>
      <c r="E97" s="189" t="s">
        <v>237</v>
      </c>
      <c r="F97" s="189" t="s">
        <v>238</v>
      </c>
      <c r="G97" s="189" t="s">
        <v>133</v>
      </c>
      <c r="H97" s="89" t="s">
        <v>196</v>
      </c>
      <c r="I97" s="89" t="s">
        <v>232</v>
      </c>
      <c r="J97" s="191" t="s">
        <v>154</v>
      </c>
      <c r="K97" s="181"/>
      <c r="L97" s="80">
        <v>9</v>
      </c>
      <c r="M97" s="80">
        <v>0</v>
      </c>
      <c r="N97" s="80">
        <v>105</v>
      </c>
      <c r="O97" s="91">
        <v>2</v>
      </c>
      <c r="P97" s="92">
        <v>0</v>
      </c>
      <c r="Q97" s="93">
        <f>O97+P97</f>
        <v>2</v>
      </c>
      <c r="R97" s="81">
        <f>IFERROR(Q97/N97,"-")</f>
        <v>0.019047619047619</v>
      </c>
      <c r="S97" s="80">
        <v>0</v>
      </c>
      <c r="T97" s="80">
        <v>1</v>
      </c>
      <c r="U97" s="81">
        <f>IFERROR(T97/(Q97),"-")</f>
        <v>0.5</v>
      </c>
      <c r="V97" s="82"/>
      <c r="W97" s="83">
        <v>2</v>
      </c>
      <c r="X97" s="81">
        <f>IF(Q97=0,"-",W97/Q97)</f>
        <v>1</v>
      </c>
      <c r="Y97" s="186">
        <v>8080</v>
      </c>
      <c r="Z97" s="187">
        <f>IFERROR(Y97/Q97,"-")</f>
        <v>4040</v>
      </c>
      <c r="AA97" s="187">
        <f>IFERROR(Y97/W97,"-")</f>
        <v>4040</v>
      </c>
      <c r="AB97" s="181"/>
      <c r="AC97" s="85"/>
      <c r="AD97" s="78"/>
      <c r="AE97" s="94"/>
      <c r="AF97" s="95">
        <f>IF(Q97=0,"",IF(AE97=0,"",(AE97/Q97)))</f>
        <v>0</v>
      </c>
      <c r="AG97" s="94"/>
      <c r="AH97" s="96" t="str">
        <f>IFERROR(AG97/AE97,"-")</f>
        <v>-</v>
      </c>
      <c r="AI97" s="97"/>
      <c r="AJ97" s="98" t="str">
        <f>IFERROR(AI97/AE97,"-")</f>
        <v>-</v>
      </c>
      <c r="AK97" s="99"/>
      <c r="AL97" s="99"/>
      <c r="AM97" s="99"/>
      <c r="AN97" s="100">
        <v>1</v>
      </c>
      <c r="AO97" s="101">
        <f>IF(Q97=0,"",IF(AN97=0,"",(AN97/Q97)))</f>
        <v>0.5</v>
      </c>
      <c r="AP97" s="100">
        <v>1</v>
      </c>
      <c r="AQ97" s="102">
        <f>IFERROR(AP97/AN97,"-")</f>
        <v>1</v>
      </c>
      <c r="AR97" s="103">
        <v>2080</v>
      </c>
      <c r="AS97" s="104">
        <f>IFERROR(AR97/AN97,"-")</f>
        <v>2080</v>
      </c>
      <c r="AT97" s="105"/>
      <c r="AU97" s="105">
        <v>1</v>
      </c>
      <c r="AV97" s="105"/>
      <c r="AW97" s="106"/>
      <c r="AX97" s="107">
        <f>IF(Q97=0,"",IF(AW97=0,"",(AW97/Q97)))</f>
        <v>0</v>
      </c>
      <c r="AY97" s="106"/>
      <c r="AZ97" s="108" t="str">
        <f>IFERROR(AY97/AW97,"-")</f>
        <v>-</v>
      </c>
      <c r="BA97" s="109"/>
      <c r="BB97" s="110" t="str">
        <f>IFERROR(BA97/AW97,"-")</f>
        <v>-</v>
      </c>
      <c r="BC97" s="111"/>
      <c r="BD97" s="111"/>
      <c r="BE97" s="111"/>
      <c r="BF97" s="112"/>
      <c r="BG97" s="113">
        <f>IF(Q97=0,"",IF(BF97=0,"",(BF97/Q97)))</f>
        <v>0</v>
      </c>
      <c r="BH97" s="112"/>
      <c r="BI97" s="114" t="str">
        <f>IFERROR(BH97/BF97,"-")</f>
        <v>-</v>
      </c>
      <c r="BJ97" s="115"/>
      <c r="BK97" s="116" t="str">
        <f>IFERROR(BJ97/BF97,"-")</f>
        <v>-</v>
      </c>
      <c r="BL97" s="117"/>
      <c r="BM97" s="117"/>
      <c r="BN97" s="117"/>
      <c r="BO97" s="119"/>
      <c r="BP97" s="120">
        <f>IF(Q97=0,"",IF(BO97=0,"",(BO97/Q97)))</f>
        <v>0</v>
      </c>
      <c r="BQ97" s="121"/>
      <c r="BR97" s="122" t="str">
        <f>IFERROR(BQ97/BO97,"-")</f>
        <v>-</v>
      </c>
      <c r="BS97" s="123"/>
      <c r="BT97" s="124" t="str">
        <f>IFERROR(BS97/BO97,"-")</f>
        <v>-</v>
      </c>
      <c r="BU97" s="125"/>
      <c r="BV97" s="125"/>
      <c r="BW97" s="125"/>
      <c r="BX97" s="126">
        <v>1</v>
      </c>
      <c r="BY97" s="127">
        <f>IF(Q97=0,"",IF(BX97=0,"",(BX97/Q97)))</f>
        <v>0.5</v>
      </c>
      <c r="BZ97" s="128">
        <v>1</v>
      </c>
      <c r="CA97" s="129">
        <f>IFERROR(BZ97/BX97,"-")</f>
        <v>1</v>
      </c>
      <c r="CB97" s="130">
        <v>6000</v>
      </c>
      <c r="CC97" s="131">
        <f>IFERROR(CB97/BX97,"-")</f>
        <v>6000</v>
      </c>
      <c r="CD97" s="132"/>
      <c r="CE97" s="132">
        <v>1</v>
      </c>
      <c r="CF97" s="132"/>
      <c r="CG97" s="133"/>
      <c r="CH97" s="134">
        <f>IF(Q97=0,"",IF(CG97=0,"",(CG97/Q97)))</f>
        <v>0</v>
      </c>
      <c r="CI97" s="135"/>
      <c r="CJ97" s="136" t="str">
        <f>IFERROR(CI97/CG97,"-")</f>
        <v>-</v>
      </c>
      <c r="CK97" s="137"/>
      <c r="CL97" s="138" t="str">
        <f>IFERROR(CK97/CG97,"-")</f>
        <v>-</v>
      </c>
      <c r="CM97" s="139"/>
      <c r="CN97" s="139"/>
      <c r="CO97" s="139"/>
      <c r="CP97" s="140">
        <v>2</v>
      </c>
      <c r="CQ97" s="141">
        <v>8080</v>
      </c>
      <c r="CR97" s="141">
        <v>6000</v>
      </c>
      <c r="CS97" s="141"/>
      <c r="CT97" s="142" t="str">
        <f>IF(AND(CR97=0,CS97=0),"",IF(AND(CR97&lt;=100000,CS97&lt;=100000),"",IF(CR97/CQ97&gt;0.7,"男高",IF(CS97/CQ97&gt;0.7,"女高",""))))</f>
        <v/>
      </c>
    </row>
    <row r="98" spans="1:99">
      <c r="A98" s="79"/>
      <c r="B98" s="189" t="s">
        <v>239</v>
      </c>
      <c r="C98" s="189" t="s">
        <v>58</v>
      </c>
      <c r="D98" s="189"/>
      <c r="E98" s="189" t="s">
        <v>240</v>
      </c>
      <c r="F98" s="189" t="s">
        <v>241</v>
      </c>
      <c r="G98" s="189" t="s">
        <v>67</v>
      </c>
      <c r="H98" s="89" t="s">
        <v>196</v>
      </c>
      <c r="I98" s="89" t="s">
        <v>232</v>
      </c>
      <c r="J98" s="191" t="s">
        <v>242</v>
      </c>
      <c r="K98" s="181"/>
      <c r="L98" s="80">
        <v>12</v>
      </c>
      <c r="M98" s="80">
        <v>0</v>
      </c>
      <c r="N98" s="80">
        <v>113</v>
      </c>
      <c r="O98" s="91">
        <v>0</v>
      </c>
      <c r="P98" s="92">
        <v>0</v>
      </c>
      <c r="Q98" s="93">
        <f>O98+P98</f>
        <v>0</v>
      </c>
      <c r="R98" s="81">
        <f>IFERROR(Q98/N98,"-")</f>
        <v>0</v>
      </c>
      <c r="S98" s="80">
        <v>0</v>
      </c>
      <c r="T98" s="80">
        <v>0</v>
      </c>
      <c r="U98" s="81" t="str">
        <f>IFERROR(T98/(Q98),"-")</f>
        <v>-</v>
      </c>
      <c r="V98" s="82"/>
      <c r="W98" s="83">
        <v>0</v>
      </c>
      <c r="X98" s="81" t="str">
        <f>IF(Q98=0,"-",W98/Q98)</f>
        <v>-</v>
      </c>
      <c r="Y98" s="186">
        <v>0</v>
      </c>
      <c r="Z98" s="187" t="str">
        <f>IFERROR(Y98/Q98,"-")</f>
        <v>-</v>
      </c>
      <c r="AA98" s="187" t="str">
        <f>IFERROR(Y98/W98,"-")</f>
        <v>-</v>
      </c>
      <c r="AB98" s="181"/>
      <c r="AC98" s="85"/>
      <c r="AD98" s="78"/>
      <c r="AE98" s="94"/>
      <c r="AF98" s="95" t="str">
        <f>IF(Q98=0,"",IF(AE98=0,"",(AE98/Q98)))</f>
        <v/>
      </c>
      <c r="AG98" s="94"/>
      <c r="AH98" s="96" t="str">
        <f>IFERROR(AG98/AE98,"-")</f>
        <v>-</v>
      </c>
      <c r="AI98" s="97"/>
      <c r="AJ98" s="98" t="str">
        <f>IFERROR(AI98/AE98,"-")</f>
        <v>-</v>
      </c>
      <c r="AK98" s="99"/>
      <c r="AL98" s="99"/>
      <c r="AM98" s="99"/>
      <c r="AN98" s="100"/>
      <c r="AO98" s="101" t="str">
        <f>IF(Q98=0,"",IF(AN98=0,"",(AN98/Q98)))</f>
        <v/>
      </c>
      <c r="AP98" s="100"/>
      <c r="AQ98" s="102" t="str">
        <f>IFERROR(AP98/AN98,"-")</f>
        <v>-</v>
      </c>
      <c r="AR98" s="103"/>
      <c r="AS98" s="104" t="str">
        <f>IFERROR(AR98/AN98,"-")</f>
        <v>-</v>
      </c>
      <c r="AT98" s="105"/>
      <c r="AU98" s="105"/>
      <c r="AV98" s="105"/>
      <c r="AW98" s="106"/>
      <c r="AX98" s="107" t="str">
        <f>IF(Q98=0,"",IF(AW98=0,"",(AW98/Q98)))</f>
        <v/>
      </c>
      <c r="AY98" s="106"/>
      <c r="AZ98" s="108" t="str">
        <f>IFERROR(AY98/AW98,"-")</f>
        <v>-</v>
      </c>
      <c r="BA98" s="109"/>
      <c r="BB98" s="110" t="str">
        <f>IFERROR(BA98/AW98,"-")</f>
        <v>-</v>
      </c>
      <c r="BC98" s="111"/>
      <c r="BD98" s="111"/>
      <c r="BE98" s="111"/>
      <c r="BF98" s="112"/>
      <c r="BG98" s="113" t="str">
        <f>IF(Q98=0,"",IF(BF98=0,"",(BF98/Q98)))</f>
        <v/>
      </c>
      <c r="BH98" s="112"/>
      <c r="BI98" s="114" t="str">
        <f>IFERROR(BH98/BF98,"-")</f>
        <v>-</v>
      </c>
      <c r="BJ98" s="115"/>
      <c r="BK98" s="116" t="str">
        <f>IFERROR(BJ98/BF98,"-")</f>
        <v>-</v>
      </c>
      <c r="BL98" s="117"/>
      <c r="BM98" s="117"/>
      <c r="BN98" s="117"/>
      <c r="BO98" s="119"/>
      <c r="BP98" s="120" t="str">
        <f>IF(Q98=0,"",IF(BO98=0,"",(BO98/Q98)))</f>
        <v/>
      </c>
      <c r="BQ98" s="121"/>
      <c r="BR98" s="122" t="str">
        <f>IFERROR(BQ98/BO98,"-")</f>
        <v>-</v>
      </c>
      <c r="BS98" s="123"/>
      <c r="BT98" s="124" t="str">
        <f>IFERROR(BS98/BO98,"-")</f>
        <v>-</v>
      </c>
      <c r="BU98" s="125"/>
      <c r="BV98" s="125"/>
      <c r="BW98" s="125"/>
      <c r="BX98" s="126"/>
      <c r="BY98" s="127" t="str">
        <f>IF(Q98=0,"",IF(BX98=0,"",(BX98/Q98)))</f>
        <v/>
      </c>
      <c r="BZ98" s="128"/>
      <c r="CA98" s="129" t="str">
        <f>IFERROR(BZ98/BX98,"-")</f>
        <v>-</v>
      </c>
      <c r="CB98" s="130"/>
      <c r="CC98" s="131" t="str">
        <f>IFERROR(CB98/BX98,"-")</f>
        <v>-</v>
      </c>
      <c r="CD98" s="132"/>
      <c r="CE98" s="132"/>
      <c r="CF98" s="132"/>
      <c r="CG98" s="133"/>
      <c r="CH98" s="134" t="str">
        <f>IF(Q98=0,"",IF(CG98=0,"",(CG98/Q98)))</f>
        <v/>
      </c>
      <c r="CI98" s="135"/>
      <c r="CJ98" s="136" t="str">
        <f>IFERROR(CI98/CG98,"-")</f>
        <v>-</v>
      </c>
      <c r="CK98" s="137"/>
      <c r="CL98" s="138" t="str">
        <f>IFERROR(CK98/CG98,"-")</f>
        <v>-</v>
      </c>
      <c r="CM98" s="139"/>
      <c r="CN98" s="139"/>
      <c r="CO98" s="139"/>
      <c r="CP98" s="140">
        <v>0</v>
      </c>
      <c r="CQ98" s="141">
        <v>0</v>
      </c>
      <c r="CR98" s="141"/>
      <c r="CS98" s="141"/>
      <c r="CT98" s="142" t="str">
        <f>IF(AND(CR98=0,CS98=0),"",IF(AND(CR98&lt;=100000,CS98&lt;=100000),"",IF(CR98/CQ98&gt;0.7,"男高",IF(CS98/CQ98&gt;0.7,"女高",""))))</f>
        <v/>
      </c>
    </row>
    <row r="99" spans="1:99">
      <c r="A99" s="79"/>
      <c r="B99" s="189" t="s">
        <v>243</v>
      </c>
      <c r="C99" s="189" t="s">
        <v>58</v>
      </c>
      <c r="D99" s="189"/>
      <c r="E99" s="189" t="s">
        <v>166</v>
      </c>
      <c r="F99" s="189" t="s">
        <v>166</v>
      </c>
      <c r="G99" s="189"/>
      <c r="H99" s="89" t="s">
        <v>167</v>
      </c>
      <c r="I99" s="89"/>
      <c r="J99" s="89"/>
      <c r="K99" s="181"/>
      <c r="L99" s="80">
        <v>35</v>
      </c>
      <c r="M99" s="80">
        <v>15</v>
      </c>
      <c r="N99" s="80">
        <v>2</v>
      </c>
      <c r="O99" s="91">
        <v>1</v>
      </c>
      <c r="P99" s="92">
        <v>0</v>
      </c>
      <c r="Q99" s="93">
        <f>O99+P99</f>
        <v>1</v>
      </c>
      <c r="R99" s="81">
        <f>IFERROR(Q99/N99,"-")</f>
        <v>0.5</v>
      </c>
      <c r="S99" s="80">
        <v>0</v>
      </c>
      <c r="T99" s="80">
        <v>0</v>
      </c>
      <c r="U99" s="81">
        <f>IFERROR(T99/(Q99),"-")</f>
        <v>0</v>
      </c>
      <c r="V99" s="82"/>
      <c r="W99" s="83">
        <v>0</v>
      </c>
      <c r="X99" s="81">
        <f>IF(Q99=0,"-",W99/Q99)</f>
        <v>0</v>
      </c>
      <c r="Y99" s="186">
        <v>0</v>
      </c>
      <c r="Z99" s="187">
        <f>IFERROR(Y99/Q99,"-")</f>
        <v>0</v>
      </c>
      <c r="AA99" s="187" t="str">
        <f>IFERROR(Y99/W99,"-")</f>
        <v>-</v>
      </c>
      <c r="AB99" s="181"/>
      <c r="AC99" s="85"/>
      <c r="AD99" s="78"/>
      <c r="AE99" s="94"/>
      <c r="AF99" s="95">
        <f>IF(Q99=0,"",IF(AE99=0,"",(AE99/Q99)))</f>
        <v>0</v>
      </c>
      <c r="AG99" s="94"/>
      <c r="AH99" s="96" t="str">
        <f>IFERROR(AG99/AE99,"-")</f>
        <v>-</v>
      </c>
      <c r="AI99" s="97"/>
      <c r="AJ99" s="98" t="str">
        <f>IFERROR(AI99/AE99,"-")</f>
        <v>-</v>
      </c>
      <c r="AK99" s="99"/>
      <c r="AL99" s="99"/>
      <c r="AM99" s="99"/>
      <c r="AN99" s="100"/>
      <c r="AO99" s="101">
        <f>IF(Q99=0,"",IF(AN99=0,"",(AN99/Q99)))</f>
        <v>0</v>
      </c>
      <c r="AP99" s="100"/>
      <c r="AQ99" s="102" t="str">
        <f>IFERROR(AP99/AN99,"-")</f>
        <v>-</v>
      </c>
      <c r="AR99" s="103"/>
      <c r="AS99" s="104" t="str">
        <f>IFERROR(AR99/AN99,"-")</f>
        <v>-</v>
      </c>
      <c r="AT99" s="105"/>
      <c r="AU99" s="105"/>
      <c r="AV99" s="105"/>
      <c r="AW99" s="106"/>
      <c r="AX99" s="107">
        <f>IF(Q99=0,"",IF(AW99=0,"",(AW99/Q99)))</f>
        <v>0</v>
      </c>
      <c r="AY99" s="106"/>
      <c r="AZ99" s="108" t="str">
        <f>IFERROR(AY99/AW99,"-")</f>
        <v>-</v>
      </c>
      <c r="BA99" s="109"/>
      <c r="BB99" s="110" t="str">
        <f>IFERROR(BA99/AW99,"-")</f>
        <v>-</v>
      </c>
      <c r="BC99" s="111"/>
      <c r="BD99" s="111"/>
      <c r="BE99" s="111"/>
      <c r="BF99" s="112">
        <v>1</v>
      </c>
      <c r="BG99" s="113">
        <f>IF(Q99=0,"",IF(BF99=0,"",(BF99/Q99)))</f>
        <v>1</v>
      </c>
      <c r="BH99" s="112"/>
      <c r="BI99" s="114">
        <f>IFERROR(BH99/BF99,"-")</f>
        <v>0</v>
      </c>
      <c r="BJ99" s="115"/>
      <c r="BK99" s="116">
        <f>IFERROR(BJ99/BF99,"-")</f>
        <v>0</v>
      </c>
      <c r="BL99" s="117"/>
      <c r="BM99" s="117"/>
      <c r="BN99" s="117"/>
      <c r="BO99" s="119"/>
      <c r="BP99" s="120">
        <f>IF(Q99=0,"",IF(BO99=0,"",(BO99/Q99)))</f>
        <v>0</v>
      </c>
      <c r="BQ99" s="121"/>
      <c r="BR99" s="122" t="str">
        <f>IFERROR(BQ99/BO99,"-")</f>
        <v>-</v>
      </c>
      <c r="BS99" s="123"/>
      <c r="BT99" s="124" t="str">
        <f>IFERROR(BS99/BO99,"-")</f>
        <v>-</v>
      </c>
      <c r="BU99" s="125"/>
      <c r="BV99" s="125"/>
      <c r="BW99" s="125"/>
      <c r="BX99" s="126"/>
      <c r="BY99" s="127">
        <f>IF(Q99=0,"",IF(BX99=0,"",(BX99/Q99)))</f>
        <v>0</v>
      </c>
      <c r="BZ99" s="128"/>
      <c r="CA99" s="129" t="str">
        <f>IFERROR(BZ99/BX99,"-")</f>
        <v>-</v>
      </c>
      <c r="CB99" s="130"/>
      <c r="CC99" s="131" t="str">
        <f>IFERROR(CB99/BX99,"-")</f>
        <v>-</v>
      </c>
      <c r="CD99" s="132"/>
      <c r="CE99" s="132"/>
      <c r="CF99" s="132"/>
      <c r="CG99" s="133"/>
      <c r="CH99" s="134">
        <f>IF(Q99=0,"",IF(CG99=0,"",(CG99/Q99)))</f>
        <v>0</v>
      </c>
      <c r="CI99" s="135"/>
      <c r="CJ99" s="136" t="str">
        <f>IFERROR(CI99/CG99,"-")</f>
        <v>-</v>
      </c>
      <c r="CK99" s="137"/>
      <c r="CL99" s="138" t="str">
        <f>IFERROR(CK99/CG99,"-")</f>
        <v>-</v>
      </c>
      <c r="CM99" s="139"/>
      <c r="CN99" s="139"/>
      <c r="CO99" s="139"/>
      <c r="CP99" s="140">
        <v>0</v>
      </c>
      <c r="CQ99" s="141">
        <v>0</v>
      </c>
      <c r="CR99" s="141"/>
      <c r="CS99" s="141"/>
      <c r="CT99" s="142" t="str">
        <f>IF(AND(CR99=0,CS99=0),"",IF(AND(CR99&lt;=100000,CS99&lt;=100000),"",IF(CR99/CQ99&gt;0.7,"男高",IF(CS99/CQ99&gt;0.7,"女高",""))))</f>
        <v/>
      </c>
    </row>
    <row r="100" spans="1:99">
      <c r="A100" s="79" t="str">
        <f>AC100</f>
        <v>0</v>
      </c>
      <c r="B100" s="189" t="s">
        <v>244</v>
      </c>
      <c r="C100" s="189" t="s">
        <v>58</v>
      </c>
      <c r="D100" s="189"/>
      <c r="E100" s="189"/>
      <c r="F100" s="189"/>
      <c r="G100" s="189" t="s">
        <v>61</v>
      </c>
      <c r="H100" s="89" t="s">
        <v>245</v>
      </c>
      <c r="I100" s="89" t="s">
        <v>246</v>
      </c>
      <c r="J100" s="191" t="s">
        <v>135</v>
      </c>
      <c r="K100" s="181">
        <v>0</v>
      </c>
      <c r="L100" s="80">
        <v>10</v>
      </c>
      <c r="M100" s="80">
        <v>0</v>
      </c>
      <c r="N100" s="80">
        <v>44</v>
      </c>
      <c r="O100" s="91">
        <v>4</v>
      </c>
      <c r="P100" s="92">
        <v>0</v>
      </c>
      <c r="Q100" s="93">
        <f>O100+P100</f>
        <v>4</v>
      </c>
      <c r="R100" s="81">
        <f>IFERROR(Q100/N100,"-")</f>
        <v>0.090909090909091</v>
      </c>
      <c r="S100" s="80">
        <v>0</v>
      </c>
      <c r="T100" s="80">
        <v>0</v>
      </c>
      <c r="U100" s="81">
        <f>IFERROR(T100/(Q100),"-")</f>
        <v>0</v>
      </c>
      <c r="V100" s="82">
        <f>IFERROR(K100/SUM(Q100:Q101),"-")</f>
        <v>0</v>
      </c>
      <c r="W100" s="83">
        <v>0</v>
      </c>
      <c r="X100" s="81">
        <f>IF(Q100=0,"-",W100/Q100)</f>
        <v>0</v>
      </c>
      <c r="Y100" s="186">
        <v>0</v>
      </c>
      <c r="Z100" s="187">
        <f>IFERROR(Y100/Q100,"-")</f>
        <v>0</v>
      </c>
      <c r="AA100" s="187" t="str">
        <f>IFERROR(Y100/W100,"-")</f>
        <v>-</v>
      </c>
      <c r="AB100" s="181">
        <f>SUM(Y100:Y101)-SUM(K100:K101)</f>
        <v>0</v>
      </c>
      <c r="AC100" s="85" t="str">
        <f>SUM(Y100:Y101)/SUM(K100:K101)</f>
        <v>0</v>
      </c>
      <c r="AD100" s="78"/>
      <c r="AE100" s="94"/>
      <c r="AF100" s="95">
        <f>IF(Q100=0,"",IF(AE100=0,"",(AE100/Q100)))</f>
        <v>0</v>
      </c>
      <c r="AG100" s="94"/>
      <c r="AH100" s="96" t="str">
        <f>IFERROR(AG100/AE100,"-")</f>
        <v>-</v>
      </c>
      <c r="AI100" s="97"/>
      <c r="AJ100" s="98" t="str">
        <f>IFERROR(AI100/AE100,"-")</f>
        <v>-</v>
      </c>
      <c r="AK100" s="99"/>
      <c r="AL100" s="99"/>
      <c r="AM100" s="99"/>
      <c r="AN100" s="100"/>
      <c r="AO100" s="101">
        <f>IF(Q100=0,"",IF(AN100=0,"",(AN100/Q100)))</f>
        <v>0</v>
      </c>
      <c r="AP100" s="100"/>
      <c r="AQ100" s="102" t="str">
        <f>IFERROR(AP100/AN100,"-")</f>
        <v>-</v>
      </c>
      <c r="AR100" s="103"/>
      <c r="AS100" s="104" t="str">
        <f>IFERROR(AR100/AN100,"-")</f>
        <v>-</v>
      </c>
      <c r="AT100" s="105"/>
      <c r="AU100" s="105"/>
      <c r="AV100" s="105"/>
      <c r="AW100" s="106"/>
      <c r="AX100" s="107">
        <f>IF(Q100=0,"",IF(AW100=0,"",(AW100/Q100)))</f>
        <v>0</v>
      </c>
      <c r="AY100" s="106"/>
      <c r="AZ100" s="108" t="str">
        <f>IFERROR(AY100/AW100,"-")</f>
        <v>-</v>
      </c>
      <c r="BA100" s="109"/>
      <c r="BB100" s="110" t="str">
        <f>IFERROR(BA100/AW100,"-")</f>
        <v>-</v>
      </c>
      <c r="BC100" s="111"/>
      <c r="BD100" s="111"/>
      <c r="BE100" s="111"/>
      <c r="BF100" s="112">
        <v>1</v>
      </c>
      <c r="BG100" s="113">
        <f>IF(Q100=0,"",IF(BF100=0,"",(BF100/Q100)))</f>
        <v>0.25</v>
      </c>
      <c r="BH100" s="112"/>
      <c r="BI100" s="114">
        <f>IFERROR(BH100/BF100,"-")</f>
        <v>0</v>
      </c>
      <c r="BJ100" s="115"/>
      <c r="BK100" s="116">
        <f>IFERROR(BJ100/BF100,"-")</f>
        <v>0</v>
      </c>
      <c r="BL100" s="117"/>
      <c r="BM100" s="117"/>
      <c r="BN100" s="117"/>
      <c r="BO100" s="119">
        <v>2</v>
      </c>
      <c r="BP100" s="120">
        <f>IF(Q100=0,"",IF(BO100=0,"",(BO100/Q100)))</f>
        <v>0.5</v>
      </c>
      <c r="BQ100" s="121"/>
      <c r="BR100" s="122">
        <f>IFERROR(BQ100/BO100,"-")</f>
        <v>0</v>
      </c>
      <c r="BS100" s="123"/>
      <c r="BT100" s="124">
        <f>IFERROR(BS100/BO100,"-")</f>
        <v>0</v>
      </c>
      <c r="BU100" s="125"/>
      <c r="BV100" s="125"/>
      <c r="BW100" s="125"/>
      <c r="BX100" s="126">
        <v>1</v>
      </c>
      <c r="BY100" s="127">
        <f>IF(Q100=0,"",IF(BX100=0,"",(BX100/Q100)))</f>
        <v>0.25</v>
      </c>
      <c r="BZ100" s="128"/>
      <c r="CA100" s="129">
        <f>IFERROR(BZ100/BX100,"-")</f>
        <v>0</v>
      </c>
      <c r="CB100" s="130"/>
      <c r="CC100" s="131">
        <f>IFERROR(CB100/BX100,"-")</f>
        <v>0</v>
      </c>
      <c r="CD100" s="132"/>
      <c r="CE100" s="132"/>
      <c r="CF100" s="132"/>
      <c r="CG100" s="133"/>
      <c r="CH100" s="134">
        <f>IF(Q100=0,"",IF(CG100=0,"",(CG100/Q100)))</f>
        <v>0</v>
      </c>
      <c r="CI100" s="135"/>
      <c r="CJ100" s="136" t="str">
        <f>IFERROR(CI100/CG100,"-")</f>
        <v>-</v>
      </c>
      <c r="CK100" s="137"/>
      <c r="CL100" s="138" t="str">
        <f>IFERROR(CK100/CG100,"-")</f>
        <v>-</v>
      </c>
      <c r="CM100" s="139"/>
      <c r="CN100" s="139"/>
      <c r="CO100" s="139"/>
      <c r="CP100" s="140">
        <v>0</v>
      </c>
      <c r="CQ100" s="141">
        <v>0</v>
      </c>
      <c r="CR100" s="141"/>
      <c r="CS100" s="141"/>
      <c r="CT100" s="142" t="str">
        <f>IF(AND(CR100=0,CS100=0),"",IF(AND(CR100&lt;=100000,CS100&lt;=100000),"",IF(CR100/CQ100&gt;0.7,"男高",IF(CS100/CQ100&gt;0.7,"女高",""))))</f>
        <v/>
      </c>
    </row>
    <row r="101" spans="1:99">
      <c r="A101" s="79"/>
      <c r="B101" s="189" t="s">
        <v>247</v>
      </c>
      <c r="C101" s="189" t="s">
        <v>58</v>
      </c>
      <c r="D101" s="189"/>
      <c r="E101" s="189"/>
      <c r="F101" s="189"/>
      <c r="G101" s="189" t="s">
        <v>67</v>
      </c>
      <c r="H101" s="89"/>
      <c r="I101" s="89"/>
      <c r="J101" s="89"/>
      <c r="K101" s="181"/>
      <c r="L101" s="80">
        <v>34</v>
      </c>
      <c r="M101" s="80">
        <v>2</v>
      </c>
      <c r="N101" s="80">
        <v>2</v>
      </c>
      <c r="O101" s="91">
        <v>0</v>
      </c>
      <c r="P101" s="92">
        <v>0</v>
      </c>
      <c r="Q101" s="93">
        <f>O101+P101</f>
        <v>0</v>
      </c>
      <c r="R101" s="81">
        <f>IFERROR(Q101/N101,"-")</f>
        <v>0</v>
      </c>
      <c r="S101" s="80">
        <v>0</v>
      </c>
      <c r="T101" s="80">
        <v>0</v>
      </c>
      <c r="U101" s="81" t="str">
        <f>IFERROR(T101/(Q101),"-")</f>
        <v>-</v>
      </c>
      <c r="V101" s="82"/>
      <c r="W101" s="83">
        <v>0</v>
      </c>
      <c r="X101" s="81" t="str">
        <f>IF(Q101=0,"-",W101/Q101)</f>
        <v>-</v>
      </c>
      <c r="Y101" s="186">
        <v>0</v>
      </c>
      <c r="Z101" s="187" t="str">
        <f>IFERROR(Y101/Q101,"-")</f>
        <v>-</v>
      </c>
      <c r="AA101" s="187" t="str">
        <f>IFERROR(Y101/W101,"-")</f>
        <v>-</v>
      </c>
      <c r="AB101" s="181"/>
      <c r="AC101" s="85"/>
      <c r="AD101" s="78"/>
      <c r="AE101" s="94"/>
      <c r="AF101" s="95" t="str">
        <f>IF(Q101=0,"",IF(AE101=0,"",(AE101/Q101)))</f>
        <v/>
      </c>
      <c r="AG101" s="94"/>
      <c r="AH101" s="96" t="str">
        <f>IFERROR(AG101/AE101,"-")</f>
        <v>-</v>
      </c>
      <c r="AI101" s="97"/>
      <c r="AJ101" s="98" t="str">
        <f>IFERROR(AI101/AE101,"-")</f>
        <v>-</v>
      </c>
      <c r="AK101" s="99"/>
      <c r="AL101" s="99"/>
      <c r="AM101" s="99"/>
      <c r="AN101" s="100"/>
      <c r="AO101" s="101" t="str">
        <f>IF(Q101=0,"",IF(AN101=0,"",(AN101/Q101)))</f>
        <v/>
      </c>
      <c r="AP101" s="100"/>
      <c r="AQ101" s="102" t="str">
        <f>IFERROR(AP101/AN101,"-")</f>
        <v>-</v>
      </c>
      <c r="AR101" s="103"/>
      <c r="AS101" s="104" t="str">
        <f>IFERROR(AR101/AN101,"-")</f>
        <v>-</v>
      </c>
      <c r="AT101" s="105"/>
      <c r="AU101" s="105"/>
      <c r="AV101" s="105"/>
      <c r="AW101" s="106"/>
      <c r="AX101" s="107" t="str">
        <f>IF(Q101=0,"",IF(AW101=0,"",(AW101/Q101)))</f>
        <v/>
      </c>
      <c r="AY101" s="106"/>
      <c r="AZ101" s="108" t="str">
        <f>IFERROR(AY101/AW101,"-")</f>
        <v>-</v>
      </c>
      <c r="BA101" s="109"/>
      <c r="BB101" s="110" t="str">
        <f>IFERROR(BA101/AW101,"-")</f>
        <v>-</v>
      </c>
      <c r="BC101" s="111"/>
      <c r="BD101" s="111"/>
      <c r="BE101" s="111"/>
      <c r="BF101" s="112"/>
      <c r="BG101" s="113" t="str">
        <f>IF(Q101=0,"",IF(BF101=0,"",(BF101/Q101)))</f>
        <v/>
      </c>
      <c r="BH101" s="112"/>
      <c r="BI101" s="114" t="str">
        <f>IFERROR(BH101/BF101,"-")</f>
        <v>-</v>
      </c>
      <c r="BJ101" s="115"/>
      <c r="BK101" s="116" t="str">
        <f>IFERROR(BJ101/BF101,"-")</f>
        <v>-</v>
      </c>
      <c r="BL101" s="117"/>
      <c r="BM101" s="117"/>
      <c r="BN101" s="117"/>
      <c r="BO101" s="119"/>
      <c r="BP101" s="120" t="str">
        <f>IF(Q101=0,"",IF(BO101=0,"",(BO101/Q101)))</f>
        <v/>
      </c>
      <c r="BQ101" s="121"/>
      <c r="BR101" s="122" t="str">
        <f>IFERROR(BQ101/BO101,"-")</f>
        <v>-</v>
      </c>
      <c r="BS101" s="123"/>
      <c r="BT101" s="124" t="str">
        <f>IFERROR(BS101/BO101,"-")</f>
        <v>-</v>
      </c>
      <c r="BU101" s="125"/>
      <c r="BV101" s="125"/>
      <c r="BW101" s="125"/>
      <c r="BX101" s="126"/>
      <c r="BY101" s="127" t="str">
        <f>IF(Q101=0,"",IF(BX101=0,"",(BX101/Q101)))</f>
        <v/>
      </c>
      <c r="BZ101" s="128"/>
      <c r="CA101" s="129" t="str">
        <f>IFERROR(BZ101/BX101,"-")</f>
        <v>-</v>
      </c>
      <c r="CB101" s="130"/>
      <c r="CC101" s="131" t="str">
        <f>IFERROR(CB101/BX101,"-")</f>
        <v>-</v>
      </c>
      <c r="CD101" s="132"/>
      <c r="CE101" s="132"/>
      <c r="CF101" s="132"/>
      <c r="CG101" s="133"/>
      <c r="CH101" s="134" t="str">
        <f>IF(Q101=0,"",IF(CG101=0,"",(CG101/Q101)))</f>
        <v/>
      </c>
      <c r="CI101" s="135"/>
      <c r="CJ101" s="136" t="str">
        <f>IFERROR(CI101/CG101,"-")</f>
        <v>-</v>
      </c>
      <c r="CK101" s="137"/>
      <c r="CL101" s="138" t="str">
        <f>IFERROR(CK101/CG101,"-")</f>
        <v>-</v>
      </c>
      <c r="CM101" s="139"/>
      <c r="CN101" s="139"/>
      <c r="CO101" s="139"/>
      <c r="CP101" s="140">
        <v>0</v>
      </c>
      <c r="CQ101" s="141">
        <v>0</v>
      </c>
      <c r="CR101" s="141"/>
      <c r="CS101" s="141"/>
      <c r="CT101" s="142" t="str">
        <f>IF(AND(CR101=0,CS101=0),"",IF(AND(CR101&lt;=100000,CS101&lt;=100000),"",IF(CR101/CQ101&gt;0.7,"男高",IF(CS101/CQ101&gt;0.7,"女高",""))))</f>
        <v/>
      </c>
    </row>
    <row r="102" spans="1:99">
      <c r="A102" s="30"/>
      <c r="B102" s="86"/>
      <c r="C102" s="86"/>
      <c r="D102" s="87"/>
      <c r="E102" s="87"/>
      <c r="F102" s="87"/>
      <c r="G102" s="88"/>
      <c r="H102" s="89"/>
      <c r="I102" s="89"/>
      <c r="J102" s="89"/>
      <c r="K102" s="182"/>
      <c r="L102" s="34"/>
      <c r="M102" s="34"/>
      <c r="N102" s="31"/>
      <c r="O102" s="23"/>
      <c r="P102" s="23"/>
      <c r="Q102" s="23"/>
      <c r="R102" s="32"/>
      <c r="S102" s="32"/>
      <c r="T102" s="23"/>
      <c r="U102" s="32"/>
      <c r="V102" s="25"/>
      <c r="W102" s="25"/>
      <c r="X102" s="25"/>
      <c r="Y102" s="188"/>
      <c r="Z102" s="188"/>
      <c r="AA102" s="188"/>
      <c r="AB102" s="188"/>
      <c r="AC102" s="33"/>
      <c r="AD102" s="58"/>
      <c r="AE102" s="62"/>
      <c r="AF102" s="63"/>
      <c r="AG102" s="62"/>
      <c r="AH102" s="66"/>
      <c r="AI102" s="67"/>
      <c r="AJ102" s="68"/>
      <c r="AK102" s="69"/>
      <c r="AL102" s="69"/>
      <c r="AM102" s="69"/>
      <c r="AN102" s="62"/>
      <c r="AO102" s="63"/>
      <c r="AP102" s="62"/>
      <c r="AQ102" s="66"/>
      <c r="AR102" s="67"/>
      <c r="AS102" s="68"/>
      <c r="AT102" s="69"/>
      <c r="AU102" s="69"/>
      <c r="AV102" s="69"/>
      <c r="AW102" s="62"/>
      <c r="AX102" s="63"/>
      <c r="AY102" s="62"/>
      <c r="AZ102" s="66"/>
      <c r="BA102" s="67"/>
      <c r="BB102" s="68"/>
      <c r="BC102" s="69"/>
      <c r="BD102" s="69"/>
      <c r="BE102" s="69"/>
      <c r="BF102" s="62"/>
      <c r="BG102" s="63"/>
      <c r="BH102" s="62"/>
      <c r="BI102" s="66"/>
      <c r="BJ102" s="67"/>
      <c r="BK102" s="68"/>
      <c r="BL102" s="69"/>
      <c r="BM102" s="69"/>
      <c r="BN102" s="69"/>
      <c r="BO102" s="64"/>
      <c r="BP102" s="65"/>
      <c r="BQ102" s="62"/>
      <c r="BR102" s="66"/>
      <c r="BS102" s="67"/>
      <c r="BT102" s="68"/>
      <c r="BU102" s="69"/>
      <c r="BV102" s="69"/>
      <c r="BW102" s="69"/>
      <c r="BX102" s="64"/>
      <c r="BY102" s="65"/>
      <c r="BZ102" s="62"/>
      <c r="CA102" s="66"/>
      <c r="CB102" s="67"/>
      <c r="CC102" s="68"/>
      <c r="CD102" s="69"/>
      <c r="CE102" s="69"/>
      <c r="CF102" s="69"/>
      <c r="CG102" s="64"/>
      <c r="CH102" s="65"/>
      <c r="CI102" s="62"/>
      <c r="CJ102" s="66"/>
      <c r="CK102" s="67"/>
      <c r="CL102" s="68"/>
      <c r="CM102" s="69"/>
      <c r="CN102" s="69"/>
      <c r="CO102" s="69"/>
      <c r="CP102" s="70"/>
      <c r="CQ102" s="67"/>
      <c r="CR102" s="67"/>
      <c r="CS102" s="67"/>
      <c r="CT102" s="71"/>
    </row>
    <row r="103" spans="1:99">
      <c r="A103" s="30"/>
      <c r="B103" s="37"/>
      <c r="C103" s="37"/>
      <c r="D103" s="21"/>
      <c r="E103" s="21"/>
      <c r="F103" s="21"/>
      <c r="G103" s="22"/>
      <c r="H103" s="36"/>
      <c r="I103" s="36"/>
      <c r="J103" s="74"/>
      <c r="K103" s="183"/>
      <c r="L103" s="34"/>
      <c r="M103" s="34"/>
      <c r="N103" s="31"/>
      <c r="O103" s="23"/>
      <c r="P103" s="23"/>
      <c r="Q103" s="23"/>
      <c r="R103" s="32"/>
      <c r="S103" s="32"/>
      <c r="T103" s="23"/>
      <c r="U103" s="32"/>
      <c r="V103" s="25"/>
      <c r="W103" s="25"/>
      <c r="X103" s="25"/>
      <c r="Y103" s="188"/>
      <c r="Z103" s="188"/>
      <c r="AA103" s="188"/>
      <c r="AB103" s="188"/>
      <c r="AC103" s="33"/>
      <c r="AD103" s="60"/>
      <c r="AE103" s="62"/>
      <c r="AF103" s="63"/>
      <c r="AG103" s="62"/>
      <c r="AH103" s="66"/>
      <c r="AI103" s="67"/>
      <c r="AJ103" s="68"/>
      <c r="AK103" s="69"/>
      <c r="AL103" s="69"/>
      <c r="AM103" s="69"/>
      <c r="AN103" s="62"/>
      <c r="AO103" s="63"/>
      <c r="AP103" s="62"/>
      <c r="AQ103" s="66"/>
      <c r="AR103" s="67"/>
      <c r="AS103" s="68"/>
      <c r="AT103" s="69"/>
      <c r="AU103" s="69"/>
      <c r="AV103" s="69"/>
      <c r="AW103" s="62"/>
      <c r="AX103" s="63"/>
      <c r="AY103" s="62"/>
      <c r="AZ103" s="66"/>
      <c r="BA103" s="67"/>
      <c r="BB103" s="68"/>
      <c r="BC103" s="69"/>
      <c r="BD103" s="69"/>
      <c r="BE103" s="69"/>
      <c r="BF103" s="62"/>
      <c r="BG103" s="63"/>
      <c r="BH103" s="62"/>
      <c r="BI103" s="66"/>
      <c r="BJ103" s="67"/>
      <c r="BK103" s="68"/>
      <c r="BL103" s="69"/>
      <c r="BM103" s="69"/>
      <c r="BN103" s="69"/>
      <c r="BO103" s="64"/>
      <c r="BP103" s="65"/>
      <c r="BQ103" s="62"/>
      <c r="BR103" s="66"/>
      <c r="BS103" s="67"/>
      <c r="BT103" s="68"/>
      <c r="BU103" s="69"/>
      <c r="BV103" s="69"/>
      <c r="BW103" s="69"/>
      <c r="BX103" s="64"/>
      <c r="BY103" s="65"/>
      <c r="BZ103" s="62"/>
      <c r="CA103" s="66"/>
      <c r="CB103" s="67"/>
      <c r="CC103" s="68"/>
      <c r="CD103" s="69"/>
      <c r="CE103" s="69"/>
      <c r="CF103" s="69"/>
      <c r="CG103" s="64"/>
      <c r="CH103" s="65"/>
      <c r="CI103" s="62"/>
      <c r="CJ103" s="66"/>
      <c r="CK103" s="67"/>
      <c r="CL103" s="68"/>
      <c r="CM103" s="69"/>
      <c r="CN103" s="69"/>
      <c r="CO103" s="69"/>
      <c r="CP103" s="70"/>
      <c r="CQ103" s="67"/>
      <c r="CR103" s="67"/>
      <c r="CS103" s="67"/>
      <c r="CT103" s="71"/>
    </row>
    <row r="104" spans="1:99">
      <c r="A104" s="19">
        <f>AC104</f>
        <v>0.815951</v>
      </c>
      <c r="B104" s="39"/>
      <c r="C104" s="39"/>
      <c r="D104" s="39"/>
      <c r="E104" s="39"/>
      <c r="F104" s="39"/>
      <c r="G104" s="39"/>
      <c r="H104" s="40" t="s">
        <v>248</v>
      </c>
      <c r="I104" s="40"/>
      <c r="J104" s="40"/>
      <c r="K104" s="184">
        <f>SUM(K6:K103)</f>
        <v>3000000</v>
      </c>
      <c r="L104" s="41">
        <f>SUM(L6:L103)</f>
        <v>1586</v>
      </c>
      <c r="M104" s="41">
        <f>SUM(M6:M103)</f>
        <v>406</v>
      </c>
      <c r="N104" s="41">
        <f>SUM(N6:N103)</f>
        <v>5024</v>
      </c>
      <c r="O104" s="41">
        <f>SUM(O6:O103)</f>
        <v>305</v>
      </c>
      <c r="P104" s="41">
        <f>SUM(P6:P103)</f>
        <v>1</v>
      </c>
      <c r="Q104" s="41">
        <f>SUM(Q6:Q103)</f>
        <v>306</v>
      </c>
      <c r="R104" s="42">
        <f>IFERROR(Q104/N104,"-")</f>
        <v>0.060907643312102</v>
      </c>
      <c r="S104" s="77">
        <f>SUM(S6:S103)</f>
        <v>17</v>
      </c>
      <c r="T104" s="77">
        <f>SUM(T6:T103)</f>
        <v>85</v>
      </c>
      <c r="U104" s="42">
        <f>IFERROR(S104/Q104,"-")</f>
        <v>0.055555555555556</v>
      </c>
      <c r="V104" s="43">
        <f>IFERROR(K104/Q104,"-")</f>
        <v>9803.9215686275</v>
      </c>
      <c r="W104" s="44">
        <f>SUM(W6:W103)</f>
        <v>40</v>
      </c>
      <c r="X104" s="42">
        <f>IFERROR(W104/Q104,"-")</f>
        <v>0.13071895424837</v>
      </c>
      <c r="Y104" s="184">
        <f>SUM(Y6:Y103)</f>
        <v>2447853</v>
      </c>
      <c r="Z104" s="184">
        <f>IFERROR(Y104/Q104,"-")</f>
        <v>7999.5196078431</v>
      </c>
      <c r="AA104" s="184">
        <f>IFERROR(Y104/W104,"-")</f>
        <v>61196.325</v>
      </c>
      <c r="AB104" s="184">
        <f>Y104-K104</f>
        <v>-552147</v>
      </c>
      <c r="AC104" s="46">
        <f>Y104/K104</f>
        <v>0.815951</v>
      </c>
      <c r="AD104" s="59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9"/>
    <mergeCell ref="K6:K29"/>
    <mergeCell ref="V6:V29"/>
    <mergeCell ref="AB6:AB29"/>
    <mergeCell ref="AC6:AC29"/>
    <mergeCell ref="A30:A37"/>
    <mergeCell ref="K30:K37"/>
    <mergeCell ref="V30:V37"/>
    <mergeCell ref="AB30:AB37"/>
    <mergeCell ref="AC30:AC37"/>
    <mergeCell ref="A38:A54"/>
    <mergeCell ref="K38:K54"/>
    <mergeCell ref="V38:V54"/>
    <mergeCell ref="AB38:AB54"/>
    <mergeCell ref="AC38:AC54"/>
    <mergeCell ref="A55:A57"/>
    <mergeCell ref="K55:K57"/>
    <mergeCell ref="V55:V57"/>
    <mergeCell ref="AB55:AB57"/>
    <mergeCell ref="AC55:AC57"/>
    <mergeCell ref="A58:A60"/>
    <mergeCell ref="K58:K60"/>
    <mergeCell ref="V58:V60"/>
    <mergeCell ref="AB58:AB60"/>
    <mergeCell ref="AC58:AC60"/>
    <mergeCell ref="A61:A63"/>
    <mergeCell ref="K61:K63"/>
    <mergeCell ref="V61:V63"/>
    <mergeCell ref="AB61:AB63"/>
    <mergeCell ref="AC61:AC63"/>
    <mergeCell ref="A64:A66"/>
    <mergeCell ref="K64:K66"/>
    <mergeCell ref="V64:V66"/>
    <mergeCell ref="AB64:AB66"/>
    <mergeCell ref="AC64:AC66"/>
    <mergeCell ref="A67:A69"/>
    <mergeCell ref="K67:K69"/>
    <mergeCell ref="V67:V69"/>
    <mergeCell ref="AB67:AB69"/>
    <mergeCell ref="AC67:AC69"/>
    <mergeCell ref="A70:A72"/>
    <mergeCell ref="K70:K72"/>
    <mergeCell ref="V70:V72"/>
    <mergeCell ref="AB70:AB72"/>
    <mergeCell ref="AC70:AC72"/>
    <mergeCell ref="A73:A75"/>
    <mergeCell ref="K73:K75"/>
    <mergeCell ref="V73:V75"/>
    <mergeCell ref="AB73:AB75"/>
    <mergeCell ref="AC73:AC75"/>
    <mergeCell ref="A76:A78"/>
    <mergeCell ref="K76:K78"/>
    <mergeCell ref="V76:V78"/>
    <mergeCell ref="AB76:AB78"/>
    <mergeCell ref="AC76:AC78"/>
    <mergeCell ref="A79:A81"/>
    <mergeCell ref="K79:K81"/>
    <mergeCell ref="V79:V81"/>
    <mergeCell ref="AB79:AB81"/>
    <mergeCell ref="AC79:AC81"/>
    <mergeCell ref="A82:A83"/>
    <mergeCell ref="K82:K83"/>
    <mergeCell ref="V82:V83"/>
    <mergeCell ref="AB82:AB83"/>
    <mergeCell ref="AC82:AC83"/>
    <mergeCell ref="A84:A85"/>
    <mergeCell ref="K84:K85"/>
    <mergeCell ref="V84:V85"/>
    <mergeCell ref="AB84:AB85"/>
    <mergeCell ref="AC84:AC85"/>
    <mergeCell ref="A86:A87"/>
    <mergeCell ref="K86:K87"/>
    <mergeCell ref="V86:V87"/>
    <mergeCell ref="AB86:AB87"/>
    <mergeCell ref="AC86:AC87"/>
    <mergeCell ref="A88:A89"/>
    <mergeCell ref="K88:K89"/>
    <mergeCell ref="V88:V89"/>
    <mergeCell ref="AB88:AB89"/>
    <mergeCell ref="AC88:AC89"/>
    <mergeCell ref="A90:A91"/>
    <mergeCell ref="K90:K91"/>
    <mergeCell ref="V90:V91"/>
    <mergeCell ref="AB90:AB91"/>
    <mergeCell ref="AC90:AC91"/>
    <mergeCell ref="A92:A94"/>
    <mergeCell ref="K92:K94"/>
    <mergeCell ref="V92:V94"/>
    <mergeCell ref="AB92:AB94"/>
    <mergeCell ref="AC92:AC94"/>
    <mergeCell ref="A95:A99"/>
    <mergeCell ref="K95:K99"/>
    <mergeCell ref="V95:V99"/>
    <mergeCell ref="AB95:AB99"/>
    <mergeCell ref="AC95:AC99"/>
    <mergeCell ref="A100:A101"/>
    <mergeCell ref="K100:K101"/>
    <mergeCell ref="V100:V101"/>
    <mergeCell ref="AB100:AB101"/>
    <mergeCell ref="AC100:AC10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0.0088235294117647</v>
      </c>
      <c r="B6" s="189" t="s">
        <v>250</v>
      </c>
      <c r="C6" s="189" t="s">
        <v>58</v>
      </c>
      <c r="D6" s="189" t="s">
        <v>251</v>
      </c>
      <c r="E6" s="189" t="s">
        <v>252</v>
      </c>
      <c r="F6" s="189" t="s">
        <v>253</v>
      </c>
      <c r="G6" s="189" t="s">
        <v>133</v>
      </c>
      <c r="H6" s="89" t="s">
        <v>254</v>
      </c>
      <c r="I6" s="89" t="s">
        <v>255</v>
      </c>
      <c r="J6" s="89" t="s">
        <v>141</v>
      </c>
      <c r="K6" s="181">
        <v>340000</v>
      </c>
      <c r="L6" s="80">
        <v>14</v>
      </c>
      <c r="M6" s="80">
        <v>0</v>
      </c>
      <c r="N6" s="80">
        <v>51</v>
      </c>
      <c r="O6" s="91">
        <v>5</v>
      </c>
      <c r="P6" s="92">
        <v>1</v>
      </c>
      <c r="Q6" s="93">
        <f>O6+P6</f>
        <v>6</v>
      </c>
      <c r="R6" s="81">
        <f>IFERROR(Q6/N6,"-")</f>
        <v>0.11764705882353</v>
      </c>
      <c r="S6" s="80">
        <v>0</v>
      </c>
      <c r="T6" s="80">
        <v>2</v>
      </c>
      <c r="U6" s="81">
        <f>IFERROR(T6/(Q6),"-")</f>
        <v>0.33333333333333</v>
      </c>
      <c r="V6" s="82">
        <f>IFERROR(K6/SUM(Q6:Q7),"-")</f>
        <v>22666.666666667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-337000</v>
      </c>
      <c r="AC6" s="85">
        <f>SUM(Y6:Y7)/SUM(K6:K7)</f>
        <v>0.0088235294117647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0.16666666666667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3</v>
      </c>
      <c r="BP6" s="120">
        <f>IF(Q6=0,"",IF(BO6=0,"",(BO6/Q6)))</f>
        <v>0.5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0.16666666666667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256</v>
      </c>
      <c r="C7" s="189" t="s">
        <v>58</v>
      </c>
      <c r="D7" s="189"/>
      <c r="E7" s="189"/>
      <c r="F7" s="189"/>
      <c r="G7" s="189" t="s">
        <v>67</v>
      </c>
      <c r="H7" s="89"/>
      <c r="I7" s="89"/>
      <c r="J7" s="89"/>
      <c r="K7" s="181"/>
      <c r="L7" s="80">
        <v>39</v>
      </c>
      <c r="M7" s="80">
        <v>27</v>
      </c>
      <c r="N7" s="80">
        <v>12</v>
      </c>
      <c r="O7" s="91">
        <v>9</v>
      </c>
      <c r="P7" s="92">
        <v>0</v>
      </c>
      <c r="Q7" s="93">
        <f>O7+P7</f>
        <v>9</v>
      </c>
      <c r="R7" s="81">
        <f>IFERROR(Q7/N7,"-")</f>
        <v>0.75</v>
      </c>
      <c r="S7" s="80">
        <v>0</v>
      </c>
      <c r="T7" s="80">
        <v>2</v>
      </c>
      <c r="U7" s="81">
        <f>IFERROR(T7/(Q7),"-")</f>
        <v>0.22222222222222</v>
      </c>
      <c r="V7" s="82"/>
      <c r="W7" s="83">
        <v>1</v>
      </c>
      <c r="X7" s="81">
        <f>IF(Q7=0,"-",W7/Q7)</f>
        <v>0.11111111111111</v>
      </c>
      <c r="Y7" s="186">
        <v>3000</v>
      </c>
      <c r="Z7" s="187">
        <f>IFERROR(Y7/Q7,"-")</f>
        <v>333.33333333333</v>
      </c>
      <c r="AA7" s="187">
        <f>IFERROR(Y7/W7,"-")</f>
        <v>3000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0.11111111111111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0.11111111111111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</v>
      </c>
      <c r="BP7" s="120">
        <f>IF(Q7=0,"",IF(BO7=0,"",(BO7/Q7)))</f>
        <v>0.33333333333333</v>
      </c>
      <c r="BQ7" s="121">
        <v>2</v>
      </c>
      <c r="BR7" s="122">
        <f>IFERROR(BQ7/BO7,"-")</f>
        <v>0.66666666666667</v>
      </c>
      <c r="BS7" s="123">
        <v>93000</v>
      </c>
      <c r="BT7" s="124">
        <f>IFERROR(BS7/BO7,"-")</f>
        <v>31000</v>
      </c>
      <c r="BU7" s="125">
        <v>1</v>
      </c>
      <c r="BV7" s="125"/>
      <c r="BW7" s="125">
        <v>1</v>
      </c>
      <c r="BX7" s="126">
        <v>4</v>
      </c>
      <c r="BY7" s="127">
        <f>IF(Q7=0,"",IF(BX7=0,"",(BX7/Q7)))</f>
        <v>0.44444444444444</v>
      </c>
      <c r="BZ7" s="128">
        <v>1</v>
      </c>
      <c r="CA7" s="129">
        <f>IFERROR(BZ7/BX7,"-")</f>
        <v>0.25</v>
      </c>
      <c r="CB7" s="130">
        <v>3000</v>
      </c>
      <c r="CC7" s="131">
        <f>IFERROR(CB7/BX7,"-")</f>
        <v>750</v>
      </c>
      <c r="CD7" s="132">
        <v>1</v>
      </c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3000</v>
      </c>
      <c r="CR7" s="141">
        <v>90000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1.477</v>
      </c>
      <c r="B8" s="189" t="s">
        <v>257</v>
      </c>
      <c r="C8" s="189" t="s">
        <v>258</v>
      </c>
      <c r="D8" s="189" t="s">
        <v>259</v>
      </c>
      <c r="E8" s="189" t="s">
        <v>260</v>
      </c>
      <c r="F8" s="189"/>
      <c r="G8" s="189" t="s">
        <v>61</v>
      </c>
      <c r="H8" s="89" t="s">
        <v>261</v>
      </c>
      <c r="I8" s="89" t="s">
        <v>262</v>
      </c>
      <c r="J8" s="89" t="s">
        <v>118</v>
      </c>
      <c r="K8" s="181">
        <v>60000</v>
      </c>
      <c r="L8" s="80">
        <v>36</v>
      </c>
      <c r="M8" s="80">
        <v>0</v>
      </c>
      <c r="N8" s="80">
        <v>136</v>
      </c>
      <c r="O8" s="91">
        <v>13</v>
      </c>
      <c r="P8" s="92">
        <v>0</v>
      </c>
      <c r="Q8" s="93">
        <f>O8+P8</f>
        <v>13</v>
      </c>
      <c r="R8" s="81">
        <f>IFERROR(Q8/N8,"-")</f>
        <v>0.095588235294118</v>
      </c>
      <c r="S8" s="80">
        <v>1</v>
      </c>
      <c r="T8" s="80">
        <v>2</v>
      </c>
      <c r="U8" s="81">
        <f>IFERROR(T8/(Q8),"-")</f>
        <v>0.15384615384615</v>
      </c>
      <c r="V8" s="82">
        <f>IFERROR(K8/SUM(Q8:Q9),"-")</f>
        <v>1714.2857142857</v>
      </c>
      <c r="W8" s="83">
        <v>4</v>
      </c>
      <c r="X8" s="81">
        <f>IF(Q8=0,"-",W8/Q8)</f>
        <v>0.30769230769231</v>
      </c>
      <c r="Y8" s="186">
        <v>32000</v>
      </c>
      <c r="Z8" s="187">
        <f>IFERROR(Y8/Q8,"-")</f>
        <v>2461.5384615385</v>
      </c>
      <c r="AA8" s="187">
        <f>IFERROR(Y8/W8,"-")</f>
        <v>8000</v>
      </c>
      <c r="AB8" s="181">
        <f>SUM(Y8:Y9)-SUM(K8:K9)</f>
        <v>28620</v>
      </c>
      <c r="AC8" s="85">
        <f>SUM(Y8:Y9)/SUM(K8:K9)</f>
        <v>1.477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0.15384615384615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5</v>
      </c>
      <c r="BG8" s="113">
        <f>IF(Q8=0,"",IF(BF8=0,"",(BF8/Q8)))</f>
        <v>0.38461538461538</v>
      </c>
      <c r="BH8" s="112">
        <v>2</v>
      </c>
      <c r="BI8" s="114">
        <f>IFERROR(BH8/BF8,"-")</f>
        <v>0.4</v>
      </c>
      <c r="BJ8" s="115">
        <v>24000</v>
      </c>
      <c r="BK8" s="116">
        <f>IFERROR(BJ8/BF8,"-")</f>
        <v>4800</v>
      </c>
      <c r="BL8" s="117">
        <v>1</v>
      </c>
      <c r="BM8" s="117"/>
      <c r="BN8" s="117">
        <v>1</v>
      </c>
      <c r="BO8" s="119">
        <v>4</v>
      </c>
      <c r="BP8" s="120">
        <f>IF(Q8=0,"",IF(BO8=0,"",(BO8/Q8)))</f>
        <v>0.30769230769231</v>
      </c>
      <c r="BQ8" s="121">
        <v>1</v>
      </c>
      <c r="BR8" s="122">
        <f>IFERROR(BQ8/BO8,"-")</f>
        <v>0.25</v>
      </c>
      <c r="BS8" s="123">
        <v>3000</v>
      </c>
      <c r="BT8" s="124">
        <f>IFERROR(BS8/BO8,"-")</f>
        <v>750</v>
      </c>
      <c r="BU8" s="125">
        <v>1</v>
      </c>
      <c r="BV8" s="125"/>
      <c r="BW8" s="125"/>
      <c r="BX8" s="126">
        <v>2</v>
      </c>
      <c r="BY8" s="127">
        <f>IF(Q8=0,"",IF(BX8=0,"",(BX8/Q8)))</f>
        <v>0.15384615384615</v>
      </c>
      <c r="BZ8" s="128">
        <v>1</v>
      </c>
      <c r="CA8" s="129">
        <f>IFERROR(BZ8/BX8,"-")</f>
        <v>0.5</v>
      </c>
      <c r="CB8" s="130">
        <v>5000</v>
      </c>
      <c r="CC8" s="131">
        <f>IFERROR(CB8/BX8,"-")</f>
        <v>2500</v>
      </c>
      <c r="CD8" s="132">
        <v>1</v>
      </c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4</v>
      </c>
      <c r="CQ8" s="141">
        <v>32000</v>
      </c>
      <c r="CR8" s="141">
        <v>21000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263</v>
      </c>
      <c r="C9" s="189" t="s">
        <v>258</v>
      </c>
      <c r="D9" s="189"/>
      <c r="E9" s="189"/>
      <c r="F9" s="189"/>
      <c r="G9" s="189" t="s">
        <v>67</v>
      </c>
      <c r="H9" s="89"/>
      <c r="I9" s="89"/>
      <c r="J9" s="89"/>
      <c r="K9" s="181"/>
      <c r="L9" s="80">
        <v>579</v>
      </c>
      <c r="M9" s="80">
        <v>114</v>
      </c>
      <c r="N9" s="80">
        <v>52</v>
      </c>
      <c r="O9" s="91">
        <v>22</v>
      </c>
      <c r="P9" s="92">
        <v>0</v>
      </c>
      <c r="Q9" s="93">
        <f>O9+P9</f>
        <v>22</v>
      </c>
      <c r="R9" s="81">
        <f>IFERROR(Q9/N9,"-")</f>
        <v>0.42307692307692</v>
      </c>
      <c r="S9" s="80">
        <v>4</v>
      </c>
      <c r="T9" s="80">
        <v>1</v>
      </c>
      <c r="U9" s="81">
        <f>IFERROR(T9/(Q9),"-")</f>
        <v>0.045454545454545</v>
      </c>
      <c r="V9" s="82"/>
      <c r="W9" s="83">
        <v>2</v>
      </c>
      <c r="X9" s="81">
        <f>IF(Q9=0,"-",W9/Q9)</f>
        <v>0.090909090909091</v>
      </c>
      <c r="Y9" s="186">
        <v>56620</v>
      </c>
      <c r="Z9" s="187">
        <f>IFERROR(Y9/Q9,"-")</f>
        <v>2573.6363636364</v>
      </c>
      <c r="AA9" s="187">
        <f>IFERROR(Y9/W9,"-")</f>
        <v>28310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2</v>
      </c>
      <c r="AO9" s="101">
        <f>IF(Q9=0,"",IF(AN9=0,"",(AN9/Q9)))</f>
        <v>0.090909090909091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</v>
      </c>
      <c r="AX9" s="107">
        <f>IF(Q9=0,"",IF(AW9=0,"",(AW9/Q9)))</f>
        <v>0.045454545454545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5</v>
      </c>
      <c r="BG9" s="113">
        <f>IF(Q9=0,"",IF(BF9=0,"",(BF9/Q9)))</f>
        <v>0.22727272727273</v>
      </c>
      <c r="BH9" s="112">
        <v>1</v>
      </c>
      <c r="BI9" s="114">
        <f>IFERROR(BH9/BF9,"-")</f>
        <v>0.2</v>
      </c>
      <c r="BJ9" s="115">
        <v>56000</v>
      </c>
      <c r="BK9" s="116">
        <f>IFERROR(BJ9/BF9,"-")</f>
        <v>11200</v>
      </c>
      <c r="BL9" s="117"/>
      <c r="BM9" s="117"/>
      <c r="BN9" s="117">
        <v>1</v>
      </c>
      <c r="BO9" s="119">
        <v>9</v>
      </c>
      <c r="BP9" s="120">
        <f>IF(Q9=0,"",IF(BO9=0,"",(BO9/Q9)))</f>
        <v>0.40909090909091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0.090909090909091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3</v>
      </c>
      <c r="CH9" s="134">
        <f>IF(Q9=0,"",IF(CG9=0,"",(CG9/Q9)))</f>
        <v>0.13636363636364</v>
      </c>
      <c r="CI9" s="135">
        <v>2</v>
      </c>
      <c r="CJ9" s="136">
        <f>IFERROR(CI9/CG9,"-")</f>
        <v>0.66666666666667</v>
      </c>
      <c r="CK9" s="137">
        <v>38620</v>
      </c>
      <c r="CL9" s="138">
        <f>IFERROR(CK9/CG9,"-")</f>
        <v>12873.333333333</v>
      </c>
      <c r="CM9" s="139">
        <v>1</v>
      </c>
      <c r="CN9" s="139"/>
      <c r="CO9" s="139">
        <v>1</v>
      </c>
      <c r="CP9" s="140">
        <v>2</v>
      </c>
      <c r="CQ9" s="141">
        <v>56620</v>
      </c>
      <c r="CR9" s="141">
        <v>56000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8.6862666666667</v>
      </c>
      <c r="B10" s="189" t="s">
        <v>264</v>
      </c>
      <c r="C10" s="189" t="s">
        <v>258</v>
      </c>
      <c r="D10" s="189" t="s">
        <v>265</v>
      </c>
      <c r="E10" s="189" t="s">
        <v>266</v>
      </c>
      <c r="F10" s="189"/>
      <c r="G10" s="189" t="s">
        <v>61</v>
      </c>
      <c r="H10" s="89" t="s">
        <v>267</v>
      </c>
      <c r="I10" s="89" t="s">
        <v>268</v>
      </c>
      <c r="J10" s="89" t="s">
        <v>269</v>
      </c>
      <c r="K10" s="181">
        <v>75000</v>
      </c>
      <c r="L10" s="80">
        <v>0</v>
      </c>
      <c r="M10" s="80">
        <v>0</v>
      </c>
      <c r="N10" s="80">
        <v>265</v>
      </c>
      <c r="O10" s="91">
        <v>0</v>
      </c>
      <c r="P10" s="92">
        <v>0</v>
      </c>
      <c r="Q10" s="93">
        <f>O10+P10</f>
        <v>0</v>
      </c>
      <c r="R10" s="81">
        <f>IFERROR(Q10/N10,"-")</f>
        <v>0</v>
      </c>
      <c r="S10" s="80">
        <v>0</v>
      </c>
      <c r="T10" s="80">
        <v>0</v>
      </c>
      <c r="U10" s="81" t="str">
        <f>IFERROR(T10/(Q10),"-")</f>
        <v>-</v>
      </c>
      <c r="V10" s="82">
        <f>IFERROR(K10/SUM(Q10:Q12),"-")</f>
        <v>1293.1034482759</v>
      </c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>
        <f>SUM(Y10:Y12)-SUM(K10:K12)</f>
        <v>576470</v>
      </c>
      <c r="AC10" s="85">
        <f>SUM(Y10:Y12)/SUM(K10:K12)</f>
        <v>8.6862666666667</v>
      </c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270</v>
      </c>
      <c r="C11" s="189" t="s">
        <v>258</v>
      </c>
      <c r="D11" s="189"/>
      <c r="E11" s="189"/>
      <c r="F11" s="189"/>
      <c r="G11" s="189" t="s">
        <v>61</v>
      </c>
      <c r="H11" s="89"/>
      <c r="I11" s="89"/>
      <c r="J11" s="89"/>
      <c r="K11" s="181"/>
      <c r="L11" s="80">
        <v>153</v>
      </c>
      <c r="M11" s="80">
        <v>0</v>
      </c>
      <c r="N11" s="80">
        <v>409</v>
      </c>
      <c r="O11" s="91">
        <v>50</v>
      </c>
      <c r="P11" s="92">
        <v>0</v>
      </c>
      <c r="Q11" s="93">
        <f>O11+P11</f>
        <v>50</v>
      </c>
      <c r="R11" s="81">
        <f>IFERROR(Q11/N11,"-")</f>
        <v>0.12224938875306</v>
      </c>
      <c r="S11" s="80">
        <v>4</v>
      </c>
      <c r="T11" s="80">
        <v>13</v>
      </c>
      <c r="U11" s="81">
        <f>IFERROR(T11/(Q11),"-")</f>
        <v>0.26</v>
      </c>
      <c r="V11" s="82"/>
      <c r="W11" s="83">
        <v>7</v>
      </c>
      <c r="X11" s="81">
        <f>IF(Q11=0,"-",W11/Q11)</f>
        <v>0.14</v>
      </c>
      <c r="Y11" s="186">
        <v>651470</v>
      </c>
      <c r="Z11" s="187">
        <f>IFERROR(Y11/Q11,"-")</f>
        <v>13029.4</v>
      </c>
      <c r="AA11" s="187">
        <f>IFERROR(Y11/W11,"-")</f>
        <v>93067.142857143</v>
      </c>
      <c r="AB11" s="181"/>
      <c r="AC11" s="85"/>
      <c r="AD11" s="78"/>
      <c r="AE11" s="94">
        <v>5</v>
      </c>
      <c r="AF11" s="95">
        <f>IF(Q11=0,"",IF(AE11=0,"",(AE11/Q11)))</f>
        <v>0.1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17</v>
      </c>
      <c r="AO11" s="101">
        <f>IF(Q11=0,"",IF(AN11=0,"",(AN11/Q11)))</f>
        <v>0.34</v>
      </c>
      <c r="AP11" s="100">
        <v>2</v>
      </c>
      <c r="AQ11" s="102">
        <f>IFERROR(AP11/AN11,"-")</f>
        <v>0.11764705882353</v>
      </c>
      <c r="AR11" s="103">
        <v>7470</v>
      </c>
      <c r="AS11" s="104">
        <f>IFERROR(AR11/AN11,"-")</f>
        <v>439.41176470588</v>
      </c>
      <c r="AT11" s="105">
        <v>1</v>
      </c>
      <c r="AU11" s="105"/>
      <c r="AV11" s="105">
        <v>1</v>
      </c>
      <c r="AW11" s="106">
        <v>6</v>
      </c>
      <c r="AX11" s="107">
        <f>IF(Q11=0,"",IF(AW11=0,"",(AW11/Q11)))</f>
        <v>0.12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7</v>
      </c>
      <c r="BG11" s="113">
        <f>IF(Q11=0,"",IF(BF11=0,"",(BF11/Q11)))</f>
        <v>0.14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9</v>
      </c>
      <c r="BP11" s="120">
        <f>IF(Q11=0,"",IF(BO11=0,"",(BO11/Q11)))</f>
        <v>0.18</v>
      </c>
      <c r="BQ11" s="121">
        <v>3</v>
      </c>
      <c r="BR11" s="122">
        <f>IFERROR(BQ11/BO11,"-")</f>
        <v>0.33333333333333</v>
      </c>
      <c r="BS11" s="123">
        <v>364000</v>
      </c>
      <c r="BT11" s="124">
        <f>IFERROR(BS11/BO11,"-")</f>
        <v>40444.444444444</v>
      </c>
      <c r="BU11" s="125"/>
      <c r="BV11" s="125">
        <v>2</v>
      </c>
      <c r="BW11" s="125">
        <v>1</v>
      </c>
      <c r="BX11" s="126">
        <v>6</v>
      </c>
      <c r="BY11" s="127">
        <f>IF(Q11=0,"",IF(BX11=0,"",(BX11/Q11)))</f>
        <v>0.12</v>
      </c>
      <c r="BZ11" s="128">
        <v>2</v>
      </c>
      <c r="CA11" s="129">
        <f>IFERROR(BZ11/BX11,"-")</f>
        <v>0.33333333333333</v>
      </c>
      <c r="CB11" s="130">
        <v>280000</v>
      </c>
      <c r="CC11" s="131">
        <f>IFERROR(CB11/BX11,"-")</f>
        <v>46666.666666667</v>
      </c>
      <c r="CD11" s="132"/>
      <c r="CE11" s="132"/>
      <c r="CF11" s="132">
        <v>2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7</v>
      </c>
      <c r="CQ11" s="141">
        <v>651470</v>
      </c>
      <c r="CR11" s="141">
        <v>346000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271</v>
      </c>
      <c r="C12" s="189" t="s">
        <v>258</v>
      </c>
      <c r="D12" s="189"/>
      <c r="E12" s="189"/>
      <c r="F12" s="189"/>
      <c r="G12" s="189" t="s">
        <v>67</v>
      </c>
      <c r="H12" s="89"/>
      <c r="I12" s="89"/>
      <c r="J12" s="89"/>
      <c r="K12" s="181"/>
      <c r="L12" s="80">
        <v>79</v>
      </c>
      <c r="M12" s="80">
        <v>45</v>
      </c>
      <c r="N12" s="80">
        <v>36</v>
      </c>
      <c r="O12" s="91">
        <v>8</v>
      </c>
      <c r="P12" s="92">
        <v>0</v>
      </c>
      <c r="Q12" s="93">
        <f>O12+P12</f>
        <v>8</v>
      </c>
      <c r="R12" s="81">
        <f>IFERROR(Q12/N12,"-")</f>
        <v>0.22222222222222</v>
      </c>
      <c r="S12" s="80">
        <v>0</v>
      </c>
      <c r="T12" s="80">
        <v>0</v>
      </c>
      <c r="U12" s="81">
        <f>IFERROR(T12/(Q12),"-")</f>
        <v>0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3</v>
      </c>
      <c r="AO12" s="101">
        <f>IF(Q12=0,"",IF(AN12=0,"",(AN12/Q12)))</f>
        <v>0.375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0.125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2</v>
      </c>
      <c r="BP12" s="120">
        <f>IF(Q12=0,"",IF(BO12=0,"",(BO12/Q12)))</f>
        <v>0.25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2</v>
      </c>
      <c r="BY12" s="127">
        <f>IF(Q12=0,"",IF(BX12=0,"",(BX12/Q12)))</f>
        <v>0.25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30"/>
      <c r="B13" s="86"/>
      <c r="C13" s="86"/>
      <c r="D13" s="87"/>
      <c r="E13" s="87"/>
      <c r="F13" s="87"/>
      <c r="G13" s="88"/>
      <c r="H13" s="89"/>
      <c r="I13" s="89"/>
      <c r="J13" s="89"/>
      <c r="K13" s="182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58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30"/>
      <c r="B14" s="37"/>
      <c r="C14" s="37"/>
      <c r="D14" s="21"/>
      <c r="E14" s="21"/>
      <c r="F14" s="21"/>
      <c r="G14" s="22"/>
      <c r="H14" s="36"/>
      <c r="I14" s="36"/>
      <c r="J14" s="74"/>
      <c r="K14" s="183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60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19">
        <f>AC15</f>
        <v>1.5644</v>
      </c>
      <c r="B15" s="39"/>
      <c r="C15" s="39"/>
      <c r="D15" s="39"/>
      <c r="E15" s="39"/>
      <c r="F15" s="39"/>
      <c r="G15" s="39"/>
      <c r="H15" s="40" t="s">
        <v>272</v>
      </c>
      <c r="I15" s="40"/>
      <c r="J15" s="40"/>
      <c r="K15" s="184">
        <f>SUM(K6:K14)</f>
        <v>475000</v>
      </c>
      <c r="L15" s="41">
        <f>SUM(L6:L14)</f>
        <v>900</v>
      </c>
      <c r="M15" s="41">
        <f>SUM(M6:M14)</f>
        <v>186</v>
      </c>
      <c r="N15" s="41">
        <f>SUM(N6:N14)</f>
        <v>961</v>
      </c>
      <c r="O15" s="41">
        <f>SUM(O6:O14)</f>
        <v>107</v>
      </c>
      <c r="P15" s="41">
        <f>SUM(P6:P14)</f>
        <v>1</v>
      </c>
      <c r="Q15" s="41">
        <f>SUM(Q6:Q14)</f>
        <v>108</v>
      </c>
      <c r="R15" s="42">
        <f>IFERROR(Q15/N15,"-")</f>
        <v>0.11238293444329</v>
      </c>
      <c r="S15" s="77">
        <f>SUM(S6:S14)</f>
        <v>9</v>
      </c>
      <c r="T15" s="77">
        <f>SUM(T6:T14)</f>
        <v>20</v>
      </c>
      <c r="U15" s="42">
        <f>IFERROR(S15/Q15,"-")</f>
        <v>0.083333333333333</v>
      </c>
      <c r="V15" s="43">
        <f>IFERROR(K15/Q15,"-")</f>
        <v>4398.1481481481</v>
      </c>
      <c r="W15" s="44">
        <f>SUM(W6:W14)</f>
        <v>14</v>
      </c>
      <c r="X15" s="42">
        <f>IFERROR(W15/Q15,"-")</f>
        <v>0.12962962962963</v>
      </c>
      <c r="Y15" s="184">
        <f>SUM(Y6:Y14)</f>
        <v>743090</v>
      </c>
      <c r="Z15" s="184">
        <f>IFERROR(Y15/Q15,"-")</f>
        <v>6880.462962963</v>
      </c>
      <c r="AA15" s="184">
        <f>IFERROR(Y15/W15,"-")</f>
        <v>53077.857142857</v>
      </c>
      <c r="AB15" s="184">
        <f>Y15-K15</f>
        <v>268090</v>
      </c>
      <c r="AC15" s="46">
        <f>Y15/K15</f>
        <v>1.5644</v>
      </c>
      <c r="AD15" s="59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2"/>
    <mergeCell ref="K10:K12"/>
    <mergeCell ref="V10:V12"/>
    <mergeCell ref="AB10:AB12"/>
    <mergeCell ref="AC10:AC1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273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0.28</v>
      </c>
      <c r="B6" s="189" t="s">
        <v>274</v>
      </c>
      <c r="C6" s="189" t="s">
        <v>258</v>
      </c>
      <c r="D6" s="189" t="s">
        <v>275</v>
      </c>
      <c r="E6" s="189" t="s">
        <v>276</v>
      </c>
      <c r="F6" s="189" t="s">
        <v>277</v>
      </c>
      <c r="G6" s="189" t="s">
        <v>61</v>
      </c>
      <c r="H6" s="89" t="s">
        <v>278</v>
      </c>
      <c r="I6" s="89" t="s">
        <v>279</v>
      </c>
      <c r="J6" s="190" t="s">
        <v>280</v>
      </c>
      <c r="K6" s="181">
        <v>125000</v>
      </c>
      <c r="L6" s="80">
        <v>12</v>
      </c>
      <c r="M6" s="80">
        <v>0</v>
      </c>
      <c r="N6" s="80">
        <v>42</v>
      </c>
      <c r="O6" s="91">
        <v>6</v>
      </c>
      <c r="P6" s="92">
        <v>1</v>
      </c>
      <c r="Q6" s="93">
        <f>O6+P6</f>
        <v>7</v>
      </c>
      <c r="R6" s="81">
        <f>IFERROR(Q6/N6,"-")</f>
        <v>0.16666666666667</v>
      </c>
      <c r="S6" s="80">
        <v>1</v>
      </c>
      <c r="T6" s="80">
        <v>1</v>
      </c>
      <c r="U6" s="81">
        <f>IFERROR(T6/(Q6),"-")</f>
        <v>0.14285714285714</v>
      </c>
      <c r="V6" s="82">
        <f>IFERROR(K6/SUM(Q6:Q7),"-")</f>
        <v>4310.3448275862</v>
      </c>
      <c r="W6" s="83">
        <v>1</v>
      </c>
      <c r="X6" s="81">
        <f>IF(Q6=0,"-",W6/Q6)</f>
        <v>0.14285714285714</v>
      </c>
      <c r="Y6" s="186">
        <v>25000</v>
      </c>
      <c r="Z6" s="187">
        <f>IFERROR(Y6/Q6,"-")</f>
        <v>3571.4285714286</v>
      </c>
      <c r="AA6" s="187">
        <f>IFERROR(Y6/W6,"-")</f>
        <v>25000</v>
      </c>
      <c r="AB6" s="181">
        <f>SUM(Y6:Y7)-SUM(K6:K7)</f>
        <v>-90000</v>
      </c>
      <c r="AC6" s="85">
        <f>SUM(Y6:Y7)/SUM(K6:K7)</f>
        <v>0.28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4</v>
      </c>
      <c r="AO6" s="101">
        <f>IF(Q6=0,"",IF(AN6=0,"",(AN6/Q6)))</f>
        <v>0.57142857142857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0.14285714285714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0.14285714285714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0.14285714285714</v>
      </c>
      <c r="BZ6" s="128">
        <v>1</v>
      </c>
      <c r="CA6" s="129">
        <f>IFERROR(BZ6/BX6,"-")</f>
        <v>1</v>
      </c>
      <c r="CB6" s="130">
        <v>25000</v>
      </c>
      <c r="CC6" s="131">
        <f>IFERROR(CB6/BX6,"-")</f>
        <v>25000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25000</v>
      </c>
      <c r="CR6" s="141">
        <v>25000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281</v>
      </c>
      <c r="C7" s="189" t="s">
        <v>258</v>
      </c>
      <c r="D7" s="189"/>
      <c r="E7" s="189"/>
      <c r="F7" s="189"/>
      <c r="G7" s="189" t="s">
        <v>67</v>
      </c>
      <c r="H7" s="89"/>
      <c r="I7" s="89"/>
      <c r="J7" s="89"/>
      <c r="K7" s="181"/>
      <c r="L7" s="80">
        <v>95</v>
      </c>
      <c r="M7" s="80">
        <v>68</v>
      </c>
      <c r="N7" s="80">
        <v>59</v>
      </c>
      <c r="O7" s="91">
        <v>21</v>
      </c>
      <c r="P7" s="92">
        <v>1</v>
      </c>
      <c r="Q7" s="93">
        <f>O7+P7</f>
        <v>22</v>
      </c>
      <c r="R7" s="81">
        <f>IFERROR(Q7/N7,"-")</f>
        <v>0.3728813559322</v>
      </c>
      <c r="S7" s="80">
        <v>3</v>
      </c>
      <c r="T7" s="80">
        <v>6</v>
      </c>
      <c r="U7" s="81">
        <f>IFERROR(T7/(Q7),"-")</f>
        <v>0.27272727272727</v>
      </c>
      <c r="V7" s="82"/>
      <c r="W7" s="83">
        <v>2</v>
      </c>
      <c r="X7" s="81">
        <f>IF(Q7=0,"-",W7/Q7)</f>
        <v>0.090909090909091</v>
      </c>
      <c r="Y7" s="186">
        <v>10000</v>
      </c>
      <c r="Z7" s="187">
        <f>IFERROR(Y7/Q7,"-")</f>
        <v>454.54545454545</v>
      </c>
      <c r="AA7" s="187">
        <f>IFERROR(Y7/W7,"-")</f>
        <v>5000</v>
      </c>
      <c r="AB7" s="181"/>
      <c r="AC7" s="85"/>
      <c r="AD7" s="78"/>
      <c r="AE7" s="94">
        <v>1</v>
      </c>
      <c r="AF7" s="95">
        <f>IF(Q7=0,"",IF(AE7=0,"",(AE7/Q7)))</f>
        <v>0.045454545454545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7</v>
      </c>
      <c r="AO7" s="101">
        <f>IF(Q7=0,"",IF(AN7=0,"",(AN7/Q7)))</f>
        <v>0.31818181818182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3</v>
      </c>
      <c r="AX7" s="107">
        <f>IF(Q7=0,"",IF(AW7=0,"",(AW7/Q7)))</f>
        <v>0.13636363636364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0.22727272727273</v>
      </c>
      <c r="BH7" s="112">
        <v>1</v>
      </c>
      <c r="BI7" s="114">
        <f>IFERROR(BH7/BF7,"-")</f>
        <v>0.2</v>
      </c>
      <c r="BJ7" s="115">
        <v>5000</v>
      </c>
      <c r="BK7" s="116">
        <f>IFERROR(BJ7/BF7,"-")</f>
        <v>1000</v>
      </c>
      <c r="BL7" s="117">
        <v>1</v>
      </c>
      <c r="BM7" s="117"/>
      <c r="BN7" s="117"/>
      <c r="BO7" s="119">
        <v>3</v>
      </c>
      <c r="BP7" s="120">
        <f>IF(Q7=0,"",IF(BO7=0,"",(BO7/Q7)))</f>
        <v>0.13636363636364</v>
      </c>
      <c r="BQ7" s="121">
        <v>1</v>
      </c>
      <c r="BR7" s="122">
        <f>IFERROR(BQ7/BO7,"-")</f>
        <v>0.33333333333333</v>
      </c>
      <c r="BS7" s="123">
        <v>5000</v>
      </c>
      <c r="BT7" s="124">
        <f>IFERROR(BS7/BO7,"-")</f>
        <v>1666.6666666667</v>
      </c>
      <c r="BU7" s="125">
        <v>1</v>
      </c>
      <c r="BV7" s="125"/>
      <c r="BW7" s="125"/>
      <c r="BX7" s="126">
        <v>3</v>
      </c>
      <c r="BY7" s="127">
        <f>IF(Q7=0,"",IF(BX7=0,"",(BX7/Q7)))</f>
        <v>0.13636363636364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10000</v>
      </c>
      <c r="CR7" s="141">
        <v>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0.28</v>
      </c>
      <c r="B10" s="39"/>
      <c r="C10" s="39"/>
      <c r="D10" s="39"/>
      <c r="E10" s="39"/>
      <c r="F10" s="39"/>
      <c r="G10" s="39"/>
      <c r="H10" s="40" t="s">
        <v>282</v>
      </c>
      <c r="I10" s="40"/>
      <c r="J10" s="40"/>
      <c r="K10" s="184">
        <f>SUM(K6:K9)</f>
        <v>125000</v>
      </c>
      <c r="L10" s="41">
        <f>SUM(L6:L9)</f>
        <v>107</v>
      </c>
      <c r="M10" s="41">
        <f>SUM(M6:M9)</f>
        <v>68</v>
      </c>
      <c r="N10" s="41">
        <f>SUM(N6:N9)</f>
        <v>101</v>
      </c>
      <c r="O10" s="41">
        <f>SUM(O6:O9)</f>
        <v>27</v>
      </c>
      <c r="P10" s="41">
        <f>SUM(P6:P9)</f>
        <v>2</v>
      </c>
      <c r="Q10" s="41">
        <f>SUM(Q6:Q9)</f>
        <v>29</v>
      </c>
      <c r="R10" s="42">
        <f>IFERROR(Q10/N10,"-")</f>
        <v>0.28712871287129</v>
      </c>
      <c r="S10" s="77">
        <f>SUM(S6:S9)</f>
        <v>4</v>
      </c>
      <c r="T10" s="77">
        <f>SUM(T6:T9)</f>
        <v>7</v>
      </c>
      <c r="U10" s="42">
        <f>IFERROR(S10/Q10,"-")</f>
        <v>0.13793103448276</v>
      </c>
      <c r="V10" s="43">
        <f>IFERROR(K10/Q10,"-")</f>
        <v>4310.3448275862</v>
      </c>
      <c r="W10" s="44">
        <f>SUM(W6:W9)</f>
        <v>3</v>
      </c>
      <c r="X10" s="42">
        <f>IFERROR(W10/Q10,"-")</f>
        <v>0.10344827586207</v>
      </c>
      <c r="Y10" s="184">
        <f>SUM(Y6:Y9)</f>
        <v>35000</v>
      </c>
      <c r="Z10" s="184">
        <f>IFERROR(Y10/Q10,"-")</f>
        <v>1206.8965517241</v>
      </c>
      <c r="AA10" s="184">
        <f>IFERROR(Y10/W10,"-")</f>
        <v>11666.666666667</v>
      </c>
      <c r="AB10" s="184">
        <f>Y10-K10</f>
        <v>-90000</v>
      </c>
      <c r="AC10" s="46">
        <f>Y10/K10</f>
        <v>0.28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283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284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285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286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287</v>
      </c>
      <c r="C6" s="189" t="s">
        <v>288</v>
      </c>
      <c r="D6" s="189"/>
      <c r="E6" s="189" t="s">
        <v>61</v>
      </c>
      <c r="F6" s="89" t="s">
        <v>289</v>
      </c>
      <c r="G6" s="89" t="s">
        <v>290</v>
      </c>
      <c r="H6" s="181">
        <v>0</v>
      </c>
      <c r="I6" s="84">
        <v>1500</v>
      </c>
      <c r="J6" s="80">
        <v>0</v>
      </c>
      <c r="K6" s="80">
        <v>0</v>
      </c>
      <c r="L6" s="80">
        <v>2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291</v>
      </c>
      <c r="C7" s="189" t="s">
        <v>288</v>
      </c>
      <c r="D7" s="189"/>
      <c r="E7" s="189" t="s">
        <v>61</v>
      </c>
      <c r="F7" s="89" t="s">
        <v>292</v>
      </c>
      <c r="G7" s="89" t="s">
        <v>290</v>
      </c>
      <c r="H7" s="181">
        <v>0</v>
      </c>
      <c r="I7" s="84">
        <v>1500</v>
      </c>
      <c r="J7" s="80">
        <v>0</v>
      </c>
      <c r="K7" s="80">
        <v>0</v>
      </c>
      <c r="L7" s="80">
        <v>13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293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15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294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284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295</v>
      </c>
      <c r="C6" s="189" t="s">
        <v>296</v>
      </c>
      <c r="D6" s="189" t="s">
        <v>297</v>
      </c>
      <c r="E6" s="189" t="s">
        <v>133</v>
      </c>
      <c r="F6" s="89" t="s">
        <v>298</v>
      </c>
      <c r="G6" s="89" t="s">
        <v>290</v>
      </c>
      <c r="H6" s="181">
        <v>0</v>
      </c>
      <c r="I6" s="80">
        <v>0</v>
      </c>
      <c r="J6" s="80">
        <v>0</v>
      </c>
      <c r="K6" s="80">
        <v>1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1.7759539269539</v>
      </c>
      <c r="B7" s="189" t="s">
        <v>299</v>
      </c>
      <c r="C7" s="189" t="s">
        <v>296</v>
      </c>
      <c r="D7" s="189" t="s">
        <v>297</v>
      </c>
      <c r="E7" s="189" t="s">
        <v>133</v>
      </c>
      <c r="F7" s="89" t="s">
        <v>300</v>
      </c>
      <c r="G7" s="89" t="s">
        <v>290</v>
      </c>
      <c r="H7" s="181">
        <v>5992571</v>
      </c>
      <c r="I7" s="80">
        <v>4004</v>
      </c>
      <c r="J7" s="80">
        <v>0</v>
      </c>
      <c r="K7" s="80">
        <v>279958</v>
      </c>
      <c r="L7" s="93">
        <v>1847</v>
      </c>
      <c r="M7" s="81">
        <f>IFERROR(L7/K7,"-")</f>
        <v>0.0065974181841562</v>
      </c>
      <c r="N7" s="80">
        <v>119</v>
      </c>
      <c r="O7" s="80">
        <v>603</v>
      </c>
      <c r="P7" s="81">
        <f>IFERROR(N7/(L7),"-")</f>
        <v>0.064428803465079</v>
      </c>
      <c r="Q7" s="82">
        <f>IFERROR(H7/SUM(L7:L7),"-")</f>
        <v>3244.4889009204</v>
      </c>
      <c r="R7" s="83">
        <v>238</v>
      </c>
      <c r="S7" s="81">
        <f>IF(L7=0,"-",R7/L7)</f>
        <v>0.12885760693016</v>
      </c>
      <c r="T7" s="186">
        <v>10642530</v>
      </c>
      <c r="U7" s="187">
        <f>IFERROR(T7/L7,"-")</f>
        <v>5762.0628045479</v>
      </c>
      <c r="V7" s="187">
        <f>IFERROR(T7/R7,"-")</f>
        <v>44716.512605042</v>
      </c>
      <c r="W7" s="181">
        <f>SUM(T7:T7)-SUM(H7:H7)</f>
        <v>4649959</v>
      </c>
      <c r="X7" s="85">
        <f>SUM(T7:T7)/SUM(H7:H7)</f>
        <v>1.7759539269539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23</v>
      </c>
      <c r="AJ7" s="101">
        <f>IF(L7=0,"",IF(AI7=0,"",(AI7/L7)))</f>
        <v>0.012452625879805</v>
      </c>
      <c r="AK7" s="100">
        <v>2</v>
      </c>
      <c r="AL7" s="102">
        <f>IFERROR(AK7/AI7,"-")</f>
        <v>0.08695652173913</v>
      </c>
      <c r="AM7" s="103">
        <v>24000</v>
      </c>
      <c r="AN7" s="104">
        <f>IFERROR(AM7/AI7,"-")</f>
        <v>1043.4782608696</v>
      </c>
      <c r="AO7" s="105">
        <v>1</v>
      </c>
      <c r="AP7" s="105"/>
      <c r="AQ7" s="105">
        <v>1</v>
      </c>
      <c r="AR7" s="106">
        <v>17</v>
      </c>
      <c r="AS7" s="107">
        <f>IF(L7=0,"",IF(AR7=0,"",(AR7/L7)))</f>
        <v>0.0092041147807255</v>
      </c>
      <c r="AT7" s="106">
        <v>2</v>
      </c>
      <c r="AU7" s="108">
        <f>IFERROR(AT7/AR7,"-")</f>
        <v>0.11764705882353</v>
      </c>
      <c r="AV7" s="109">
        <v>19000</v>
      </c>
      <c r="AW7" s="110">
        <f>IFERROR(AV7/AR7,"-")</f>
        <v>1117.6470588235</v>
      </c>
      <c r="AX7" s="111">
        <v>1</v>
      </c>
      <c r="AY7" s="111"/>
      <c r="AZ7" s="111">
        <v>1</v>
      </c>
      <c r="BA7" s="112">
        <v>136</v>
      </c>
      <c r="BB7" s="113">
        <f>IF(L7=0,"",IF(BA7=0,"",(BA7/L7)))</f>
        <v>0.073632918245804</v>
      </c>
      <c r="BC7" s="112">
        <v>8</v>
      </c>
      <c r="BD7" s="114">
        <f>IFERROR(BC7/BA7,"-")</f>
        <v>0.058823529411765</v>
      </c>
      <c r="BE7" s="115">
        <v>89820</v>
      </c>
      <c r="BF7" s="116">
        <f>IFERROR(BE7/BA7,"-")</f>
        <v>660.44117647059</v>
      </c>
      <c r="BG7" s="117">
        <v>5</v>
      </c>
      <c r="BH7" s="117"/>
      <c r="BI7" s="117">
        <v>3</v>
      </c>
      <c r="BJ7" s="119">
        <v>1066</v>
      </c>
      <c r="BK7" s="120">
        <f>IF(L7=0,"",IF(BJ7=0,"",(BJ7/L7)))</f>
        <v>0.57715213860314</v>
      </c>
      <c r="BL7" s="121">
        <v>123</v>
      </c>
      <c r="BM7" s="122">
        <f>IFERROR(BL7/BJ7,"-")</f>
        <v>0.11538461538462</v>
      </c>
      <c r="BN7" s="123">
        <v>3987710</v>
      </c>
      <c r="BO7" s="124">
        <f>IFERROR(BN7/BJ7,"-")</f>
        <v>3740.8161350844</v>
      </c>
      <c r="BP7" s="125">
        <v>53</v>
      </c>
      <c r="BQ7" s="125">
        <v>25</v>
      </c>
      <c r="BR7" s="125">
        <v>45</v>
      </c>
      <c r="BS7" s="126">
        <v>491</v>
      </c>
      <c r="BT7" s="127">
        <f>IF(L7=0,"",IF(BS7=0,"",(BS7/L7)))</f>
        <v>0.26583649160801</v>
      </c>
      <c r="BU7" s="128">
        <v>85</v>
      </c>
      <c r="BV7" s="129">
        <f>IFERROR(BU7/BS7,"-")</f>
        <v>0.17311608961303</v>
      </c>
      <c r="BW7" s="130">
        <v>4525000</v>
      </c>
      <c r="BX7" s="131">
        <f>IFERROR(BW7/BS7,"-")</f>
        <v>9215.8859470468</v>
      </c>
      <c r="BY7" s="132">
        <v>29</v>
      </c>
      <c r="BZ7" s="132">
        <v>10</v>
      </c>
      <c r="CA7" s="132">
        <v>46</v>
      </c>
      <c r="CB7" s="133">
        <v>114</v>
      </c>
      <c r="CC7" s="134">
        <f>IF(L7=0,"",IF(CB7=0,"",(CB7/L7)))</f>
        <v>0.061721710882512</v>
      </c>
      <c r="CD7" s="135">
        <v>18</v>
      </c>
      <c r="CE7" s="136">
        <f>IFERROR(CD7/CB7,"-")</f>
        <v>0.15789473684211</v>
      </c>
      <c r="CF7" s="137">
        <v>1997000</v>
      </c>
      <c r="CG7" s="138">
        <f>IFERROR(CF7/CB7,"-")</f>
        <v>17517.543859649</v>
      </c>
      <c r="CH7" s="139">
        <v>3</v>
      </c>
      <c r="CI7" s="139">
        <v>1</v>
      </c>
      <c r="CJ7" s="139">
        <v>14</v>
      </c>
      <c r="CK7" s="140">
        <v>238</v>
      </c>
      <c r="CL7" s="141">
        <v>10642530</v>
      </c>
      <c r="CM7" s="141">
        <v>868000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1.9760301553611</v>
      </c>
      <c r="B8" s="189" t="s">
        <v>301</v>
      </c>
      <c r="C8" s="189" t="s">
        <v>296</v>
      </c>
      <c r="D8" s="189" t="s">
        <v>297</v>
      </c>
      <c r="E8" s="189" t="s">
        <v>133</v>
      </c>
      <c r="F8" s="89" t="s">
        <v>302</v>
      </c>
      <c r="G8" s="89" t="s">
        <v>290</v>
      </c>
      <c r="H8" s="181">
        <v>5551517</v>
      </c>
      <c r="I8" s="80">
        <v>3590</v>
      </c>
      <c r="J8" s="80">
        <v>0</v>
      </c>
      <c r="K8" s="80">
        <v>100922</v>
      </c>
      <c r="L8" s="93">
        <v>1861</v>
      </c>
      <c r="M8" s="81">
        <f>IFERROR(L8/K8,"-")</f>
        <v>0.018439983353481</v>
      </c>
      <c r="N8" s="80">
        <v>84</v>
      </c>
      <c r="O8" s="80">
        <v>693</v>
      </c>
      <c r="P8" s="81">
        <f>IFERROR(N8/(L8),"-")</f>
        <v>0.045137023105857</v>
      </c>
      <c r="Q8" s="82">
        <f>IFERROR(H8/SUM(L8:L8),"-")</f>
        <v>2983.082751209</v>
      </c>
      <c r="R8" s="83">
        <v>217</v>
      </c>
      <c r="S8" s="81">
        <f>IF(L8=0,"-",R8/L8)</f>
        <v>0.1166039763568</v>
      </c>
      <c r="T8" s="186">
        <v>10969965</v>
      </c>
      <c r="U8" s="187">
        <f>IFERROR(T8/L8,"-")</f>
        <v>5894.6614723267</v>
      </c>
      <c r="V8" s="187">
        <f>IFERROR(T8/R8,"-")</f>
        <v>50552.834101382</v>
      </c>
      <c r="W8" s="181">
        <f>SUM(T8:T8)-SUM(H8:H8)</f>
        <v>5418448</v>
      </c>
      <c r="X8" s="85">
        <f>SUM(T8:T8)/SUM(H8:H8)</f>
        <v>1.9760301553611</v>
      </c>
      <c r="Y8" s="78"/>
      <c r="Z8" s="94">
        <v>54</v>
      </c>
      <c r="AA8" s="95">
        <f>IF(L8=0,"",IF(Z8=0,"",(Z8/L8)))</f>
        <v>0.029016657710908</v>
      </c>
      <c r="AB8" s="94">
        <v>2</v>
      </c>
      <c r="AC8" s="96">
        <f>IFERROR(AB8/Z8,"-")</f>
        <v>0.037037037037037</v>
      </c>
      <c r="AD8" s="97">
        <v>11000</v>
      </c>
      <c r="AE8" s="98">
        <f>IFERROR(AD8/Z8,"-")</f>
        <v>203.7037037037</v>
      </c>
      <c r="AF8" s="99">
        <v>1</v>
      </c>
      <c r="AG8" s="99">
        <v>1</v>
      </c>
      <c r="AH8" s="99"/>
      <c r="AI8" s="100">
        <v>308</v>
      </c>
      <c r="AJ8" s="101">
        <f>IF(L8=0,"",IF(AI8=0,"",(AI8/L8)))</f>
        <v>0.16550241805481</v>
      </c>
      <c r="AK8" s="100">
        <v>19</v>
      </c>
      <c r="AL8" s="102">
        <f>IFERROR(AK8/AI8,"-")</f>
        <v>0.061688311688312</v>
      </c>
      <c r="AM8" s="103">
        <v>157660</v>
      </c>
      <c r="AN8" s="104">
        <f>IFERROR(AM8/AI8,"-")</f>
        <v>511.88311688312</v>
      </c>
      <c r="AO8" s="105">
        <v>12</v>
      </c>
      <c r="AP8" s="105">
        <v>6</v>
      </c>
      <c r="AQ8" s="105">
        <v>1</v>
      </c>
      <c r="AR8" s="106">
        <v>229</v>
      </c>
      <c r="AS8" s="107">
        <f>IF(L8=0,"",IF(AR8=0,"",(AR8/L8)))</f>
        <v>0.12305212251478</v>
      </c>
      <c r="AT8" s="106">
        <v>11</v>
      </c>
      <c r="AU8" s="108">
        <f>IFERROR(AT8/AR8,"-")</f>
        <v>0.048034934497817</v>
      </c>
      <c r="AV8" s="109">
        <v>100000</v>
      </c>
      <c r="AW8" s="110">
        <f>IFERROR(AV8/AR8,"-")</f>
        <v>436.68122270742</v>
      </c>
      <c r="AX8" s="111">
        <v>7</v>
      </c>
      <c r="AY8" s="111">
        <v>1</v>
      </c>
      <c r="AZ8" s="111">
        <v>3</v>
      </c>
      <c r="BA8" s="112">
        <v>486</v>
      </c>
      <c r="BB8" s="113">
        <f>IF(L8=0,"",IF(BA8=0,"",(BA8/L8)))</f>
        <v>0.26114991939817</v>
      </c>
      <c r="BC8" s="112">
        <v>42</v>
      </c>
      <c r="BD8" s="114">
        <f>IFERROR(BC8/BA8,"-")</f>
        <v>0.08641975308642</v>
      </c>
      <c r="BE8" s="115">
        <v>450185</v>
      </c>
      <c r="BF8" s="116">
        <f>IFERROR(BE8/BA8,"-")</f>
        <v>926.30658436214</v>
      </c>
      <c r="BG8" s="117">
        <v>24</v>
      </c>
      <c r="BH8" s="117">
        <v>9</v>
      </c>
      <c r="BI8" s="117">
        <v>9</v>
      </c>
      <c r="BJ8" s="119">
        <v>533</v>
      </c>
      <c r="BK8" s="120">
        <f>IF(L8=0,"",IF(BJ8=0,"",(BJ8/L8)))</f>
        <v>0.28640515851693</v>
      </c>
      <c r="BL8" s="121">
        <v>72</v>
      </c>
      <c r="BM8" s="122">
        <f>IFERROR(BL8/BJ8,"-")</f>
        <v>0.13508442776735</v>
      </c>
      <c r="BN8" s="123">
        <v>5357400</v>
      </c>
      <c r="BO8" s="124">
        <f>IFERROR(BN8/BJ8,"-")</f>
        <v>10051.407129456</v>
      </c>
      <c r="BP8" s="125">
        <v>28</v>
      </c>
      <c r="BQ8" s="125">
        <v>12</v>
      </c>
      <c r="BR8" s="125">
        <v>32</v>
      </c>
      <c r="BS8" s="126">
        <v>218</v>
      </c>
      <c r="BT8" s="127">
        <f>IF(L8=0,"",IF(BS8=0,"",(BS8/L8)))</f>
        <v>0.11714132186996</v>
      </c>
      <c r="BU8" s="128">
        <v>65</v>
      </c>
      <c r="BV8" s="129">
        <f>IFERROR(BU8/BS8,"-")</f>
        <v>0.29816513761468</v>
      </c>
      <c r="BW8" s="130">
        <v>4733720</v>
      </c>
      <c r="BX8" s="131">
        <f>IFERROR(BW8/BS8,"-")</f>
        <v>21714.311926606</v>
      </c>
      <c r="BY8" s="132">
        <v>27</v>
      </c>
      <c r="BZ8" s="132">
        <v>9</v>
      </c>
      <c r="CA8" s="132">
        <v>29</v>
      </c>
      <c r="CB8" s="133">
        <v>33</v>
      </c>
      <c r="CC8" s="134">
        <f>IF(L8=0,"",IF(CB8=0,"",(CB8/L8)))</f>
        <v>0.017732401934444</v>
      </c>
      <c r="CD8" s="135">
        <v>6</v>
      </c>
      <c r="CE8" s="136">
        <f>IFERROR(CD8/CB8,"-")</f>
        <v>0.18181818181818</v>
      </c>
      <c r="CF8" s="137">
        <v>160000</v>
      </c>
      <c r="CG8" s="138">
        <f>IFERROR(CF8/CB8,"-")</f>
        <v>4848.4848484848</v>
      </c>
      <c r="CH8" s="139">
        <v>3</v>
      </c>
      <c r="CI8" s="139">
        <v>1</v>
      </c>
      <c r="CJ8" s="139">
        <v>2</v>
      </c>
      <c r="CK8" s="140">
        <v>217</v>
      </c>
      <c r="CL8" s="141">
        <v>10969965</v>
      </c>
      <c r="CM8" s="141">
        <v>1315000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303</v>
      </c>
      <c r="C9" s="189" t="s">
        <v>296</v>
      </c>
      <c r="D9" s="189" t="s">
        <v>297</v>
      </c>
      <c r="E9" s="189" t="s">
        <v>133</v>
      </c>
      <c r="F9" s="89" t="s">
        <v>304</v>
      </c>
      <c r="G9" s="89" t="s">
        <v>290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305</v>
      </c>
      <c r="G12" s="40"/>
      <c r="H12" s="184"/>
      <c r="I12" s="41">
        <f>SUM(I6:I11)</f>
        <v>7594</v>
      </c>
      <c r="J12" s="41">
        <f>SUM(J6:J11)</f>
        <v>0</v>
      </c>
      <c r="K12" s="41">
        <f>SUM(K6:K11)</f>
        <v>380881</v>
      </c>
      <c r="L12" s="41">
        <f>SUM(L6:L11)</f>
        <v>3708</v>
      </c>
      <c r="M12" s="42">
        <f>IFERROR(L12/K12,"-")</f>
        <v>0.0097353241563638</v>
      </c>
      <c r="N12" s="77">
        <f>SUM(N6:N11)</f>
        <v>203</v>
      </c>
      <c r="O12" s="77">
        <f>SUM(O6:O11)</f>
        <v>1296</v>
      </c>
      <c r="P12" s="42">
        <f>IFERROR(N12/L12,"-")</f>
        <v>0.054746494066882</v>
      </c>
      <c r="Q12" s="43">
        <f>IFERROR(H12/L12,"-")</f>
        <v>0</v>
      </c>
      <c r="R12" s="44">
        <f>SUM(R6:R11)</f>
        <v>455</v>
      </c>
      <c r="S12" s="42">
        <f>IFERROR(R12/L12,"-")</f>
        <v>0.12270765911543</v>
      </c>
      <c r="T12" s="184">
        <f>SUM(T6:T11)</f>
        <v>21612495</v>
      </c>
      <c r="U12" s="184">
        <f>IFERROR(T12/L12,"-")</f>
        <v>5828.6124595469</v>
      </c>
      <c r="V12" s="184">
        <f>IFERROR(T12/R12,"-")</f>
        <v>47499.989010989</v>
      </c>
      <c r="W12" s="184">
        <f>T12-H12</f>
        <v>21612495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