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<sst xmlns="http://schemas.openxmlformats.org/spreadsheetml/2006/main" uniqueCount="279">
  <si>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</si>
  <si>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</si>
  <si>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</si>
  <si>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</si>
  <si>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</si>
  <si>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</si>
  <si>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</si>
  <si>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</si>
  <si>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</si>
  <si>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</si>
  <si>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</si>
  <si>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</si>
  <si>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</si>
  <si>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</si>
  <si>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</si>
  <si>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</si>
  <si>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</si>
  <si>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</si>
  <si>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</si>
  <si>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</si>
  <si>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</si>
  <si>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</si>
  <si>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</si>
  <si>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</si>
  <si>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</si>
  <si>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</si>
  <si>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</si>
  <si>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</si>
  <si>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</si>
  <si>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</si>
  <si>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</si>
  <si>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</si>
  <si>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</si>
  <si>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</si>
  <si>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</si>
  <si>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</si>
  <si>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</si>
  <si>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</si>
  <si>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</si>
  <si>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</si>
  <si>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</si>
  <si>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</si>
  <si>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</si>
  <si>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</si>
  <si>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</si>
  <si>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</si>
  <si>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</si>
  <si>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</si>
  <si>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</si>
  <si>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</si>
  <si>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</si>
  <si>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</si>
  <si>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</si>
  <si>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</si>
  <si>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</si>
  <si>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</si>
  <si>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</si>
  <si>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icn114</t>
  </si>
  <si>
    <t>インターカラー</t>
  </si>
  <si>
    <t>デリヘル版3(LINEver)（晶エリー）</t>
  </si>
  <si>
    <t>LINEで出会いリクルート70歳まで応募可</t>
  </si>
  <si>
    <t>lp07</t>
  </si>
  <si>
    <t>スポニチ関東</t>
  </si>
  <si>
    <t>4C終面全5段</t>
  </si>
  <si>
    <t>5月21日(土)</t>
  </si>
  <si>
    <t>ic3047</t>
  </si>
  <si>
    <t>icn115</t>
  </si>
  <si>
    <t>スポニチ関西</t>
  </si>
  <si>
    <t>ic3048</t>
  </si>
  <si>
    <t>icn116</t>
  </si>
  <si>
    <t>スポニチ西部</t>
  </si>
  <si>
    <t>ic3049</t>
  </si>
  <si>
    <t>icn117</t>
  </si>
  <si>
    <t>スポニチ北海道</t>
  </si>
  <si>
    <t>ic3050</t>
  </si>
  <si>
    <t>ic3051</t>
  </si>
  <si>
    <t>(空電共通)</t>
  </si>
  <si>
    <t>空電</t>
  </si>
  <si>
    <t>空電 (共通)</t>
  </si>
  <si>
    <t>icn118</t>
  </si>
  <si>
    <t>デイリースポーツ関西</t>
  </si>
  <si>
    <t>全5段・半5段段つかみ10段保証</t>
  </si>
  <si>
    <t>10段保証</t>
  </si>
  <si>
    <t>ic3052</t>
  </si>
  <si>
    <t>ic3053</t>
  </si>
  <si>
    <t>カオス版（大浦真奈美）</t>
  </si>
  <si>
    <t>三密(秘密♡親密♡密着)の出会い中高年で大流行</t>
  </si>
  <si>
    <t>lp01</t>
  </si>
  <si>
    <t>icn119</t>
  </si>
  <si>
    <t>DVDパッケージ＿ストーリー版(LINEver)（高宮菜々子）</t>
  </si>
  <si>
    <t>え美熟女が(LINEver)</t>
  </si>
  <si>
    <t>ic3054</t>
  </si>
  <si>
    <t>ic3055</t>
  </si>
  <si>
    <t>デリヘル版2（大浦真奈美）</t>
  </si>
  <si>
    <t>従順な美熟女と出会う(私をペットにして)</t>
  </si>
  <si>
    <t>icn120</t>
  </si>
  <si>
    <t>右女9版(ヘスティア)(LINEver)（高宮菜々子）</t>
  </si>
  <si>
    <t>中年の男女がLINEで出会える昭和世代専門の出会い場</t>
  </si>
  <si>
    <t>ic3056</t>
  </si>
  <si>
    <t>ic3057</t>
  </si>
  <si>
    <t>icn121</t>
  </si>
  <si>
    <t>①再婚&amp;理解者版(LINEver)（高宮菜々子）</t>
  </si>
  <si>
    <t>①再婚&amp;理解者(LINEver)</t>
  </si>
  <si>
    <t>半2段つかみ20段保証</t>
  </si>
  <si>
    <t>20段保証</t>
  </si>
  <si>
    <t>ic3058</t>
  </si>
  <si>
    <t>ic3059</t>
  </si>
  <si>
    <t>②求人版（晶エリー）</t>
  </si>
  <si>
    <t>②学生いませんギャルもいません熟女熟女熟女熟女</t>
  </si>
  <si>
    <t>icn122</t>
  </si>
  <si>
    <t>③旧デイリー風(LINEver)（大浦真奈美）</t>
  </si>
  <si>
    <t>③中年の男女がLINEで出会える昭和世代専門の出会い場</t>
  </si>
  <si>
    <t>ic3060</t>
  </si>
  <si>
    <t>ic3061</t>
  </si>
  <si>
    <t>④狙い撃ち版（高宮菜々子）</t>
  </si>
  <si>
    <t>④美しい自撮りを載せる美熟女をロックオン</t>
  </si>
  <si>
    <t>ic3062</t>
  </si>
  <si>
    <t>icn123</t>
  </si>
  <si>
    <t>ニッカン西部</t>
  </si>
  <si>
    <t>1～10日</t>
  </si>
  <si>
    <t>ic3063</t>
  </si>
  <si>
    <t>icn124</t>
  </si>
  <si>
    <t>②旧デイリー風(LINEver)（大浦真奈美）</t>
  </si>
  <si>
    <t>②中年の男女がLINEで出会える昭和世代専門の出会い場</t>
  </si>
  <si>
    <t>11～20日</t>
  </si>
  <si>
    <t>ic3064</t>
  </si>
  <si>
    <t>ic3065</t>
  </si>
  <si>
    <t>③狙い撃ち版（晶エリー）</t>
  </si>
  <si>
    <t>③セクシーな自撮りを載せる美熟女を狙い撃ち</t>
  </si>
  <si>
    <t>21～31日</t>
  </si>
  <si>
    <t>ic3066</t>
  </si>
  <si>
    <t>icn125</t>
  </si>
  <si>
    <t>DVDパッケージ＿ストーリー版(LINEver)（晶エリー）</t>
  </si>
  <si>
    <t>全5段</t>
  </si>
  <si>
    <t>5月08日(日)</t>
  </si>
  <si>
    <t>ic3067</t>
  </si>
  <si>
    <t>ic3068</t>
  </si>
  <si>
    <t>icn126</t>
  </si>
  <si>
    <t>ic3069</t>
  </si>
  <si>
    <t>ic3070</t>
  </si>
  <si>
    <t>icn127</t>
  </si>
  <si>
    <t>サンスポ関東</t>
  </si>
  <si>
    <t>5月15日(日)</t>
  </si>
  <si>
    <t>ic3071</t>
  </si>
  <si>
    <t>ic3072</t>
  </si>
  <si>
    <t>icn128</t>
  </si>
  <si>
    <t>デリヘル版3(LINEver)（高宮菜々子）</t>
  </si>
  <si>
    <t>1C終面全5段</t>
  </si>
  <si>
    <t>ic3073</t>
  </si>
  <si>
    <t>ic3074</t>
  </si>
  <si>
    <t>icn129</t>
  </si>
  <si>
    <t>サンスポ関西</t>
  </si>
  <si>
    <t>ic3075</t>
  </si>
  <si>
    <t>ic3076</t>
  </si>
  <si>
    <t>icn130</t>
  </si>
  <si>
    <t>ic3077</t>
  </si>
  <si>
    <t>ic3078</t>
  </si>
  <si>
    <t>icn131</t>
  </si>
  <si>
    <t>5月26日(木)</t>
  </si>
  <si>
    <t>ic3079</t>
  </si>
  <si>
    <t>ic3080</t>
  </si>
  <si>
    <t>ic3081</t>
  </si>
  <si>
    <t>学生いませんギャルもいません熟女熟女熟女熟女</t>
  </si>
  <si>
    <t>5月20日(金)</t>
  </si>
  <si>
    <t>ic3082</t>
  </si>
  <si>
    <t>icn132</t>
  </si>
  <si>
    <t>ニッカン関西</t>
  </si>
  <si>
    <t>5月07日(土)</t>
  </si>
  <si>
    <t>ic3083</t>
  </si>
  <si>
    <t>ic3084</t>
  </si>
  <si>
    <t>icn133</t>
  </si>
  <si>
    <t>半5段</t>
  </si>
  <si>
    <t>5月22日(日)</t>
  </si>
  <si>
    <t>ic3085</t>
  </si>
  <si>
    <t>ic3086</t>
  </si>
  <si>
    <t>ic3087</t>
  </si>
  <si>
    <t>コンパニオン版（大浦真奈美）</t>
  </si>
  <si>
    <t>食事の後にお持ち帰りしたぜ</t>
  </si>
  <si>
    <t>5月29日(日)</t>
  </si>
  <si>
    <t>ic3088</t>
  </si>
  <si>
    <t>ic3089</t>
  </si>
  <si>
    <t>日本の出会い系番付第1位に推薦します</t>
  </si>
  <si>
    <t>5月06日(金)</t>
  </si>
  <si>
    <t>ic3090</t>
  </si>
  <si>
    <t>ic3091</t>
  </si>
  <si>
    <t>5月01日(日)</t>
  </si>
  <si>
    <t>ic3092</t>
  </si>
  <si>
    <t>icn134</t>
  </si>
  <si>
    <t>大正版(LINEver)（晶エリー）</t>
  </si>
  <si>
    <t>学生いませんギャルもいません40代50代60代中年女性が多いサイト</t>
  </si>
  <si>
    <t>スポーツ報知関東</t>
  </si>
  <si>
    <t>4C終面雑報</t>
  </si>
  <si>
    <t>ic3093</t>
  </si>
  <si>
    <t>ic3094</t>
  </si>
  <si>
    <t>icn135</t>
  </si>
  <si>
    <t>旧デイリー風(LINEver)（大浦真奈美）</t>
  </si>
  <si>
    <t>もう50代の熟女だけど、LINEで誘ってもいい？</t>
  </si>
  <si>
    <t>5月11日(水)</t>
  </si>
  <si>
    <t>ic3095</t>
  </si>
  <si>
    <t>ic3096</t>
  </si>
  <si>
    <t>ic3097</t>
  </si>
  <si>
    <t>東スポ・大スポ・九スポ・中京</t>
  </si>
  <si>
    <t>記事枠</t>
  </si>
  <si>
    <t>5月19日(木)</t>
  </si>
  <si>
    <t>ic3098</t>
  </si>
  <si>
    <t>ic3099</t>
  </si>
  <si>
    <t>記事(ノーマル)（）</t>
  </si>
  <si>
    <t>デイリー4「付き合う？or突き合う？どっちもＯＫな女性と即日デート」</t>
  </si>
  <si>
    <t>4C記事枠</t>
  </si>
  <si>
    <t>ic3100</t>
  </si>
  <si>
    <t>記事(黄)（）</t>
  </si>
  <si>
    <t>デイリー5「性一杯な出会いを応援」</t>
  </si>
  <si>
    <t>ic3101</t>
  </si>
  <si>
    <t>記事(青)（）</t>
  </si>
  <si>
    <t>デイリー6「つまみ食いOK」様々な美熟女と出会い放題」</t>
  </si>
  <si>
    <t>ic3102</t>
  </si>
  <si>
    <t>記事(赤)（）</t>
  </si>
  <si>
    <t>デイリー7「パンパンに溜まったオジサンが欲しい熟女のお誘い」</t>
  </si>
  <si>
    <t>ic3103</t>
  </si>
  <si>
    <t>記事(緑)（）</t>
  </si>
  <si>
    <t>ワンナイト人妻</t>
  </si>
  <si>
    <t>ic3104</t>
  </si>
  <si>
    <t>共通</t>
  </si>
  <si>
    <t>ic3105</t>
  </si>
  <si>
    <t>九スポ</t>
  </si>
  <si>
    <t>ic3106</t>
  </si>
  <si>
    <t>ic3107</t>
  </si>
  <si>
    <t>ic3108</t>
  </si>
  <si>
    <t>新聞 TOTAL</t>
  </si>
  <si>
    <t>●雑誌 広告</t>
  </si>
  <si>
    <t>icn113</t>
  </si>
  <si>
    <t>徳間書店</t>
  </si>
  <si>
    <t>アダルトチック版(LINEver)（高宮菜々子）</t>
  </si>
  <si>
    <t>元手0円お色気熟女と中年男性がLINEで出会える</t>
  </si>
  <si>
    <t>アサヒ芸能</t>
  </si>
  <si>
    <t>4C1P</t>
  </si>
  <si>
    <t>5月10日(火)</t>
  </si>
  <si>
    <t>za221</t>
  </si>
  <si>
    <t>za222</t>
  </si>
  <si>
    <t>ad784</t>
  </si>
  <si>
    <t>アドライヴ</t>
  </si>
  <si>
    <t>いろいろ</t>
  </si>
  <si>
    <t>企画枠4コマ漫画_横型</t>
  </si>
  <si>
    <t>ウーマンハンター</t>
  </si>
  <si>
    <t>1枠　4C1P（全6枠）</t>
  </si>
  <si>
    <t>雑誌 TOTAL</t>
  </si>
  <si>
    <t>●DVD 広告</t>
  </si>
  <si>
    <t>pa579</t>
  </si>
  <si>
    <t>三和出版</t>
  </si>
  <si>
    <t>DVD漫画きよし</t>
  </si>
  <si>
    <t>A4変形、CVSフル、860円、10万部</t>
  </si>
  <si>
    <t>MEN'S DVD</t>
  </si>
  <si>
    <t>DVD貼付け面4C1/3P</t>
  </si>
  <si>
    <t>5月27日(金)</t>
  </si>
  <si>
    <t>pa580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</si>
  <si>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</si>
  <si>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</si>
  <si>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</si>
  <si>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</si>
  <si>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</si>
  <si>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</si>
  <si>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</si>
  <si>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</si>
  <si>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5/1～5/31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</si>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</sst>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9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0.15342857142857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229</v>
      </c>
      <c r="O6" s="91">
        <v>0</v>
      </c>
      <c r="P6" s="92">
        <v>0</v>
      </c>
      <c r="Q6" s="93">
        <f>O6+P6</f>
        <v>0</v>
      </c>
      <c r="R6" s="81">
        <f>IFERROR(Q6/N6,"-")</f>
        <v>0</v>
      </c>
      <c r="S6" s="80">
        <v>0</v>
      </c>
      <c r="T6" s="80">
        <v>0</v>
      </c>
      <c r="U6" s="81" t="str">
        <f>IFERROR(T6/(Q6),"-")</f>
        <v>-</v>
      </c>
      <c r="V6" s="82">
        <f>IFERROR(K6/SUM(Q6:Q14),"-")</f>
        <v>7526.8817204301</v>
      </c>
      <c r="W6" s="83">
        <v>0</v>
      </c>
      <c r="X6" s="81" t="str">
        <f>IF(Q6=0,"-",W6/Q6)</f>
        <v>-</v>
      </c>
      <c r="Y6" s="186">
        <v>0</v>
      </c>
      <c r="Z6" s="187" t="str">
        <f>IFERROR(Y6/Q6,"-")</f>
        <v>-</v>
      </c>
      <c r="AA6" s="187" t="str">
        <f>IFERROR(Y6/W6,"-")</f>
        <v>-</v>
      </c>
      <c r="AB6" s="181">
        <f>SUM(Y6:Y14)-SUM(K6:K14)</f>
        <v>-592600</v>
      </c>
      <c r="AC6" s="85">
        <f>SUM(Y6:Y14)/SUM(K6:K14)</f>
        <v>0.15342857142857</v>
      </c>
      <c r="AD6" s="78"/>
      <c r="AE6" s="94"/>
      <c r="AF6" s="95" t="str">
        <f>IF(Q6=0,"",IF(AE6=0,"",(AE6/Q6)))</f>
        <v/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 t="str">
        <f>IF(Q6=0,"",IF(AN6=0,"",(AN6/Q6)))</f>
        <v/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 t="str">
        <f>IF(Q6=0,"",IF(AW6=0,"",(AW6/Q6)))</f>
        <v/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 t="str">
        <f>IF(Q6=0,"",IF(BF6=0,"",(BF6/Q6)))</f>
        <v/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 t="str">
        <f>IF(Q6=0,"",IF(BO6=0,"",(BO6/Q6)))</f>
        <v/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 t="str">
        <f>IF(Q6=0,"",IF(BX6=0,"",(BX6/Q6)))</f>
        <v/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 t="str">
        <f>IF(Q6=0,"",IF(CG6=0,"",(CG6/Q6)))</f>
        <v/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/>
      <c r="I7" s="89"/>
      <c r="J7" s="89"/>
      <c r="K7" s="181"/>
      <c r="L7" s="80">
        <v>100</v>
      </c>
      <c r="M7" s="80">
        <v>0</v>
      </c>
      <c r="N7" s="80">
        <v>290</v>
      </c>
      <c r="O7" s="91">
        <v>43</v>
      </c>
      <c r="P7" s="92">
        <v>0</v>
      </c>
      <c r="Q7" s="93">
        <f>O7+P7</f>
        <v>43</v>
      </c>
      <c r="R7" s="81">
        <f>IFERROR(Q7/N7,"-")</f>
        <v>0.14827586206897</v>
      </c>
      <c r="S7" s="80">
        <v>1</v>
      </c>
      <c r="T7" s="80">
        <v>9</v>
      </c>
      <c r="U7" s="81">
        <f>IFERROR(T7/(Q7),"-")</f>
        <v>0.2093023255814</v>
      </c>
      <c r="V7" s="82"/>
      <c r="W7" s="83">
        <v>2</v>
      </c>
      <c r="X7" s="81">
        <f>IF(Q7=0,"-",W7/Q7)</f>
        <v>0.046511627906977</v>
      </c>
      <c r="Y7" s="186">
        <v>18000</v>
      </c>
      <c r="Z7" s="187">
        <f>IFERROR(Y7/Q7,"-")</f>
        <v>418.60465116279</v>
      </c>
      <c r="AA7" s="187">
        <f>IFERROR(Y7/W7,"-")</f>
        <v>9000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7</v>
      </c>
      <c r="AO7" s="101">
        <f>IF(Q7=0,"",IF(AN7=0,"",(AN7/Q7)))</f>
        <v>0.16279069767442</v>
      </c>
      <c r="AP7" s="100">
        <v>1</v>
      </c>
      <c r="AQ7" s="102">
        <f>IFERROR(AP7/AN7,"-")</f>
        <v>0.14285714285714</v>
      </c>
      <c r="AR7" s="103">
        <v>3000</v>
      </c>
      <c r="AS7" s="104">
        <f>IFERROR(AR7/AN7,"-")</f>
        <v>428.57142857143</v>
      </c>
      <c r="AT7" s="105">
        <v>1</v>
      </c>
      <c r="AU7" s="105"/>
      <c r="AV7" s="105"/>
      <c r="AW7" s="106">
        <v>4</v>
      </c>
      <c r="AX7" s="107">
        <f>IF(Q7=0,"",IF(AW7=0,"",(AW7/Q7)))</f>
        <v>0.093023255813953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16</v>
      </c>
      <c r="BG7" s="113">
        <f>IF(Q7=0,"",IF(BF7=0,"",(BF7/Q7)))</f>
        <v>0.37209302325581</v>
      </c>
      <c r="BH7" s="112">
        <v>1</v>
      </c>
      <c r="BI7" s="114">
        <f>IFERROR(BH7/BF7,"-")</f>
        <v>0.0625</v>
      </c>
      <c r="BJ7" s="115">
        <v>15000</v>
      </c>
      <c r="BK7" s="116">
        <f>IFERROR(BJ7/BF7,"-")</f>
        <v>937.5</v>
      </c>
      <c r="BL7" s="117"/>
      <c r="BM7" s="117">
        <v>1</v>
      </c>
      <c r="BN7" s="117"/>
      <c r="BO7" s="119">
        <v>12</v>
      </c>
      <c r="BP7" s="120">
        <f>IF(Q7=0,"",IF(BO7=0,"",(BO7/Q7)))</f>
        <v>0.27906976744186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4</v>
      </c>
      <c r="BY7" s="127">
        <f>IF(Q7=0,"",IF(BX7=0,"",(BX7/Q7)))</f>
        <v>0.093023255813953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18000</v>
      </c>
      <c r="CR7" s="141">
        <v>15000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66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67</v>
      </c>
      <c r="I8" s="89" t="s">
        <v>63</v>
      </c>
      <c r="J8" s="190" t="s">
        <v>64</v>
      </c>
      <c r="K8" s="181"/>
      <c r="L8" s="80">
        <v>1</v>
      </c>
      <c r="M8" s="80">
        <v>0</v>
      </c>
      <c r="N8" s="80">
        <v>266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68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/>
      <c r="I9" s="89"/>
      <c r="J9" s="89"/>
      <c r="K9" s="181"/>
      <c r="L9" s="80">
        <v>63</v>
      </c>
      <c r="M9" s="80">
        <v>0</v>
      </c>
      <c r="N9" s="80">
        <v>215</v>
      </c>
      <c r="O9" s="91">
        <v>22</v>
      </c>
      <c r="P9" s="92">
        <v>0</v>
      </c>
      <c r="Q9" s="93">
        <f>O9+P9</f>
        <v>22</v>
      </c>
      <c r="R9" s="81">
        <f>IFERROR(Q9/N9,"-")</f>
        <v>0.10232558139535</v>
      </c>
      <c r="S9" s="80">
        <v>2</v>
      </c>
      <c r="T9" s="80">
        <v>2</v>
      </c>
      <c r="U9" s="81">
        <f>IFERROR(T9/(Q9),"-")</f>
        <v>0.090909090909091</v>
      </c>
      <c r="V9" s="82"/>
      <c r="W9" s="83">
        <v>4</v>
      </c>
      <c r="X9" s="81">
        <f>IF(Q9=0,"-",W9/Q9)</f>
        <v>0.18181818181818</v>
      </c>
      <c r="Y9" s="186">
        <v>36000</v>
      </c>
      <c r="Z9" s="187">
        <f>IFERROR(Y9/Q9,"-")</f>
        <v>1636.3636363636</v>
      </c>
      <c r="AA9" s="187">
        <f>IFERROR(Y9/W9,"-")</f>
        <v>9000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2</v>
      </c>
      <c r="AO9" s="101">
        <f>IF(Q9=0,"",IF(AN9=0,"",(AN9/Q9)))</f>
        <v>0.090909090909091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2</v>
      </c>
      <c r="AX9" s="107">
        <f>IF(Q9=0,"",IF(AW9=0,"",(AW9/Q9)))</f>
        <v>0.090909090909091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4</v>
      </c>
      <c r="BG9" s="113">
        <f>IF(Q9=0,"",IF(BF9=0,"",(BF9/Q9)))</f>
        <v>0.18181818181818</v>
      </c>
      <c r="BH9" s="112">
        <v>1</v>
      </c>
      <c r="BI9" s="114">
        <f>IFERROR(BH9/BF9,"-")</f>
        <v>0.25</v>
      </c>
      <c r="BJ9" s="115">
        <v>5000</v>
      </c>
      <c r="BK9" s="116">
        <f>IFERROR(BJ9/BF9,"-")</f>
        <v>1250</v>
      </c>
      <c r="BL9" s="117">
        <v>1</v>
      </c>
      <c r="BM9" s="117"/>
      <c r="BN9" s="117"/>
      <c r="BO9" s="119">
        <v>10</v>
      </c>
      <c r="BP9" s="120">
        <f>IF(Q9=0,"",IF(BO9=0,"",(BO9/Q9)))</f>
        <v>0.45454545454545</v>
      </c>
      <c r="BQ9" s="121">
        <v>3</v>
      </c>
      <c r="BR9" s="122">
        <f>IFERROR(BQ9/BO9,"-")</f>
        <v>0.3</v>
      </c>
      <c r="BS9" s="123">
        <v>20000</v>
      </c>
      <c r="BT9" s="124">
        <f>IFERROR(BS9/BO9,"-")</f>
        <v>2000</v>
      </c>
      <c r="BU9" s="125">
        <v>2</v>
      </c>
      <c r="BV9" s="125"/>
      <c r="BW9" s="125">
        <v>1</v>
      </c>
      <c r="BX9" s="126">
        <v>3</v>
      </c>
      <c r="BY9" s="127">
        <f>IF(Q9=0,"",IF(BX9=0,"",(BX9/Q9)))</f>
        <v>0.13636363636364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0.045454545454545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4</v>
      </c>
      <c r="CQ9" s="141">
        <v>36000</v>
      </c>
      <c r="CR9" s="141">
        <v>14000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69</v>
      </c>
      <c r="C10" s="189" t="s">
        <v>58</v>
      </c>
      <c r="D10" s="189"/>
      <c r="E10" s="189" t="s">
        <v>59</v>
      </c>
      <c r="F10" s="189" t="s">
        <v>60</v>
      </c>
      <c r="G10" s="189" t="s">
        <v>61</v>
      </c>
      <c r="H10" s="89" t="s">
        <v>70</v>
      </c>
      <c r="I10" s="89" t="s">
        <v>63</v>
      </c>
      <c r="J10" s="190" t="s">
        <v>64</v>
      </c>
      <c r="K10" s="181"/>
      <c r="L10" s="80">
        <v>0</v>
      </c>
      <c r="M10" s="80">
        <v>0</v>
      </c>
      <c r="N10" s="80">
        <v>48</v>
      </c>
      <c r="O10" s="91">
        <v>0</v>
      </c>
      <c r="P10" s="92">
        <v>0</v>
      </c>
      <c r="Q10" s="93">
        <f>O10+P10</f>
        <v>0</v>
      </c>
      <c r="R10" s="81">
        <f>IFERROR(Q10/N10,"-")</f>
        <v>0</v>
      </c>
      <c r="S10" s="80">
        <v>0</v>
      </c>
      <c r="T10" s="80">
        <v>0</v>
      </c>
      <c r="U10" s="81" t="str">
        <f>IFERROR(T10/(Q10),"-")</f>
        <v>-</v>
      </c>
      <c r="V10" s="82"/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/>
      <c r="AC10" s="85"/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71</v>
      </c>
      <c r="C11" s="189" t="s">
        <v>58</v>
      </c>
      <c r="D11" s="189"/>
      <c r="E11" s="189" t="s">
        <v>59</v>
      </c>
      <c r="F11" s="189" t="s">
        <v>60</v>
      </c>
      <c r="G11" s="189" t="s">
        <v>61</v>
      </c>
      <c r="H11" s="89"/>
      <c r="I11" s="89"/>
      <c r="J11" s="89"/>
      <c r="K11" s="181"/>
      <c r="L11" s="80">
        <v>13</v>
      </c>
      <c r="M11" s="80">
        <v>0</v>
      </c>
      <c r="N11" s="80">
        <v>45</v>
      </c>
      <c r="O11" s="91">
        <v>5</v>
      </c>
      <c r="P11" s="92">
        <v>0</v>
      </c>
      <c r="Q11" s="93">
        <f>O11+P11</f>
        <v>5</v>
      </c>
      <c r="R11" s="81">
        <f>IFERROR(Q11/N11,"-")</f>
        <v>0.11111111111111</v>
      </c>
      <c r="S11" s="80">
        <v>0</v>
      </c>
      <c r="T11" s="80">
        <v>3</v>
      </c>
      <c r="U11" s="81">
        <f>IFERROR(T11/(Q11),"-")</f>
        <v>0.6</v>
      </c>
      <c r="V11" s="82"/>
      <c r="W11" s="83">
        <v>2</v>
      </c>
      <c r="X11" s="81">
        <f>IF(Q11=0,"-",W11/Q11)</f>
        <v>0.4</v>
      </c>
      <c r="Y11" s="186">
        <v>8000</v>
      </c>
      <c r="Z11" s="187">
        <f>IFERROR(Y11/Q11,"-")</f>
        <v>1600</v>
      </c>
      <c r="AA11" s="187">
        <f>IFERROR(Y11/W11,"-")</f>
        <v>4000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0.2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2</v>
      </c>
      <c r="BP11" s="120">
        <f>IF(Q11=0,"",IF(BO11=0,"",(BO11/Q11)))</f>
        <v>0.4</v>
      </c>
      <c r="BQ11" s="121">
        <v>1</v>
      </c>
      <c r="BR11" s="122">
        <f>IFERROR(BQ11/BO11,"-")</f>
        <v>0.5</v>
      </c>
      <c r="BS11" s="123">
        <v>3000</v>
      </c>
      <c r="BT11" s="124">
        <f>IFERROR(BS11/BO11,"-")</f>
        <v>1500</v>
      </c>
      <c r="BU11" s="125">
        <v>1</v>
      </c>
      <c r="BV11" s="125"/>
      <c r="BW11" s="125"/>
      <c r="BX11" s="126">
        <v>2</v>
      </c>
      <c r="BY11" s="127">
        <f>IF(Q11=0,"",IF(BX11=0,"",(BX11/Q11)))</f>
        <v>0.4</v>
      </c>
      <c r="BZ11" s="128">
        <v>1</v>
      </c>
      <c r="CA11" s="129">
        <f>IFERROR(BZ11/BX11,"-")</f>
        <v>0.5</v>
      </c>
      <c r="CB11" s="130">
        <v>5000</v>
      </c>
      <c r="CC11" s="131">
        <f>IFERROR(CB11/BX11,"-")</f>
        <v>2500</v>
      </c>
      <c r="CD11" s="132">
        <v>1</v>
      </c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2</v>
      </c>
      <c r="CQ11" s="141">
        <v>8000</v>
      </c>
      <c r="CR11" s="141">
        <v>5000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72</v>
      </c>
      <c r="C12" s="189" t="s">
        <v>58</v>
      </c>
      <c r="D12" s="189"/>
      <c r="E12" s="189" t="s">
        <v>59</v>
      </c>
      <c r="F12" s="189" t="s">
        <v>60</v>
      </c>
      <c r="G12" s="189" t="s">
        <v>61</v>
      </c>
      <c r="H12" s="89" t="s">
        <v>73</v>
      </c>
      <c r="I12" s="89" t="s">
        <v>63</v>
      </c>
      <c r="J12" s="190" t="s">
        <v>64</v>
      </c>
      <c r="K12" s="181"/>
      <c r="L12" s="80">
        <v>0</v>
      </c>
      <c r="M12" s="80">
        <v>0</v>
      </c>
      <c r="N12" s="80">
        <v>41</v>
      </c>
      <c r="O12" s="91">
        <v>0</v>
      </c>
      <c r="P12" s="92">
        <v>0</v>
      </c>
      <c r="Q12" s="93">
        <f>O12+P12</f>
        <v>0</v>
      </c>
      <c r="R12" s="81">
        <f>IFERROR(Q12/N12,"-")</f>
        <v>0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74</v>
      </c>
      <c r="C13" s="189" t="s">
        <v>58</v>
      </c>
      <c r="D13" s="189"/>
      <c r="E13" s="189" t="s">
        <v>59</v>
      </c>
      <c r="F13" s="189" t="s">
        <v>60</v>
      </c>
      <c r="G13" s="189" t="s">
        <v>61</v>
      </c>
      <c r="H13" s="89"/>
      <c r="I13" s="89"/>
      <c r="J13" s="89"/>
      <c r="K13" s="181"/>
      <c r="L13" s="80">
        <v>17</v>
      </c>
      <c r="M13" s="80">
        <v>0</v>
      </c>
      <c r="N13" s="80">
        <v>70</v>
      </c>
      <c r="O13" s="91">
        <v>7</v>
      </c>
      <c r="P13" s="92">
        <v>0</v>
      </c>
      <c r="Q13" s="93">
        <f>O13+P13</f>
        <v>7</v>
      </c>
      <c r="R13" s="81">
        <f>IFERROR(Q13/N13,"-")</f>
        <v>0.1</v>
      </c>
      <c r="S13" s="80">
        <v>1</v>
      </c>
      <c r="T13" s="80">
        <v>2</v>
      </c>
      <c r="U13" s="81">
        <f>IFERROR(T13/(Q13),"-")</f>
        <v>0.28571428571429</v>
      </c>
      <c r="V13" s="82"/>
      <c r="W13" s="83">
        <v>1</v>
      </c>
      <c r="X13" s="81">
        <f>IF(Q13=0,"-",W13/Q13)</f>
        <v>0.14285714285714</v>
      </c>
      <c r="Y13" s="186">
        <v>5000</v>
      </c>
      <c r="Z13" s="187">
        <f>IFERROR(Y13/Q13,"-")</f>
        <v>714.28571428571</v>
      </c>
      <c r="AA13" s="187">
        <f>IFERROR(Y13/W13,"-")</f>
        <v>5000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4</v>
      </c>
      <c r="BG13" s="113">
        <f>IF(Q13=0,"",IF(BF13=0,"",(BF13/Q13)))</f>
        <v>0.57142857142857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1</v>
      </c>
      <c r="BP13" s="120">
        <f>IF(Q13=0,"",IF(BO13=0,"",(BO13/Q13)))</f>
        <v>0.14285714285714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2</v>
      </c>
      <c r="BY13" s="127">
        <f>IF(Q13=0,"",IF(BX13=0,"",(BX13/Q13)))</f>
        <v>0.28571428571429</v>
      </c>
      <c r="BZ13" s="128">
        <v>1</v>
      </c>
      <c r="CA13" s="129">
        <f>IFERROR(BZ13/BX13,"-")</f>
        <v>0.5</v>
      </c>
      <c r="CB13" s="130">
        <v>5000</v>
      </c>
      <c r="CC13" s="131">
        <f>IFERROR(CB13/BX13,"-")</f>
        <v>2500</v>
      </c>
      <c r="CD13" s="132">
        <v>1</v>
      </c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5000</v>
      </c>
      <c r="CR13" s="141">
        <v>5000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75</v>
      </c>
      <c r="C14" s="189" t="s">
        <v>58</v>
      </c>
      <c r="D14" s="189"/>
      <c r="E14" s="189" t="s">
        <v>76</v>
      </c>
      <c r="F14" s="189" t="s">
        <v>76</v>
      </c>
      <c r="G14" s="189" t="s">
        <v>77</v>
      </c>
      <c r="H14" s="89" t="s">
        <v>78</v>
      </c>
      <c r="I14" s="89"/>
      <c r="J14" s="89"/>
      <c r="K14" s="181"/>
      <c r="L14" s="80">
        <v>100</v>
      </c>
      <c r="M14" s="80">
        <v>60</v>
      </c>
      <c r="N14" s="80">
        <v>24</v>
      </c>
      <c r="O14" s="91">
        <v>16</v>
      </c>
      <c r="P14" s="92">
        <v>0</v>
      </c>
      <c r="Q14" s="93">
        <f>O14+P14</f>
        <v>16</v>
      </c>
      <c r="R14" s="81">
        <f>IFERROR(Q14/N14,"-")</f>
        <v>0.66666666666667</v>
      </c>
      <c r="S14" s="80">
        <v>2</v>
      </c>
      <c r="T14" s="80">
        <v>2</v>
      </c>
      <c r="U14" s="81">
        <f>IFERROR(T14/(Q14),"-")</f>
        <v>0.125</v>
      </c>
      <c r="V14" s="82"/>
      <c r="W14" s="83">
        <v>0</v>
      </c>
      <c r="X14" s="81">
        <f>IF(Q14=0,"-",W14/Q14)</f>
        <v>0</v>
      </c>
      <c r="Y14" s="186">
        <v>40400</v>
      </c>
      <c r="Z14" s="187">
        <f>IFERROR(Y14/Q14,"-")</f>
        <v>2525</v>
      </c>
      <c r="AA14" s="187" t="str">
        <f>IFERROR(Y14/W14,"-")</f>
        <v>-</v>
      </c>
      <c r="AB14" s="181"/>
      <c r="AC14" s="85"/>
      <c r="AD14" s="78"/>
      <c r="AE14" s="94">
        <v>1</v>
      </c>
      <c r="AF14" s="95">
        <f>IF(Q14=0,"",IF(AE14=0,"",(AE14/Q14)))</f>
        <v>0.0625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4</v>
      </c>
      <c r="BG14" s="113">
        <f>IF(Q14=0,"",IF(BF14=0,"",(BF14/Q14)))</f>
        <v>0.25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2</v>
      </c>
      <c r="BP14" s="120">
        <f>IF(Q14=0,"",IF(BO14=0,"",(BO14/Q14)))</f>
        <v>0.125</v>
      </c>
      <c r="BQ14" s="121">
        <v>1</v>
      </c>
      <c r="BR14" s="122">
        <f>IFERROR(BQ14/BO14,"-")</f>
        <v>0.5</v>
      </c>
      <c r="BS14" s="123">
        <v>5000</v>
      </c>
      <c r="BT14" s="124">
        <f>IFERROR(BS14/BO14,"-")</f>
        <v>2500</v>
      </c>
      <c r="BU14" s="125">
        <v>1</v>
      </c>
      <c r="BV14" s="125"/>
      <c r="BW14" s="125"/>
      <c r="BX14" s="126">
        <v>9</v>
      </c>
      <c r="BY14" s="127">
        <f>IF(Q14=0,"",IF(BX14=0,"",(BX14/Q14)))</f>
        <v>0.5625</v>
      </c>
      <c r="BZ14" s="128">
        <v>2</v>
      </c>
      <c r="CA14" s="129">
        <f>IFERROR(BZ14/BX14,"-")</f>
        <v>0.22222222222222</v>
      </c>
      <c r="CB14" s="130">
        <v>680400</v>
      </c>
      <c r="CC14" s="131">
        <f>IFERROR(CB14/BX14,"-")</f>
        <v>75600</v>
      </c>
      <c r="CD14" s="132">
        <v>1</v>
      </c>
      <c r="CE14" s="132"/>
      <c r="CF14" s="132">
        <v>1</v>
      </c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40400</v>
      </c>
      <c r="CR14" s="141">
        <v>675400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>
        <f>AC15</f>
        <v>0.265</v>
      </c>
      <c r="B15" s="189" t="s">
        <v>79</v>
      </c>
      <c r="C15" s="189" t="s">
        <v>58</v>
      </c>
      <c r="D15" s="189"/>
      <c r="E15" s="189" t="s">
        <v>59</v>
      </c>
      <c r="F15" s="189" t="s">
        <v>60</v>
      </c>
      <c r="G15" s="189" t="s">
        <v>61</v>
      </c>
      <c r="H15" s="89" t="s">
        <v>80</v>
      </c>
      <c r="I15" s="89" t="s">
        <v>81</v>
      </c>
      <c r="J15" s="89" t="s">
        <v>82</v>
      </c>
      <c r="K15" s="181">
        <v>200000</v>
      </c>
      <c r="L15" s="80">
        <v>0</v>
      </c>
      <c r="M15" s="80">
        <v>0</v>
      </c>
      <c r="N15" s="80">
        <v>102</v>
      </c>
      <c r="O15" s="91">
        <v>0</v>
      </c>
      <c r="P15" s="92">
        <v>0</v>
      </c>
      <c r="Q15" s="93">
        <f>O15+P15</f>
        <v>0</v>
      </c>
      <c r="R15" s="81">
        <f>IFERROR(Q15/N15,"-")</f>
        <v>0</v>
      </c>
      <c r="S15" s="80">
        <v>0</v>
      </c>
      <c r="T15" s="80">
        <v>0</v>
      </c>
      <c r="U15" s="81" t="str">
        <f>IFERROR(T15/(Q15),"-")</f>
        <v>-</v>
      </c>
      <c r="V15" s="82">
        <f>IFERROR(K15/SUM(Q15:Q23),"-")</f>
        <v>9523.8095238095</v>
      </c>
      <c r="W15" s="83">
        <v>0</v>
      </c>
      <c r="X15" s="81" t="str">
        <f>IF(Q15=0,"-",W15/Q15)</f>
        <v>-</v>
      </c>
      <c r="Y15" s="186">
        <v>0</v>
      </c>
      <c r="Z15" s="187" t="str">
        <f>IFERROR(Y15/Q15,"-")</f>
        <v>-</v>
      </c>
      <c r="AA15" s="187" t="str">
        <f>IFERROR(Y15/W15,"-")</f>
        <v>-</v>
      </c>
      <c r="AB15" s="181">
        <f>SUM(Y15:Y23)-SUM(K15:K23)</f>
        <v>-147000</v>
      </c>
      <c r="AC15" s="85">
        <f>SUM(Y15:Y23)/SUM(K15:K23)</f>
        <v>0.265</v>
      </c>
      <c r="AD15" s="78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83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/>
      <c r="I16" s="89" t="s">
        <v>81</v>
      </c>
      <c r="J16" s="89"/>
      <c r="K16" s="181"/>
      <c r="L16" s="80">
        <v>19</v>
      </c>
      <c r="M16" s="80">
        <v>0</v>
      </c>
      <c r="N16" s="80">
        <v>73</v>
      </c>
      <c r="O16" s="91">
        <v>7</v>
      </c>
      <c r="P16" s="92">
        <v>0</v>
      </c>
      <c r="Q16" s="93">
        <f>O16+P16</f>
        <v>7</v>
      </c>
      <c r="R16" s="81">
        <f>IFERROR(Q16/N16,"-")</f>
        <v>0.095890410958904</v>
      </c>
      <c r="S16" s="80">
        <v>1</v>
      </c>
      <c r="T16" s="80">
        <v>1</v>
      </c>
      <c r="U16" s="81">
        <f>IFERROR(T16/(Q16),"-")</f>
        <v>0.14285714285714</v>
      </c>
      <c r="V16" s="82"/>
      <c r="W16" s="83">
        <v>2</v>
      </c>
      <c r="X16" s="81">
        <f>IF(Q16=0,"-",W16/Q16)</f>
        <v>0.28571428571429</v>
      </c>
      <c r="Y16" s="186">
        <v>45000</v>
      </c>
      <c r="Z16" s="187">
        <f>IFERROR(Y16/Q16,"-")</f>
        <v>6428.5714285714</v>
      </c>
      <c r="AA16" s="187">
        <f>IFERROR(Y16/W16,"-")</f>
        <v>22500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2</v>
      </c>
      <c r="AO16" s="101">
        <f>IF(Q16=0,"",IF(AN16=0,"",(AN16/Q16)))</f>
        <v>0.28571428571429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3</v>
      </c>
      <c r="BP16" s="120">
        <f>IF(Q16=0,"",IF(BO16=0,"",(BO16/Q16)))</f>
        <v>0.42857142857143</v>
      </c>
      <c r="BQ16" s="121">
        <v>1</v>
      </c>
      <c r="BR16" s="122">
        <f>IFERROR(BQ16/BO16,"-")</f>
        <v>0.33333333333333</v>
      </c>
      <c r="BS16" s="123">
        <v>40000</v>
      </c>
      <c r="BT16" s="124">
        <f>IFERROR(BS16/BO16,"-")</f>
        <v>13333.333333333</v>
      </c>
      <c r="BU16" s="125"/>
      <c r="BV16" s="125"/>
      <c r="BW16" s="125">
        <v>1</v>
      </c>
      <c r="BX16" s="126">
        <v>1</v>
      </c>
      <c r="BY16" s="127">
        <f>IF(Q16=0,"",IF(BX16=0,"",(BX16/Q16)))</f>
        <v>0.14285714285714</v>
      </c>
      <c r="BZ16" s="128">
        <v>1</v>
      </c>
      <c r="CA16" s="129">
        <f>IFERROR(BZ16/BX16,"-")</f>
        <v>1</v>
      </c>
      <c r="CB16" s="130">
        <v>5000</v>
      </c>
      <c r="CC16" s="131">
        <f>IFERROR(CB16/BX16,"-")</f>
        <v>5000</v>
      </c>
      <c r="CD16" s="132">
        <v>1</v>
      </c>
      <c r="CE16" s="132"/>
      <c r="CF16" s="132"/>
      <c r="CG16" s="133">
        <v>1</v>
      </c>
      <c r="CH16" s="134">
        <f>IF(Q16=0,"",IF(CG16=0,"",(CG16/Q16)))</f>
        <v>0.14285714285714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2</v>
      </c>
      <c r="CQ16" s="141">
        <v>45000</v>
      </c>
      <c r="CR16" s="141">
        <v>40000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84</v>
      </c>
      <c r="C17" s="189" t="s">
        <v>58</v>
      </c>
      <c r="D17" s="189"/>
      <c r="E17" s="189" t="s">
        <v>85</v>
      </c>
      <c r="F17" s="189" t="s">
        <v>86</v>
      </c>
      <c r="G17" s="189" t="s">
        <v>87</v>
      </c>
      <c r="H17" s="89"/>
      <c r="I17" s="89" t="s">
        <v>81</v>
      </c>
      <c r="J17" s="89"/>
      <c r="K17" s="181"/>
      <c r="L17" s="80">
        <v>10</v>
      </c>
      <c r="M17" s="80">
        <v>0</v>
      </c>
      <c r="N17" s="80">
        <v>78</v>
      </c>
      <c r="O17" s="91">
        <v>3</v>
      </c>
      <c r="P17" s="92">
        <v>0</v>
      </c>
      <c r="Q17" s="93">
        <f>O17+P17</f>
        <v>3</v>
      </c>
      <c r="R17" s="81">
        <f>IFERROR(Q17/N17,"-")</f>
        <v>0.038461538461538</v>
      </c>
      <c r="S17" s="80">
        <v>0</v>
      </c>
      <c r="T17" s="80">
        <v>1</v>
      </c>
      <c r="U17" s="81">
        <f>IFERROR(T17/(Q17),"-")</f>
        <v>0.33333333333333</v>
      </c>
      <c r="V17" s="82"/>
      <c r="W17" s="83">
        <v>1</v>
      </c>
      <c r="X17" s="81">
        <f>IF(Q17=0,"-",W17/Q17)</f>
        <v>0.33333333333333</v>
      </c>
      <c r="Y17" s="186">
        <v>5000</v>
      </c>
      <c r="Z17" s="187">
        <f>IFERROR(Y17/Q17,"-")</f>
        <v>1666.6666666667</v>
      </c>
      <c r="AA17" s="187">
        <f>IFERROR(Y17/W17,"-")</f>
        <v>5000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2</v>
      </c>
      <c r="BP17" s="120">
        <f>IF(Q17=0,"",IF(BO17=0,"",(BO17/Q17)))</f>
        <v>0.66666666666667</v>
      </c>
      <c r="BQ17" s="121">
        <v>1</v>
      </c>
      <c r="BR17" s="122">
        <f>IFERROR(BQ17/BO17,"-")</f>
        <v>0.5</v>
      </c>
      <c r="BS17" s="123">
        <v>5000</v>
      </c>
      <c r="BT17" s="124">
        <f>IFERROR(BS17/BO17,"-")</f>
        <v>2500</v>
      </c>
      <c r="BU17" s="125">
        <v>1</v>
      </c>
      <c r="BV17" s="125"/>
      <c r="BW17" s="125"/>
      <c r="BX17" s="126">
        <v>1</v>
      </c>
      <c r="BY17" s="127">
        <f>IF(Q17=0,"",IF(BX17=0,"",(BX17/Q17)))</f>
        <v>0.33333333333333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5000</v>
      </c>
      <c r="CR17" s="141">
        <v>5000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88</v>
      </c>
      <c r="C18" s="189" t="s">
        <v>58</v>
      </c>
      <c r="D18" s="189"/>
      <c r="E18" s="189" t="s">
        <v>89</v>
      </c>
      <c r="F18" s="189" t="s">
        <v>90</v>
      </c>
      <c r="G18" s="189" t="s">
        <v>61</v>
      </c>
      <c r="H18" s="89"/>
      <c r="I18" s="89" t="s">
        <v>81</v>
      </c>
      <c r="J18" s="89"/>
      <c r="K18" s="181"/>
      <c r="L18" s="80">
        <v>0</v>
      </c>
      <c r="M18" s="80">
        <v>0</v>
      </c>
      <c r="N18" s="80">
        <v>27</v>
      </c>
      <c r="O18" s="91">
        <v>0</v>
      </c>
      <c r="P18" s="92">
        <v>0</v>
      </c>
      <c r="Q18" s="93">
        <f>O18+P18</f>
        <v>0</v>
      </c>
      <c r="R18" s="81">
        <f>IFERROR(Q18/N18,"-")</f>
        <v>0</v>
      </c>
      <c r="S18" s="80">
        <v>0</v>
      </c>
      <c r="T18" s="80">
        <v>0</v>
      </c>
      <c r="U18" s="81" t="str">
        <f>IFERROR(T18/(Q18),"-")</f>
        <v>-</v>
      </c>
      <c r="V18" s="82"/>
      <c r="W18" s="83">
        <v>0</v>
      </c>
      <c r="X18" s="81" t="str">
        <f>IF(Q18=0,"-",W18/Q18)</f>
        <v>-</v>
      </c>
      <c r="Y18" s="186">
        <v>0</v>
      </c>
      <c r="Z18" s="187" t="str">
        <f>IFERROR(Y18/Q18,"-")</f>
        <v>-</v>
      </c>
      <c r="AA18" s="187" t="str">
        <f>IFERROR(Y18/W18,"-")</f>
        <v>-</v>
      </c>
      <c r="AB18" s="181"/>
      <c r="AC18" s="85"/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91</v>
      </c>
      <c r="C19" s="189" t="s">
        <v>58</v>
      </c>
      <c r="D19" s="189"/>
      <c r="E19" s="189" t="s">
        <v>89</v>
      </c>
      <c r="F19" s="189" t="s">
        <v>90</v>
      </c>
      <c r="G19" s="189" t="s">
        <v>61</v>
      </c>
      <c r="H19" s="89"/>
      <c r="I19" s="89" t="s">
        <v>81</v>
      </c>
      <c r="J19" s="89"/>
      <c r="K19" s="181"/>
      <c r="L19" s="80">
        <v>7</v>
      </c>
      <c r="M19" s="80">
        <v>0</v>
      </c>
      <c r="N19" s="80">
        <v>14</v>
      </c>
      <c r="O19" s="91">
        <v>2</v>
      </c>
      <c r="P19" s="92">
        <v>0</v>
      </c>
      <c r="Q19" s="93">
        <f>O19+P19</f>
        <v>2</v>
      </c>
      <c r="R19" s="81">
        <f>IFERROR(Q19/N19,"-")</f>
        <v>0.14285714285714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>
        <v>1</v>
      </c>
      <c r="AF19" s="95">
        <f>IF(Q19=0,"",IF(AE19=0,"",(AE19/Q19)))</f>
        <v>0.5</v>
      </c>
      <c r="AG19" s="94"/>
      <c r="AH19" s="96">
        <f>IFERROR(AG19/AE19,"-")</f>
        <v>0</v>
      </c>
      <c r="AI19" s="97"/>
      <c r="AJ19" s="98">
        <f>IFERROR(AI19/AE19,"-")</f>
        <v>0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>
        <v>1</v>
      </c>
      <c r="BY19" s="127">
        <f>IF(Q19=0,"",IF(BX19=0,"",(BX19/Q19)))</f>
        <v>0.5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92</v>
      </c>
      <c r="C20" s="189" t="s">
        <v>58</v>
      </c>
      <c r="D20" s="189"/>
      <c r="E20" s="189" t="s">
        <v>93</v>
      </c>
      <c r="F20" s="189" t="s">
        <v>94</v>
      </c>
      <c r="G20" s="189" t="s">
        <v>87</v>
      </c>
      <c r="H20" s="89"/>
      <c r="I20" s="89" t="s">
        <v>81</v>
      </c>
      <c r="J20" s="89"/>
      <c r="K20" s="181"/>
      <c r="L20" s="80">
        <v>2</v>
      </c>
      <c r="M20" s="80">
        <v>0</v>
      </c>
      <c r="N20" s="80">
        <v>18</v>
      </c>
      <c r="O20" s="91">
        <v>0</v>
      </c>
      <c r="P20" s="92">
        <v>0</v>
      </c>
      <c r="Q20" s="93">
        <f>O20+P20</f>
        <v>0</v>
      </c>
      <c r="R20" s="81">
        <f>IFERROR(Q20/N20,"-")</f>
        <v>0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95</v>
      </c>
      <c r="C21" s="189" t="s">
        <v>58</v>
      </c>
      <c r="D21" s="189"/>
      <c r="E21" s="189" t="s">
        <v>96</v>
      </c>
      <c r="F21" s="189" t="s">
        <v>97</v>
      </c>
      <c r="G21" s="189" t="s">
        <v>61</v>
      </c>
      <c r="H21" s="89"/>
      <c r="I21" s="89" t="s">
        <v>81</v>
      </c>
      <c r="J21" s="89"/>
      <c r="K21" s="181"/>
      <c r="L21" s="80">
        <v>0</v>
      </c>
      <c r="M21" s="80">
        <v>0</v>
      </c>
      <c r="N21" s="80">
        <v>20</v>
      </c>
      <c r="O21" s="91">
        <v>0</v>
      </c>
      <c r="P21" s="92">
        <v>0</v>
      </c>
      <c r="Q21" s="93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98</v>
      </c>
      <c r="C22" s="189" t="s">
        <v>58</v>
      </c>
      <c r="D22" s="189"/>
      <c r="E22" s="189" t="s">
        <v>96</v>
      </c>
      <c r="F22" s="189" t="s">
        <v>97</v>
      </c>
      <c r="G22" s="189" t="s">
        <v>61</v>
      </c>
      <c r="H22" s="89"/>
      <c r="I22" s="89" t="s">
        <v>81</v>
      </c>
      <c r="J22" s="89"/>
      <c r="K22" s="181"/>
      <c r="L22" s="80">
        <v>10</v>
      </c>
      <c r="M22" s="80">
        <v>0</v>
      </c>
      <c r="N22" s="80">
        <v>29</v>
      </c>
      <c r="O22" s="91">
        <v>3</v>
      </c>
      <c r="P22" s="92">
        <v>0</v>
      </c>
      <c r="Q22" s="93">
        <f>O22+P22</f>
        <v>3</v>
      </c>
      <c r="R22" s="81">
        <f>IFERROR(Q22/N22,"-")</f>
        <v>0.10344827586207</v>
      </c>
      <c r="S22" s="80">
        <v>0</v>
      </c>
      <c r="T22" s="80">
        <v>1</v>
      </c>
      <c r="U22" s="81">
        <f>IFERROR(T22/(Q22),"-")</f>
        <v>0.33333333333333</v>
      </c>
      <c r="V22" s="82"/>
      <c r="W22" s="83">
        <v>1</v>
      </c>
      <c r="X22" s="81">
        <f>IF(Q22=0,"-",W22/Q22)</f>
        <v>0.33333333333333</v>
      </c>
      <c r="Y22" s="186">
        <v>3000</v>
      </c>
      <c r="Z22" s="187">
        <f>IFERROR(Y22/Q22,"-")</f>
        <v>1000</v>
      </c>
      <c r="AA22" s="187">
        <f>IFERROR(Y22/W22,"-")</f>
        <v>3000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0.33333333333333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0.33333333333333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1</v>
      </c>
      <c r="BP22" s="120">
        <f>IF(Q22=0,"",IF(BO22=0,"",(BO22/Q22)))</f>
        <v>0.33333333333333</v>
      </c>
      <c r="BQ22" s="121">
        <v>1</v>
      </c>
      <c r="BR22" s="122">
        <f>IFERROR(BQ22/BO22,"-")</f>
        <v>1</v>
      </c>
      <c r="BS22" s="123">
        <v>3000</v>
      </c>
      <c r="BT22" s="124">
        <f>IFERROR(BS22/BO22,"-")</f>
        <v>3000</v>
      </c>
      <c r="BU22" s="125">
        <v>1</v>
      </c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3000</v>
      </c>
      <c r="CR22" s="141">
        <v>3000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99</v>
      </c>
      <c r="C23" s="189" t="s">
        <v>58</v>
      </c>
      <c r="D23" s="189"/>
      <c r="E23" s="189" t="s">
        <v>76</v>
      </c>
      <c r="F23" s="189" t="s">
        <v>76</v>
      </c>
      <c r="G23" s="189" t="s">
        <v>77</v>
      </c>
      <c r="H23" s="89"/>
      <c r="I23" s="89"/>
      <c r="J23" s="89"/>
      <c r="K23" s="181"/>
      <c r="L23" s="80">
        <v>104</v>
      </c>
      <c r="M23" s="80">
        <v>41</v>
      </c>
      <c r="N23" s="80">
        <v>28</v>
      </c>
      <c r="O23" s="91">
        <v>6</v>
      </c>
      <c r="P23" s="92">
        <v>0</v>
      </c>
      <c r="Q23" s="93">
        <f>O23+P23</f>
        <v>6</v>
      </c>
      <c r="R23" s="81">
        <f>IFERROR(Q23/N23,"-")</f>
        <v>0.21428571428571</v>
      </c>
      <c r="S23" s="80">
        <v>1</v>
      </c>
      <c r="T23" s="80">
        <v>0</v>
      </c>
      <c r="U23" s="81">
        <f>IFERROR(T23/(Q23),"-")</f>
        <v>0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1</v>
      </c>
      <c r="BP23" s="120">
        <f>IF(Q23=0,"",IF(BO23=0,"",(BO23/Q23)))</f>
        <v>0.16666666666667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3</v>
      </c>
      <c r="BY23" s="127">
        <f>IF(Q23=0,"",IF(BX23=0,"",(BX23/Q23)))</f>
        <v>0.5</v>
      </c>
      <c r="BZ23" s="128">
        <v>1</v>
      </c>
      <c r="CA23" s="129">
        <f>IFERROR(BZ23/BX23,"-")</f>
        <v>0.33333333333333</v>
      </c>
      <c r="CB23" s="130">
        <v>18000</v>
      </c>
      <c r="CC23" s="131">
        <f>IFERROR(CB23/BX23,"-")</f>
        <v>6000</v>
      </c>
      <c r="CD23" s="132"/>
      <c r="CE23" s="132"/>
      <c r="CF23" s="132">
        <v>1</v>
      </c>
      <c r="CG23" s="133">
        <v>2</v>
      </c>
      <c r="CH23" s="134">
        <f>IF(Q23=0,"",IF(CG23=0,"",(CG23/Q23)))</f>
        <v>0.33333333333333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0</v>
      </c>
      <c r="CQ23" s="141">
        <v>0</v>
      </c>
      <c r="CR23" s="141">
        <v>18000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>
        <f>AC24</f>
        <v>1.9</v>
      </c>
      <c r="B24" s="189" t="s">
        <v>100</v>
      </c>
      <c r="C24" s="189" t="s">
        <v>58</v>
      </c>
      <c r="D24" s="189"/>
      <c r="E24" s="189" t="s">
        <v>101</v>
      </c>
      <c r="F24" s="189" t="s">
        <v>102</v>
      </c>
      <c r="G24" s="189" t="s">
        <v>61</v>
      </c>
      <c r="H24" s="89" t="s">
        <v>62</v>
      </c>
      <c r="I24" s="89" t="s">
        <v>103</v>
      </c>
      <c r="J24" s="89" t="s">
        <v>104</v>
      </c>
      <c r="K24" s="181">
        <v>400000</v>
      </c>
      <c r="L24" s="80">
        <v>0</v>
      </c>
      <c r="M24" s="80">
        <v>0</v>
      </c>
      <c r="N24" s="80">
        <v>107</v>
      </c>
      <c r="O24" s="91">
        <v>0</v>
      </c>
      <c r="P24" s="92">
        <v>0</v>
      </c>
      <c r="Q24" s="93">
        <f>O24+P24</f>
        <v>0</v>
      </c>
      <c r="R24" s="81">
        <f>IFERROR(Q24/N24,"-")</f>
        <v>0</v>
      </c>
      <c r="S24" s="80">
        <v>0</v>
      </c>
      <c r="T24" s="80">
        <v>0</v>
      </c>
      <c r="U24" s="81" t="str">
        <f>IFERROR(T24/(Q24),"-")</f>
        <v>-</v>
      </c>
      <c r="V24" s="82">
        <f>IFERROR(K24/SUM(Q24:Q30),"-")</f>
        <v>9302.3255813953</v>
      </c>
      <c r="W24" s="83">
        <v>0</v>
      </c>
      <c r="X24" s="81" t="str">
        <f>IF(Q24=0,"-",W24/Q24)</f>
        <v>-</v>
      </c>
      <c r="Y24" s="186">
        <v>0</v>
      </c>
      <c r="Z24" s="187" t="str">
        <f>IFERROR(Y24/Q24,"-")</f>
        <v>-</v>
      </c>
      <c r="AA24" s="187" t="str">
        <f>IFERROR(Y24/W24,"-")</f>
        <v>-</v>
      </c>
      <c r="AB24" s="181">
        <f>SUM(Y24:Y30)-SUM(K24:K30)</f>
        <v>360000</v>
      </c>
      <c r="AC24" s="85">
        <f>SUM(Y24:Y30)/SUM(K24:K30)</f>
        <v>1.9</v>
      </c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105</v>
      </c>
      <c r="C25" s="189" t="s">
        <v>58</v>
      </c>
      <c r="D25" s="189"/>
      <c r="E25" s="189" t="s">
        <v>101</v>
      </c>
      <c r="F25" s="189" t="s">
        <v>102</v>
      </c>
      <c r="G25" s="189" t="s">
        <v>61</v>
      </c>
      <c r="H25" s="89"/>
      <c r="I25" s="89" t="s">
        <v>103</v>
      </c>
      <c r="J25" s="89"/>
      <c r="K25" s="181"/>
      <c r="L25" s="80">
        <v>34</v>
      </c>
      <c r="M25" s="80">
        <v>0</v>
      </c>
      <c r="N25" s="80">
        <v>156</v>
      </c>
      <c r="O25" s="91">
        <v>14</v>
      </c>
      <c r="P25" s="92">
        <v>0</v>
      </c>
      <c r="Q25" s="93">
        <f>O25+P25</f>
        <v>14</v>
      </c>
      <c r="R25" s="81">
        <f>IFERROR(Q25/N25,"-")</f>
        <v>0.08974358974359</v>
      </c>
      <c r="S25" s="80">
        <v>1</v>
      </c>
      <c r="T25" s="80">
        <v>5</v>
      </c>
      <c r="U25" s="81">
        <f>IFERROR(T25/(Q25),"-")</f>
        <v>0.35714285714286</v>
      </c>
      <c r="V25" s="82"/>
      <c r="W25" s="83">
        <v>2</v>
      </c>
      <c r="X25" s="81">
        <f>IF(Q25=0,"-",W25/Q25)</f>
        <v>0.14285714285714</v>
      </c>
      <c r="Y25" s="186">
        <v>32000</v>
      </c>
      <c r="Z25" s="187">
        <f>IFERROR(Y25/Q25,"-")</f>
        <v>2285.7142857143</v>
      </c>
      <c r="AA25" s="187">
        <f>IFERROR(Y25/W25,"-")</f>
        <v>16000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>
        <v>1</v>
      </c>
      <c r="AO25" s="101">
        <f>IF(Q25=0,"",IF(AN25=0,"",(AN25/Q25)))</f>
        <v>0.071428571428571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5</v>
      </c>
      <c r="BG25" s="113">
        <f>IF(Q25=0,"",IF(BF25=0,"",(BF25/Q25)))</f>
        <v>0.35714285714286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5</v>
      </c>
      <c r="BP25" s="120">
        <f>IF(Q25=0,"",IF(BO25=0,"",(BO25/Q25)))</f>
        <v>0.35714285714286</v>
      </c>
      <c r="BQ25" s="121">
        <v>1</v>
      </c>
      <c r="BR25" s="122">
        <f>IFERROR(BQ25/BO25,"-")</f>
        <v>0.2</v>
      </c>
      <c r="BS25" s="123">
        <v>27000</v>
      </c>
      <c r="BT25" s="124">
        <f>IFERROR(BS25/BO25,"-")</f>
        <v>5400</v>
      </c>
      <c r="BU25" s="125"/>
      <c r="BV25" s="125"/>
      <c r="BW25" s="125">
        <v>1</v>
      </c>
      <c r="BX25" s="126">
        <v>2</v>
      </c>
      <c r="BY25" s="127">
        <f>IF(Q25=0,"",IF(BX25=0,"",(BX25/Q25)))</f>
        <v>0.14285714285714</v>
      </c>
      <c r="BZ25" s="128">
        <v>1</v>
      </c>
      <c r="CA25" s="129">
        <f>IFERROR(BZ25/BX25,"-")</f>
        <v>0.5</v>
      </c>
      <c r="CB25" s="130">
        <v>5000</v>
      </c>
      <c r="CC25" s="131">
        <f>IFERROR(CB25/BX25,"-")</f>
        <v>2500</v>
      </c>
      <c r="CD25" s="132">
        <v>1</v>
      </c>
      <c r="CE25" s="132"/>
      <c r="CF25" s="132"/>
      <c r="CG25" s="133">
        <v>1</v>
      </c>
      <c r="CH25" s="134">
        <f>IF(Q25=0,"",IF(CG25=0,"",(CG25/Q25)))</f>
        <v>0.071428571428571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2</v>
      </c>
      <c r="CQ25" s="141">
        <v>32000</v>
      </c>
      <c r="CR25" s="141">
        <v>27000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106</v>
      </c>
      <c r="C26" s="189" t="s">
        <v>58</v>
      </c>
      <c r="D26" s="189"/>
      <c r="E26" s="189" t="s">
        <v>107</v>
      </c>
      <c r="F26" s="189" t="s">
        <v>108</v>
      </c>
      <c r="G26" s="189" t="s">
        <v>87</v>
      </c>
      <c r="H26" s="89"/>
      <c r="I26" s="89" t="s">
        <v>103</v>
      </c>
      <c r="J26" s="89"/>
      <c r="K26" s="181"/>
      <c r="L26" s="80">
        <v>23</v>
      </c>
      <c r="M26" s="80">
        <v>0</v>
      </c>
      <c r="N26" s="80">
        <v>84</v>
      </c>
      <c r="O26" s="91">
        <v>9</v>
      </c>
      <c r="P26" s="92">
        <v>0</v>
      </c>
      <c r="Q26" s="93">
        <f>O26+P26</f>
        <v>9</v>
      </c>
      <c r="R26" s="81">
        <f>IFERROR(Q26/N26,"-")</f>
        <v>0.10714285714286</v>
      </c>
      <c r="S26" s="80">
        <v>1</v>
      </c>
      <c r="T26" s="80">
        <v>4</v>
      </c>
      <c r="U26" s="81">
        <f>IFERROR(T26/(Q26),"-")</f>
        <v>0.44444444444444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>
        <v>1</v>
      </c>
      <c r="AF26" s="95">
        <f>IF(Q26=0,"",IF(AE26=0,"",(AE26/Q26)))</f>
        <v>0.11111111111111</v>
      </c>
      <c r="AG26" s="94"/>
      <c r="AH26" s="96">
        <f>IFERROR(AG26/AE26,"-")</f>
        <v>0</v>
      </c>
      <c r="AI26" s="97"/>
      <c r="AJ26" s="98">
        <f>IFERROR(AI26/AE26,"-")</f>
        <v>0</v>
      </c>
      <c r="AK26" s="99"/>
      <c r="AL26" s="99"/>
      <c r="AM26" s="99"/>
      <c r="AN26" s="100">
        <v>1</v>
      </c>
      <c r="AO26" s="101">
        <f>IF(Q26=0,"",IF(AN26=0,"",(AN26/Q26)))</f>
        <v>0.11111111111111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>
        <v>1</v>
      </c>
      <c r="AX26" s="107">
        <f>IF(Q26=0,"",IF(AW26=0,"",(AW26/Q26)))</f>
        <v>0.11111111111111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3</v>
      </c>
      <c r="BP26" s="120">
        <f>IF(Q26=0,"",IF(BO26=0,"",(BO26/Q26)))</f>
        <v>0.33333333333333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2</v>
      </c>
      <c r="BY26" s="127">
        <f>IF(Q26=0,"",IF(BX26=0,"",(BX26/Q26)))</f>
        <v>0.22222222222222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>
        <v>1</v>
      </c>
      <c r="CH26" s="134">
        <f>IF(Q26=0,"",IF(CG26=0,"",(CG26/Q26)))</f>
        <v>0.11111111111111</v>
      </c>
      <c r="CI26" s="135"/>
      <c r="CJ26" s="136">
        <f>IFERROR(CI26/CG26,"-")</f>
        <v>0</v>
      </c>
      <c r="CK26" s="137"/>
      <c r="CL26" s="138">
        <f>IFERROR(CK26/CG26,"-")</f>
        <v>0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109</v>
      </c>
      <c r="C27" s="189" t="s">
        <v>58</v>
      </c>
      <c r="D27" s="189"/>
      <c r="E27" s="189" t="s">
        <v>110</v>
      </c>
      <c r="F27" s="189" t="s">
        <v>111</v>
      </c>
      <c r="G27" s="189" t="s">
        <v>61</v>
      </c>
      <c r="H27" s="89"/>
      <c r="I27" s="89" t="s">
        <v>103</v>
      </c>
      <c r="J27" s="89"/>
      <c r="K27" s="181"/>
      <c r="L27" s="80">
        <v>0</v>
      </c>
      <c r="M27" s="80">
        <v>0</v>
      </c>
      <c r="N27" s="80">
        <v>76</v>
      </c>
      <c r="O27" s="91">
        <v>0</v>
      </c>
      <c r="P27" s="92">
        <v>0</v>
      </c>
      <c r="Q27" s="93">
        <f>O27+P27</f>
        <v>0</v>
      </c>
      <c r="R27" s="81">
        <f>IFERROR(Q27/N27,"-")</f>
        <v>0</v>
      </c>
      <c r="S27" s="80">
        <v>0</v>
      </c>
      <c r="T27" s="80">
        <v>0</v>
      </c>
      <c r="U27" s="81" t="str">
        <f>IFERROR(T27/(Q27),"-")</f>
        <v>-</v>
      </c>
      <c r="V27" s="82"/>
      <c r="W27" s="83">
        <v>0</v>
      </c>
      <c r="X27" s="81" t="str">
        <f>IF(Q27=0,"-",W27/Q27)</f>
        <v>-</v>
      </c>
      <c r="Y27" s="186">
        <v>0</v>
      </c>
      <c r="Z27" s="187" t="str">
        <f>IFERROR(Y27/Q27,"-")</f>
        <v>-</v>
      </c>
      <c r="AA27" s="187" t="str">
        <f>IFERROR(Y27/W27,"-")</f>
        <v>-</v>
      </c>
      <c r="AB27" s="181"/>
      <c r="AC27" s="85"/>
      <c r="AD27" s="78"/>
      <c r="AE27" s="94"/>
      <c r="AF27" s="95" t="str">
        <f>IF(Q27=0,"",IF(AE27=0,"",(AE27/Q27)))</f>
        <v/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 t="str">
        <f>IF(Q27=0,"",IF(AN27=0,"",(AN27/Q27)))</f>
        <v/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 t="str">
        <f>IF(Q27=0,"",IF(AW27=0,"",(AW27/Q27)))</f>
        <v/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 t="str">
        <f>IF(Q27=0,"",IF(BF27=0,"",(BF27/Q27)))</f>
        <v/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 t="str">
        <f>IF(Q27=0,"",IF(BO27=0,"",(BO27/Q27)))</f>
        <v/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 t="str">
        <f>IF(Q27=0,"",IF(BX27=0,"",(BX27/Q27)))</f>
        <v/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 t="str">
        <f>IF(Q27=0,"",IF(CG27=0,"",(CG27/Q27)))</f>
        <v/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112</v>
      </c>
      <c r="C28" s="189" t="s">
        <v>58</v>
      </c>
      <c r="D28" s="189"/>
      <c r="E28" s="189" t="s">
        <v>110</v>
      </c>
      <c r="F28" s="189" t="s">
        <v>111</v>
      </c>
      <c r="G28" s="189" t="s">
        <v>61</v>
      </c>
      <c r="H28" s="89"/>
      <c r="I28" s="89" t="s">
        <v>103</v>
      </c>
      <c r="J28" s="89"/>
      <c r="K28" s="181"/>
      <c r="L28" s="80">
        <v>15</v>
      </c>
      <c r="M28" s="80">
        <v>0</v>
      </c>
      <c r="N28" s="80">
        <v>65</v>
      </c>
      <c r="O28" s="91">
        <v>4</v>
      </c>
      <c r="P28" s="92">
        <v>0</v>
      </c>
      <c r="Q28" s="93">
        <f>O28+P28</f>
        <v>4</v>
      </c>
      <c r="R28" s="81">
        <f>IFERROR(Q28/N28,"-")</f>
        <v>0.061538461538462</v>
      </c>
      <c r="S28" s="80">
        <v>0</v>
      </c>
      <c r="T28" s="80">
        <v>2</v>
      </c>
      <c r="U28" s="81">
        <f>IFERROR(T28/(Q28),"-")</f>
        <v>0.5</v>
      </c>
      <c r="V28" s="82"/>
      <c r="W28" s="83">
        <v>1</v>
      </c>
      <c r="X28" s="81">
        <f>IF(Q28=0,"-",W28/Q28)</f>
        <v>0.25</v>
      </c>
      <c r="Y28" s="186">
        <v>3000</v>
      </c>
      <c r="Z28" s="187">
        <f>IFERROR(Y28/Q28,"-")</f>
        <v>750</v>
      </c>
      <c r="AA28" s="187">
        <f>IFERROR(Y28/W28,"-")</f>
        <v>3000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0.25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/>
      <c r="BP28" s="120">
        <f>IF(Q28=0,"",IF(BO28=0,"",(BO28/Q28)))</f>
        <v>0</v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>
        <v>3</v>
      </c>
      <c r="BY28" s="127">
        <f>IF(Q28=0,"",IF(BX28=0,"",(BX28/Q28)))</f>
        <v>0.75</v>
      </c>
      <c r="BZ28" s="128">
        <v>1</v>
      </c>
      <c r="CA28" s="129">
        <f>IFERROR(BZ28/BX28,"-")</f>
        <v>0.33333333333333</v>
      </c>
      <c r="CB28" s="130">
        <v>3000</v>
      </c>
      <c r="CC28" s="131">
        <f>IFERROR(CB28/BX28,"-")</f>
        <v>1000</v>
      </c>
      <c r="CD28" s="132">
        <v>1</v>
      </c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1</v>
      </c>
      <c r="CQ28" s="141">
        <v>3000</v>
      </c>
      <c r="CR28" s="141">
        <v>3000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113</v>
      </c>
      <c r="C29" s="189" t="s">
        <v>58</v>
      </c>
      <c r="D29" s="189"/>
      <c r="E29" s="189" t="s">
        <v>114</v>
      </c>
      <c r="F29" s="189" t="s">
        <v>115</v>
      </c>
      <c r="G29" s="189" t="s">
        <v>87</v>
      </c>
      <c r="H29" s="89"/>
      <c r="I29" s="89" t="s">
        <v>103</v>
      </c>
      <c r="J29" s="89"/>
      <c r="K29" s="181"/>
      <c r="L29" s="80">
        <v>7</v>
      </c>
      <c r="M29" s="80">
        <v>0</v>
      </c>
      <c r="N29" s="80">
        <v>110</v>
      </c>
      <c r="O29" s="91">
        <v>2</v>
      </c>
      <c r="P29" s="92">
        <v>0</v>
      </c>
      <c r="Q29" s="93">
        <f>O29+P29</f>
        <v>2</v>
      </c>
      <c r="R29" s="81">
        <f>IFERROR(Q29/N29,"-")</f>
        <v>0.018181818181818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1</v>
      </c>
      <c r="BP29" s="120">
        <f>IF(Q29=0,"",IF(BO29=0,"",(BO29/Q29)))</f>
        <v>0.5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>
        <v>1</v>
      </c>
      <c r="CH29" s="134">
        <f>IF(Q29=0,"",IF(CG29=0,"",(CG29/Q29)))</f>
        <v>0.5</v>
      </c>
      <c r="CI29" s="135"/>
      <c r="CJ29" s="136">
        <f>IFERROR(CI29/CG29,"-")</f>
        <v>0</v>
      </c>
      <c r="CK29" s="137"/>
      <c r="CL29" s="138">
        <f>IFERROR(CK29/CG29,"-")</f>
        <v>0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116</v>
      </c>
      <c r="C30" s="189" t="s">
        <v>58</v>
      </c>
      <c r="D30" s="189"/>
      <c r="E30" s="189" t="s">
        <v>76</v>
      </c>
      <c r="F30" s="189" t="s">
        <v>76</v>
      </c>
      <c r="G30" s="189" t="s">
        <v>77</v>
      </c>
      <c r="H30" s="89"/>
      <c r="I30" s="89"/>
      <c r="J30" s="89"/>
      <c r="K30" s="181"/>
      <c r="L30" s="80">
        <v>95</v>
      </c>
      <c r="M30" s="80">
        <v>57</v>
      </c>
      <c r="N30" s="80">
        <v>23</v>
      </c>
      <c r="O30" s="91">
        <v>14</v>
      </c>
      <c r="P30" s="92">
        <v>0</v>
      </c>
      <c r="Q30" s="93">
        <f>O30+P30</f>
        <v>14</v>
      </c>
      <c r="R30" s="81">
        <f>IFERROR(Q30/N30,"-")</f>
        <v>0.60869565217391</v>
      </c>
      <c r="S30" s="80">
        <v>1</v>
      </c>
      <c r="T30" s="80">
        <v>2</v>
      </c>
      <c r="U30" s="81">
        <f>IFERROR(T30/(Q30),"-")</f>
        <v>0.14285714285714</v>
      </c>
      <c r="V30" s="82"/>
      <c r="W30" s="83">
        <v>4</v>
      </c>
      <c r="X30" s="81">
        <f>IF(Q30=0,"-",W30/Q30)</f>
        <v>0.28571428571429</v>
      </c>
      <c r="Y30" s="186">
        <v>725000</v>
      </c>
      <c r="Z30" s="187">
        <f>IFERROR(Y30/Q30,"-")</f>
        <v>51785.714285714</v>
      </c>
      <c r="AA30" s="187">
        <f>IFERROR(Y30/W30,"-")</f>
        <v>181250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>
        <v>1</v>
      </c>
      <c r="AX30" s="107">
        <f>IF(Q30=0,"",IF(AW30=0,"",(AW30/Q30)))</f>
        <v>0.071428571428571</v>
      </c>
      <c r="AY30" s="106"/>
      <c r="AZ30" s="108">
        <f>IFERROR(AY30/AW30,"-")</f>
        <v>0</v>
      </c>
      <c r="BA30" s="109"/>
      <c r="BB30" s="110">
        <f>IFERROR(BA30/AW30,"-")</f>
        <v>0</v>
      </c>
      <c r="BC30" s="111"/>
      <c r="BD30" s="111"/>
      <c r="BE30" s="111"/>
      <c r="BF30" s="112">
        <v>2</v>
      </c>
      <c r="BG30" s="113">
        <f>IF(Q30=0,"",IF(BF30=0,"",(BF30/Q30)))</f>
        <v>0.14285714285714</v>
      </c>
      <c r="BH30" s="112">
        <v>1</v>
      </c>
      <c r="BI30" s="114">
        <f>IFERROR(BH30/BF30,"-")</f>
        <v>0.5</v>
      </c>
      <c r="BJ30" s="115">
        <v>6000</v>
      </c>
      <c r="BK30" s="116">
        <f>IFERROR(BJ30/BF30,"-")</f>
        <v>3000</v>
      </c>
      <c r="BL30" s="117"/>
      <c r="BM30" s="117">
        <v>1</v>
      </c>
      <c r="BN30" s="117"/>
      <c r="BO30" s="119">
        <v>5</v>
      </c>
      <c r="BP30" s="120">
        <f>IF(Q30=0,"",IF(BO30=0,"",(BO30/Q30)))</f>
        <v>0.35714285714286</v>
      </c>
      <c r="BQ30" s="121">
        <v>2</v>
      </c>
      <c r="BR30" s="122">
        <f>IFERROR(BQ30/BO30,"-")</f>
        <v>0.4</v>
      </c>
      <c r="BS30" s="123">
        <v>85000</v>
      </c>
      <c r="BT30" s="124">
        <f>IFERROR(BS30/BO30,"-")</f>
        <v>17000</v>
      </c>
      <c r="BU30" s="125">
        <v>1</v>
      </c>
      <c r="BV30" s="125"/>
      <c r="BW30" s="125">
        <v>1</v>
      </c>
      <c r="BX30" s="126">
        <v>2</v>
      </c>
      <c r="BY30" s="127">
        <f>IF(Q30=0,"",IF(BX30=0,"",(BX30/Q30)))</f>
        <v>0.14285714285714</v>
      </c>
      <c r="BZ30" s="128">
        <v>1</v>
      </c>
      <c r="CA30" s="129">
        <f>IFERROR(BZ30/BX30,"-")</f>
        <v>0.5</v>
      </c>
      <c r="CB30" s="130">
        <v>84000</v>
      </c>
      <c r="CC30" s="131">
        <f>IFERROR(CB30/BX30,"-")</f>
        <v>42000</v>
      </c>
      <c r="CD30" s="132"/>
      <c r="CE30" s="132"/>
      <c r="CF30" s="132">
        <v>1</v>
      </c>
      <c r="CG30" s="133">
        <v>4</v>
      </c>
      <c r="CH30" s="134">
        <f>IF(Q30=0,"",IF(CG30=0,"",(CG30/Q30)))</f>
        <v>0.28571428571429</v>
      </c>
      <c r="CI30" s="135">
        <v>2</v>
      </c>
      <c r="CJ30" s="136">
        <f>IFERROR(CI30/CG30,"-")</f>
        <v>0.5</v>
      </c>
      <c r="CK30" s="137">
        <v>639000</v>
      </c>
      <c r="CL30" s="138">
        <f>IFERROR(CK30/CG30,"-")</f>
        <v>159750</v>
      </c>
      <c r="CM30" s="139"/>
      <c r="CN30" s="139"/>
      <c r="CO30" s="139">
        <v>2</v>
      </c>
      <c r="CP30" s="140">
        <v>4</v>
      </c>
      <c r="CQ30" s="141">
        <v>725000</v>
      </c>
      <c r="CR30" s="141">
        <v>588000</v>
      </c>
      <c r="CS30" s="141"/>
      <c r="CT30" s="142" t="str">
        <f>IF(AND(CR30=0,CS30=0),"",IF(AND(CR30&lt;=100000,CS30&lt;=100000),"",IF(CR30/CQ30&gt;0.7,"男高",IF(CS30/CQ30&gt;0.7,"女高",""))))</f>
        <v>男高</v>
      </c>
    </row>
    <row r="31" spans="1:99">
      <c r="A31" s="79">
        <f>AC31</f>
        <v>2.115</v>
      </c>
      <c r="B31" s="189" t="s">
        <v>117</v>
      </c>
      <c r="C31" s="189" t="s">
        <v>58</v>
      </c>
      <c r="D31" s="189"/>
      <c r="E31" s="189" t="s">
        <v>101</v>
      </c>
      <c r="F31" s="189" t="s">
        <v>102</v>
      </c>
      <c r="G31" s="189" t="s">
        <v>61</v>
      </c>
      <c r="H31" s="89" t="s">
        <v>118</v>
      </c>
      <c r="I31" s="89" t="s">
        <v>103</v>
      </c>
      <c r="J31" s="89" t="s">
        <v>119</v>
      </c>
      <c r="K31" s="181">
        <v>200000</v>
      </c>
      <c r="L31" s="80">
        <v>0</v>
      </c>
      <c r="M31" s="80">
        <v>0</v>
      </c>
      <c r="N31" s="80">
        <v>39</v>
      </c>
      <c r="O31" s="91">
        <v>0</v>
      </c>
      <c r="P31" s="92">
        <v>0</v>
      </c>
      <c r="Q31" s="93">
        <f>O31+P31</f>
        <v>0</v>
      </c>
      <c r="R31" s="81">
        <f>IFERROR(Q31/N31,"-")</f>
        <v>0</v>
      </c>
      <c r="S31" s="80">
        <v>0</v>
      </c>
      <c r="T31" s="80">
        <v>0</v>
      </c>
      <c r="U31" s="81" t="str">
        <f>IFERROR(T31/(Q31),"-")</f>
        <v>-</v>
      </c>
      <c r="V31" s="82">
        <f>IFERROR(K31/SUM(Q31:Q36),"-")</f>
        <v>8695.652173913</v>
      </c>
      <c r="W31" s="83">
        <v>0</v>
      </c>
      <c r="X31" s="81" t="str">
        <f>IF(Q31=0,"-",W31/Q31)</f>
        <v>-</v>
      </c>
      <c r="Y31" s="186">
        <v>0</v>
      </c>
      <c r="Z31" s="187" t="str">
        <f>IFERROR(Y31/Q31,"-")</f>
        <v>-</v>
      </c>
      <c r="AA31" s="187" t="str">
        <f>IFERROR(Y31/W31,"-")</f>
        <v>-</v>
      </c>
      <c r="AB31" s="181">
        <f>SUM(Y31:Y36)-SUM(K31:K36)</f>
        <v>223000</v>
      </c>
      <c r="AC31" s="85">
        <f>SUM(Y31:Y36)/SUM(K31:K36)</f>
        <v>2.115</v>
      </c>
      <c r="AD31" s="78"/>
      <c r="AE31" s="94"/>
      <c r="AF31" s="95" t="str">
        <f>IF(Q31=0,"",IF(AE31=0,"",(AE31/Q31)))</f>
        <v/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 t="str">
        <f>IF(Q31=0,"",IF(AN31=0,"",(AN31/Q31)))</f>
        <v/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 t="str">
        <f>IF(Q31=0,"",IF(AW31=0,"",(AW31/Q31)))</f>
        <v/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 t="str">
        <f>IF(Q31=0,"",IF(BF31=0,"",(BF31/Q31)))</f>
        <v/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 t="str">
        <f>IF(Q31=0,"",IF(BO31=0,"",(BO31/Q31)))</f>
        <v/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 t="str">
        <f>IF(Q31=0,"",IF(BX31=0,"",(BX31/Q31)))</f>
        <v/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 t="str">
        <f>IF(Q31=0,"",IF(CG31=0,"",(CG31/Q31)))</f>
        <v/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120</v>
      </c>
      <c r="C32" s="189" t="s">
        <v>58</v>
      </c>
      <c r="D32" s="189"/>
      <c r="E32" s="189" t="s">
        <v>101</v>
      </c>
      <c r="F32" s="189" t="s">
        <v>102</v>
      </c>
      <c r="G32" s="189" t="s">
        <v>61</v>
      </c>
      <c r="H32" s="89"/>
      <c r="I32" s="89" t="s">
        <v>103</v>
      </c>
      <c r="J32" s="89"/>
      <c r="K32" s="181"/>
      <c r="L32" s="80">
        <v>11</v>
      </c>
      <c r="M32" s="80">
        <v>0</v>
      </c>
      <c r="N32" s="80">
        <v>51</v>
      </c>
      <c r="O32" s="91">
        <v>5</v>
      </c>
      <c r="P32" s="92">
        <v>0</v>
      </c>
      <c r="Q32" s="93">
        <f>O32+P32</f>
        <v>5</v>
      </c>
      <c r="R32" s="81">
        <f>IFERROR(Q32/N32,"-")</f>
        <v>0.098039215686275</v>
      </c>
      <c r="S32" s="80">
        <v>1</v>
      </c>
      <c r="T32" s="80">
        <v>1</v>
      </c>
      <c r="U32" s="81">
        <f>IFERROR(T32/(Q32),"-")</f>
        <v>0.2</v>
      </c>
      <c r="V32" s="82"/>
      <c r="W32" s="83">
        <v>1</v>
      </c>
      <c r="X32" s="81">
        <f>IF(Q32=0,"-",W32/Q32)</f>
        <v>0.2</v>
      </c>
      <c r="Y32" s="186">
        <v>420000</v>
      </c>
      <c r="Z32" s="187">
        <f>IFERROR(Y32/Q32,"-")</f>
        <v>84000</v>
      </c>
      <c r="AA32" s="187">
        <f>IFERROR(Y32/W32,"-")</f>
        <v>420000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4</v>
      </c>
      <c r="BP32" s="120">
        <f>IF(Q32=0,"",IF(BO32=0,"",(BO32/Q32)))</f>
        <v>0.8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>
        <v>1</v>
      </c>
      <c r="CH32" s="134">
        <f>IF(Q32=0,"",IF(CG32=0,"",(CG32/Q32)))</f>
        <v>0.2</v>
      </c>
      <c r="CI32" s="135">
        <v>1</v>
      </c>
      <c r="CJ32" s="136">
        <f>IFERROR(CI32/CG32,"-")</f>
        <v>1</v>
      </c>
      <c r="CK32" s="137">
        <v>420000</v>
      </c>
      <c r="CL32" s="138">
        <f>IFERROR(CK32/CG32,"-")</f>
        <v>420000</v>
      </c>
      <c r="CM32" s="139"/>
      <c r="CN32" s="139"/>
      <c r="CO32" s="139">
        <v>1</v>
      </c>
      <c r="CP32" s="140">
        <v>1</v>
      </c>
      <c r="CQ32" s="141">
        <v>420000</v>
      </c>
      <c r="CR32" s="141">
        <v>420000</v>
      </c>
      <c r="CS32" s="141"/>
      <c r="CT32" s="142" t="str">
        <f>IF(AND(CR32=0,CS32=0),"",IF(AND(CR32&lt;=100000,CS32&lt;=100000),"",IF(CR32/CQ32&gt;0.7,"男高",IF(CS32/CQ32&gt;0.7,"女高",""))))</f>
        <v>男高</v>
      </c>
    </row>
    <row r="33" spans="1:99">
      <c r="A33" s="79"/>
      <c r="B33" s="189" t="s">
        <v>121</v>
      </c>
      <c r="C33" s="189" t="s">
        <v>58</v>
      </c>
      <c r="D33" s="189"/>
      <c r="E33" s="189" t="s">
        <v>122</v>
      </c>
      <c r="F33" s="189" t="s">
        <v>123</v>
      </c>
      <c r="G33" s="189" t="s">
        <v>61</v>
      </c>
      <c r="H33" s="89"/>
      <c r="I33" s="89" t="s">
        <v>103</v>
      </c>
      <c r="J33" s="89" t="s">
        <v>124</v>
      </c>
      <c r="K33" s="181"/>
      <c r="L33" s="80">
        <v>0</v>
      </c>
      <c r="M33" s="80">
        <v>0</v>
      </c>
      <c r="N33" s="80">
        <v>58</v>
      </c>
      <c r="O33" s="91">
        <v>0</v>
      </c>
      <c r="P33" s="92">
        <v>0</v>
      </c>
      <c r="Q33" s="93">
        <f>O33+P33</f>
        <v>0</v>
      </c>
      <c r="R33" s="81">
        <f>IFERROR(Q33/N33,"-")</f>
        <v>0</v>
      </c>
      <c r="S33" s="80">
        <v>0</v>
      </c>
      <c r="T33" s="80">
        <v>0</v>
      </c>
      <c r="U33" s="81" t="str">
        <f>IFERROR(T33/(Q33),"-")</f>
        <v>-</v>
      </c>
      <c r="V33" s="82"/>
      <c r="W33" s="83">
        <v>0</v>
      </c>
      <c r="X33" s="81" t="str">
        <f>IF(Q33=0,"-",W33/Q33)</f>
        <v>-</v>
      </c>
      <c r="Y33" s="186">
        <v>0</v>
      </c>
      <c r="Z33" s="187" t="str">
        <f>IFERROR(Y33/Q33,"-")</f>
        <v>-</v>
      </c>
      <c r="AA33" s="187" t="str">
        <f>IFERROR(Y33/W33,"-")</f>
        <v>-</v>
      </c>
      <c r="AB33" s="181"/>
      <c r="AC33" s="85"/>
      <c r="AD33" s="78"/>
      <c r="AE33" s="94"/>
      <c r="AF33" s="95" t="str">
        <f>IF(Q33=0,"",IF(AE33=0,"",(AE33/Q33)))</f>
        <v/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 t="str">
        <f>IF(Q33=0,"",IF(AN33=0,"",(AN33/Q33)))</f>
        <v/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 t="str">
        <f>IF(Q33=0,"",IF(AW33=0,"",(AW33/Q33)))</f>
        <v/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 t="str">
        <f>IF(Q33=0,"",IF(BF33=0,"",(BF33/Q33)))</f>
        <v/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 t="str">
        <f>IF(Q33=0,"",IF(BO33=0,"",(BO33/Q33)))</f>
        <v/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 t="str">
        <f>IF(Q33=0,"",IF(BX33=0,"",(BX33/Q33)))</f>
        <v/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 t="str">
        <f>IF(Q33=0,"",IF(CG33=0,"",(CG33/Q33)))</f>
        <v/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125</v>
      </c>
      <c r="C34" s="189" t="s">
        <v>58</v>
      </c>
      <c r="D34" s="189"/>
      <c r="E34" s="189" t="s">
        <v>122</v>
      </c>
      <c r="F34" s="189" t="s">
        <v>123</v>
      </c>
      <c r="G34" s="189" t="s">
        <v>61</v>
      </c>
      <c r="H34" s="89"/>
      <c r="I34" s="89" t="s">
        <v>103</v>
      </c>
      <c r="J34" s="89"/>
      <c r="K34" s="181"/>
      <c r="L34" s="80">
        <v>22</v>
      </c>
      <c r="M34" s="80">
        <v>0</v>
      </c>
      <c r="N34" s="80">
        <v>82</v>
      </c>
      <c r="O34" s="91">
        <v>6</v>
      </c>
      <c r="P34" s="92">
        <v>0</v>
      </c>
      <c r="Q34" s="93">
        <f>O34+P34</f>
        <v>6</v>
      </c>
      <c r="R34" s="81">
        <f>IFERROR(Q34/N34,"-")</f>
        <v>0.073170731707317</v>
      </c>
      <c r="S34" s="80">
        <v>0</v>
      </c>
      <c r="T34" s="80">
        <v>1</v>
      </c>
      <c r="U34" s="81">
        <f>IFERROR(T34/(Q34),"-")</f>
        <v>0.16666666666667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6</v>
      </c>
      <c r="BP34" s="120">
        <f>IF(Q34=0,"",IF(BO34=0,"",(BO34/Q34)))</f>
        <v>1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126</v>
      </c>
      <c r="C35" s="189" t="s">
        <v>58</v>
      </c>
      <c r="D35" s="189"/>
      <c r="E35" s="189" t="s">
        <v>127</v>
      </c>
      <c r="F35" s="189" t="s">
        <v>128</v>
      </c>
      <c r="G35" s="189" t="s">
        <v>87</v>
      </c>
      <c r="H35" s="89"/>
      <c r="I35" s="89" t="s">
        <v>103</v>
      </c>
      <c r="J35" s="89" t="s">
        <v>129</v>
      </c>
      <c r="K35" s="181"/>
      <c r="L35" s="80">
        <v>3</v>
      </c>
      <c r="M35" s="80">
        <v>0</v>
      </c>
      <c r="N35" s="80">
        <v>36</v>
      </c>
      <c r="O35" s="91">
        <v>2</v>
      </c>
      <c r="P35" s="92">
        <v>0</v>
      </c>
      <c r="Q35" s="93">
        <f>O35+P35</f>
        <v>2</v>
      </c>
      <c r="R35" s="81">
        <f>IFERROR(Q35/N35,"-")</f>
        <v>0.055555555555556</v>
      </c>
      <c r="S35" s="80">
        <v>0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1</v>
      </c>
      <c r="BG35" s="113">
        <f>IF(Q35=0,"",IF(BF35=0,"",(BF35/Q35)))</f>
        <v>0.5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1</v>
      </c>
      <c r="BP35" s="120">
        <f>IF(Q35=0,"",IF(BO35=0,"",(BO35/Q35)))</f>
        <v>0.5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130</v>
      </c>
      <c r="C36" s="189" t="s">
        <v>58</v>
      </c>
      <c r="D36" s="189"/>
      <c r="E36" s="189" t="s">
        <v>76</v>
      </c>
      <c r="F36" s="189" t="s">
        <v>76</v>
      </c>
      <c r="G36" s="189" t="s">
        <v>77</v>
      </c>
      <c r="H36" s="89"/>
      <c r="I36" s="89"/>
      <c r="J36" s="89"/>
      <c r="K36" s="181"/>
      <c r="L36" s="80">
        <v>27</v>
      </c>
      <c r="M36" s="80">
        <v>19</v>
      </c>
      <c r="N36" s="80">
        <v>10</v>
      </c>
      <c r="O36" s="91">
        <v>10</v>
      </c>
      <c r="P36" s="92">
        <v>0</v>
      </c>
      <c r="Q36" s="93">
        <f>O36+P36</f>
        <v>10</v>
      </c>
      <c r="R36" s="81">
        <f>IFERROR(Q36/N36,"-")</f>
        <v>1</v>
      </c>
      <c r="S36" s="80">
        <v>0</v>
      </c>
      <c r="T36" s="80">
        <v>1</v>
      </c>
      <c r="U36" s="81">
        <f>IFERROR(T36/(Q36),"-")</f>
        <v>0.1</v>
      </c>
      <c r="V36" s="82"/>
      <c r="W36" s="83">
        <v>1</v>
      </c>
      <c r="X36" s="81">
        <f>IF(Q36=0,"-",W36/Q36)</f>
        <v>0.1</v>
      </c>
      <c r="Y36" s="186">
        <v>3000</v>
      </c>
      <c r="Z36" s="187">
        <f>IFERROR(Y36/Q36,"-")</f>
        <v>300</v>
      </c>
      <c r="AA36" s="187">
        <f>IFERROR(Y36/W36,"-")</f>
        <v>3000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0.1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4</v>
      </c>
      <c r="BP36" s="120">
        <f>IF(Q36=0,"",IF(BO36=0,"",(BO36/Q36)))</f>
        <v>0.4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4</v>
      </c>
      <c r="BY36" s="127">
        <f>IF(Q36=0,"",IF(BX36=0,"",(BX36/Q36)))</f>
        <v>0.4</v>
      </c>
      <c r="BZ36" s="128">
        <v>1</v>
      </c>
      <c r="CA36" s="129">
        <f>IFERROR(BZ36/BX36,"-")</f>
        <v>0.25</v>
      </c>
      <c r="CB36" s="130">
        <v>3000</v>
      </c>
      <c r="CC36" s="131">
        <f>IFERROR(CB36/BX36,"-")</f>
        <v>750</v>
      </c>
      <c r="CD36" s="132">
        <v>1</v>
      </c>
      <c r="CE36" s="132"/>
      <c r="CF36" s="132"/>
      <c r="CG36" s="133">
        <v>1</v>
      </c>
      <c r="CH36" s="134">
        <f>IF(Q36=0,"",IF(CG36=0,"",(CG36/Q36)))</f>
        <v>0.1</v>
      </c>
      <c r="CI36" s="135"/>
      <c r="CJ36" s="136">
        <f>IFERROR(CI36/CG36,"-")</f>
        <v>0</v>
      </c>
      <c r="CK36" s="137"/>
      <c r="CL36" s="138">
        <f>IFERROR(CK36/CG36,"-")</f>
        <v>0</v>
      </c>
      <c r="CM36" s="139"/>
      <c r="CN36" s="139"/>
      <c r="CO36" s="139"/>
      <c r="CP36" s="140">
        <v>1</v>
      </c>
      <c r="CQ36" s="141">
        <v>3000</v>
      </c>
      <c r="CR36" s="141">
        <v>3000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0.85</v>
      </c>
      <c r="B37" s="189" t="s">
        <v>131</v>
      </c>
      <c r="C37" s="189" t="s">
        <v>58</v>
      </c>
      <c r="D37" s="189"/>
      <c r="E37" s="189" t="s">
        <v>132</v>
      </c>
      <c r="F37" s="189" t="s">
        <v>90</v>
      </c>
      <c r="G37" s="189" t="s">
        <v>61</v>
      </c>
      <c r="H37" s="89" t="s">
        <v>62</v>
      </c>
      <c r="I37" s="89" t="s">
        <v>133</v>
      </c>
      <c r="J37" s="191" t="s">
        <v>134</v>
      </c>
      <c r="K37" s="181">
        <v>120000</v>
      </c>
      <c r="L37" s="80">
        <v>0</v>
      </c>
      <c r="M37" s="80">
        <v>0</v>
      </c>
      <c r="N37" s="80">
        <v>101</v>
      </c>
      <c r="O37" s="91">
        <v>0</v>
      </c>
      <c r="P37" s="92">
        <v>0</v>
      </c>
      <c r="Q37" s="93">
        <f>O37+P37</f>
        <v>0</v>
      </c>
      <c r="R37" s="81">
        <f>IFERROR(Q37/N37,"-")</f>
        <v>0</v>
      </c>
      <c r="S37" s="80">
        <v>0</v>
      </c>
      <c r="T37" s="80">
        <v>0</v>
      </c>
      <c r="U37" s="81" t="str">
        <f>IFERROR(T37/(Q37),"-")</f>
        <v>-</v>
      </c>
      <c r="V37" s="82">
        <f>IFERROR(K37/SUM(Q37:Q39),"-")</f>
        <v>7500</v>
      </c>
      <c r="W37" s="83">
        <v>0</v>
      </c>
      <c r="X37" s="81" t="str">
        <f>IF(Q37=0,"-",W37/Q37)</f>
        <v>-</v>
      </c>
      <c r="Y37" s="186">
        <v>0</v>
      </c>
      <c r="Z37" s="187" t="str">
        <f>IFERROR(Y37/Q37,"-")</f>
        <v>-</v>
      </c>
      <c r="AA37" s="187" t="str">
        <f>IFERROR(Y37/W37,"-")</f>
        <v>-</v>
      </c>
      <c r="AB37" s="181">
        <f>SUM(Y37:Y39)-SUM(K37:K39)</f>
        <v>-18000</v>
      </c>
      <c r="AC37" s="85">
        <f>SUM(Y37:Y39)/SUM(K37:K39)</f>
        <v>0.85</v>
      </c>
      <c r="AD37" s="78"/>
      <c r="AE37" s="94"/>
      <c r="AF37" s="95" t="str">
        <f>IF(Q37=0,"",IF(AE37=0,"",(AE37/Q37)))</f>
        <v/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 t="str">
        <f>IF(Q37=0,"",IF(AN37=0,"",(AN37/Q37)))</f>
        <v/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 t="str">
        <f>IF(Q37=0,"",IF(AW37=0,"",(AW37/Q37)))</f>
        <v/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 t="str">
        <f>IF(Q37=0,"",IF(BF37=0,"",(BF37/Q37)))</f>
        <v/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 t="str">
        <f>IF(Q37=0,"",IF(BO37=0,"",(BO37/Q37)))</f>
        <v/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/>
      <c r="BY37" s="127" t="str">
        <f>IF(Q37=0,"",IF(BX37=0,"",(BX37/Q37)))</f>
        <v/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 t="str">
        <f>IF(Q37=0,"",IF(CG37=0,"",(CG37/Q37)))</f>
        <v/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135</v>
      </c>
      <c r="C38" s="189" t="s">
        <v>58</v>
      </c>
      <c r="D38" s="189"/>
      <c r="E38" s="189" t="s">
        <v>132</v>
      </c>
      <c r="F38" s="189" t="s">
        <v>90</v>
      </c>
      <c r="G38" s="189" t="s">
        <v>61</v>
      </c>
      <c r="H38" s="89"/>
      <c r="I38" s="89"/>
      <c r="J38" s="89"/>
      <c r="K38" s="181"/>
      <c r="L38" s="80">
        <v>37</v>
      </c>
      <c r="M38" s="80">
        <v>0</v>
      </c>
      <c r="N38" s="80">
        <v>128</v>
      </c>
      <c r="O38" s="91">
        <v>15</v>
      </c>
      <c r="P38" s="92">
        <v>0</v>
      </c>
      <c r="Q38" s="93">
        <f>O38+P38</f>
        <v>15</v>
      </c>
      <c r="R38" s="81">
        <f>IFERROR(Q38/N38,"-")</f>
        <v>0.1171875</v>
      </c>
      <c r="S38" s="80">
        <v>2</v>
      </c>
      <c r="T38" s="80">
        <v>4</v>
      </c>
      <c r="U38" s="81">
        <f>IFERROR(T38/(Q38),"-")</f>
        <v>0.26666666666667</v>
      </c>
      <c r="V38" s="82"/>
      <c r="W38" s="83">
        <v>3</v>
      </c>
      <c r="X38" s="81">
        <f>IF(Q38=0,"-",W38/Q38)</f>
        <v>0.2</v>
      </c>
      <c r="Y38" s="186">
        <v>102000</v>
      </c>
      <c r="Z38" s="187">
        <f>IFERROR(Y38/Q38,"-")</f>
        <v>6800</v>
      </c>
      <c r="AA38" s="187">
        <f>IFERROR(Y38/W38,"-")</f>
        <v>34000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>
        <v>1</v>
      </c>
      <c r="AO38" s="101">
        <f>IF(Q38=0,"",IF(AN38=0,"",(AN38/Q38)))</f>
        <v>0.066666666666667</v>
      </c>
      <c r="AP38" s="100"/>
      <c r="AQ38" s="102">
        <f>IFERROR(AP38/AN38,"-")</f>
        <v>0</v>
      </c>
      <c r="AR38" s="103"/>
      <c r="AS38" s="104">
        <f>IFERROR(AR38/AN38,"-")</f>
        <v>0</v>
      </c>
      <c r="AT38" s="105"/>
      <c r="AU38" s="105"/>
      <c r="AV38" s="105"/>
      <c r="AW38" s="106">
        <v>1</v>
      </c>
      <c r="AX38" s="107">
        <f>IF(Q38=0,"",IF(AW38=0,"",(AW38/Q38)))</f>
        <v>0.066666666666667</v>
      </c>
      <c r="AY38" s="106"/>
      <c r="AZ38" s="108">
        <f>IFERROR(AY38/AW38,"-")</f>
        <v>0</v>
      </c>
      <c r="BA38" s="109"/>
      <c r="BB38" s="110">
        <f>IFERROR(BA38/AW38,"-")</f>
        <v>0</v>
      </c>
      <c r="BC38" s="111"/>
      <c r="BD38" s="111"/>
      <c r="BE38" s="111"/>
      <c r="BF38" s="112">
        <v>5</v>
      </c>
      <c r="BG38" s="113">
        <f>IF(Q38=0,"",IF(BF38=0,"",(BF38/Q38)))</f>
        <v>0.33333333333333</v>
      </c>
      <c r="BH38" s="112">
        <v>2</v>
      </c>
      <c r="BI38" s="114">
        <f>IFERROR(BH38/BF38,"-")</f>
        <v>0.4</v>
      </c>
      <c r="BJ38" s="115">
        <v>9000</v>
      </c>
      <c r="BK38" s="116">
        <f>IFERROR(BJ38/BF38,"-")</f>
        <v>1800</v>
      </c>
      <c r="BL38" s="117">
        <v>1</v>
      </c>
      <c r="BM38" s="117">
        <v>1</v>
      </c>
      <c r="BN38" s="117"/>
      <c r="BO38" s="119">
        <v>5</v>
      </c>
      <c r="BP38" s="120">
        <f>IF(Q38=0,"",IF(BO38=0,"",(BO38/Q38)))</f>
        <v>0.33333333333333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3</v>
      </c>
      <c r="BY38" s="127">
        <f>IF(Q38=0,"",IF(BX38=0,"",(BX38/Q38)))</f>
        <v>0.2</v>
      </c>
      <c r="BZ38" s="128">
        <v>1</v>
      </c>
      <c r="CA38" s="129">
        <f>IFERROR(BZ38/BX38,"-")</f>
        <v>0.33333333333333</v>
      </c>
      <c r="CB38" s="130">
        <v>93000</v>
      </c>
      <c r="CC38" s="131">
        <f>IFERROR(CB38/BX38,"-")</f>
        <v>31000</v>
      </c>
      <c r="CD38" s="132"/>
      <c r="CE38" s="132"/>
      <c r="CF38" s="132">
        <v>1</v>
      </c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3</v>
      </c>
      <c r="CQ38" s="141">
        <v>102000</v>
      </c>
      <c r="CR38" s="141">
        <v>93000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136</v>
      </c>
      <c r="C39" s="189" t="s">
        <v>58</v>
      </c>
      <c r="D39" s="189"/>
      <c r="E39" s="189" t="s">
        <v>132</v>
      </c>
      <c r="F39" s="189" t="s">
        <v>90</v>
      </c>
      <c r="G39" s="189" t="s">
        <v>77</v>
      </c>
      <c r="H39" s="89"/>
      <c r="I39" s="89"/>
      <c r="J39" s="89"/>
      <c r="K39" s="181"/>
      <c r="L39" s="80">
        <v>118</v>
      </c>
      <c r="M39" s="80">
        <v>18</v>
      </c>
      <c r="N39" s="80">
        <v>1</v>
      </c>
      <c r="O39" s="91">
        <v>1</v>
      </c>
      <c r="P39" s="92">
        <v>0</v>
      </c>
      <c r="Q39" s="93">
        <f>O39+P39</f>
        <v>1</v>
      </c>
      <c r="R39" s="81">
        <f>IFERROR(Q39/N39,"-")</f>
        <v>1</v>
      </c>
      <c r="S39" s="80">
        <v>0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1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>
        <f>AC40</f>
        <v>0</v>
      </c>
      <c r="B40" s="189" t="s">
        <v>137</v>
      </c>
      <c r="C40" s="189" t="s">
        <v>58</v>
      </c>
      <c r="D40" s="189"/>
      <c r="E40" s="189" t="s">
        <v>132</v>
      </c>
      <c r="F40" s="189" t="s">
        <v>90</v>
      </c>
      <c r="G40" s="189" t="s">
        <v>61</v>
      </c>
      <c r="H40" s="89" t="s">
        <v>67</v>
      </c>
      <c r="I40" s="89" t="s">
        <v>133</v>
      </c>
      <c r="J40" s="191" t="s">
        <v>134</v>
      </c>
      <c r="K40" s="181">
        <v>150000</v>
      </c>
      <c r="L40" s="80">
        <v>0</v>
      </c>
      <c r="M40" s="80">
        <v>0</v>
      </c>
      <c r="N40" s="80">
        <v>77</v>
      </c>
      <c r="O40" s="91">
        <v>0</v>
      </c>
      <c r="P40" s="92">
        <v>0</v>
      </c>
      <c r="Q40" s="93">
        <f>O40+P40</f>
        <v>0</v>
      </c>
      <c r="R40" s="81">
        <f>IFERROR(Q40/N40,"-")</f>
        <v>0</v>
      </c>
      <c r="S40" s="80">
        <v>0</v>
      </c>
      <c r="T40" s="80">
        <v>0</v>
      </c>
      <c r="U40" s="81" t="str">
        <f>IFERROR(T40/(Q40),"-")</f>
        <v>-</v>
      </c>
      <c r="V40" s="82">
        <f>IFERROR(K40/SUM(Q40:Q42),"-")</f>
        <v>13636.363636364</v>
      </c>
      <c r="W40" s="83">
        <v>0</v>
      </c>
      <c r="X40" s="81" t="str">
        <f>IF(Q40=0,"-",W40/Q40)</f>
        <v>-</v>
      </c>
      <c r="Y40" s="186">
        <v>0</v>
      </c>
      <c r="Z40" s="187" t="str">
        <f>IFERROR(Y40/Q40,"-")</f>
        <v>-</v>
      </c>
      <c r="AA40" s="187" t="str">
        <f>IFERROR(Y40/W40,"-")</f>
        <v>-</v>
      </c>
      <c r="AB40" s="181">
        <f>SUM(Y40:Y42)-SUM(K40:K42)</f>
        <v>-150000</v>
      </c>
      <c r="AC40" s="85">
        <f>SUM(Y40:Y42)/SUM(K40:K42)</f>
        <v>0</v>
      </c>
      <c r="AD40" s="78"/>
      <c r="AE40" s="94"/>
      <c r="AF40" s="95" t="str">
        <f>IF(Q40=0,"",IF(AE40=0,"",(AE40/Q40)))</f>
        <v/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 t="str">
        <f>IF(Q40=0,"",IF(AN40=0,"",(AN40/Q40)))</f>
        <v/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 t="str">
        <f>IF(Q40=0,"",IF(AW40=0,"",(AW40/Q40)))</f>
        <v/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 t="str">
        <f>IF(Q40=0,"",IF(BF40=0,"",(BF40/Q40)))</f>
        <v/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 t="str">
        <f>IF(Q40=0,"",IF(BO40=0,"",(BO40/Q40)))</f>
        <v/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 t="str">
        <f>IF(Q40=0,"",IF(BX40=0,"",(BX40/Q40)))</f>
        <v/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 t="str">
        <f>IF(Q40=0,"",IF(CG40=0,"",(CG40/Q40)))</f>
        <v/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138</v>
      </c>
      <c r="C41" s="189" t="s">
        <v>58</v>
      </c>
      <c r="D41" s="189"/>
      <c r="E41" s="189" t="s">
        <v>132</v>
      </c>
      <c r="F41" s="189" t="s">
        <v>90</v>
      </c>
      <c r="G41" s="189" t="s">
        <v>61</v>
      </c>
      <c r="H41" s="89"/>
      <c r="I41" s="89"/>
      <c r="J41" s="89"/>
      <c r="K41" s="181"/>
      <c r="L41" s="80">
        <v>29</v>
      </c>
      <c r="M41" s="80">
        <v>0</v>
      </c>
      <c r="N41" s="80">
        <v>95</v>
      </c>
      <c r="O41" s="91">
        <v>9</v>
      </c>
      <c r="P41" s="92">
        <v>0</v>
      </c>
      <c r="Q41" s="93">
        <f>O41+P41</f>
        <v>9</v>
      </c>
      <c r="R41" s="81">
        <f>IFERROR(Q41/N41,"-")</f>
        <v>0.094736842105263</v>
      </c>
      <c r="S41" s="80">
        <v>0</v>
      </c>
      <c r="T41" s="80">
        <v>2</v>
      </c>
      <c r="U41" s="81">
        <f>IFERROR(T41/(Q41),"-")</f>
        <v>0.22222222222222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2</v>
      </c>
      <c r="BG41" s="113">
        <f>IF(Q41=0,"",IF(BF41=0,"",(BF41/Q41)))</f>
        <v>0.22222222222222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>
        <v>5</v>
      </c>
      <c r="BP41" s="120">
        <f>IF(Q41=0,"",IF(BO41=0,"",(BO41/Q41)))</f>
        <v>0.55555555555556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2</v>
      </c>
      <c r="BY41" s="127">
        <f>IF(Q41=0,"",IF(BX41=0,"",(BX41/Q41)))</f>
        <v>0.22222222222222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139</v>
      </c>
      <c r="C42" s="189" t="s">
        <v>58</v>
      </c>
      <c r="D42" s="189"/>
      <c r="E42" s="189" t="s">
        <v>132</v>
      </c>
      <c r="F42" s="189" t="s">
        <v>90</v>
      </c>
      <c r="G42" s="189" t="s">
        <v>77</v>
      </c>
      <c r="H42" s="89"/>
      <c r="I42" s="89"/>
      <c r="J42" s="89"/>
      <c r="K42" s="181"/>
      <c r="L42" s="80">
        <v>26</v>
      </c>
      <c r="M42" s="80">
        <v>12</v>
      </c>
      <c r="N42" s="80">
        <v>2</v>
      </c>
      <c r="O42" s="91">
        <v>2</v>
      </c>
      <c r="P42" s="92">
        <v>0</v>
      </c>
      <c r="Q42" s="93">
        <f>O42+P42</f>
        <v>2</v>
      </c>
      <c r="R42" s="81">
        <f>IFERROR(Q42/N42,"-")</f>
        <v>1</v>
      </c>
      <c r="S42" s="80">
        <v>1</v>
      </c>
      <c r="T42" s="80">
        <v>0</v>
      </c>
      <c r="U42" s="81">
        <f>IFERROR(T42/(Q42),"-")</f>
        <v>0</v>
      </c>
      <c r="V42" s="82"/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>
        <f>IF(Q42=0,"",IF(BO42=0,"",(BO42/Q42)))</f>
        <v>0</v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>
        <v>2</v>
      </c>
      <c r="BY42" s="127">
        <f>IF(Q42=0,"",IF(BX42=0,"",(BX42/Q42)))</f>
        <v>1</v>
      </c>
      <c r="BZ42" s="128">
        <v>1</v>
      </c>
      <c r="CA42" s="129">
        <f>IFERROR(BZ42/BX42,"-")</f>
        <v>0.5</v>
      </c>
      <c r="CB42" s="130">
        <v>15000</v>
      </c>
      <c r="CC42" s="131">
        <f>IFERROR(CB42/BX42,"-")</f>
        <v>7500</v>
      </c>
      <c r="CD42" s="132"/>
      <c r="CE42" s="132"/>
      <c r="CF42" s="132">
        <v>1</v>
      </c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>
        <v>15000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0.022727272727273</v>
      </c>
      <c r="B43" s="189" t="s">
        <v>140</v>
      </c>
      <c r="C43" s="189" t="s">
        <v>58</v>
      </c>
      <c r="D43" s="189"/>
      <c r="E43" s="189" t="s">
        <v>132</v>
      </c>
      <c r="F43" s="189" t="s">
        <v>90</v>
      </c>
      <c r="G43" s="189" t="s">
        <v>61</v>
      </c>
      <c r="H43" s="89" t="s">
        <v>141</v>
      </c>
      <c r="I43" s="89" t="s">
        <v>63</v>
      </c>
      <c r="J43" s="191" t="s">
        <v>142</v>
      </c>
      <c r="K43" s="181">
        <v>220000</v>
      </c>
      <c r="L43" s="80">
        <v>1</v>
      </c>
      <c r="M43" s="80">
        <v>0</v>
      </c>
      <c r="N43" s="80">
        <v>126</v>
      </c>
      <c r="O43" s="91">
        <v>0</v>
      </c>
      <c r="P43" s="92">
        <v>0</v>
      </c>
      <c r="Q43" s="93">
        <f>O43+P43</f>
        <v>0</v>
      </c>
      <c r="R43" s="81">
        <f>IFERROR(Q43/N43,"-")</f>
        <v>0</v>
      </c>
      <c r="S43" s="80">
        <v>0</v>
      </c>
      <c r="T43" s="80">
        <v>0</v>
      </c>
      <c r="U43" s="81" t="str">
        <f>IFERROR(T43/(Q43),"-")</f>
        <v>-</v>
      </c>
      <c r="V43" s="82">
        <f>IFERROR(K43/SUM(Q43:Q45),"-")</f>
        <v>11578.947368421</v>
      </c>
      <c r="W43" s="83">
        <v>0</v>
      </c>
      <c r="X43" s="81" t="str">
        <f>IF(Q43=0,"-",W43/Q43)</f>
        <v>-</v>
      </c>
      <c r="Y43" s="186">
        <v>0</v>
      </c>
      <c r="Z43" s="187" t="str">
        <f>IFERROR(Y43/Q43,"-")</f>
        <v>-</v>
      </c>
      <c r="AA43" s="187" t="str">
        <f>IFERROR(Y43/W43,"-")</f>
        <v>-</v>
      </c>
      <c r="AB43" s="181">
        <f>SUM(Y43:Y45)-SUM(K43:K45)</f>
        <v>-215000</v>
      </c>
      <c r="AC43" s="85">
        <f>SUM(Y43:Y45)/SUM(K43:K45)</f>
        <v>0.022727272727273</v>
      </c>
      <c r="AD43" s="78"/>
      <c r="AE43" s="94"/>
      <c r="AF43" s="95" t="str">
        <f>IF(Q43=0,"",IF(AE43=0,"",(AE43/Q43)))</f>
        <v/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 t="str">
        <f>IF(Q43=0,"",IF(AN43=0,"",(AN43/Q43)))</f>
        <v/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 t="str">
        <f>IF(Q43=0,"",IF(AW43=0,"",(AW43/Q43)))</f>
        <v/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 t="str">
        <f>IF(Q43=0,"",IF(BF43=0,"",(BF43/Q43)))</f>
        <v/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 t="str">
        <f>IF(Q43=0,"",IF(BO43=0,"",(BO43/Q43)))</f>
        <v/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 t="str">
        <f>IF(Q43=0,"",IF(BX43=0,"",(BX43/Q43)))</f>
        <v/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 t="str">
        <f>IF(Q43=0,"",IF(CG43=0,"",(CG43/Q43)))</f>
        <v/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143</v>
      </c>
      <c r="C44" s="189" t="s">
        <v>58</v>
      </c>
      <c r="D44" s="189"/>
      <c r="E44" s="189" t="s">
        <v>132</v>
      </c>
      <c r="F44" s="189" t="s">
        <v>90</v>
      </c>
      <c r="G44" s="189" t="s">
        <v>61</v>
      </c>
      <c r="H44" s="89"/>
      <c r="I44" s="89"/>
      <c r="J44" s="89"/>
      <c r="K44" s="181"/>
      <c r="L44" s="80">
        <v>53</v>
      </c>
      <c r="M44" s="80">
        <v>0</v>
      </c>
      <c r="N44" s="80">
        <v>146</v>
      </c>
      <c r="O44" s="91">
        <v>18</v>
      </c>
      <c r="P44" s="92">
        <v>0</v>
      </c>
      <c r="Q44" s="93">
        <f>O44+P44</f>
        <v>18</v>
      </c>
      <c r="R44" s="81">
        <f>IFERROR(Q44/N44,"-")</f>
        <v>0.12328767123288</v>
      </c>
      <c r="S44" s="80">
        <v>0</v>
      </c>
      <c r="T44" s="80">
        <v>2</v>
      </c>
      <c r="U44" s="81">
        <f>IFERROR(T44/(Q44),"-")</f>
        <v>0.11111111111111</v>
      </c>
      <c r="V44" s="82"/>
      <c r="W44" s="83">
        <v>0</v>
      </c>
      <c r="X44" s="81">
        <f>IF(Q44=0,"-",W44/Q44)</f>
        <v>0</v>
      </c>
      <c r="Y44" s="186">
        <v>5000</v>
      </c>
      <c r="Z44" s="187">
        <f>IFERROR(Y44/Q44,"-")</f>
        <v>277.77777777778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>
        <v>2</v>
      </c>
      <c r="AO44" s="101">
        <f>IF(Q44=0,"",IF(AN44=0,"",(AN44/Q44)))</f>
        <v>0.11111111111111</v>
      </c>
      <c r="AP44" s="100"/>
      <c r="AQ44" s="102">
        <f>IFERROR(AP44/AN44,"-")</f>
        <v>0</v>
      </c>
      <c r="AR44" s="103"/>
      <c r="AS44" s="104">
        <f>IFERROR(AR44/AN44,"-")</f>
        <v>0</v>
      </c>
      <c r="AT44" s="105"/>
      <c r="AU44" s="105"/>
      <c r="AV44" s="105"/>
      <c r="AW44" s="106">
        <v>3</v>
      </c>
      <c r="AX44" s="107">
        <f>IF(Q44=0,"",IF(AW44=0,"",(AW44/Q44)))</f>
        <v>0.16666666666667</v>
      </c>
      <c r="AY44" s="106"/>
      <c r="AZ44" s="108">
        <f>IFERROR(AY44/AW44,"-")</f>
        <v>0</v>
      </c>
      <c r="BA44" s="109"/>
      <c r="BB44" s="110">
        <f>IFERROR(BA44/AW44,"-")</f>
        <v>0</v>
      </c>
      <c r="BC44" s="111"/>
      <c r="BD44" s="111"/>
      <c r="BE44" s="111"/>
      <c r="BF44" s="112">
        <v>3</v>
      </c>
      <c r="BG44" s="113">
        <f>IF(Q44=0,"",IF(BF44=0,"",(BF44/Q44)))</f>
        <v>0.16666666666667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>
        <v>6</v>
      </c>
      <c r="BP44" s="120">
        <f>IF(Q44=0,"",IF(BO44=0,"",(BO44/Q44)))</f>
        <v>0.33333333333333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>
        <v>4</v>
      </c>
      <c r="BY44" s="127">
        <f>IF(Q44=0,"",IF(BX44=0,"",(BX44/Q44)))</f>
        <v>0.22222222222222</v>
      </c>
      <c r="BZ44" s="128">
        <v>1</v>
      </c>
      <c r="CA44" s="129">
        <f>IFERROR(BZ44/BX44,"-")</f>
        <v>0.25</v>
      </c>
      <c r="CB44" s="130">
        <v>26000</v>
      </c>
      <c r="CC44" s="131">
        <f>IFERROR(CB44/BX44,"-")</f>
        <v>6500</v>
      </c>
      <c r="CD44" s="132"/>
      <c r="CE44" s="132"/>
      <c r="CF44" s="132">
        <v>1</v>
      </c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5000</v>
      </c>
      <c r="CR44" s="141">
        <v>26000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144</v>
      </c>
      <c r="C45" s="189" t="s">
        <v>58</v>
      </c>
      <c r="D45" s="189"/>
      <c r="E45" s="189" t="s">
        <v>132</v>
      </c>
      <c r="F45" s="189" t="s">
        <v>90</v>
      </c>
      <c r="G45" s="189" t="s">
        <v>77</v>
      </c>
      <c r="H45" s="89"/>
      <c r="I45" s="89"/>
      <c r="J45" s="89"/>
      <c r="K45" s="181"/>
      <c r="L45" s="80">
        <v>21</v>
      </c>
      <c r="M45" s="80">
        <v>18</v>
      </c>
      <c r="N45" s="80">
        <v>0</v>
      </c>
      <c r="O45" s="91">
        <v>1</v>
      </c>
      <c r="P45" s="92">
        <v>0</v>
      </c>
      <c r="Q45" s="93">
        <f>O45+P45</f>
        <v>1</v>
      </c>
      <c r="R45" s="81" t="str">
        <f>IFERROR(Q45/N45,"-")</f>
        <v>-</v>
      </c>
      <c r="S45" s="80">
        <v>0</v>
      </c>
      <c r="T45" s="80">
        <v>0</v>
      </c>
      <c r="U45" s="81">
        <f>IFERROR(T45/(Q45),"-")</f>
        <v>0</v>
      </c>
      <c r="V45" s="82"/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>
        <f>IF(Q45=0,"",IF(BO45=0,"",(BO45/Q45)))</f>
        <v>0</v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>
        <v>1</v>
      </c>
      <c r="BY45" s="127">
        <f>IF(Q45=0,"",IF(BX45=0,"",(BX45/Q45)))</f>
        <v>1</v>
      </c>
      <c r="BZ45" s="128">
        <v>1</v>
      </c>
      <c r="CA45" s="129">
        <f>IFERROR(BZ45/BX45,"-")</f>
        <v>1</v>
      </c>
      <c r="CB45" s="130">
        <v>100000</v>
      </c>
      <c r="CC45" s="131">
        <f>IFERROR(CB45/BX45,"-")</f>
        <v>100000</v>
      </c>
      <c r="CD45" s="132"/>
      <c r="CE45" s="132"/>
      <c r="CF45" s="132">
        <v>1</v>
      </c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>
        <v>100000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>
        <f>AC46</f>
        <v>0.13333333333333</v>
      </c>
      <c r="B46" s="189" t="s">
        <v>145</v>
      </c>
      <c r="C46" s="189" t="s">
        <v>58</v>
      </c>
      <c r="D46" s="189"/>
      <c r="E46" s="189" t="s">
        <v>146</v>
      </c>
      <c r="F46" s="189" t="s">
        <v>97</v>
      </c>
      <c r="G46" s="189" t="s">
        <v>61</v>
      </c>
      <c r="H46" s="89" t="s">
        <v>141</v>
      </c>
      <c r="I46" s="89" t="s">
        <v>147</v>
      </c>
      <c r="J46" s="190" t="s">
        <v>64</v>
      </c>
      <c r="K46" s="181">
        <v>150000</v>
      </c>
      <c r="L46" s="80">
        <v>0</v>
      </c>
      <c r="M46" s="80">
        <v>0</v>
      </c>
      <c r="N46" s="80">
        <v>206</v>
      </c>
      <c r="O46" s="91">
        <v>0</v>
      </c>
      <c r="P46" s="92">
        <v>0</v>
      </c>
      <c r="Q46" s="93">
        <f>O46+P46</f>
        <v>0</v>
      </c>
      <c r="R46" s="81">
        <f>IFERROR(Q46/N46,"-")</f>
        <v>0</v>
      </c>
      <c r="S46" s="80">
        <v>0</v>
      </c>
      <c r="T46" s="80">
        <v>0</v>
      </c>
      <c r="U46" s="81" t="str">
        <f>IFERROR(T46/(Q46),"-")</f>
        <v>-</v>
      </c>
      <c r="V46" s="82">
        <f>IFERROR(K46/SUM(Q46:Q48),"-")</f>
        <v>9375</v>
      </c>
      <c r="W46" s="83">
        <v>0</v>
      </c>
      <c r="X46" s="81" t="str">
        <f>IF(Q46=0,"-",W46/Q46)</f>
        <v>-</v>
      </c>
      <c r="Y46" s="186">
        <v>0</v>
      </c>
      <c r="Z46" s="187" t="str">
        <f>IFERROR(Y46/Q46,"-")</f>
        <v>-</v>
      </c>
      <c r="AA46" s="187" t="str">
        <f>IFERROR(Y46/W46,"-")</f>
        <v>-</v>
      </c>
      <c r="AB46" s="181">
        <f>SUM(Y46:Y48)-SUM(K46:K48)</f>
        <v>-130000</v>
      </c>
      <c r="AC46" s="85">
        <f>SUM(Y46:Y48)/SUM(K46:K48)</f>
        <v>0.13333333333333</v>
      </c>
      <c r="AD46" s="78"/>
      <c r="AE46" s="94"/>
      <c r="AF46" s="95" t="str">
        <f>IF(Q46=0,"",IF(AE46=0,"",(AE46/Q46)))</f>
        <v/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 t="str">
        <f>IF(Q46=0,"",IF(AN46=0,"",(AN46/Q46)))</f>
        <v/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 t="str">
        <f>IF(Q46=0,"",IF(AW46=0,"",(AW46/Q46)))</f>
        <v/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 t="str">
        <f>IF(Q46=0,"",IF(BF46=0,"",(BF46/Q46)))</f>
        <v/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 t="str">
        <f>IF(Q46=0,"",IF(BO46=0,"",(BO46/Q46)))</f>
        <v/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/>
      <c r="BY46" s="127" t="str">
        <f>IF(Q46=0,"",IF(BX46=0,"",(BX46/Q46)))</f>
        <v/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 t="str">
        <f>IF(Q46=0,"",IF(CG46=0,"",(CG46/Q46)))</f>
        <v/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148</v>
      </c>
      <c r="C47" s="189" t="s">
        <v>58</v>
      </c>
      <c r="D47" s="189"/>
      <c r="E47" s="189" t="s">
        <v>146</v>
      </c>
      <c r="F47" s="189" t="s">
        <v>97</v>
      </c>
      <c r="G47" s="189" t="s">
        <v>61</v>
      </c>
      <c r="H47" s="89"/>
      <c r="I47" s="89"/>
      <c r="J47" s="89"/>
      <c r="K47" s="181"/>
      <c r="L47" s="80">
        <v>52</v>
      </c>
      <c r="M47" s="80">
        <v>0</v>
      </c>
      <c r="N47" s="80">
        <v>166</v>
      </c>
      <c r="O47" s="91">
        <v>11</v>
      </c>
      <c r="P47" s="92">
        <v>0</v>
      </c>
      <c r="Q47" s="93">
        <f>O47+P47</f>
        <v>11</v>
      </c>
      <c r="R47" s="81">
        <f>IFERROR(Q47/N47,"-")</f>
        <v>0.066265060240964</v>
      </c>
      <c r="S47" s="80">
        <v>2</v>
      </c>
      <c r="T47" s="80">
        <v>3</v>
      </c>
      <c r="U47" s="81">
        <f>IFERROR(T47/(Q47),"-")</f>
        <v>0.27272727272727</v>
      </c>
      <c r="V47" s="82"/>
      <c r="W47" s="83">
        <v>1</v>
      </c>
      <c r="X47" s="81">
        <f>IF(Q47=0,"-",W47/Q47)</f>
        <v>0.090909090909091</v>
      </c>
      <c r="Y47" s="186">
        <v>15000</v>
      </c>
      <c r="Z47" s="187">
        <f>IFERROR(Y47/Q47,"-")</f>
        <v>1363.6363636364</v>
      </c>
      <c r="AA47" s="187">
        <f>IFERROR(Y47/W47,"-")</f>
        <v>15000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>
        <v>1</v>
      </c>
      <c r="AO47" s="101">
        <f>IF(Q47=0,"",IF(AN47=0,"",(AN47/Q47)))</f>
        <v>0.090909090909091</v>
      </c>
      <c r="AP47" s="100"/>
      <c r="AQ47" s="102">
        <f>IFERROR(AP47/AN47,"-")</f>
        <v>0</v>
      </c>
      <c r="AR47" s="103"/>
      <c r="AS47" s="104">
        <f>IFERROR(AR47/AN47,"-")</f>
        <v>0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1</v>
      </c>
      <c r="BG47" s="113">
        <f>IF(Q47=0,"",IF(BF47=0,"",(BF47/Q47)))</f>
        <v>0.090909090909091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7</v>
      </c>
      <c r="BP47" s="120">
        <f>IF(Q47=0,"",IF(BO47=0,"",(BO47/Q47)))</f>
        <v>0.63636363636364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>
        <v>1</v>
      </c>
      <c r="BY47" s="127">
        <f>IF(Q47=0,"",IF(BX47=0,"",(BX47/Q47)))</f>
        <v>0.090909090909091</v>
      </c>
      <c r="BZ47" s="128">
        <v>1</v>
      </c>
      <c r="CA47" s="129">
        <f>IFERROR(BZ47/BX47,"-")</f>
        <v>1</v>
      </c>
      <c r="CB47" s="130">
        <v>15000</v>
      </c>
      <c r="CC47" s="131">
        <f>IFERROR(CB47/BX47,"-")</f>
        <v>15000</v>
      </c>
      <c r="CD47" s="132"/>
      <c r="CE47" s="132">
        <v>1</v>
      </c>
      <c r="CF47" s="132"/>
      <c r="CG47" s="133">
        <v>1</v>
      </c>
      <c r="CH47" s="134">
        <f>IF(Q47=0,"",IF(CG47=0,"",(CG47/Q47)))</f>
        <v>0.090909090909091</v>
      </c>
      <c r="CI47" s="135"/>
      <c r="CJ47" s="136">
        <f>IFERROR(CI47/CG47,"-")</f>
        <v>0</v>
      </c>
      <c r="CK47" s="137"/>
      <c r="CL47" s="138">
        <f>IFERROR(CK47/CG47,"-")</f>
        <v>0</v>
      </c>
      <c r="CM47" s="139"/>
      <c r="CN47" s="139"/>
      <c r="CO47" s="139"/>
      <c r="CP47" s="140">
        <v>1</v>
      </c>
      <c r="CQ47" s="141">
        <v>15000</v>
      </c>
      <c r="CR47" s="141">
        <v>15000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149</v>
      </c>
      <c r="C48" s="189" t="s">
        <v>58</v>
      </c>
      <c r="D48" s="189"/>
      <c r="E48" s="189" t="s">
        <v>146</v>
      </c>
      <c r="F48" s="189" t="s">
        <v>97</v>
      </c>
      <c r="G48" s="189" t="s">
        <v>77</v>
      </c>
      <c r="H48" s="89"/>
      <c r="I48" s="89"/>
      <c r="J48" s="89"/>
      <c r="K48" s="181"/>
      <c r="L48" s="80">
        <v>45</v>
      </c>
      <c r="M48" s="80">
        <v>20</v>
      </c>
      <c r="N48" s="80">
        <v>9</v>
      </c>
      <c r="O48" s="91">
        <v>5</v>
      </c>
      <c r="P48" s="92">
        <v>0</v>
      </c>
      <c r="Q48" s="93">
        <f>O48+P48</f>
        <v>5</v>
      </c>
      <c r="R48" s="81">
        <f>IFERROR(Q48/N48,"-")</f>
        <v>0.55555555555556</v>
      </c>
      <c r="S48" s="80">
        <v>0</v>
      </c>
      <c r="T48" s="80">
        <v>1</v>
      </c>
      <c r="U48" s="81">
        <f>IFERROR(T48/(Q48),"-")</f>
        <v>0.2</v>
      </c>
      <c r="V48" s="82"/>
      <c r="W48" s="83">
        <v>1</v>
      </c>
      <c r="X48" s="81">
        <f>IF(Q48=0,"-",W48/Q48)</f>
        <v>0.2</v>
      </c>
      <c r="Y48" s="186">
        <v>5000</v>
      </c>
      <c r="Z48" s="187">
        <f>IFERROR(Y48/Q48,"-")</f>
        <v>1000</v>
      </c>
      <c r="AA48" s="187">
        <f>IFERROR(Y48/W48,"-")</f>
        <v>5000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>
        <v>2</v>
      </c>
      <c r="BG48" s="113">
        <f>IF(Q48=0,"",IF(BF48=0,"",(BF48/Q48)))</f>
        <v>0.4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>
        <v>1</v>
      </c>
      <c r="BP48" s="120">
        <f>IF(Q48=0,"",IF(BO48=0,"",(BO48/Q48)))</f>
        <v>0.2</v>
      </c>
      <c r="BQ48" s="121">
        <v>1</v>
      </c>
      <c r="BR48" s="122">
        <f>IFERROR(BQ48/BO48,"-")</f>
        <v>1</v>
      </c>
      <c r="BS48" s="123">
        <v>3000</v>
      </c>
      <c r="BT48" s="124">
        <f>IFERROR(BS48/BO48,"-")</f>
        <v>3000</v>
      </c>
      <c r="BU48" s="125">
        <v>1</v>
      </c>
      <c r="BV48" s="125"/>
      <c r="BW48" s="125"/>
      <c r="BX48" s="126">
        <v>2</v>
      </c>
      <c r="BY48" s="127">
        <f>IF(Q48=0,"",IF(BX48=0,"",(BX48/Q48)))</f>
        <v>0.4</v>
      </c>
      <c r="BZ48" s="128">
        <v>2</v>
      </c>
      <c r="CA48" s="129">
        <f>IFERROR(BZ48/BX48,"-")</f>
        <v>1</v>
      </c>
      <c r="CB48" s="130">
        <v>52000</v>
      </c>
      <c r="CC48" s="131">
        <f>IFERROR(CB48/BX48,"-")</f>
        <v>26000</v>
      </c>
      <c r="CD48" s="132">
        <v>1</v>
      </c>
      <c r="CE48" s="132"/>
      <c r="CF48" s="132">
        <v>1</v>
      </c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1</v>
      </c>
      <c r="CQ48" s="141">
        <v>5000</v>
      </c>
      <c r="CR48" s="141">
        <v>47000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>
        <f>AC49</f>
        <v>0.15454545454545</v>
      </c>
      <c r="B49" s="189" t="s">
        <v>150</v>
      </c>
      <c r="C49" s="189" t="s">
        <v>58</v>
      </c>
      <c r="D49" s="189"/>
      <c r="E49" s="189" t="s">
        <v>132</v>
      </c>
      <c r="F49" s="189" t="s">
        <v>90</v>
      </c>
      <c r="G49" s="189" t="s">
        <v>61</v>
      </c>
      <c r="H49" s="89" t="s">
        <v>151</v>
      </c>
      <c r="I49" s="89" t="s">
        <v>63</v>
      </c>
      <c r="J49" s="191" t="s">
        <v>142</v>
      </c>
      <c r="K49" s="181">
        <v>220000</v>
      </c>
      <c r="L49" s="80">
        <v>1</v>
      </c>
      <c r="M49" s="80">
        <v>0</v>
      </c>
      <c r="N49" s="80">
        <v>203</v>
      </c>
      <c r="O49" s="91">
        <v>1</v>
      </c>
      <c r="P49" s="92">
        <v>0</v>
      </c>
      <c r="Q49" s="93">
        <f>O49+P49</f>
        <v>1</v>
      </c>
      <c r="R49" s="81">
        <f>IFERROR(Q49/N49,"-")</f>
        <v>0.0049261083743842</v>
      </c>
      <c r="S49" s="80">
        <v>1</v>
      </c>
      <c r="T49" s="80">
        <v>0</v>
      </c>
      <c r="U49" s="81">
        <f>IFERROR(T49/(Q49),"-")</f>
        <v>0</v>
      </c>
      <c r="V49" s="82">
        <f>IFERROR(K49/SUM(Q49:Q51),"-")</f>
        <v>6111.1111111111</v>
      </c>
      <c r="W49" s="83">
        <v>1</v>
      </c>
      <c r="X49" s="81">
        <f>IF(Q49=0,"-",W49/Q49)</f>
        <v>1</v>
      </c>
      <c r="Y49" s="186">
        <v>25000</v>
      </c>
      <c r="Z49" s="187">
        <f>IFERROR(Y49/Q49,"-")</f>
        <v>25000</v>
      </c>
      <c r="AA49" s="187">
        <f>IFERROR(Y49/W49,"-")</f>
        <v>25000</v>
      </c>
      <c r="AB49" s="181">
        <f>SUM(Y49:Y51)-SUM(K49:K51)</f>
        <v>-186000</v>
      </c>
      <c r="AC49" s="85">
        <f>SUM(Y49:Y51)/SUM(K49:K51)</f>
        <v>0.15454545454545</v>
      </c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>
        <f>IF(Q49=0,"",IF(BO49=0,"",(BO49/Q49)))</f>
        <v>0</v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>
        <v>1</v>
      </c>
      <c r="BY49" s="127">
        <f>IF(Q49=0,"",IF(BX49=0,"",(BX49/Q49)))</f>
        <v>1</v>
      </c>
      <c r="BZ49" s="128">
        <v>1</v>
      </c>
      <c r="CA49" s="129">
        <f>IFERROR(BZ49/BX49,"-")</f>
        <v>1</v>
      </c>
      <c r="CB49" s="130">
        <v>25000</v>
      </c>
      <c r="CC49" s="131">
        <f>IFERROR(CB49/BX49,"-")</f>
        <v>25000</v>
      </c>
      <c r="CD49" s="132"/>
      <c r="CE49" s="132"/>
      <c r="CF49" s="132">
        <v>1</v>
      </c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1</v>
      </c>
      <c r="CQ49" s="141">
        <v>25000</v>
      </c>
      <c r="CR49" s="141">
        <v>25000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152</v>
      </c>
      <c r="C50" s="189" t="s">
        <v>58</v>
      </c>
      <c r="D50" s="189"/>
      <c r="E50" s="189" t="s">
        <v>132</v>
      </c>
      <c r="F50" s="189" t="s">
        <v>90</v>
      </c>
      <c r="G50" s="189" t="s">
        <v>61</v>
      </c>
      <c r="H50" s="89"/>
      <c r="I50" s="89"/>
      <c r="J50" s="89"/>
      <c r="K50" s="181"/>
      <c r="L50" s="80">
        <v>106</v>
      </c>
      <c r="M50" s="80">
        <v>0</v>
      </c>
      <c r="N50" s="80">
        <v>258</v>
      </c>
      <c r="O50" s="91">
        <v>31</v>
      </c>
      <c r="P50" s="92">
        <v>0</v>
      </c>
      <c r="Q50" s="93">
        <f>O50+P50</f>
        <v>31</v>
      </c>
      <c r="R50" s="81">
        <f>IFERROR(Q50/N50,"-")</f>
        <v>0.12015503875969</v>
      </c>
      <c r="S50" s="80">
        <v>2</v>
      </c>
      <c r="T50" s="80">
        <v>7</v>
      </c>
      <c r="U50" s="81">
        <f>IFERROR(T50/(Q50),"-")</f>
        <v>0.2258064516129</v>
      </c>
      <c r="V50" s="82"/>
      <c r="W50" s="83">
        <v>3</v>
      </c>
      <c r="X50" s="81">
        <f>IF(Q50=0,"-",W50/Q50)</f>
        <v>0.096774193548387</v>
      </c>
      <c r="Y50" s="186">
        <v>9000</v>
      </c>
      <c r="Z50" s="187">
        <f>IFERROR(Y50/Q50,"-")</f>
        <v>290.32258064516</v>
      </c>
      <c r="AA50" s="187">
        <f>IFERROR(Y50/W50,"-")</f>
        <v>3000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>
        <v>5</v>
      </c>
      <c r="AO50" s="101">
        <f>IF(Q50=0,"",IF(AN50=0,"",(AN50/Q50)))</f>
        <v>0.16129032258065</v>
      </c>
      <c r="AP50" s="100"/>
      <c r="AQ50" s="102">
        <f>IFERROR(AP50/AN50,"-")</f>
        <v>0</v>
      </c>
      <c r="AR50" s="103"/>
      <c r="AS50" s="104">
        <f>IFERROR(AR50/AN50,"-")</f>
        <v>0</v>
      </c>
      <c r="AT50" s="105"/>
      <c r="AU50" s="105"/>
      <c r="AV50" s="105"/>
      <c r="AW50" s="106">
        <v>3</v>
      </c>
      <c r="AX50" s="107">
        <f>IF(Q50=0,"",IF(AW50=0,"",(AW50/Q50)))</f>
        <v>0.096774193548387</v>
      </c>
      <c r="AY50" s="106"/>
      <c r="AZ50" s="108">
        <f>IFERROR(AY50/AW50,"-")</f>
        <v>0</v>
      </c>
      <c r="BA50" s="109"/>
      <c r="BB50" s="110">
        <f>IFERROR(BA50/AW50,"-")</f>
        <v>0</v>
      </c>
      <c r="BC50" s="111"/>
      <c r="BD50" s="111"/>
      <c r="BE50" s="111"/>
      <c r="BF50" s="112">
        <v>7</v>
      </c>
      <c r="BG50" s="113">
        <f>IF(Q50=0,"",IF(BF50=0,"",(BF50/Q50)))</f>
        <v>0.2258064516129</v>
      </c>
      <c r="BH50" s="112">
        <v>1</v>
      </c>
      <c r="BI50" s="114">
        <f>IFERROR(BH50/BF50,"-")</f>
        <v>0.14285714285714</v>
      </c>
      <c r="BJ50" s="115">
        <v>3000</v>
      </c>
      <c r="BK50" s="116">
        <f>IFERROR(BJ50/BF50,"-")</f>
        <v>428.57142857143</v>
      </c>
      <c r="BL50" s="117">
        <v>1</v>
      </c>
      <c r="BM50" s="117"/>
      <c r="BN50" s="117"/>
      <c r="BO50" s="119">
        <v>13</v>
      </c>
      <c r="BP50" s="120">
        <f>IF(Q50=0,"",IF(BO50=0,"",(BO50/Q50)))</f>
        <v>0.41935483870968</v>
      </c>
      <c r="BQ50" s="121">
        <v>2</v>
      </c>
      <c r="BR50" s="122">
        <f>IFERROR(BQ50/BO50,"-")</f>
        <v>0.15384615384615</v>
      </c>
      <c r="BS50" s="123">
        <v>6000</v>
      </c>
      <c r="BT50" s="124">
        <f>IFERROR(BS50/BO50,"-")</f>
        <v>461.53846153846</v>
      </c>
      <c r="BU50" s="125">
        <v>2</v>
      </c>
      <c r="BV50" s="125"/>
      <c r="BW50" s="125"/>
      <c r="BX50" s="126">
        <v>3</v>
      </c>
      <c r="BY50" s="127">
        <f>IF(Q50=0,"",IF(BX50=0,"",(BX50/Q50)))</f>
        <v>0.096774193548387</v>
      </c>
      <c r="BZ50" s="128"/>
      <c r="CA50" s="129">
        <f>IFERROR(BZ50/BX50,"-")</f>
        <v>0</v>
      </c>
      <c r="CB50" s="130"/>
      <c r="CC50" s="131">
        <f>IFERROR(CB50/BX50,"-")</f>
        <v>0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3</v>
      </c>
      <c r="CQ50" s="141">
        <v>9000</v>
      </c>
      <c r="CR50" s="141">
        <v>3000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153</v>
      </c>
      <c r="C51" s="189" t="s">
        <v>58</v>
      </c>
      <c r="D51" s="189"/>
      <c r="E51" s="189" t="s">
        <v>132</v>
      </c>
      <c r="F51" s="189" t="s">
        <v>90</v>
      </c>
      <c r="G51" s="189" t="s">
        <v>77</v>
      </c>
      <c r="H51" s="89"/>
      <c r="I51" s="89"/>
      <c r="J51" s="89"/>
      <c r="K51" s="181"/>
      <c r="L51" s="80">
        <v>45</v>
      </c>
      <c r="M51" s="80">
        <v>24</v>
      </c>
      <c r="N51" s="80">
        <v>15</v>
      </c>
      <c r="O51" s="91">
        <v>4</v>
      </c>
      <c r="P51" s="92">
        <v>0</v>
      </c>
      <c r="Q51" s="93">
        <f>O51+P51</f>
        <v>4</v>
      </c>
      <c r="R51" s="81">
        <f>IFERROR(Q51/N51,"-")</f>
        <v>0.26666666666667</v>
      </c>
      <c r="S51" s="80">
        <v>2</v>
      </c>
      <c r="T51" s="80">
        <v>0</v>
      </c>
      <c r="U51" s="81">
        <f>IFERROR(T51/(Q51),"-")</f>
        <v>0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>
        <v>1</v>
      </c>
      <c r="AO51" s="101">
        <f>IF(Q51=0,"",IF(AN51=0,"",(AN51/Q51)))</f>
        <v>0.25</v>
      </c>
      <c r="AP51" s="100"/>
      <c r="AQ51" s="102">
        <f>IFERROR(AP51/AN51,"-")</f>
        <v>0</v>
      </c>
      <c r="AR51" s="103"/>
      <c r="AS51" s="104">
        <f>IFERROR(AR51/AN51,"-")</f>
        <v>0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>
        <v>1</v>
      </c>
      <c r="BG51" s="113">
        <f>IF(Q51=0,"",IF(BF51=0,"",(BF51/Q51)))</f>
        <v>0.25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/>
      <c r="BP51" s="120">
        <f>IF(Q51=0,"",IF(BO51=0,"",(BO51/Q51)))</f>
        <v>0</v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>
        <v>2</v>
      </c>
      <c r="BY51" s="127">
        <f>IF(Q51=0,"",IF(BX51=0,"",(BX51/Q51)))</f>
        <v>0.5</v>
      </c>
      <c r="BZ51" s="128">
        <v>1</v>
      </c>
      <c r="CA51" s="129">
        <f>IFERROR(BZ51/BX51,"-")</f>
        <v>0.5</v>
      </c>
      <c r="CB51" s="130">
        <v>45000</v>
      </c>
      <c r="CC51" s="131">
        <f>IFERROR(CB51/BX51,"-")</f>
        <v>22500</v>
      </c>
      <c r="CD51" s="132"/>
      <c r="CE51" s="132"/>
      <c r="CF51" s="132">
        <v>1</v>
      </c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>
        <v>45000</v>
      </c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>
        <f>AC52</f>
        <v>0.34</v>
      </c>
      <c r="B52" s="189" t="s">
        <v>154</v>
      </c>
      <c r="C52" s="189" t="s">
        <v>58</v>
      </c>
      <c r="D52" s="189"/>
      <c r="E52" s="189" t="s">
        <v>146</v>
      </c>
      <c r="F52" s="189" t="s">
        <v>97</v>
      </c>
      <c r="G52" s="189" t="s">
        <v>61</v>
      </c>
      <c r="H52" s="89" t="s">
        <v>151</v>
      </c>
      <c r="I52" s="89" t="s">
        <v>147</v>
      </c>
      <c r="J52" s="190" t="s">
        <v>64</v>
      </c>
      <c r="K52" s="181">
        <v>150000</v>
      </c>
      <c r="L52" s="80">
        <v>2</v>
      </c>
      <c r="M52" s="80">
        <v>0</v>
      </c>
      <c r="N52" s="80">
        <v>192</v>
      </c>
      <c r="O52" s="91">
        <v>0</v>
      </c>
      <c r="P52" s="92">
        <v>0</v>
      </c>
      <c r="Q52" s="93">
        <f>O52+P52</f>
        <v>0</v>
      </c>
      <c r="R52" s="81">
        <f>IFERROR(Q52/N52,"-")</f>
        <v>0</v>
      </c>
      <c r="S52" s="80">
        <v>0</v>
      </c>
      <c r="T52" s="80">
        <v>0</v>
      </c>
      <c r="U52" s="81" t="str">
        <f>IFERROR(T52/(Q52),"-")</f>
        <v>-</v>
      </c>
      <c r="V52" s="82">
        <f>IFERROR(K52/SUM(Q52:Q54),"-")</f>
        <v>7142.8571428571</v>
      </c>
      <c r="W52" s="83">
        <v>0</v>
      </c>
      <c r="X52" s="81" t="str">
        <f>IF(Q52=0,"-",W52/Q52)</f>
        <v>-</v>
      </c>
      <c r="Y52" s="186">
        <v>0</v>
      </c>
      <c r="Z52" s="187" t="str">
        <f>IFERROR(Y52/Q52,"-")</f>
        <v>-</v>
      </c>
      <c r="AA52" s="187" t="str">
        <f>IFERROR(Y52/W52,"-")</f>
        <v>-</v>
      </c>
      <c r="AB52" s="181">
        <f>SUM(Y52:Y54)-SUM(K52:K54)</f>
        <v>-99000</v>
      </c>
      <c r="AC52" s="85">
        <f>SUM(Y52:Y54)/SUM(K52:K54)</f>
        <v>0.34</v>
      </c>
      <c r="AD52" s="78"/>
      <c r="AE52" s="94"/>
      <c r="AF52" s="95" t="str">
        <f>IF(Q52=0,"",IF(AE52=0,"",(AE52/Q52)))</f>
        <v/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 t="str">
        <f>IF(Q52=0,"",IF(AN52=0,"",(AN52/Q52)))</f>
        <v/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 t="str">
        <f>IF(Q52=0,"",IF(AW52=0,"",(AW52/Q52)))</f>
        <v/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 t="str">
        <f>IF(Q52=0,"",IF(BF52=0,"",(BF52/Q52)))</f>
        <v/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 t="str">
        <f>IF(Q52=0,"",IF(BO52=0,"",(BO52/Q52)))</f>
        <v/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/>
      <c r="BY52" s="127" t="str">
        <f>IF(Q52=0,"",IF(BX52=0,"",(BX52/Q52)))</f>
        <v/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 t="str">
        <f>IF(Q52=0,"",IF(CG52=0,"",(CG52/Q52)))</f>
        <v/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155</v>
      </c>
      <c r="C53" s="189" t="s">
        <v>58</v>
      </c>
      <c r="D53" s="189"/>
      <c r="E53" s="189" t="s">
        <v>146</v>
      </c>
      <c r="F53" s="189" t="s">
        <v>97</v>
      </c>
      <c r="G53" s="189" t="s">
        <v>61</v>
      </c>
      <c r="H53" s="89"/>
      <c r="I53" s="89"/>
      <c r="J53" s="89"/>
      <c r="K53" s="181"/>
      <c r="L53" s="80">
        <v>86</v>
      </c>
      <c r="M53" s="80">
        <v>0</v>
      </c>
      <c r="N53" s="80">
        <v>308</v>
      </c>
      <c r="O53" s="91">
        <v>19</v>
      </c>
      <c r="P53" s="92">
        <v>0</v>
      </c>
      <c r="Q53" s="93">
        <f>O53+P53</f>
        <v>19</v>
      </c>
      <c r="R53" s="81">
        <f>IFERROR(Q53/N53,"-")</f>
        <v>0.061688311688312</v>
      </c>
      <c r="S53" s="80">
        <v>1</v>
      </c>
      <c r="T53" s="80">
        <v>2</v>
      </c>
      <c r="U53" s="81">
        <f>IFERROR(T53/(Q53),"-")</f>
        <v>0.10526315789474</v>
      </c>
      <c r="V53" s="82"/>
      <c r="W53" s="83">
        <v>2</v>
      </c>
      <c r="X53" s="81">
        <f>IF(Q53=0,"-",W53/Q53)</f>
        <v>0.10526315789474</v>
      </c>
      <c r="Y53" s="186">
        <v>51000</v>
      </c>
      <c r="Z53" s="187">
        <f>IFERROR(Y53/Q53,"-")</f>
        <v>2684.2105263158</v>
      </c>
      <c r="AA53" s="187">
        <f>IFERROR(Y53/W53,"-")</f>
        <v>25500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>
        <v>1</v>
      </c>
      <c r="AO53" s="101">
        <f>IF(Q53=0,"",IF(AN53=0,"",(AN53/Q53)))</f>
        <v>0.052631578947368</v>
      </c>
      <c r="AP53" s="100"/>
      <c r="AQ53" s="102">
        <f>IFERROR(AP53/AN53,"-")</f>
        <v>0</v>
      </c>
      <c r="AR53" s="103"/>
      <c r="AS53" s="104">
        <f>IFERROR(AR53/AN53,"-")</f>
        <v>0</v>
      </c>
      <c r="AT53" s="105"/>
      <c r="AU53" s="105"/>
      <c r="AV53" s="105"/>
      <c r="AW53" s="106">
        <v>1</v>
      </c>
      <c r="AX53" s="107">
        <f>IF(Q53=0,"",IF(AW53=0,"",(AW53/Q53)))</f>
        <v>0.052631578947368</v>
      </c>
      <c r="AY53" s="106"/>
      <c r="AZ53" s="108">
        <f>IFERROR(AY53/AW53,"-")</f>
        <v>0</v>
      </c>
      <c r="BA53" s="109"/>
      <c r="BB53" s="110">
        <f>IFERROR(BA53/AW53,"-")</f>
        <v>0</v>
      </c>
      <c r="BC53" s="111"/>
      <c r="BD53" s="111"/>
      <c r="BE53" s="111"/>
      <c r="BF53" s="112">
        <v>8</v>
      </c>
      <c r="BG53" s="113">
        <f>IF(Q53=0,"",IF(BF53=0,"",(BF53/Q53)))</f>
        <v>0.42105263157895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>
        <v>8</v>
      </c>
      <c r="BP53" s="120">
        <f>IF(Q53=0,"",IF(BO53=0,"",(BO53/Q53)))</f>
        <v>0.42105263157895</v>
      </c>
      <c r="BQ53" s="121">
        <v>1</v>
      </c>
      <c r="BR53" s="122">
        <f>IFERROR(BQ53/BO53,"-")</f>
        <v>0.125</v>
      </c>
      <c r="BS53" s="123">
        <v>15000</v>
      </c>
      <c r="BT53" s="124">
        <f>IFERROR(BS53/BO53,"-")</f>
        <v>1875</v>
      </c>
      <c r="BU53" s="125"/>
      <c r="BV53" s="125"/>
      <c r="BW53" s="125">
        <v>1</v>
      </c>
      <c r="BX53" s="126">
        <v>1</v>
      </c>
      <c r="BY53" s="127">
        <f>IF(Q53=0,"",IF(BX53=0,"",(BX53/Q53)))</f>
        <v>0.052631578947368</v>
      </c>
      <c r="BZ53" s="128">
        <v>1</v>
      </c>
      <c r="CA53" s="129">
        <f>IFERROR(BZ53/BX53,"-")</f>
        <v>1</v>
      </c>
      <c r="CB53" s="130">
        <v>36000</v>
      </c>
      <c r="CC53" s="131">
        <f>IFERROR(CB53/BX53,"-")</f>
        <v>36000</v>
      </c>
      <c r="CD53" s="132"/>
      <c r="CE53" s="132"/>
      <c r="CF53" s="132">
        <v>1</v>
      </c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2</v>
      </c>
      <c r="CQ53" s="141">
        <v>51000</v>
      </c>
      <c r="CR53" s="141">
        <v>36000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156</v>
      </c>
      <c r="C54" s="189" t="s">
        <v>58</v>
      </c>
      <c r="D54" s="189"/>
      <c r="E54" s="189" t="s">
        <v>146</v>
      </c>
      <c r="F54" s="189" t="s">
        <v>97</v>
      </c>
      <c r="G54" s="189" t="s">
        <v>77</v>
      </c>
      <c r="H54" s="89"/>
      <c r="I54" s="89"/>
      <c r="J54" s="89"/>
      <c r="K54" s="181"/>
      <c r="L54" s="80">
        <v>44</v>
      </c>
      <c r="M54" s="80">
        <v>31</v>
      </c>
      <c r="N54" s="80">
        <v>6</v>
      </c>
      <c r="O54" s="91">
        <v>2</v>
      </c>
      <c r="P54" s="92">
        <v>0</v>
      </c>
      <c r="Q54" s="93">
        <f>O54+P54</f>
        <v>2</v>
      </c>
      <c r="R54" s="81">
        <f>IFERROR(Q54/N54,"-")</f>
        <v>0.33333333333333</v>
      </c>
      <c r="S54" s="80">
        <v>1</v>
      </c>
      <c r="T54" s="80">
        <v>0</v>
      </c>
      <c r="U54" s="81">
        <f>IFERROR(T54/(Q54),"-")</f>
        <v>0</v>
      </c>
      <c r="V54" s="82"/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>
        <v>1</v>
      </c>
      <c r="BG54" s="113">
        <f>IF(Q54=0,"",IF(BF54=0,"",(BF54/Q54)))</f>
        <v>0.5</v>
      </c>
      <c r="BH54" s="112"/>
      <c r="BI54" s="114">
        <f>IFERROR(BH54/BF54,"-")</f>
        <v>0</v>
      </c>
      <c r="BJ54" s="115"/>
      <c r="BK54" s="116">
        <f>IFERROR(BJ54/BF54,"-")</f>
        <v>0</v>
      </c>
      <c r="BL54" s="117"/>
      <c r="BM54" s="117"/>
      <c r="BN54" s="117"/>
      <c r="BO54" s="119"/>
      <c r="BP54" s="120">
        <f>IF(Q54=0,"",IF(BO54=0,"",(BO54/Q54)))</f>
        <v>0</v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>
        <f>IF(Q54=0,"",IF(BX54=0,"",(BX54/Q54)))</f>
        <v>0</v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>
        <v>1</v>
      </c>
      <c r="CH54" s="134">
        <f>IF(Q54=0,"",IF(CG54=0,"",(CG54/Q54)))</f>
        <v>0.5</v>
      </c>
      <c r="CI54" s="135">
        <v>1</v>
      </c>
      <c r="CJ54" s="136">
        <f>IFERROR(CI54/CG54,"-")</f>
        <v>1</v>
      </c>
      <c r="CK54" s="137">
        <v>376000</v>
      </c>
      <c r="CL54" s="138">
        <f>IFERROR(CK54/CG54,"-")</f>
        <v>376000</v>
      </c>
      <c r="CM54" s="139"/>
      <c r="CN54" s="139"/>
      <c r="CO54" s="139">
        <v>1</v>
      </c>
      <c r="CP54" s="140">
        <v>0</v>
      </c>
      <c r="CQ54" s="141">
        <v>0</v>
      </c>
      <c r="CR54" s="141">
        <v>376000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>
        <f>AC55</f>
        <v>0</v>
      </c>
      <c r="B55" s="189" t="s">
        <v>157</v>
      </c>
      <c r="C55" s="189" t="s">
        <v>58</v>
      </c>
      <c r="D55" s="189"/>
      <c r="E55" s="189" t="s">
        <v>146</v>
      </c>
      <c r="F55" s="189" t="s">
        <v>60</v>
      </c>
      <c r="G55" s="189" t="s">
        <v>61</v>
      </c>
      <c r="H55" s="89" t="s">
        <v>80</v>
      </c>
      <c r="I55" s="89" t="s">
        <v>63</v>
      </c>
      <c r="J55" s="89" t="s">
        <v>158</v>
      </c>
      <c r="K55" s="181">
        <v>120000</v>
      </c>
      <c r="L55" s="80">
        <v>0</v>
      </c>
      <c r="M55" s="80">
        <v>0</v>
      </c>
      <c r="N55" s="80">
        <v>153</v>
      </c>
      <c r="O55" s="91">
        <v>0</v>
      </c>
      <c r="P55" s="92">
        <v>0</v>
      </c>
      <c r="Q55" s="93">
        <f>O55+P55</f>
        <v>0</v>
      </c>
      <c r="R55" s="81">
        <f>IFERROR(Q55/N55,"-")</f>
        <v>0</v>
      </c>
      <c r="S55" s="80">
        <v>0</v>
      </c>
      <c r="T55" s="80">
        <v>0</v>
      </c>
      <c r="U55" s="81" t="str">
        <f>IFERROR(T55/(Q55),"-")</f>
        <v>-</v>
      </c>
      <c r="V55" s="82">
        <f>IFERROR(K55/SUM(Q55:Q57),"-")</f>
        <v>6666.6666666667</v>
      </c>
      <c r="W55" s="83">
        <v>0</v>
      </c>
      <c r="X55" s="81" t="str">
        <f>IF(Q55=0,"-",W55/Q55)</f>
        <v>-</v>
      </c>
      <c r="Y55" s="186">
        <v>0</v>
      </c>
      <c r="Z55" s="187" t="str">
        <f>IFERROR(Y55/Q55,"-")</f>
        <v>-</v>
      </c>
      <c r="AA55" s="187" t="str">
        <f>IFERROR(Y55/W55,"-")</f>
        <v>-</v>
      </c>
      <c r="AB55" s="181">
        <f>SUM(Y55:Y57)-SUM(K55:K57)</f>
        <v>-120000</v>
      </c>
      <c r="AC55" s="85">
        <f>SUM(Y55:Y57)/SUM(K55:K57)</f>
        <v>0</v>
      </c>
      <c r="AD55" s="78"/>
      <c r="AE55" s="94"/>
      <c r="AF55" s="95" t="str">
        <f>IF(Q55=0,"",IF(AE55=0,"",(AE55/Q55)))</f>
        <v/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 t="str">
        <f>IF(Q55=0,"",IF(AN55=0,"",(AN55/Q55)))</f>
        <v/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 t="str">
        <f>IF(Q55=0,"",IF(AW55=0,"",(AW55/Q55)))</f>
        <v/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 t="str">
        <f>IF(Q55=0,"",IF(BF55=0,"",(BF55/Q55)))</f>
        <v/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 t="str">
        <f>IF(Q55=0,"",IF(BO55=0,"",(BO55/Q55)))</f>
        <v/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 t="str">
        <f>IF(Q55=0,"",IF(BX55=0,"",(BX55/Q55)))</f>
        <v/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 t="str">
        <f>IF(Q55=0,"",IF(CG55=0,"",(CG55/Q55)))</f>
        <v/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159</v>
      </c>
      <c r="C56" s="189" t="s">
        <v>58</v>
      </c>
      <c r="D56" s="189"/>
      <c r="E56" s="189" t="s">
        <v>146</v>
      </c>
      <c r="F56" s="189" t="s">
        <v>60</v>
      </c>
      <c r="G56" s="189" t="s">
        <v>61</v>
      </c>
      <c r="H56" s="89"/>
      <c r="I56" s="89"/>
      <c r="J56" s="89"/>
      <c r="K56" s="181"/>
      <c r="L56" s="80">
        <v>39</v>
      </c>
      <c r="M56" s="80">
        <v>0</v>
      </c>
      <c r="N56" s="80">
        <v>113</v>
      </c>
      <c r="O56" s="91">
        <v>16</v>
      </c>
      <c r="P56" s="92">
        <v>0</v>
      </c>
      <c r="Q56" s="93">
        <f>O56+P56</f>
        <v>16</v>
      </c>
      <c r="R56" s="81">
        <f>IFERROR(Q56/N56,"-")</f>
        <v>0.14159292035398</v>
      </c>
      <c r="S56" s="80">
        <v>0</v>
      </c>
      <c r="T56" s="80">
        <v>5</v>
      </c>
      <c r="U56" s="81">
        <f>IFERROR(T56/(Q56),"-")</f>
        <v>0.3125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>
        <v>1</v>
      </c>
      <c r="AO56" s="101">
        <f>IF(Q56=0,"",IF(AN56=0,"",(AN56/Q56)))</f>
        <v>0.0625</v>
      </c>
      <c r="AP56" s="100"/>
      <c r="AQ56" s="102">
        <f>IFERROR(AP56/AN56,"-")</f>
        <v>0</v>
      </c>
      <c r="AR56" s="103"/>
      <c r="AS56" s="104">
        <f>IFERROR(AR56/AN56,"-")</f>
        <v>0</v>
      </c>
      <c r="AT56" s="105"/>
      <c r="AU56" s="105"/>
      <c r="AV56" s="105"/>
      <c r="AW56" s="106">
        <v>1</v>
      </c>
      <c r="AX56" s="107">
        <f>IF(Q56=0,"",IF(AW56=0,"",(AW56/Q56)))</f>
        <v>0.0625</v>
      </c>
      <c r="AY56" s="106"/>
      <c r="AZ56" s="108">
        <f>IFERROR(AY56/AW56,"-")</f>
        <v>0</v>
      </c>
      <c r="BA56" s="109"/>
      <c r="BB56" s="110">
        <f>IFERROR(BA56/AW56,"-")</f>
        <v>0</v>
      </c>
      <c r="BC56" s="111"/>
      <c r="BD56" s="111"/>
      <c r="BE56" s="111"/>
      <c r="BF56" s="112">
        <v>4</v>
      </c>
      <c r="BG56" s="113">
        <f>IF(Q56=0,"",IF(BF56=0,"",(BF56/Q56)))</f>
        <v>0.25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>
        <v>5</v>
      </c>
      <c r="BP56" s="120">
        <f>IF(Q56=0,"",IF(BO56=0,"",(BO56/Q56)))</f>
        <v>0.3125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5</v>
      </c>
      <c r="BY56" s="127">
        <f>IF(Q56=0,"",IF(BX56=0,"",(BX56/Q56)))</f>
        <v>0.3125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160</v>
      </c>
      <c r="C57" s="189" t="s">
        <v>58</v>
      </c>
      <c r="D57" s="189"/>
      <c r="E57" s="189" t="s">
        <v>146</v>
      </c>
      <c r="F57" s="189" t="s">
        <v>60</v>
      </c>
      <c r="G57" s="189" t="s">
        <v>77</v>
      </c>
      <c r="H57" s="89"/>
      <c r="I57" s="89"/>
      <c r="J57" s="89"/>
      <c r="K57" s="181"/>
      <c r="L57" s="80">
        <v>120</v>
      </c>
      <c r="M57" s="80">
        <v>15</v>
      </c>
      <c r="N57" s="80">
        <v>8</v>
      </c>
      <c r="O57" s="91">
        <v>2</v>
      </c>
      <c r="P57" s="92">
        <v>0</v>
      </c>
      <c r="Q57" s="93">
        <f>O57+P57</f>
        <v>2</v>
      </c>
      <c r="R57" s="81">
        <f>IFERROR(Q57/N57,"-")</f>
        <v>0.25</v>
      </c>
      <c r="S57" s="80">
        <v>0</v>
      </c>
      <c r="T57" s="80">
        <v>1</v>
      </c>
      <c r="U57" s="81">
        <f>IFERROR(T57/(Q57),"-")</f>
        <v>0.5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1</v>
      </c>
      <c r="BG57" s="113">
        <f>IF(Q57=0,"",IF(BF57=0,"",(BF57/Q57)))</f>
        <v>0.5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1</v>
      </c>
      <c r="BP57" s="120">
        <f>IF(Q57=0,"",IF(BO57=0,"",(BO57/Q57)))</f>
        <v>0.5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0.3</v>
      </c>
      <c r="B58" s="189" t="s">
        <v>161</v>
      </c>
      <c r="C58" s="189" t="s">
        <v>58</v>
      </c>
      <c r="D58" s="189"/>
      <c r="E58" s="189" t="s">
        <v>93</v>
      </c>
      <c r="F58" s="189" t="s">
        <v>162</v>
      </c>
      <c r="G58" s="189" t="s">
        <v>87</v>
      </c>
      <c r="H58" s="89" t="s">
        <v>80</v>
      </c>
      <c r="I58" s="89" t="s">
        <v>63</v>
      </c>
      <c r="J58" s="89" t="s">
        <v>163</v>
      </c>
      <c r="K58" s="181">
        <v>120000</v>
      </c>
      <c r="L58" s="80">
        <v>7</v>
      </c>
      <c r="M58" s="80">
        <v>0</v>
      </c>
      <c r="N58" s="80">
        <v>58</v>
      </c>
      <c r="O58" s="91">
        <v>0</v>
      </c>
      <c r="P58" s="92">
        <v>0</v>
      </c>
      <c r="Q58" s="93">
        <f>O58+P58</f>
        <v>0</v>
      </c>
      <c r="R58" s="81">
        <f>IFERROR(Q58/N58,"-")</f>
        <v>0</v>
      </c>
      <c r="S58" s="80">
        <v>0</v>
      </c>
      <c r="T58" s="80">
        <v>0</v>
      </c>
      <c r="U58" s="81" t="str">
        <f>IFERROR(T58/(Q58),"-")</f>
        <v>-</v>
      </c>
      <c r="V58" s="82">
        <f>IFERROR(K58/SUM(Q58:Q59),"-")</f>
        <v>120000</v>
      </c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>
        <f>SUM(Y58:Y59)-SUM(K58:K59)</f>
        <v>-84000</v>
      </c>
      <c r="AC58" s="85">
        <f>SUM(Y58:Y59)/SUM(K58:K59)</f>
        <v>0.3</v>
      </c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164</v>
      </c>
      <c r="C59" s="189" t="s">
        <v>58</v>
      </c>
      <c r="D59" s="189"/>
      <c r="E59" s="189" t="s">
        <v>93</v>
      </c>
      <c r="F59" s="189" t="s">
        <v>162</v>
      </c>
      <c r="G59" s="189" t="s">
        <v>77</v>
      </c>
      <c r="H59" s="89"/>
      <c r="I59" s="89"/>
      <c r="J59" s="89"/>
      <c r="K59" s="181"/>
      <c r="L59" s="80">
        <v>30</v>
      </c>
      <c r="M59" s="80">
        <v>15</v>
      </c>
      <c r="N59" s="80">
        <v>5</v>
      </c>
      <c r="O59" s="91">
        <v>1</v>
      </c>
      <c r="P59" s="92">
        <v>0</v>
      </c>
      <c r="Q59" s="93">
        <f>O59+P59</f>
        <v>1</v>
      </c>
      <c r="R59" s="81">
        <f>IFERROR(Q59/N59,"-")</f>
        <v>0.2</v>
      </c>
      <c r="S59" s="80">
        <v>1</v>
      </c>
      <c r="T59" s="80">
        <v>0</v>
      </c>
      <c r="U59" s="81">
        <f>IFERROR(T59/(Q59),"-")</f>
        <v>0</v>
      </c>
      <c r="V59" s="82"/>
      <c r="W59" s="83">
        <v>1</v>
      </c>
      <c r="X59" s="81">
        <f>IF(Q59=0,"-",W59/Q59)</f>
        <v>1</v>
      </c>
      <c r="Y59" s="186">
        <v>36000</v>
      </c>
      <c r="Z59" s="187">
        <f>IFERROR(Y59/Q59,"-")</f>
        <v>36000</v>
      </c>
      <c r="AA59" s="187">
        <f>IFERROR(Y59/W59,"-")</f>
        <v>36000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>
        <f>IF(Q59=0,"",IF(BO59=0,"",(BO59/Q59)))</f>
        <v>0</v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>
        <v>1</v>
      </c>
      <c r="BY59" s="127">
        <f>IF(Q59=0,"",IF(BX59=0,"",(BX59/Q59)))</f>
        <v>1</v>
      </c>
      <c r="BZ59" s="128">
        <v>1</v>
      </c>
      <c r="CA59" s="129">
        <f>IFERROR(BZ59/BX59,"-")</f>
        <v>1</v>
      </c>
      <c r="CB59" s="130">
        <v>36000</v>
      </c>
      <c r="CC59" s="131">
        <f>IFERROR(CB59/BX59,"-")</f>
        <v>36000</v>
      </c>
      <c r="CD59" s="132"/>
      <c r="CE59" s="132"/>
      <c r="CF59" s="132">
        <v>1</v>
      </c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1</v>
      </c>
      <c r="CQ59" s="141">
        <v>36000</v>
      </c>
      <c r="CR59" s="141">
        <v>36000</v>
      </c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>
        <f>AC60</f>
        <v>0.10769230769231</v>
      </c>
      <c r="B60" s="189" t="s">
        <v>165</v>
      </c>
      <c r="C60" s="189" t="s">
        <v>58</v>
      </c>
      <c r="D60" s="189"/>
      <c r="E60" s="189" t="s">
        <v>132</v>
      </c>
      <c r="F60" s="189" t="s">
        <v>90</v>
      </c>
      <c r="G60" s="189" t="s">
        <v>61</v>
      </c>
      <c r="H60" s="89" t="s">
        <v>166</v>
      </c>
      <c r="I60" s="89" t="s">
        <v>133</v>
      </c>
      <c r="J60" s="190" t="s">
        <v>167</v>
      </c>
      <c r="K60" s="181">
        <v>130000</v>
      </c>
      <c r="L60" s="80">
        <v>0</v>
      </c>
      <c r="M60" s="80">
        <v>0</v>
      </c>
      <c r="N60" s="80">
        <v>42</v>
      </c>
      <c r="O60" s="91">
        <v>0</v>
      </c>
      <c r="P60" s="92">
        <v>0</v>
      </c>
      <c r="Q60" s="93">
        <f>O60+P60</f>
        <v>0</v>
      </c>
      <c r="R60" s="81">
        <f>IFERROR(Q60/N60,"-")</f>
        <v>0</v>
      </c>
      <c r="S60" s="80">
        <v>0</v>
      </c>
      <c r="T60" s="80">
        <v>0</v>
      </c>
      <c r="U60" s="81" t="str">
        <f>IFERROR(T60/(Q60),"-")</f>
        <v>-</v>
      </c>
      <c r="V60" s="82">
        <f>IFERROR(K60/SUM(Q60:Q62),"-")</f>
        <v>11818.181818182</v>
      </c>
      <c r="W60" s="83">
        <v>0</v>
      </c>
      <c r="X60" s="81" t="str">
        <f>IF(Q60=0,"-",W60/Q60)</f>
        <v>-</v>
      </c>
      <c r="Y60" s="186">
        <v>0</v>
      </c>
      <c r="Z60" s="187" t="str">
        <f>IFERROR(Y60/Q60,"-")</f>
        <v>-</v>
      </c>
      <c r="AA60" s="187" t="str">
        <f>IFERROR(Y60/W60,"-")</f>
        <v>-</v>
      </c>
      <c r="AB60" s="181">
        <f>SUM(Y60:Y62)-SUM(K60:K62)</f>
        <v>-116000</v>
      </c>
      <c r="AC60" s="85">
        <f>SUM(Y60:Y62)/SUM(K60:K62)</f>
        <v>0.10769230769231</v>
      </c>
      <c r="AD60" s="78"/>
      <c r="AE60" s="94"/>
      <c r="AF60" s="95" t="str">
        <f>IF(Q60=0,"",IF(AE60=0,"",(AE60/Q60)))</f>
        <v/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 t="str">
        <f>IF(Q60=0,"",IF(AN60=0,"",(AN60/Q60)))</f>
        <v/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 t="str">
        <f>IF(Q60=0,"",IF(AW60=0,"",(AW60/Q60)))</f>
        <v/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 t="str">
        <f>IF(Q60=0,"",IF(BF60=0,"",(BF60/Q60)))</f>
        <v/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 t="str">
        <f>IF(Q60=0,"",IF(BO60=0,"",(BO60/Q60)))</f>
        <v/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 t="str">
        <f>IF(Q60=0,"",IF(BX60=0,"",(BX60/Q60)))</f>
        <v/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 t="str">
        <f>IF(Q60=0,"",IF(CG60=0,"",(CG60/Q60)))</f>
        <v/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168</v>
      </c>
      <c r="C61" s="189" t="s">
        <v>58</v>
      </c>
      <c r="D61" s="189"/>
      <c r="E61" s="189" t="s">
        <v>132</v>
      </c>
      <c r="F61" s="189" t="s">
        <v>90</v>
      </c>
      <c r="G61" s="189" t="s">
        <v>61</v>
      </c>
      <c r="H61" s="89"/>
      <c r="I61" s="89"/>
      <c r="J61" s="89"/>
      <c r="K61" s="181"/>
      <c r="L61" s="80">
        <v>25</v>
      </c>
      <c r="M61" s="80">
        <v>0</v>
      </c>
      <c r="N61" s="80">
        <v>78</v>
      </c>
      <c r="O61" s="91">
        <v>8</v>
      </c>
      <c r="P61" s="92">
        <v>0</v>
      </c>
      <c r="Q61" s="93">
        <f>O61+P61</f>
        <v>8</v>
      </c>
      <c r="R61" s="81">
        <f>IFERROR(Q61/N61,"-")</f>
        <v>0.1025641025641</v>
      </c>
      <c r="S61" s="80">
        <v>1</v>
      </c>
      <c r="T61" s="80">
        <v>2</v>
      </c>
      <c r="U61" s="81">
        <f>IFERROR(T61/(Q61),"-")</f>
        <v>0.25</v>
      </c>
      <c r="V61" s="82"/>
      <c r="W61" s="83">
        <v>1</v>
      </c>
      <c r="X61" s="81">
        <f>IF(Q61=0,"-",W61/Q61)</f>
        <v>0.125</v>
      </c>
      <c r="Y61" s="186">
        <v>14000</v>
      </c>
      <c r="Z61" s="187">
        <f>IFERROR(Y61/Q61,"-")</f>
        <v>1750</v>
      </c>
      <c r="AA61" s="187">
        <f>IFERROR(Y61/W61,"-")</f>
        <v>14000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>
        <v>2</v>
      </c>
      <c r="BG61" s="113">
        <f>IF(Q61=0,"",IF(BF61=0,"",(BF61/Q61)))</f>
        <v>0.25</v>
      </c>
      <c r="BH61" s="112"/>
      <c r="BI61" s="114">
        <f>IFERROR(BH61/BF61,"-")</f>
        <v>0</v>
      </c>
      <c r="BJ61" s="115"/>
      <c r="BK61" s="116">
        <f>IFERROR(BJ61/BF61,"-")</f>
        <v>0</v>
      </c>
      <c r="BL61" s="117"/>
      <c r="BM61" s="117"/>
      <c r="BN61" s="117"/>
      <c r="BO61" s="119">
        <v>4</v>
      </c>
      <c r="BP61" s="120">
        <f>IF(Q61=0,"",IF(BO61=0,"",(BO61/Q61)))</f>
        <v>0.5</v>
      </c>
      <c r="BQ61" s="121">
        <v>1</v>
      </c>
      <c r="BR61" s="122">
        <f>IFERROR(BQ61/BO61,"-")</f>
        <v>0.25</v>
      </c>
      <c r="BS61" s="123">
        <v>14000</v>
      </c>
      <c r="BT61" s="124">
        <f>IFERROR(BS61/BO61,"-")</f>
        <v>3500</v>
      </c>
      <c r="BU61" s="125"/>
      <c r="BV61" s="125"/>
      <c r="BW61" s="125">
        <v>1</v>
      </c>
      <c r="BX61" s="126">
        <v>2</v>
      </c>
      <c r="BY61" s="127">
        <f>IF(Q61=0,"",IF(BX61=0,"",(BX61/Q61)))</f>
        <v>0.25</v>
      </c>
      <c r="BZ61" s="128">
        <v>1</v>
      </c>
      <c r="CA61" s="129">
        <f>IFERROR(BZ61/BX61,"-")</f>
        <v>0.5</v>
      </c>
      <c r="CB61" s="130">
        <v>122000</v>
      </c>
      <c r="CC61" s="131">
        <f>IFERROR(CB61/BX61,"-")</f>
        <v>61000</v>
      </c>
      <c r="CD61" s="132"/>
      <c r="CE61" s="132"/>
      <c r="CF61" s="132">
        <v>1</v>
      </c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1</v>
      </c>
      <c r="CQ61" s="141">
        <v>14000</v>
      </c>
      <c r="CR61" s="141">
        <v>122000</v>
      </c>
      <c r="CS61" s="141"/>
      <c r="CT61" s="142" t="str">
        <f>IF(AND(CR61=0,CS61=0),"",IF(AND(CR61&lt;=100000,CS61&lt;=100000),"",IF(CR61/CQ61&gt;0.7,"男高",IF(CS61/CQ61&gt;0.7,"女高",""))))</f>
        <v>男高</v>
      </c>
    </row>
    <row r="62" spans="1:99">
      <c r="A62" s="79"/>
      <c r="B62" s="189" t="s">
        <v>169</v>
      </c>
      <c r="C62" s="189" t="s">
        <v>58</v>
      </c>
      <c r="D62" s="189"/>
      <c r="E62" s="189" t="s">
        <v>132</v>
      </c>
      <c r="F62" s="189" t="s">
        <v>90</v>
      </c>
      <c r="G62" s="189" t="s">
        <v>77</v>
      </c>
      <c r="H62" s="89"/>
      <c r="I62" s="89"/>
      <c r="J62" s="89"/>
      <c r="K62" s="181"/>
      <c r="L62" s="80">
        <v>36</v>
      </c>
      <c r="M62" s="80">
        <v>13</v>
      </c>
      <c r="N62" s="80">
        <v>5</v>
      </c>
      <c r="O62" s="91">
        <v>3</v>
      </c>
      <c r="P62" s="92">
        <v>0</v>
      </c>
      <c r="Q62" s="93">
        <f>O62+P62</f>
        <v>3</v>
      </c>
      <c r="R62" s="81">
        <f>IFERROR(Q62/N62,"-")</f>
        <v>0.6</v>
      </c>
      <c r="S62" s="80">
        <v>0</v>
      </c>
      <c r="T62" s="80">
        <v>1</v>
      </c>
      <c r="U62" s="81">
        <f>IFERROR(T62/(Q62),"-")</f>
        <v>0.33333333333333</v>
      </c>
      <c r="V62" s="82"/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>
        <v>2</v>
      </c>
      <c r="BY62" s="127">
        <f>IF(Q62=0,"",IF(BX62=0,"",(BX62/Q62)))</f>
        <v>0.66666666666667</v>
      </c>
      <c r="BZ62" s="128"/>
      <c r="CA62" s="129">
        <f>IFERROR(BZ62/BX62,"-")</f>
        <v>0</v>
      </c>
      <c r="CB62" s="130"/>
      <c r="CC62" s="131">
        <f>IFERROR(CB62/BX62,"-")</f>
        <v>0</v>
      </c>
      <c r="CD62" s="132"/>
      <c r="CE62" s="132"/>
      <c r="CF62" s="132"/>
      <c r="CG62" s="133">
        <v>1</v>
      </c>
      <c r="CH62" s="134">
        <f>IF(Q62=0,"",IF(CG62=0,"",(CG62/Q62)))</f>
        <v>0.33333333333333</v>
      </c>
      <c r="CI62" s="135">
        <v>1</v>
      </c>
      <c r="CJ62" s="136">
        <f>IFERROR(CI62/CG62,"-")</f>
        <v>1</v>
      </c>
      <c r="CK62" s="137">
        <v>70000</v>
      </c>
      <c r="CL62" s="138">
        <f>IFERROR(CK62/CG62,"-")</f>
        <v>70000</v>
      </c>
      <c r="CM62" s="139"/>
      <c r="CN62" s="139"/>
      <c r="CO62" s="139">
        <v>1</v>
      </c>
      <c r="CP62" s="140">
        <v>0</v>
      </c>
      <c r="CQ62" s="141">
        <v>0</v>
      </c>
      <c r="CR62" s="141">
        <v>70000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>
        <f>AC63</f>
        <v>0</v>
      </c>
      <c r="B63" s="189" t="s">
        <v>170</v>
      </c>
      <c r="C63" s="189" t="s">
        <v>58</v>
      </c>
      <c r="D63" s="189"/>
      <c r="E63" s="189" t="s">
        <v>146</v>
      </c>
      <c r="F63" s="189" t="s">
        <v>60</v>
      </c>
      <c r="G63" s="189" t="s">
        <v>61</v>
      </c>
      <c r="H63" s="89" t="s">
        <v>166</v>
      </c>
      <c r="I63" s="89" t="s">
        <v>171</v>
      </c>
      <c r="J63" s="191" t="s">
        <v>172</v>
      </c>
      <c r="K63" s="181">
        <v>65000</v>
      </c>
      <c r="L63" s="80">
        <v>0</v>
      </c>
      <c r="M63" s="80">
        <v>0</v>
      </c>
      <c r="N63" s="80">
        <v>100</v>
      </c>
      <c r="O63" s="91">
        <v>0</v>
      </c>
      <c r="P63" s="92">
        <v>0</v>
      </c>
      <c r="Q63" s="93">
        <f>O63+P63</f>
        <v>0</v>
      </c>
      <c r="R63" s="81">
        <f>IFERROR(Q63/N63,"-")</f>
        <v>0</v>
      </c>
      <c r="S63" s="80">
        <v>0</v>
      </c>
      <c r="T63" s="80">
        <v>0</v>
      </c>
      <c r="U63" s="81" t="str">
        <f>IFERROR(T63/(Q63),"-")</f>
        <v>-</v>
      </c>
      <c r="V63" s="82">
        <f>IFERROR(K63/SUM(Q63:Q65),"-")</f>
        <v>7222.2222222222</v>
      </c>
      <c r="W63" s="83">
        <v>0</v>
      </c>
      <c r="X63" s="81" t="str">
        <f>IF(Q63=0,"-",W63/Q63)</f>
        <v>-</v>
      </c>
      <c r="Y63" s="186">
        <v>0</v>
      </c>
      <c r="Z63" s="187" t="str">
        <f>IFERROR(Y63/Q63,"-")</f>
        <v>-</v>
      </c>
      <c r="AA63" s="187" t="str">
        <f>IFERROR(Y63/W63,"-")</f>
        <v>-</v>
      </c>
      <c r="AB63" s="181">
        <f>SUM(Y63:Y65)-SUM(K63:K65)</f>
        <v>-65000</v>
      </c>
      <c r="AC63" s="85">
        <f>SUM(Y63:Y65)/SUM(K63:K65)</f>
        <v>0</v>
      </c>
      <c r="AD63" s="78"/>
      <c r="AE63" s="94"/>
      <c r="AF63" s="95" t="str">
        <f>IF(Q63=0,"",IF(AE63=0,"",(AE63/Q63)))</f>
        <v/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 t="str">
        <f>IF(Q63=0,"",IF(AN63=0,"",(AN63/Q63)))</f>
        <v/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 t="str">
        <f>IF(Q63=0,"",IF(AW63=0,"",(AW63/Q63)))</f>
        <v/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 t="str">
        <f>IF(Q63=0,"",IF(BF63=0,"",(BF63/Q63)))</f>
        <v/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 t="str">
        <f>IF(Q63=0,"",IF(BO63=0,"",(BO63/Q63)))</f>
        <v/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 t="str">
        <f>IF(Q63=0,"",IF(BX63=0,"",(BX63/Q63)))</f>
        <v/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 t="str">
        <f>IF(Q63=0,"",IF(CG63=0,"",(CG63/Q63)))</f>
        <v/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173</v>
      </c>
      <c r="C64" s="189" t="s">
        <v>58</v>
      </c>
      <c r="D64" s="189"/>
      <c r="E64" s="189" t="s">
        <v>146</v>
      </c>
      <c r="F64" s="189" t="s">
        <v>60</v>
      </c>
      <c r="G64" s="189" t="s">
        <v>61</v>
      </c>
      <c r="H64" s="89"/>
      <c r="I64" s="89"/>
      <c r="J64" s="89"/>
      <c r="K64" s="181"/>
      <c r="L64" s="80">
        <v>25</v>
      </c>
      <c r="M64" s="80">
        <v>0</v>
      </c>
      <c r="N64" s="80">
        <v>103</v>
      </c>
      <c r="O64" s="91">
        <v>8</v>
      </c>
      <c r="P64" s="92">
        <v>0</v>
      </c>
      <c r="Q64" s="93">
        <f>O64+P64</f>
        <v>8</v>
      </c>
      <c r="R64" s="81">
        <f>IFERROR(Q64/N64,"-")</f>
        <v>0.077669902912621</v>
      </c>
      <c r="S64" s="80">
        <v>1</v>
      </c>
      <c r="T64" s="80">
        <v>1</v>
      </c>
      <c r="U64" s="81">
        <f>IFERROR(T64/(Q64),"-")</f>
        <v>0.125</v>
      </c>
      <c r="V64" s="82"/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>
        <v>1</v>
      </c>
      <c r="AO64" s="101">
        <f>IF(Q64=0,"",IF(AN64=0,"",(AN64/Q64)))</f>
        <v>0.125</v>
      </c>
      <c r="AP64" s="100"/>
      <c r="AQ64" s="102">
        <f>IFERROR(AP64/AN64,"-")</f>
        <v>0</v>
      </c>
      <c r="AR64" s="103"/>
      <c r="AS64" s="104">
        <f>IFERROR(AR64/AN64,"-")</f>
        <v>0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3</v>
      </c>
      <c r="BG64" s="113">
        <f>IF(Q64=0,"",IF(BF64=0,"",(BF64/Q64)))</f>
        <v>0.375</v>
      </c>
      <c r="BH64" s="112"/>
      <c r="BI64" s="114">
        <f>IFERROR(BH64/BF64,"-")</f>
        <v>0</v>
      </c>
      <c r="BJ64" s="115"/>
      <c r="BK64" s="116">
        <f>IFERROR(BJ64/BF64,"-")</f>
        <v>0</v>
      </c>
      <c r="BL64" s="117"/>
      <c r="BM64" s="117"/>
      <c r="BN64" s="117"/>
      <c r="BO64" s="119">
        <v>3</v>
      </c>
      <c r="BP64" s="120">
        <f>IF(Q64=0,"",IF(BO64=0,"",(BO64/Q64)))</f>
        <v>0.375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>
        <v>1</v>
      </c>
      <c r="BY64" s="127">
        <f>IF(Q64=0,"",IF(BX64=0,"",(BX64/Q64)))</f>
        <v>0.125</v>
      </c>
      <c r="BZ64" s="128"/>
      <c r="CA64" s="129">
        <f>IFERROR(BZ64/BX64,"-")</f>
        <v>0</v>
      </c>
      <c r="CB64" s="130"/>
      <c r="CC64" s="131">
        <f>IFERROR(CB64/BX64,"-")</f>
        <v>0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174</v>
      </c>
      <c r="C65" s="189" t="s">
        <v>58</v>
      </c>
      <c r="D65" s="189"/>
      <c r="E65" s="189" t="s">
        <v>146</v>
      </c>
      <c r="F65" s="189" t="s">
        <v>60</v>
      </c>
      <c r="G65" s="189" t="s">
        <v>77</v>
      </c>
      <c r="H65" s="89"/>
      <c r="I65" s="89"/>
      <c r="J65" s="89"/>
      <c r="K65" s="181"/>
      <c r="L65" s="80">
        <v>79</v>
      </c>
      <c r="M65" s="80">
        <v>11</v>
      </c>
      <c r="N65" s="80">
        <v>2</v>
      </c>
      <c r="O65" s="91">
        <v>1</v>
      </c>
      <c r="P65" s="92">
        <v>0</v>
      </c>
      <c r="Q65" s="93">
        <f>O65+P65</f>
        <v>1</v>
      </c>
      <c r="R65" s="81">
        <f>IFERROR(Q65/N65,"-")</f>
        <v>0.5</v>
      </c>
      <c r="S65" s="80">
        <v>0</v>
      </c>
      <c r="T65" s="80">
        <v>0</v>
      </c>
      <c r="U65" s="81">
        <f>IFERROR(T65/(Q65),"-")</f>
        <v>0</v>
      </c>
      <c r="V65" s="82"/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>
        <f>IF(Q65=0,"",IF(BO65=0,"",(BO65/Q65)))</f>
        <v>0</v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>
        <v>1</v>
      </c>
      <c r="BY65" s="127">
        <f>IF(Q65=0,"",IF(BX65=0,"",(BX65/Q65)))</f>
        <v>1</v>
      </c>
      <c r="BZ65" s="128">
        <v>1</v>
      </c>
      <c r="CA65" s="129">
        <f>IFERROR(BZ65/BX65,"-")</f>
        <v>1</v>
      </c>
      <c r="CB65" s="130">
        <v>20000</v>
      </c>
      <c r="CC65" s="131">
        <f>IFERROR(CB65/BX65,"-")</f>
        <v>20000</v>
      </c>
      <c r="CD65" s="132"/>
      <c r="CE65" s="132">
        <v>1</v>
      </c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>
        <v>20000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</v>
      </c>
      <c r="B66" s="189" t="s">
        <v>175</v>
      </c>
      <c r="C66" s="189" t="s">
        <v>58</v>
      </c>
      <c r="D66" s="189"/>
      <c r="E66" s="189" t="s">
        <v>176</v>
      </c>
      <c r="F66" s="189" t="s">
        <v>177</v>
      </c>
      <c r="G66" s="189" t="s">
        <v>87</v>
      </c>
      <c r="H66" s="89" t="s">
        <v>166</v>
      </c>
      <c r="I66" s="89" t="s">
        <v>171</v>
      </c>
      <c r="J66" s="191" t="s">
        <v>178</v>
      </c>
      <c r="K66" s="181">
        <v>65000</v>
      </c>
      <c r="L66" s="80">
        <v>8</v>
      </c>
      <c r="M66" s="80">
        <v>0</v>
      </c>
      <c r="N66" s="80">
        <v>35</v>
      </c>
      <c r="O66" s="91">
        <v>1</v>
      </c>
      <c r="P66" s="92">
        <v>0</v>
      </c>
      <c r="Q66" s="93">
        <f>O66+P66</f>
        <v>1</v>
      </c>
      <c r="R66" s="81">
        <f>IFERROR(Q66/N66,"-")</f>
        <v>0.028571428571429</v>
      </c>
      <c r="S66" s="80">
        <v>0</v>
      </c>
      <c r="T66" s="80">
        <v>0</v>
      </c>
      <c r="U66" s="81">
        <f>IFERROR(T66/(Q66),"-")</f>
        <v>0</v>
      </c>
      <c r="V66" s="82">
        <f>IFERROR(K66/SUM(Q66:Q67),"-")</f>
        <v>65000</v>
      </c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>
        <f>SUM(Y66:Y67)-SUM(K66:K67)</f>
        <v>-65000</v>
      </c>
      <c r="AC66" s="85">
        <f>SUM(Y66:Y67)/SUM(K66:K67)</f>
        <v>0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>
        <v>1</v>
      </c>
      <c r="BP66" s="120">
        <f>IF(Q66=0,"",IF(BO66=0,"",(BO66/Q66)))</f>
        <v>1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179</v>
      </c>
      <c r="C67" s="189" t="s">
        <v>58</v>
      </c>
      <c r="D67" s="189"/>
      <c r="E67" s="189" t="s">
        <v>176</v>
      </c>
      <c r="F67" s="189" t="s">
        <v>177</v>
      </c>
      <c r="G67" s="189" t="s">
        <v>77</v>
      </c>
      <c r="H67" s="89"/>
      <c r="I67" s="89"/>
      <c r="J67" s="89"/>
      <c r="K67" s="181"/>
      <c r="L67" s="80">
        <v>14</v>
      </c>
      <c r="M67" s="80">
        <v>9</v>
      </c>
      <c r="N67" s="80">
        <v>9</v>
      </c>
      <c r="O67" s="91">
        <v>0</v>
      </c>
      <c r="P67" s="92">
        <v>0</v>
      </c>
      <c r="Q67" s="93">
        <f>O67+P67</f>
        <v>0</v>
      </c>
      <c r="R67" s="81">
        <f>IFERROR(Q67/N67,"-")</f>
        <v>0</v>
      </c>
      <c r="S67" s="80">
        <v>0</v>
      </c>
      <c r="T67" s="80">
        <v>0</v>
      </c>
      <c r="U67" s="81" t="str">
        <f>IFERROR(T67/(Q67),"-")</f>
        <v>-</v>
      </c>
      <c r="V67" s="82"/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/>
      <c r="AC67" s="85"/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>
        <f>AC68</f>
        <v>0.05</v>
      </c>
      <c r="B68" s="189" t="s">
        <v>180</v>
      </c>
      <c r="C68" s="189" t="s">
        <v>58</v>
      </c>
      <c r="D68" s="189"/>
      <c r="E68" s="189" t="s">
        <v>176</v>
      </c>
      <c r="F68" s="189" t="s">
        <v>181</v>
      </c>
      <c r="G68" s="189" t="s">
        <v>87</v>
      </c>
      <c r="H68" s="89" t="s">
        <v>141</v>
      </c>
      <c r="I68" s="89" t="s">
        <v>171</v>
      </c>
      <c r="J68" s="89" t="s">
        <v>182</v>
      </c>
      <c r="K68" s="181">
        <v>60000</v>
      </c>
      <c r="L68" s="80">
        <v>5</v>
      </c>
      <c r="M68" s="80">
        <v>0</v>
      </c>
      <c r="N68" s="80">
        <v>27</v>
      </c>
      <c r="O68" s="91">
        <v>1</v>
      </c>
      <c r="P68" s="92">
        <v>0</v>
      </c>
      <c r="Q68" s="93">
        <f>O68+P68</f>
        <v>1</v>
      </c>
      <c r="R68" s="81">
        <f>IFERROR(Q68/N68,"-")</f>
        <v>0.037037037037037</v>
      </c>
      <c r="S68" s="80">
        <v>0</v>
      </c>
      <c r="T68" s="80">
        <v>0</v>
      </c>
      <c r="U68" s="81">
        <f>IFERROR(T68/(Q68),"-")</f>
        <v>0</v>
      </c>
      <c r="V68" s="82">
        <f>IFERROR(K68/SUM(Q68:Q69),"-")</f>
        <v>20000</v>
      </c>
      <c r="W68" s="83">
        <v>1</v>
      </c>
      <c r="X68" s="81">
        <f>IF(Q68=0,"-",W68/Q68)</f>
        <v>1</v>
      </c>
      <c r="Y68" s="186">
        <v>3000</v>
      </c>
      <c r="Z68" s="187">
        <f>IFERROR(Y68/Q68,"-")</f>
        <v>3000</v>
      </c>
      <c r="AA68" s="187">
        <f>IFERROR(Y68/W68,"-")</f>
        <v>3000</v>
      </c>
      <c r="AB68" s="181">
        <f>SUM(Y68:Y69)-SUM(K68:K69)</f>
        <v>-57000</v>
      </c>
      <c r="AC68" s="85">
        <f>SUM(Y68:Y69)/SUM(K68:K69)</f>
        <v>0.05</v>
      </c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>
        <f>IF(Q68=0,"",IF(BO68=0,"",(BO68/Q68)))</f>
        <v>0</v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>
        <v>1</v>
      </c>
      <c r="CH68" s="134">
        <f>IF(Q68=0,"",IF(CG68=0,"",(CG68/Q68)))</f>
        <v>1</v>
      </c>
      <c r="CI68" s="135">
        <v>1</v>
      </c>
      <c r="CJ68" s="136">
        <f>IFERROR(CI68/CG68,"-")</f>
        <v>1</v>
      </c>
      <c r="CK68" s="137">
        <v>3000</v>
      </c>
      <c r="CL68" s="138">
        <f>IFERROR(CK68/CG68,"-")</f>
        <v>3000</v>
      </c>
      <c r="CM68" s="139">
        <v>1</v>
      </c>
      <c r="CN68" s="139"/>
      <c r="CO68" s="139"/>
      <c r="CP68" s="140">
        <v>1</v>
      </c>
      <c r="CQ68" s="141">
        <v>3000</v>
      </c>
      <c r="CR68" s="141">
        <v>3000</v>
      </c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183</v>
      </c>
      <c r="C69" s="189" t="s">
        <v>58</v>
      </c>
      <c r="D69" s="189"/>
      <c r="E69" s="189" t="s">
        <v>176</v>
      </c>
      <c r="F69" s="189" t="s">
        <v>181</v>
      </c>
      <c r="G69" s="189" t="s">
        <v>77</v>
      </c>
      <c r="H69" s="89"/>
      <c r="I69" s="89"/>
      <c r="J69" s="89"/>
      <c r="K69" s="181"/>
      <c r="L69" s="80">
        <v>7</v>
      </c>
      <c r="M69" s="80">
        <v>7</v>
      </c>
      <c r="N69" s="80">
        <v>5</v>
      </c>
      <c r="O69" s="91">
        <v>2</v>
      </c>
      <c r="P69" s="92">
        <v>0</v>
      </c>
      <c r="Q69" s="93">
        <f>O69+P69</f>
        <v>2</v>
      </c>
      <c r="R69" s="81">
        <f>IFERROR(Q69/N69,"-")</f>
        <v>0.4</v>
      </c>
      <c r="S69" s="80">
        <v>1</v>
      </c>
      <c r="T69" s="80">
        <v>0</v>
      </c>
      <c r="U69" s="81">
        <f>IFERROR(T69/(Q69),"-")</f>
        <v>0</v>
      </c>
      <c r="V69" s="82"/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>
        <f>IF(Q69=0,"",IF(BO69=0,"",(BO69/Q69)))</f>
        <v>0</v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>
        <v>2</v>
      </c>
      <c r="BY69" s="127">
        <f>IF(Q69=0,"",IF(BX69=0,"",(BX69/Q69)))</f>
        <v>1</v>
      </c>
      <c r="BZ69" s="128"/>
      <c r="CA69" s="129">
        <f>IFERROR(BZ69/BX69,"-")</f>
        <v>0</v>
      </c>
      <c r="CB69" s="130"/>
      <c r="CC69" s="131">
        <f>IFERROR(CB69/BX69,"-")</f>
        <v>0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>
        <f>AC70</f>
        <v>0</v>
      </c>
      <c r="B70" s="189" t="s">
        <v>184</v>
      </c>
      <c r="C70" s="189" t="s">
        <v>58</v>
      </c>
      <c r="D70" s="189"/>
      <c r="E70" s="189" t="s">
        <v>176</v>
      </c>
      <c r="F70" s="189" t="s">
        <v>181</v>
      </c>
      <c r="G70" s="189" t="s">
        <v>87</v>
      </c>
      <c r="H70" s="89" t="s">
        <v>151</v>
      </c>
      <c r="I70" s="89" t="s">
        <v>171</v>
      </c>
      <c r="J70" s="191" t="s">
        <v>185</v>
      </c>
      <c r="K70" s="181">
        <v>60000</v>
      </c>
      <c r="L70" s="80">
        <v>5</v>
      </c>
      <c r="M70" s="80">
        <v>0</v>
      </c>
      <c r="N70" s="80">
        <v>37</v>
      </c>
      <c r="O70" s="91">
        <v>1</v>
      </c>
      <c r="P70" s="92">
        <v>0</v>
      </c>
      <c r="Q70" s="93">
        <f>O70+P70</f>
        <v>1</v>
      </c>
      <c r="R70" s="81">
        <f>IFERROR(Q70/N70,"-")</f>
        <v>0.027027027027027</v>
      </c>
      <c r="S70" s="80">
        <v>0</v>
      </c>
      <c r="T70" s="80">
        <v>1</v>
      </c>
      <c r="U70" s="81">
        <f>IFERROR(T70/(Q70),"-")</f>
        <v>1</v>
      </c>
      <c r="V70" s="82">
        <f>IFERROR(K70/SUM(Q70:Q71),"-")</f>
        <v>12000</v>
      </c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>
        <f>SUM(Y70:Y71)-SUM(K70:K71)</f>
        <v>-60000</v>
      </c>
      <c r="AC70" s="85">
        <f>SUM(Y70:Y71)/SUM(K70:K71)</f>
        <v>0</v>
      </c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>
        <v>1</v>
      </c>
      <c r="BG70" s="113">
        <f>IF(Q70=0,"",IF(BF70=0,"",(BF70/Q70)))</f>
        <v>1</v>
      </c>
      <c r="BH70" s="112"/>
      <c r="BI70" s="114">
        <f>IFERROR(BH70/BF70,"-")</f>
        <v>0</v>
      </c>
      <c r="BJ70" s="115"/>
      <c r="BK70" s="116">
        <f>IFERROR(BJ70/BF70,"-")</f>
        <v>0</v>
      </c>
      <c r="BL70" s="117"/>
      <c r="BM70" s="117"/>
      <c r="BN70" s="117"/>
      <c r="BO70" s="119"/>
      <c r="BP70" s="120">
        <f>IF(Q70=0,"",IF(BO70=0,"",(BO70/Q70)))</f>
        <v>0</v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186</v>
      </c>
      <c r="C71" s="189" t="s">
        <v>58</v>
      </c>
      <c r="D71" s="189"/>
      <c r="E71" s="189" t="s">
        <v>176</v>
      </c>
      <c r="F71" s="189" t="s">
        <v>181</v>
      </c>
      <c r="G71" s="189" t="s">
        <v>77</v>
      </c>
      <c r="H71" s="89"/>
      <c r="I71" s="89"/>
      <c r="J71" s="89"/>
      <c r="K71" s="181"/>
      <c r="L71" s="80">
        <v>36</v>
      </c>
      <c r="M71" s="80">
        <v>28</v>
      </c>
      <c r="N71" s="80">
        <v>10</v>
      </c>
      <c r="O71" s="91">
        <v>4</v>
      </c>
      <c r="P71" s="92">
        <v>0</v>
      </c>
      <c r="Q71" s="93">
        <f>O71+P71</f>
        <v>4</v>
      </c>
      <c r="R71" s="81">
        <f>IFERROR(Q71/N71,"-")</f>
        <v>0.4</v>
      </c>
      <c r="S71" s="80">
        <v>0</v>
      </c>
      <c r="T71" s="80">
        <v>0</v>
      </c>
      <c r="U71" s="81">
        <f>IFERROR(T71/(Q71),"-")</f>
        <v>0</v>
      </c>
      <c r="V71" s="82"/>
      <c r="W71" s="83">
        <v>0</v>
      </c>
      <c r="X71" s="81">
        <f>IF(Q71=0,"-",W71/Q71)</f>
        <v>0</v>
      </c>
      <c r="Y71" s="186">
        <v>0</v>
      </c>
      <c r="Z71" s="187">
        <f>IFERROR(Y71/Q71,"-")</f>
        <v>0</v>
      </c>
      <c r="AA71" s="187" t="str">
        <f>IFERROR(Y71/W71,"-")</f>
        <v>-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2</v>
      </c>
      <c r="BP71" s="120">
        <f>IF(Q71=0,"",IF(BO71=0,"",(BO71/Q71)))</f>
        <v>0.5</v>
      </c>
      <c r="BQ71" s="121"/>
      <c r="BR71" s="122">
        <f>IFERROR(BQ71/BO71,"-")</f>
        <v>0</v>
      </c>
      <c r="BS71" s="123"/>
      <c r="BT71" s="124">
        <f>IFERROR(BS71/BO71,"-")</f>
        <v>0</v>
      </c>
      <c r="BU71" s="125"/>
      <c r="BV71" s="125"/>
      <c r="BW71" s="125"/>
      <c r="BX71" s="126">
        <v>2</v>
      </c>
      <c r="BY71" s="127">
        <f>IF(Q71=0,"",IF(BX71=0,"",(BX71/Q71)))</f>
        <v>0.5</v>
      </c>
      <c r="BZ71" s="128"/>
      <c r="CA71" s="129">
        <f>IFERROR(BZ71/BX71,"-")</f>
        <v>0</v>
      </c>
      <c r="CB71" s="130"/>
      <c r="CC71" s="131">
        <f>IFERROR(CB71/BX71,"-")</f>
        <v>0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>
        <f>AC72</f>
        <v>0.58</v>
      </c>
      <c r="B72" s="189" t="s">
        <v>187</v>
      </c>
      <c r="C72" s="189" t="s">
        <v>58</v>
      </c>
      <c r="D72" s="189"/>
      <c r="E72" s="189" t="s">
        <v>188</v>
      </c>
      <c r="F72" s="189" t="s">
        <v>189</v>
      </c>
      <c r="G72" s="189" t="s">
        <v>61</v>
      </c>
      <c r="H72" s="89" t="s">
        <v>190</v>
      </c>
      <c r="I72" s="89" t="s">
        <v>191</v>
      </c>
      <c r="J72" s="191" t="s">
        <v>185</v>
      </c>
      <c r="K72" s="181">
        <v>50000</v>
      </c>
      <c r="L72" s="80">
        <v>0</v>
      </c>
      <c r="M72" s="80">
        <v>0</v>
      </c>
      <c r="N72" s="80">
        <v>85</v>
      </c>
      <c r="O72" s="91">
        <v>0</v>
      </c>
      <c r="P72" s="92">
        <v>0</v>
      </c>
      <c r="Q72" s="93">
        <f>O72+P72</f>
        <v>0</v>
      </c>
      <c r="R72" s="81">
        <f>IFERROR(Q72/N72,"-")</f>
        <v>0</v>
      </c>
      <c r="S72" s="80">
        <v>0</v>
      </c>
      <c r="T72" s="80">
        <v>0</v>
      </c>
      <c r="U72" s="81" t="str">
        <f>IFERROR(T72/(Q72),"-")</f>
        <v>-</v>
      </c>
      <c r="V72" s="82">
        <f>IFERROR(K72/SUM(Q72:Q74),"-")</f>
        <v>6250</v>
      </c>
      <c r="W72" s="83">
        <v>0</v>
      </c>
      <c r="X72" s="81" t="str">
        <f>IF(Q72=0,"-",W72/Q72)</f>
        <v>-</v>
      </c>
      <c r="Y72" s="186">
        <v>0</v>
      </c>
      <c r="Z72" s="187" t="str">
        <f>IFERROR(Y72/Q72,"-")</f>
        <v>-</v>
      </c>
      <c r="AA72" s="187" t="str">
        <f>IFERROR(Y72/W72,"-")</f>
        <v>-</v>
      </c>
      <c r="AB72" s="181">
        <f>SUM(Y72:Y74)-SUM(K72:K74)</f>
        <v>-21000</v>
      </c>
      <c r="AC72" s="85">
        <f>SUM(Y72:Y74)/SUM(K72:K74)</f>
        <v>0.58</v>
      </c>
      <c r="AD72" s="78"/>
      <c r="AE72" s="94"/>
      <c r="AF72" s="95" t="str">
        <f>IF(Q72=0,"",IF(AE72=0,"",(AE72/Q72)))</f>
        <v/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 t="str">
        <f>IF(Q72=0,"",IF(AN72=0,"",(AN72/Q72)))</f>
        <v/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 t="str">
        <f>IF(Q72=0,"",IF(AW72=0,"",(AW72/Q72)))</f>
        <v/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 t="str">
        <f>IF(Q72=0,"",IF(BF72=0,"",(BF72/Q72)))</f>
        <v/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 t="str">
        <f>IF(Q72=0,"",IF(BO72=0,"",(BO72/Q72)))</f>
        <v/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/>
      <c r="BY72" s="127" t="str">
        <f>IF(Q72=0,"",IF(BX72=0,"",(BX72/Q72)))</f>
        <v/>
      </c>
      <c r="BZ72" s="128"/>
      <c r="CA72" s="129" t="str">
        <f>IFERROR(BZ72/BX72,"-")</f>
        <v>-</v>
      </c>
      <c r="CB72" s="130"/>
      <c r="CC72" s="131" t="str">
        <f>IFERROR(CB72/BX72,"-")</f>
        <v>-</v>
      </c>
      <c r="CD72" s="132"/>
      <c r="CE72" s="132"/>
      <c r="CF72" s="132"/>
      <c r="CG72" s="133"/>
      <c r="CH72" s="134" t="str">
        <f>IF(Q72=0,"",IF(CG72=0,"",(CG72/Q72)))</f>
        <v/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192</v>
      </c>
      <c r="C73" s="189" t="s">
        <v>58</v>
      </c>
      <c r="D73" s="189"/>
      <c r="E73" s="189" t="s">
        <v>188</v>
      </c>
      <c r="F73" s="189" t="s">
        <v>189</v>
      </c>
      <c r="G73" s="189" t="s">
        <v>61</v>
      </c>
      <c r="H73" s="89"/>
      <c r="I73" s="89"/>
      <c r="J73" s="89"/>
      <c r="K73" s="181"/>
      <c r="L73" s="80">
        <v>28</v>
      </c>
      <c r="M73" s="80">
        <v>0</v>
      </c>
      <c r="N73" s="80">
        <v>107</v>
      </c>
      <c r="O73" s="91">
        <v>6</v>
      </c>
      <c r="P73" s="92">
        <v>0</v>
      </c>
      <c r="Q73" s="93">
        <f>O73+P73</f>
        <v>6</v>
      </c>
      <c r="R73" s="81">
        <f>IFERROR(Q73/N73,"-")</f>
        <v>0.05607476635514</v>
      </c>
      <c r="S73" s="80">
        <v>0</v>
      </c>
      <c r="T73" s="80">
        <v>1</v>
      </c>
      <c r="U73" s="81">
        <f>IFERROR(T73/(Q73),"-")</f>
        <v>0.16666666666667</v>
      </c>
      <c r="V73" s="82"/>
      <c r="W73" s="83">
        <v>3</v>
      </c>
      <c r="X73" s="81">
        <f>IF(Q73=0,"-",W73/Q73)</f>
        <v>0.5</v>
      </c>
      <c r="Y73" s="186">
        <v>26000</v>
      </c>
      <c r="Z73" s="187">
        <f>IFERROR(Y73/Q73,"-")</f>
        <v>4333.3333333333</v>
      </c>
      <c r="AA73" s="187">
        <f>IFERROR(Y73/W73,"-")</f>
        <v>8666.6666666667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>
        <v>2</v>
      </c>
      <c r="BG73" s="113">
        <f>IF(Q73=0,"",IF(BF73=0,"",(BF73/Q73)))</f>
        <v>0.33333333333333</v>
      </c>
      <c r="BH73" s="112">
        <v>1</v>
      </c>
      <c r="BI73" s="114">
        <f>IFERROR(BH73/BF73,"-")</f>
        <v>0.5</v>
      </c>
      <c r="BJ73" s="115">
        <v>5000</v>
      </c>
      <c r="BK73" s="116">
        <f>IFERROR(BJ73/BF73,"-")</f>
        <v>2500</v>
      </c>
      <c r="BL73" s="117">
        <v>1</v>
      </c>
      <c r="BM73" s="117"/>
      <c r="BN73" s="117"/>
      <c r="BO73" s="119">
        <v>1</v>
      </c>
      <c r="BP73" s="120">
        <f>IF(Q73=0,"",IF(BO73=0,"",(BO73/Q73)))</f>
        <v>0.16666666666667</v>
      </c>
      <c r="BQ73" s="121">
        <v>1</v>
      </c>
      <c r="BR73" s="122">
        <f>IFERROR(BQ73/BO73,"-")</f>
        <v>1</v>
      </c>
      <c r="BS73" s="123">
        <v>18000</v>
      </c>
      <c r="BT73" s="124">
        <f>IFERROR(BS73/BO73,"-")</f>
        <v>18000</v>
      </c>
      <c r="BU73" s="125"/>
      <c r="BV73" s="125"/>
      <c r="BW73" s="125">
        <v>1</v>
      </c>
      <c r="BX73" s="126">
        <v>3</v>
      </c>
      <c r="BY73" s="127">
        <f>IF(Q73=0,"",IF(BX73=0,"",(BX73/Q73)))</f>
        <v>0.5</v>
      </c>
      <c r="BZ73" s="128">
        <v>1</v>
      </c>
      <c r="CA73" s="129">
        <f>IFERROR(BZ73/BX73,"-")</f>
        <v>0.33333333333333</v>
      </c>
      <c r="CB73" s="130">
        <v>3000</v>
      </c>
      <c r="CC73" s="131">
        <f>IFERROR(CB73/BX73,"-")</f>
        <v>1000</v>
      </c>
      <c r="CD73" s="132">
        <v>1</v>
      </c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3</v>
      </c>
      <c r="CQ73" s="141">
        <v>26000</v>
      </c>
      <c r="CR73" s="141">
        <v>18000</v>
      </c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193</v>
      </c>
      <c r="C74" s="189" t="s">
        <v>58</v>
      </c>
      <c r="D74" s="189"/>
      <c r="E74" s="189" t="s">
        <v>188</v>
      </c>
      <c r="F74" s="189" t="s">
        <v>189</v>
      </c>
      <c r="G74" s="189" t="s">
        <v>77</v>
      </c>
      <c r="H74" s="89"/>
      <c r="I74" s="89"/>
      <c r="J74" s="89"/>
      <c r="K74" s="181"/>
      <c r="L74" s="80">
        <v>44</v>
      </c>
      <c r="M74" s="80">
        <v>9</v>
      </c>
      <c r="N74" s="80">
        <v>3</v>
      </c>
      <c r="O74" s="91">
        <v>2</v>
      </c>
      <c r="P74" s="92">
        <v>0</v>
      </c>
      <c r="Q74" s="93">
        <f>O74+P74</f>
        <v>2</v>
      </c>
      <c r="R74" s="81">
        <f>IFERROR(Q74/N74,"-")</f>
        <v>0.66666666666667</v>
      </c>
      <c r="S74" s="80">
        <v>0</v>
      </c>
      <c r="T74" s="80">
        <v>0</v>
      </c>
      <c r="U74" s="81">
        <f>IFERROR(T74/(Q74),"-")</f>
        <v>0</v>
      </c>
      <c r="V74" s="82"/>
      <c r="W74" s="83">
        <v>1</v>
      </c>
      <c r="X74" s="81">
        <f>IF(Q74=0,"-",W74/Q74)</f>
        <v>0.5</v>
      </c>
      <c r="Y74" s="186">
        <v>3000</v>
      </c>
      <c r="Z74" s="187">
        <f>IFERROR(Y74/Q74,"-")</f>
        <v>1500</v>
      </c>
      <c r="AA74" s="187">
        <f>IFERROR(Y74/W74,"-")</f>
        <v>3000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>
        <v>1</v>
      </c>
      <c r="AX74" s="107">
        <f>IF(Q74=0,"",IF(AW74=0,"",(AW74/Q74)))</f>
        <v>0.5</v>
      </c>
      <c r="AY74" s="106"/>
      <c r="AZ74" s="108">
        <f>IFERROR(AY74/AW74,"-")</f>
        <v>0</v>
      </c>
      <c r="BA74" s="109"/>
      <c r="BB74" s="110">
        <f>IFERROR(BA74/AW74,"-")</f>
        <v>0</v>
      </c>
      <c r="BC74" s="111"/>
      <c r="BD74" s="111"/>
      <c r="BE74" s="111"/>
      <c r="BF74" s="112"/>
      <c r="BG74" s="113">
        <f>IF(Q74=0,"",IF(BF74=0,"",(BF74/Q74)))</f>
        <v>0</v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/>
      <c r="BP74" s="120">
        <f>IF(Q74=0,"",IF(BO74=0,"",(BO74/Q74)))</f>
        <v>0</v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>
        <v>1</v>
      </c>
      <c r="BY74" s="127">
        <f>IF(Q74=0,"",IF(BX74=0,"",(BX74/Q74)))</f>
        <v>0.5</v>
      </c>
      <c r="BZ74" s="128">
        <v>1</v>
      </c>
      <c r="CA74" s="129">
        <f>IFERROR(BZ74/BX74,"-")</f>
        <v>1</v>
      </c>
      <c r="CB74" s="130">
        <v>3000</v>
      </c>
      <c r="CC74" s="131">
        <f>IFERROR(CB74/BX74,"-")</f>
        <v>3000</v>
      </c>
      <c r="CD74" s="132">
        <v>1</v>
      </c>
      <c r="CE74" s="132"/>
      <c r="CF74" s="132"/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1</v>
      </c>
      <c r="CQ74" s="141">
        <v>3000</v>
      </c>
      <c r="CR74" s="141">
        <v>3000</v>
      </c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>
        <f>AC75</f>
        <v>0.22</v>
      </c>
      <c r="B75" s="189" t="s">
        <v>194</v>
      </c>
      <c r="C75" s="189" t="s">
        <v>58</v>
      </c>
      <c r="D75" s="189"/>
      <c r="E75" s="189" t="s">
        <v>195</v>
      </c>
      <c r="F75" s="189" t="s">
        <v>196</v>
      </c>
      <c r="G75" s="189" t="s">
        <v>61</v>
      </c>
      <c r="H75" s="89" t="s">
        <v>190</v>
      </c>
      <c r="I75" s="89" t="s">
        <v>191</v>
      </c>
      <c r="J75" s="89" t="s">
        <v>197</v>
      </c>
      <c r="K75" s="181">
        <v>50000</v>
      </c>
      <c r="L75" s="80">
        <v>0</v>
      </c>
      <c r="M75" s="80">
        <v>0</v>
      </c>
      <c r="N75" s="80">
        <v>76</v>
      </c>
      <c r="O75" s="91">
        <v>0</v>
      </c>
      <c r="P75" s="92">
        <v>0</v>
      </c>
      <c r="Q75" s="93">
        <f>O75+P75</f>
        <v>0</v>
      </c>
      <c r="R75" s="81">
        <f>IFERROR(Q75/N75,"-")</f>
        <v>0</v>
      </c>
      <c r="S75" s="80">
        <v>0</v>
      </c>
      <c r="T75" s="80">
        <v>0</v>
      </c>
      <c r="U75" s="81" t="str">
        <f>IFERROR(T75/(Q75),"-")</f>
        <v>-</v>
      </c>
      <c r="V75" s="82">
        <f>IFERROR(K75/SUM(Q75:Q77),"-")</f>
        <v>2631.5789473684</v>
      </c>
      <c r="W75" s="83">
        <v>0</v>
      </c>
      <c r="X75" s="81" t="str">
        <f>IF(Q75=0,"-",W75/Q75)</f>
        <v>-</v>
      </c>
      <c r="Y75" s="186">
        <v>0</v>
      </c>
      <c r="Z75" s="187" t="str">
        <f>IFERROR(Y75/Q75,"-")</f>
        <v>-</v>
      </c>
      <c r="AA75" s="187" t="str">
        <f>IFERROR(Y75/W75,"-")</f>
        <v>-</v>
      </c>
      <c r="AB75" s="181">
        <f>SUM(Y75:Y77)-SUM(K75:K77)</f>
        <v>-39000</v>
      </c>
      <c r="AC75" s="85">
        <f>SUM(Y75:Y77)/SUM(K75:K77)</f>
        <v>0.22</v>
      </c>
      <c r="AD75" s="78"/>
      <c r="AE75" s="94"/>
      <c r="AF75" s="95" t="str">
        <f>IF(Q75=0,"",IF(AE75=0,"",(AE75/Q75)))</f>
        <v/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 t="str">
        <f>IF(Q75=0,"",IF(AN75=0,"",(AN75/Q75)))</f>
        <v/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 t="str">
        <f>IF(Q75=0,"",IF(AW75=0,"",(AW75/Q75)))</f>
        <v/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 t="str">
        <f>IF(Q75=0,"",IF(BF75=0,"",(BF75/Q75)))</f>
        <v/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 t="str">
        <f>IF(Q75=0,"",IF(BO75=0,"",(BO75/Q75)))</f>
        <v/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/>
      <c r="BY75" s="127" t="str">
        <f>IF(Q75=0,"",IF(BX75=0,"",(BX75/Q75)))</f>
        <v/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 t="str">
        <f>IF(Q75=0,"",IF(CG75=0,"",(CG75/Q75)))</f>
        <v/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198</v>
      </c>
      <c r="C76" s="189" t="s">
        <v>58</v>
      </c>
      <c r="D76" s="189"/>
      <c r="E76" s="189" t="s">
        <v>195</v>
      </c>
      <c r="F76" s="189" t="s">
        <v>196</v>
      </c>
      <c r="G76" s="189" t="s">
        <v>61</v>
      </c>
      <c r="H76" s="89"/>
      <c r="I76" s="89"/>
      <c r="J76" s="89"/>
      <c r="K76" s="181"/>
      <c r="L76" s="80">
        <v>40</v>
      </c>
      <c r="M76" s="80">
        <v>0</v>
      </c>
      <c r="N76" s="80">
        <v>106</v>
      </c>
      <c r="O76" s="91">
        <v>19</v>
      </c>
      <c r="P76" s="92">
        <v>0</v>
      </c>
      <c r="Q76" s="93">
        <f>O76+P76</f>
        <v>19</v>
      </c>
      <c r="R76" s="81">
        <f>IFERROR(Q76/N76,"-")</f>
        <v>0.17924528301887</v>
      </c>
      <c r="S76" s="80">
        <v>1</v>
      </c>
      <c r="T76" s="80">
        <v>4</v>
      </c>
      <c r="U76" s="81">
        <f>IFERROR(T76/(Q76),"-")</f>
        <v>0.21052631578947</v>
      </c>
      <c r="V76" s="82"/>
      <c r="W76" s="83">
        <v>2</v>
      </c>
      <c r="X76" s="81">
        <f>IF(Q76=0,"-",W76/Q76)</f>
        <v>0.10526315789474</v>
      </c>
      <c r="Y76" s="186">
        <v>11000</v>
      </c>
      <c r="Z76" s="187">
        <f>IFERROR(Y76/Q76,"-")</f>
        <v>578.94736842105</v>
      </c>
      <c r="AA76" s="187">
        <f>IFERROR(Y76/W76,"-")</f>
        <v>5500</v>
      </c>
      <c r="AB76" s="181"/>
      <c r="AC76" s="85"/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>
        <v>1</v>
      </c>
      <c r="AO76" s="101">
        <f>IF(Q76=0,"",IF(AN76=0,"",(AN76/Q76)))</f>
        <v>0.052631578947368</v>
      </c>
      <c r="AP76" s="100"/>
      <c r="AQ76" s="102">
        <f>IFERROR(AP76/AN76,"-")</f>
        <v>0</v>
      </c>
      <c r="AR76" s="103"/>
      <c r="AS76" s="104">
        <f>IFERROR(AR76/AN76,"-")</f>
        <v>0</v>
      </c>
      <c r="AT76" s="105"/>
      <c r="AU76" s="105"/>
      <c r="AV76" s="105"/>
      <c r="AW76" s="106">
        <v>1</v>
      </c>
      <c r="AX76" s="107">
        <f>IF(Q76=0,"",IF(AW76=0,"",(AW76/Q76)))</f>
        <v>0.052631578947368</v>
      </c>
      <c r="AY76" s="106"/>
      <c r="AZ76" s="108">
        <f>IFERROR(AY76/AW76,"-")</f>
        <v>0</v>
      </c>
      <c r="BA76" s="109"/>
      <c r="BB76" s="110">
        <f>IFERROR(BA76/AW76,"-")</f>
        <v>0</v>
      </c>
      <c r="BC76" s="111"/>
      <c r="BD76" s="111"/>
      <c r="BE76" s="111"/>
      <c r="BF76" s="112">
        <v>4</v>
      </c>
      <c r="BG76" s="113">
        <f>IF(Q76=0,"",IF(BF76=0,"",(BF76/Q76)))</f>
        <v>0.21052631578947</v>
      </c>
      <c r="BH76" s="112">
        <v>1</v>
      </c>
      <c r="BI76" s="114">
        <f>IFERROR(BH76/BF76,"-")</f>
        <v>0.25</v>
      </c>
      <c r="BJ76" s="115">
        <v>8000</v>
      </c>
      <c r="BK76" s="116">
        <f>IFERROR(BJ76/BF76,"-")</f>
        <v>2000</v>
      </c>
      <c r="BL76" s="117"/>
      <c r="BM76" s="117">
        <v>1</v>
      </c>
      <c r="BN76" s="117"/>
      <c r="BO76" s="119">
        <v>7</v>
      </c>
      <c r="BP76" s="120">
        <f>IF(Q76=0,"",IF(BO76=0,"",(BO76/Q76)))</f>
        <v>0.36842105263158</v>
      </c>
      <c r="BQ76" s="121">
        <v>2</v>
      </c>
      <c r="BR76" s="122">
        <f>IFERROR(BQ76/BO76,"-")</f>
        <v>0.28571428571429</v>
      </c>
      <c r="BS76" s="123">
        <v>56000</v>
      </c>
      <c r="BT76" s="124">
        <f>IFERROR(BS76/BO76,"-")</f>
        <v>8000</v>
      </c>
      <c r="BU76" s="125">
        <v>1</v>
      </c>
      <c r="BV76" s="125"/>
      <c r="BW76" s="125">
        <v>1</v>
      </c>
      <c r="BX76" s="126">
        <v>5</v>
      </c>
      <c r="BY76" s="127">
        <f>IF(Q76=0,"",IF(BX76=0,"",(BX76/Q76)))</f>
        <v>0.26315789473684</v>
      </c>
      <c r="BZ76" s="128"/>
      <c r="CA76" s="129">
        <f>IFERROR(BZ76/BX76,"-")</f>
        <v>0</v>
      </c>
      <c r="CB76" s="130"/>
      <c r="CC76" s="131">
        <f>IFERROR(CB76/BX76,"-")</f>
        <v>0</v>
      </c>
      <c r="CD76" s="132"/>
      <c r="CE76" s="132"/>
      <c r="CF76" s="132"/>
      <c r="CG76" s="133">
        <v>1</v>
      </c>
      <c r="CH76" s="134">
        <f>IF(Q76=0,"",IF(CG76=0,"",(CG76/Q76)))</f>
        <v>0.052631578947368</v>
      </c>
      <c r="CI76" s="135"/>
      <c r="CJ76" s="136">
        <f>IFERROR(CI76/CG76,"-")</f>
        <v>0</v>
      </c>
      <c r="CK76" s="137"/>
      <c r="CL76" s="138">
        <f>IFERROR(CK76/CG76,"-")</f>
        <v>0</v>
      </c>
      <c r="CM76" s="139"/>
      <c r="CN76" s="139"/>
      <c r="CO76" s="139"/>
      <c r="CP76" s="140">
        <v>2</v>
      </c>
      <c r="CQ76" s="141">
        <v>11000</v>
      </c>
      <c r="CR76" s="141">
        <v>53000</v>
      </c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199</v>
      </c>
      <c r="C77" s="189" t="s">
        <v>58</v>
      </c>
      <c r="D77" s="189"/>
      <c r="E77" s="189" t="s">
        <v>195</v>
      </c>
      <c r="F77" s="189" t="s">
        <v>196</v>
      </c>
      <c r="G77" s="189" t="s">
        <v>77</v>
      </c>
      <c r="H77" s="89"/>
      <c r="I77" s="89"/>
      <c r="J77" s="89"/>
      <c r="K77" s="181"/>
      <c r="L77" s="80">
        <v>8</v>
      </c>
      <c r="M77" s="80">
        <v>7</v>
      </c>
      <c r="N77" s="80">
        <v>3</v>
      </c>
      <c r="O77" s="91">
        <v>0</v>
      </c>
      <c r="P77" s="92">
        <v>0</v>
      </c>
      <c r="Q77" s="93">
        <f>O77+P77</f>
        <v>0</v>
      </c>
      <c r="R77" s="81">
        <f>IFERROR(Q77/N77,"-")</f>
        <v>0</v>
      </c>
      <c r="S77" s="80">
        <v>0</v>
      </c>
      <c r="T77" s="80">
        <v>0</v>
      </c>
      <c r="U77" s="81" t="str">
        <f>IFERROR(T77/(Q77),"-")</f>
        <v>-</v>
      </c>
      <c r="V77" s="82"/>
      <c r="W77" s="83">
        <v>0</v>
      </c>
      <c r="X77" s="81" t="str">
        <f>IF(Q77=0,"-",W77/Q77)</f>
        <v>-</v>
      </c>
      <c r="Y77" s="186">
        <v>0</v>
      </c>
      <c r="Z77" s="187" t="str">
        <f>IFERROR(Y77/Q77,"-")</f>
        <v>-</v>
      </c>
      <c r="AA77" s="187" t="str">
        <f>IFERROR(Y77/W77,"-")</f>
        <v>-</v>
      </c>
      <c r="AB77" s="181"/>
      <c r="AC77" s="85"/>
      <c r="AD77" s="78"/>
      <c r="AE77" s="94"/>
      <c r="AF77" s="95" t="str">
        <f>IF(Q77=0,"",IF(AE77=0,"",(AE77/Q77)))</f>
        <v/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 t="str">
        <f>IF(Q77=0,"",IF(AN77=0,"",(AN77/Q77)))</f>
        <v/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 t="str">
        <f>IF(Q77=0,"",IF(AW77=0,"",(AW77/Q77)))</f>
        <v/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/>
      <c r="BG77" s="113" t="str">
        <f>IF(Q77=0,"",IF(BF77=0,"",(BF77/Q77)))</f>
        <v/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/>
      <c r="BP77" s="120" t="str">
        <f>IF(Q77=0,"",IF(BO77=0,"",(BO77/Q77)))</f>
        <v/>
      </c>
      <c r="BQ77" s="121"/>
      <c r="BR77" s="122" t="str">
        <f>IFERROR(BQ77/BO77,"-")</f>
        <v>-</v>
      </c>
      <c r="BS77" s="123"/>
      <c r="BT77" s="124" t="str">
        <f>IFERROR(BS77/BO77,"-")</f>
        <v>-</v>
      </c>
      <c r="BU77" s="125"/>
      <c r="BV77" s="125"/>
      <c r="BW77" s="125"/>
      <c r="BX77" s="126"/>
      <c r="BY77" s="127" t="str">
        <f>IF(Q77=0,"",IF(BX77=0,"",(BX77/Q77)))</f>
        <v/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/>
      <c r="CH77" s="134" t="str">
        <f>IF(Q77=0,"",IF(CG77=0,"",(CG77/Q77)))</f>
        <v/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>
        <f>AC78</f>
        <v>0</v>
      </c>
      <c r="B78" s="189" t="s">
        <v>200</v>
      </c>
      <c r="C78" s="189" t="s">
        <v>58</v>
      </c>
      <c r="D78" s="189"/>
      <c r="E78" s="189"/>
      <c r="F78" s="189"/>
      <c r="G78" s="189" t="s">
        <v>61</v>
      </c>
      <c r="H78" s="89" t="s">
        <v>201</v>
      </c>
      <c r="I78" s="89" t="s">
        <v>202</v>
      </c>
      <c r="J78" s="89" t="s">
        <v>203</v>
      </c>
      <c r="K78" s="181">
        <v>80000</v>
      </c>
      <c r="L78" s="80">
        <v>20</v>
      </c>
      <c r="M78" s="80">
        <v>0</v>
      </c>
      <c r="N78" s="80">
        <v>67</v>
      </c>
      <c r="O78" s="91">
        <v>7</v>
      </c>
      <c r="P78" s="92">
        <v>0</v>
      </c>
      <c r="Q78" s="93">
        <f>O78+P78</f>
        <v>7</v>
      </c>
      <c r="R78" s="81">
        <f>IFERROR(Q78/N78,"-")</f>
        <v>0.1044776119403</v>
      </c>
      <c r="S78" s="80">
        <v>1</v>
      </c>
      <c r="T78" s="80">
        <v>1</v>
      </c>
      <c r="U78" s="81">
        <f>IFERROR(T78/(Q78),"-")</f>
        <v>0.14285714285714</v>
      </c>
      <c r="V78" s="82">
        <f>IFERROR(K78/SUM(Q78:Q79),"-")</f>
        <v>10000</v>
      </c>
      <c r="W78" s="83">
        <v>0</v>
      </c>
      <c r="X78" s="81">
        <f>IF(Q78=0,"-",W78/Q78)</f>
        <v>0</v>
      </c>
      <c r="Y78" s="186">
        <v>0</v>
      </c>
      <c r="Z78" s="187">
        <f>IFERROR(Y78/Q78,"-")</f>
        <v>0</v>
      </c>
      <c r="AA78" s="187" t="str">
        <f>IFERROR(Y78/W78,"-")</f>
        <v>-</v>
      </c>
      <c r="AB78" s="181">
        <f>SUM(Y78:Y79)-SUM(K78:K79)</f>
        <v>-80000</v>
      </c>
      <c r="AC78" s="85">
        <f>SUM(Y78:Y79)/SUM(K78:K79)</f>
        <v>0</v>
      </c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>
        <v>1</v>
      </c>
      <c r="BG78" s="113">
        <f>IF(Q78=0,"",IF(BF78=0,"",(BF78/Q78)))</f>
        <v>0.14285714285714</v>
      </c>
      <c r="BH78" s="112"/>
      <c r="BI78" s="114">
        <f>IFERROR(BH78/BF78,"-")</f>
        <v>0</v>
      </c>
      <c r="BJ78" s="115"/>
      <c r="BK78" s="116">
        <f>IFERROR(BJ78/BF78,"-")</f>
        <v>0</v>
      </c>
      <c r="BL78" s="117"/>
      <c r="BM78" s="117"/>
      <c r="BN78" s="117"/>
      <c r="BO78" s="119">
        <v>3</v>
      </c>
      <c r="BP78" s="120">
        <f>IF(Q78=0,"",IF(BO78=0,"",(BO78/Q78)))</f>
        <v>0.42857142857143</v>
      </c>
      <c r="BQ78" s="121"/>
      <c r="BR78" s="122">
        <f>IFERROR(BQ78/BO78,"-")</f>
        <v>0</v>
      </c>
      <c r="BS78" s="123"/>
      <c r="BT78" s="124">
        <f>IFERROR(BS78/BO78,"-")</f>
        <v>0</v>
      </c>
      <c r="BU78" s="125"/>
      <c r="BV78" s="125"/>
      <c r="BW78" s="125"/>
      <c r="BX78" s="126">
        <v>3</v>
      </c>
      <c r="BY78" s="127">
        <f>IF(Q78=0,"",IF(BX78=0,"",(BX78/Q78)))</f>
        <v>0.42857142857143</v>
      </c>
      <c r="BZ78" s="128"/>
      <c r="CA78" s="129">
        <f>IFERROR(BZ78/BX78,"-")</f>
        <v>0</v>
      </c>
      <c r="CB78" s="130"/>
      <c r="CC78" s="131">
        <f>IFERROR(CB78/BX78,"-")</f>
        <v>0</v>
      </c>
      <c r="CD78" s="132"/>
      <c r="CE78" s="132"/>
      <c r="CF78" s="132"/>
      <c r="CG78" s="133"/>
      <c r="CH78" s="134">
        <f>IF(Q78=0,"",IF(CG78=0,"",(CG78/Q78)))</f>
        <v>0</v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/>
      <c r="B79" s="189" t="s">
        <v>204</v>
      </c>
      <c r="C79" s="189" t="s">
        <v>58</v>
      </c>
      <c r="D79" s="189"/>
      <c r="E79" s="189"/>
      <c r="F79" s="189"/>
      <c r="G79" s="189" t="s">
        <v>77</v>
      </c>
      <c r="H79" s="89"/>
      <c r="I79" s="89"/>
      <c r="J79" s="89"/>
      <c r="K79" s="181"/>
      <c r="L79" s="80">
        <v>8</v>
      </c>
      <c r="M79" s="80">
        <v>5</v>
      </c>
      <c r="N79" s="80">
        <v>0</v>
      </c>
      <c r="O79" s="91">
        <v>1</v>
      </c>
      <c r="P79" s="92">
        <v>0</v>
      </c>
      <c r="Q79" s="93">
        <f>O79+P79</f>
        <v>1</v>
      </c>
      <c r="R79" s="81" t="str">
        <f>IFERROR(Q79/N79,"-")</f>
        <v>-</v>
      </c>
      <c r="S79" s="80">
        <v>0</v>
      </c>
      <c r="T79" s="80">
        <v>0</v>
      </c>
      <c r="U79" s="81">
        <f>IFERROR(T79/(Q79),"-")</f>
        <v>0</v>
      </c>
      <c r="V79" s="82"/>
      <c r="W79" s="83">
        <v>0</v>
      </c>
      <c r="X79" s="81">
        <f>IF(Q79=0,"-",W79/Q79)</f>
        <v>0</v>
      </c>
      <c r="Y79" s="186">
        <v>0</v>
      </c>
      <c r="Z79" s="187">
        <f>IFERROR(Y79/Q79,"-")</f>
        <v>0</v>
      </c>
      <c r="AA79" s="187" t="str">
        <f>IFERROR(Y79/W79,"-")</f>
        <v>-</v>
      </c>
      <c r="AB79" s="181"/>
      <c r="AC79" s="85"/>
      <c r="AD79" s="78"/>
      <c r="AE79" s="94"/>
      <c r="AF79" s="95">
        <f>IF(Q79=0,"",IF(AE79=0,"",(AE79/Q79)))</f>
        <v>0</v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>
        <f>IF(Q79=0,"",IF(AN79=0,"",(AN79/Q79)))</f>
        <v>0</v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>
        <f>IF(Q79=0,"",IF(AW79=0,"",(AW79/Q79)))</f>
        <v>0</v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>
        <f>IF(Q79=0,"",IF(BF79=0,"",(BF79/Q79)))</f>
        <v>0</v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>
        <v>1</v>
      </c>
      <c r="BP79" s="120">
        <f>IF(Q79=0,"",IF(BO79=0,"",(BO79/Q79)))</f>
        <v>1</v>
      </c>
      <c r="BQ79" s="121"/>
      <c r="BR79" s="122">
        <f>IFERROR(BQ79/BO79,"-")</f>
        <v>0</v>
      </c>
      <c r="BS79" s="123"/>
      <c r="BT79" s="124">
        <f>IFERROR(BS79/BO79,"-")</f>
        <v>0</v>
      </c>
      <c r="BU79" s="125"/>
      <c r="BV79" s="125"/>
      <c r="BW79" s="125"/>
      <c r="BX79" s="126"/>
      <c r="BY79" s="127">
        <f>IF(Q79=0,"",IF(BX79=0,"",(BX79/Q79)))</f>
        <v>0</v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/>
      <c r="CH79" s="134">
        <f>IF(Q79=0,"",IF(CG79=0,"",(CG79/Q79)))</f>
        <v>0</v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>
        <f>AC80</f>
        <v>0.3</v>
      </c>
      <c r="B80" s="189" t="s">
        <v>205</v>
      </c>
      <c r="C80" s="189" t="s">
        <v>58</v>
      </c>
      <c r="D80" s="189"/>
      <c r="E80" s="189" t="s">
        <v>206</v>
      </c>
      <c r="F80" s="189" t="s">
        <v>207</v>
      </c>
      <c r="G80" s="189" t="s">
        <v>61</v>
      </c>
      <c r="H80" s="89" t="s">
        <v>80</v>
      </c>
      <c r="I80" s="89" t="s">
        <v>208</v>
      </c>
      <c r="J80" s="191" t="s">
        <v>185</v>
      </c>
      <c r="K80" s="181">
        <v>100000</v>
      </c>
      <c r="L80" s="80">
        <v>9</v>
      </c>
      <c r="M80" s="80">
        <v>0</v>
      </c>
      <c r="N80" s="80">
        <v>140</v>
      </c>
      <c r="O80" s="91">
        <v>2</v>
      </c>
      <c r="P80" s="92">
        <v>0</v>
      </c>
      <c r="Q80" s="93">
        <f>O80+P80</f>
        <v>2</v>
      </c>
      <c r="R80" s="81">
        <f>IFERROR(Q80/N80,"-")</f>
        <v>0.014285714285714</v>
      </c>
      <c r="S80" s="80">
        <v>0</v>
      </c>
      <c r="T80" s="80">
        <v>1</v>
      </c>
      <c r="U80" s="81">
        <f>IFERROR(T80/(Q80),"-")</f>
        <v>0.5</v>
      </c>
      <c r="V80" s="82">
        <f>IFERROR(K80/SUM(Q80:Q85),"-")</f>
        <v>5882.3529411765</v>
      </c>
      <c r="W80" s="83">
        <v>0</v>
      </c>
      <c r="X80" s="81">
        <f>IF(Q80=0,"-",W80/Q80)</f>
        <v>0</v>
      </c>
      <c r="Y80" s="186">
        <v>0</v>
      </c>
      <c r="Z80" s="187">
        <f>IFERROR(Y80/Q80,"-")</f>
        <v>0</v>
      </c>
      <c r="AA80" s="187" t="str">
        <f>IFERROR(Y80/W80,"-")</f>
        <v>-</v>
      </c>
      <c r="AB80" s="181">
        <f>SUM(Y80:Y85)-SUM(K80:K85)</f>
        <v>-70000</v>
      </c>
      <c r="AC80" s="85">
        <f>SUM(Y80:Y85)/SUM(K80:K85)</f>
        <v>0.3</v>
      </c>
      <c r="AD80" s="78"/>
      <c r="AE80" s="94"/>
      <c r="AF80" s="95">
        <f>IF(Q80=0,"",IF(AE80=0,"",(AE80/Q80)))</f>
        <v>0</v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>
        <v>1</v>
      </c>
      <c r="AO80" s="101">
        <f>IF(Q80=0,"",IF(AN80=0,"",(AN80/Q80)))</f>
        <v>0.5</v>
      </c>
      <c r="AP80" s="100"/>
      <c r="AQ80" s="102">
        <f>IFERROR(AP80/AN80,"-")</f>
        <v>0</v>
      </c>
      <c r="AR80" s="103"/>
      <c r="AS80" s="104">
        <f>IFERROR(AR80/AN80,"-")</f>
        <v>0</v>
      </c>
      <c r="AT80" s="105"/>
      <c r="AU80" s="105"/>
      <c r="AV80" s="105"/>
      <c r="AW80" s="106"/>
      <c r="AX80" s="107">
        <f>IF(Q80=0,"",IF(AW80=0,"",(AW80/Q80)))</f>
        <v>0</v>
      </c>
      <c r="AY80" s="106"/>
      <c r="AZ80" s="108" t="str">
        <f>IFERROR(AY80/AW80,"-")</f>
        <v>-</v>
      </c>
      <c r="BA80" s="109"/>
      <c r="BB80" s="110" t="str">
        <f>IFERROR(BA80/AW80,"-")</f>
        <v>-</v>
      </c>
      <c r="BC80" s="111"/>
      <c r="BD80" s="111"/>
      <c r="BE80" s="111"/>
      <c r="BF80" s="112"/>
      <c r="BG80" s="113">
        <f>IF(Q80=0,"",IF(BF80=0,"",(BF80/Q80)))</f>
        <v>0</v>
      </c>
      <c r="BH80" s="112"/>
      <c r="BI80" s="114" t="str">
        <f>IFERROR(BH80/BF80,"-")</f>
        <v>-</v>
      </c>
      <c r="BJ80" s="115"/>
      <c r="BK80" s="116" t="str">
        <f>IFERROR(BJ80/BF80,"-")</f>
        <v>-</v>
      </c>
      <c r="BL80" s="117"/>
      <c r="BM80" s="117"/>
      <c r="BN80" s="117"/>
      <c r="BO80" s="119">
        <v>1</v>
      </c>
      <c r="BP80" s="120">
        <f>IF(Q80=0,"",IF(BO80=0,"",(BO80/Q80)))</f>
        <v>0.5</v>
      </c>
      <c r="BQ80" s="121"/>
      <c r="BR80" s="122">
        <f>IFERROR(BQ80/BO80,"-")</f>
        <v>0</v>
      </c>
      <c r="BS80" s="123"/>
      <c r="BT80" s="124">
        <f>IFERROR(BS80/BO80,"-")</f>
        <v>0</v>
      </c>
      <c r="BU80" s="125"/>
      <c r="BV80" s="125"/>
      <c r="BW80" s="125"/>
      <c r="BX80" s="126"/>
      <c r="BY80" s="127">
        <f>IF(Q80=0,"",IF(BX80=0,"",(BX80/Q80)))</f>
        <v>0</v>
      </c>
      <c r="BZ80" s="128"/>
      <c r="CA80" s="129" t="str">
        <f>IFERROR(BZ80/BX80,"-")</f>
        <v>-</v>
      </c>
      <c r="CB80" s="130"/>
      <c r="CC80" s="131" t="str">
        <f>IFERROR(CB80/BX80,"-")</f>
        <v>-</v>
      </c>
      <c r="CD80" s="132"/>
      <c r="CE80" s="132"/>
      <c r="CF80" s="132"/>
      <c r="CG80" s="133"/>
      <c r="CH80" s="134">
        <f>IF(Q80=0,"",IF(CG80=0,"",(CG80/Q80)))</f>
        <v>0</v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/>
      <c r="B81" s="189" t="s">
        <v>209</v>
      </c>
      <c r="C81" s="189" t="s">
        <v>58</v>
      </c>
      <c r="D81" s="189"/>
      <c r="E81" s="189" t="s">
        <v>210</v>
      </c>
      <c r="F81" s="189" t="s">
        <v>211</v>
      </c>
      <c r="G81" s="189" t="s">
        <v>87</v>
      </c>
      <c r="H81" s="89" t="s">
        <v>80</v>
      </c>
      <c r="I81" s="89" t="s">
        <v>208</v>
      </c>
      <c r="J81" s="191" t="s">
        <v>134</v>
      </c>
      <c r="K81" s="181"/>
      <c r="L81" s="80">
        <v>14</v>
      </c>
      <c r="M81" s="80">
        <v>0</v>
      </c>
      <c r="N81" s="80">
        <v>135</v>
      </c>
      <c r="O81" s="91">
        <v>5</v>
      </c>
      <c r="P81" s="92">
        <v>0</v>
      </c>
      <c r="Q81" s="93">
        <f>O81+P81</f>
        <v>5</v>
      </c>
      <c r="R81" s="81">
        <f>IFERROR(Q81/N81,"-")</f>
        <v>0.037037037037037</v>
      </c>
      <c r="S81" s="80">
        <v>0</v>
      </c>
      <c r="T81" s="80">
        <v>1</v>
      </c>
      <c r="U81" s="81">
        <f>IFERROR(T81/(Q81),"-")</f>
        <v>0.2</v>
      </c>
      <c r="V81" s="82"/>
      <c r="W81" s="83">
        <v>2</v>
      </c>
      <c r="X81" s="81">
        <f>IF(Q81=0,"-",W81/Q81)</f>
        <v>0.4</v>
      </c>
      <c r="Y81" s="186">
        <v>11000</v>
      </c>
      <c r="Z81" s="187">
        <f>IFERROR(Y81/Q81,"-")</f>
        <v>2200</v>
      </c>
      <c r="AA81" s="187">
        <f>IFERROR(Y81/W81,"-")</f>
        <v>5500</v>
      </c>
      <c r="AB81" s="181"/>
      <c r="AC81" s="85"/>
      <c r="AD81" s="78"/>
      <c r="AE81" s="94"/>
      <c r="AF81" s="95">
        <f>IF(Q81=0,"",IF(AE81=0,"",(AE81/Q81)))</f>
        <v>0</v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/>
      <c r="AO81" s="101">
        <f>IF(Q81=0,"",IF(AN81=0,"",(AN81/Q81)))</f>
        <v>0</v>
      </c>
      <c r="AP81" s="100"/>
      <c r="AQ81" s="102" t="str">
        <f>IFERROR(AP81/AN81,"-")</f>
        <v>-</v>
      </c>
      <c r="AR81" s="103"/>
      <c r="AS81" s="104" t="str">
        <f>IFERROR(AR81/AN81,"-")</f>
        <v>-</v>
      </c>
      <c r="AT81" s="105"/>
      <c r="AU81" s="105"/>
      <c r="AV81" s="105"/>
      <c r="AW81" s="106"/>
      <c r="AX81" s="107">
        <f>IF(Q81=0,"",IF(AW81=0,"",(AW81/Q81)))</f>
        <v>0</v>
      </c>
      <c r="AY81" s="106"/>
      <c r="AZ81" s="108" t="str">
        <f>IFERROR(AY81/AW81,"-")</f>
        <v>-</v>
      </c>
      <c r="BA81" s="109"/>
      <c r="BB81" s="110" t="str">
        <f>IFERROR(BA81/AW81,"-")</f>
        <v>-</v>
      </c>
      <c r="BC81" s="111"/>
      <c r="BD81" s="111"/>
      <c r="BE81" s="111"/>
      <c r="BF81" s="112">
        <v>1</v>
      </c>
      <c r="BG81" s="113">
        <f>IF(Q81=0,"",IF(BF81=0,"",(BF81/Q81)))</f>
        <v>0.2</v>
      </c>
      <c r="BH81" s="112"/>
      <c r="BI81" s="114">
        <f>IFERROR(BH81/BF81,"-")</f>
        <v>0</v>
      </c>
      <c r="BJ81" s="115"/>
      <c r="BK81" s="116">
        <f>IFERROR(BJ81/BF81,"-")</f>
        <v>0</v>
      </c>
      <c r="BL81" s="117"/>
      <c r="BM81" s="117"/>
      <c r="BN81" s="117"/>
      <c r="BO81" s="119">
        <v>1</v>
      </c>
      <c r="BP81" s="120">
        <f>IF(Q81=0,"",IF(BO81=0,"",(BO81/Q81)))</f>
        <v>0.2</v>
      </c>
      <c r="BQ81" s="121"/>
      <c r="BR81" s="122">
        <f>IFERROR(BQ81/BO81,"-")</f>
        <v>0</v>
      </c>
      <c r="BS81" s="123"/>
      <c r="BT81" s="124">
        <f>IFERROR(BS81/BO81,"-")</f>
        <v>0</v>
      </c>
      <c r="BU81" s="125"/>
      <c r="BV81" s="125"/>
      <c r="BW81" s="125"/>
      <c r="BX81" s="126">
        <v>3</v>
      </c>
      <c r="BY81" s="127">
        <f>IF(Q81=0,"",IF(BX81=0,"",(BX81/Q81)))</f>
        <v>0.6</v>
      </c>
      <c r="BZ81" s="128">
        <v>2</v>
      </c>
      <c r="CA81" s="129">
        <f>IFERROR(BZ81/BX81,"-")</f>
        <v>0.66666666666667</v>
      </c>
      <c r="CB81" s="130">
        <v>11000</v>
      </c>
      <c r="CC81" s="131">
        <f>IFERROR(CB81/BX81,"-")</f>
        <v>3666.6666666667</v>
      </c>
      <c r="CD81" s="132">
        <v>1</v>
      </c>
      <c r="CE81" s="132">
        <v>1</v>
      </c>
      <c r="CF81" s="132"/>
      <c r="CG81" s="133"/>
      <c r="CH81" s="134">
        <f>IF(Q81=0,"",IF(CG81=0,"",(CG81/Q81)))</f>
        <v>0</v>
      </c>
      <c r="CI81" s="135"/>
      <c r="CJ81" s="136" t="str">
        <f>IFERROR(CI81/CG81,"-")</f>
        <v>-</v>
      </c>
      <c r="CK81" s="137"/>
      <c r="CL81" s="138" t="str">
        <f>IFERROR(CK81/CG81,"-")</f>
        <v>-</v>
      </c>
      <c r="CM81" s="139"/>
      <c r="CN81" s="139"/>
      <c r="CO81" s="139"/>
      <c r="CP81" s="140">
        <v>2</v>
      </c>
      <c r="CQ81" s="141">
        <v>11000</v>
      </c>
      <c r="CR81" s="141">
        <v>8000</v>
      </c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/>
      <c r="B82" s="189" t="s">
        <v>212</v>
      </c>
      <c r="C82" s="189" t="s">
        <v>58</v>
      </c>
      <c r="D82" s="189"/>
      <c r="E82" s="189" t="s">
        <v>213</v>
      </c>
      <c r="F82" s="189" t="s">
        <v>214</v>
      </c>
      <c r="G82" s="189" t="s">
        <v>61</v>
      </c>
      <c r="H82" s="89" t="s">
        <v>80</v>
      </c>
      <c r="I82" s="89" t="s">
        <v>208</v>
      </c>
      <c r="J82" s="191" t="s">
        <v>142</v>
      </c>
      <c r="K82" s="181"/>
      <c r="L82" s="80">
        <v>10</v>
      </c>
      <c r="M82" s="80">
        <v>0</v>
      </c>
      <c r="N82" s="80">
        <v>150</v>
      </c>
      <c r="O82" s="91">
        <v>4</v>
      </c>
      <c r="P82" s="92">
        <v>0</v>
      </c>
      <c r="Q82" s="93">
        <f>O82+P82</f>
        <v>4</v>
      </c>
      <c r="R82" s="81">
        <f>IFERROR(Q82/N82,"-")</f>
        <v>0.026666666666667</v>
      </c>
      <c r="S82" s="80">
        <v>0</v>
      </c>
      <c r="T82" s="80">
        <v>2</v>
      </c>
      <c r="U82" s="81">
        <f>IFERROR(T82/(Q82),"-")</f>
        <v>0.5</v>
      </c>
      <c r="V82" s="82"/>
      <c r="W82" s="83">
        <v>0</v>
      </c>
      <c r="X82" s="81">
        <f>IF(Q82=0,"-",W82/Q82)</f>
        <v>0</v>
      </c>
      <c r="Y82" s="186">
        <v>0</v>
      </c>
      <c r="Z82" s="187">
        <f>IFERROR(Y82/Q82,"-")</f>
        <v>0</v>
      </c>
      <c r="AA82" s="187" t="str">
        <f>IFERROR(Y82/W82,"-")</f>
        <v>-</v>
      </c>
      <c r="AB82" s="181"/>
      <c r="AC82" s="85"/>
      <c r="AD82" s="78"/>
      <c r="AE82" s="94"/>
      <c r="AF82" s="95">
        <f>IF(Q82=0,"",IF(AE82=0,"",(AE82/Q82)))</f>
        <v>0</v>
      </c>
      <c r="AG82" s="94"/>
      <c r="AH82" s="96" t="str">
        <f>IFERROR(AG82/AE82,"-")</f>
        <v>-</v>
      </c>
      <c r="AI82" s="97"/>
      <c r="AJ82" s="98" t="str">
        <f>IFERROR(AI82/AE82,"-")</f>
        <v>-</v>
      </c>
      <c r="AK82" s="99"/>
      <c r="AL82" s="99"/>
      <c r="AM82" s="99"/>
      <c r="AN82" s="100">
        <v>1</v>
      </c>
      <c r="AO82" s="101">
        <f>IF(Q82=0,"",IF(AN82=0,"",(AN82/Q82)))</f>
        <v>0.25</v>
      </c>
      <c r="AP82" s="100"/>
      <c r="AQ82" s="102">
        <f>IFERROR(AP82/AN82,"-")</f>
        <v>0</v>
      </c>
      <c r="AR82" s="103"/>
      <c r="AS82" s="104">
        <f>IFERROR(AR82/AN82,"-")</f>
        <v>0</v>
      </c>
      <c r="AT82" s="105"/>
      <c r="AU82" s="105"/>
      <c r="AV82" s="105"/>
      <c r="AW82" s="106"/>
      <c r="AX82" s="107">
        <f>IF(Q82=0,"",IF(AW82=0,"",(AW82/Q82)))</f>
        <v>0</v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>
        <v>2</v>
      </c>
      <c r="BG82" s="113">
        <f>IF(Q82=0,"",IF(BF82=0,"",(BF82/Q82)))</f>
        <v>0.5</v>
      </c>
      <c r="BH82" s="112"/>
      <c r="BI82" s="114">
        <f>IFERROR(BH82/BF82,"-")</f>
        <v>0</v>
      </c>
      <c r="BJ82" s="115"/>
      <c r="BK82" s="116">
        <f>IFERROR(BJ82/BF82,"-")</f>
        <v>0</v>
      </c>
      <c r="BL82" s="117"/>
      <c r="BM82" s="117"/>
      <c r="BN82" s="117"/>
      <c r="BO82" s="119">
        <v>1</v>
      </c>
      <c r="BP82" s="120">
        <f>IF(Q82=0,"",IF(BO82=0,"",(BO82/Q82)))</f>
        <v>0.25</v>
      </c>
      <c r="BQ82" s="121"/>
      <c r="BR82" s="122">
        <f>IFERROR(BQ82/BO82,"-")</f>
        <v>0</v>
      </c>
      <c r="BS82" s="123"/>
      <c r="BT82" s="124">
        <f>IFERROR(BS82/BO82,"-")</f>
        <v>0</v>
      </c>
      <c r="BU82" s="125"/>
      <c r="BV82" s="125"/>
      <c r="BW82" s="125"/>
      <c r="BX82" s="126"/>
      <c r="BY82" s="127">
        <f>IF(Q82=0,"",IF(BX82=0,"",(BX82/Q82)))</f>
        <v>0</v>
      </c>
      <c r="BZ82" s="128"/>
      <c r="CA82" s="129" t="str">
        <f>IFERROR(BZ82/BX82,"-")</f>
        <v>-</v>
      </c>
      <c r="CB82" s="130"/>
      <c r="CC82" s="131" t="str">
        <f>IFERROR(CB82/BX82,"-")</f>
        <v>-</v>
      </c>
      <c r="CD82" s="132"/>
      <c r="CE82" s="132"/>
      <c r="CF82" s="132"/>
      <c r="CG82" s="133"/>
      <c r="CH82" s="134">
        <f>IF(Q82=0,"",IF(CG82=0,"",(CG82/Q82)))</f>
        <v>0</v>
      </c>
      <c r="CI82" s="135"/>
      <c r="CJ82" s="136" t="str">
        <f>IFERROR(CI82/CG82,"-")</f>
        <v>-</v>
      </c>
      <c r="CK82" s="137"/>
      <c r="CL82" s="138" t="str">
        <f>IFERROR(CK82/CG82,"-")</f>
        <v>-</v>
      </c>
      <c r="CM82" s="139"/>
      <c r="CN82" s="139"/>
      <c r="CO82" s="139"/>
      <c r="CP82" s="140">
        <v>0</v>
      </c>
      <c r="CQ82" s="141">
        <v>0</v>
      </c>
      <c r="CR82" s="141"/>
      <c r="CS82" s="141"/>
      <c r="CT82" s="142" t="str">
        <f>IF(AND(CR82=0,CS82=0),"",IF(AND(CR82&lt;=100000,CS82&lt;=100000),"",IF(CR82/CQ82&gt;0.7,"男高",IF(CS82/CQ82&gt;0.7,"女高",""))))</f>
        <v/>
      </c>
    </row>
    <row r="83" spans="1:99">
      <c r="A83" s="79"/>
      <c r="B83" s="189" t="s">
        <v>215</v>
      </c>
      <c r="C83" s="189" t="s">
        <v>58</v>
      </c>
      <c r="D83" s="189"/>
      <c r="E83" s="189" t="s">
        <v>216</v>
      </c>
      <c r="F83" s="189" t="s">
        <v>217</v>
      </c>
      <c r="G83" s="189" t="s">
        <v>87</v>
      </c>
      <c r="H83" s="89" t="s">
        <v>80</v>
      </c>
      <c r="I83" s="89" t="s">
        <v>208</v>
      </c>
      <c r="J83" s="191" t="s">
        <v>172</v>
      </c>
      <c r="K83" s="181"/>
      <c r="L83" s="80">
        <v>6</v>
      </c>
      <c r="M83" s="80">
        <v>0</v>
      </c>
      <c r="N83" s="80">
        <v>115</v>
      </c>
      <c r="O83" s="91">
        <v>2</v>
      </c>
      <c r="P83" s="92">
        <v>0</v>
      </c>
      <c r="Q83" s="93">
        <f>O83+P83</f>
        <v>2</v>
      </c>
      <c r="R83" s="81">
        <f>IFERROR(Q83/N83,"-")</f>
        <v>0.017391304347826</v>
      </c>
      <c r="S83" s="80">
        <v>0</v>
      </c>
      <c r="T83" s="80">
        <v>0</v>
      </c>
      <c r="U83" s="81">
        <f>IFERROR(T83/(Q83),"-")</f>
        <v>0</v>
      </c>
      <c r="V83" s="82"/>
      <c r="W83" s="83">
        <v>1</v>
      </c>
      <c r="X83" s="81">
        <f>IF(Q83=0,"-",W83/Q83)</f>
        <v>0.5</v>
      </c>
      <c r="Y83" s="186">
        <v>11000</v>
      </c>
      <c r="Z83" s="187">
        <f>IFERROR(Y83/Q83,"-")</f>
        <v>5500</v>
      </c>
      <c r="AA83" s="187">
        <f>IFERROR(Y83/W83,"-")</f>
        <v>11000</v>
      </c>
      <c r="AB83" s="181"/>
      <c r="AC83" s="85"/>
      <c r="AD83" s="78"/>
      <c r="AE83" s="94"/>
      <c r="AF83" s="95">
        <f>IF(Q83=0,"",IF(AE83=0,"",(AE83/Q83)))</f>
        <v>0</v>
      </c>
      <c r="AG83" s="94"/>
      <c r="AH83" s="96" t="str">
        <f>IFERROR(AG83/AE83,"-")</f>
        <v>-</v>
      </c>
      <c r="AI83" s="97"/>
      <c r="AJ83" s="98" t="str">
        <f>IFERROR(AI83/AE83,"-")</f>
        <v>-</v>
      </c>
      <c r="AK83" s="99"/>
      <c r="AL83" s="99"/>
      <c r="AM83" s="99"/>
      <c r="AN83" s="100"/>
      <c r="AO83" s="101">
        <f>IF(Q83=0,"",IF(AN83=0,"",(AN83/Q83)))</f>
        <v>0</v>
      </c>
      <c r="AP83" s="100"/>
      <c r="AQ83" s="102" t="str">
        <f>IFERROR(AP83/AN83,"-")</f>
        <v>-</v>
      </c>
      <c r="AR83" s="103"/>
      <c r="AS83" s="104" t="str">
        <f>IFERROR(AR83/AN83,"-")</f>
        <v>-</v>
      </c>
      <c r="AT83" s="105"/>
      <c r="AU83" s="105"/>
      <c r="AV83" s="105"/>
      <c r="AW83" s="106"/>
      <c r="AX83" s="107">
        <f>IF(Q83=0,"",IF(AW83=0,"",(AW83/Q83)))</f>
        <v>0</v>
      </c>
      <c r="AY83" s="106"/>
      <c r="AZ83" s="108" t="str">
        <f>IFERROR(AY83/AW83,"-")</f>
        <v>-</v>
      </c>
      <c r="BA83" s="109"/>
      <c r="BB83" s="110" t="str">
        <f>IFERROR(BA83/AW83,"-")</f>
        <v>-</v>
      </c>
      <c r="BC83" s="111"/>
      <c r="BD83" s="111"/>
      <c r="BE83" s="111"/>
      <c r="BF83" s="112">
        <v>1</v>
      </c>
      <c r="BG83" s="113">
        <f>IF(Q83=0,"",IF(BF83=0,"",(BF83/Q83)))</f>
        <v>0.5</v>
      </c>
      <c r="BH83" s="112"/>
      <c r="BI83" s="114">
        <f>IFERROR(BH83/BF83,"-")</f>
        <v>0</v>
      </c>
      <c r="BJ83" s="115"/>
      <c r="BK83" s="116">
        <f>IFERROR(BJ83/BF83,"-")</f>
        <v>0</v>
      </c>
      <c r="BL83" s="117"/>
      <c r="BM83" s="117"/>
      <c r="BN83" s="117"/>
      <c r="BO83" s="119">
        <v>1</v>
      </c>
      <c r="BP83" s="120">
        <f>IF(Q83=0,"",IF(BO83=0,"",(BO83/Q83)))</f>
        <v>0.5</v>
      </c>
      <c r="BQ83" s="121">
        <v>1</v>
      </c>
      <c r="BR83" s="122">
        <f>IFERROR(BQ83/BO83,"-")</f>
        <v>1</v>
      </c>
      <c r="BS83" s="123">
        <v>11000</v>
      </c>
      <c r="BT83" s="124">
        <f>IFERROR(BS83/BO83,"-")</f>
        <v>11000</v>
      </c>
      <c r="BU83" s="125"/>
      <c r="BV83" s="125"/>
      <c r="BW83" s="125">
        <v>1</v>
      </c>
      <c r="BX83" s="126"/>
      <c r="BY83" s="127">
        <f>IF(Q83=0,"",IF(BX83=0,"",(BX83/Q83)))</f>
        <v>0</v>
      </c>
      <c r="BZ83" s="128"/>
      <c r="CA83" s="129" t="str">
        <f>IFERROR(BZ83/BX83,"-")</f>
        <v>-</v>
      </c>
      <c r="CB83" s="130"/>
      <c r="CC83" s="131" t="str">
        <f>IFERROR(CB83/BX83,"-")</f>
        <v>-</v>
      </c>
      <c r="CD83" s="132"/>
      <c r="CE83" s="132"/>
      <c r="CF83" s="132"/>
      <c r="CG83" s="133"/>
      <c r="CH83" s="134">
        <f>IF(Q83=0,"",IF(CG83=0,"",(CG83/Q83)))</f>
        <v>0</v>
      </c>
      <c r="CI83" s="135"/>
      <c r="CJ83" s="136" t="str">
        <f>IFERROR(CI83/CG83,"-")</f>
        <v>-</v>
      </c>
      <c r="CK83" s="137"/>
      <c r="CL83" s="138" t="str">
        <f>IFERROR(CK83/CG83,"-")</f>
        <v>-</v>
      </c>
      <c r="CM83" s="139"/>
      <c r="CN83" s="139"/>
      <c r="CO83" s="139"/>
      <c r="CP83" s="140">
        <v>1</v>
      </c>
      <c r="CQ83" s="141">
        <v>11000</v>
      </c>
      <c r="CR83" s="141">
        <v>11000</v>
      </c>
      <c r="CS83" s="141"/>
      <c r="CT83" s="142" t="str">
        <f>IF(AND(CR83=0,CS83=0),"",IF(AND(CR83&lt;=100000,CS83&lt;=100000),"",IF(CR83/CQ83&gt;0.7,"男高",IF(CS83/CQ83&gt;0.7,"女高",""))))</f>
        <v/>
      </c>
    </row>
    <row r="84" spans="1:99">
      <c r="A84" s="79"/>
      <c r="B84" s="189" t="s">
        <v>218</v>
      </c>
      <c r="C84" s="189" t="s">
        <v>58</v>
      </c>
      <c r="D84" s="189"/>
      <c r="E84" s="189" t="s">
        <v>219</v>
      </c>
      <c r="F84" s="189" t="s">
        <v>220</v>
      </c>
      <c r="G84" s="189" t="s">
        <v>61</v>
      </c>
      <c r="H84" s="89" t="s">
        <v>80</v>
      </c>
      <c r="I84" s="89" t="s">
        <v>208</v>
      </c>
      <c r="J84" s="191" t="s">
        <v>178</v>
      </c>
      <c r="K84" s="181"/>
      <c r="L84" s="80">
        <v>8</v>
      </c>
      <c r="M84" s="80">
        <v>0</v>
      </c>
      <c r="N84" s="80">
        <v>134</v>
      </c>
      <c r="O84" s="91">
        <v>1</v>
      </c>
      <c r="P84" s="92">
        <v>0</v>
      </c>
      <c r="Q84" s="93">
        <f>O84+P84</f>
        <v>1</v>
      </c>
      <c r="R84" s="81">
        <f>IFERROR(Q84/N84,"-")</f>
        <v>0.0074626865671642</v>
      </c>
      <c r="S84" s="80">
        <v>0</v>
      </c>
      <c r="T84" s="80">
        <v>0</v>
      </c>
      <c r="U84" s="81">
        <f>IFERROR(T84/(Q84),"-")</f>
        <v>0</v>
      </c>
      <c r="V84" s="82"/>
      <c r="W84" s="83">
        <v>0</v>
      </c>
      <c r="X84" s="81">
        <f>IF(Q84=0,"-",W84/Q84)</f>
        <v>0</v>
      </c>
      <c r="Y84" s="186">
        <v>0</v>
      </c>
      <c r="Z84" s="187">
        <f>IFERROR(Y84/Q84,"-")</f>
        <v>0</v>
      </c>
      <c r="AA84" s="187" t="str">
        <f>IFERROR(Y84/W84,"-")</f>
        <v>-</v>
      </c>
      <c r="AB84" s="181"/>
      <c r="AC84" s="85"/>
      <c r="AD84" s="78"/>
      <c r="AE84" s="94"/>
      <c r="AF84" s="95">
        <f>IF(Q84=0,"",IF(AE84=0,"",(AE84/Q84)))</f>
        <v>0</v>
      </c>
      <c r="AG84" s="94"/>
      <c r="AH84" s="96" t="str">
        <f>IFERROR(AG84/AE84,"-")</f>
        <v>-</v>
      </c>
      <c r="AI84" s="97"/>
      <c r="AJ84" s="98" t="str">
        <f>IFERROR(AI84/AE84,"-")</f>
        <v>-</v>
      </c>
      <c r="AK84" s="99"/>
      <c r="AL84" s="99"/>
      <c r="AM84" s="99"/>
      <c r="AN84" s="100"/>
      <c r="AO84" s="101">
        <f>IF(Q84=0,"",IF(AN84=0,"",(AN84/Q84)))</f>
        <v>0</v>
      </c>
      <c r="AP84" s="100"/>
      <c r="AQ84" s="102" t="str">
        <f>IFERROR(AP84/AN84,"-")</f>
        <v>-</v>
      </c>
      <c r="AR84" s="103"/>
      <c r="AS84" s="104" t="str">
        <f>IFERROR(AR84/AN84,"-")</f>
        <v>-</v>
      </c>
      <c r="AT84" s="105"/>
      <c r="AU84" s="105"/>
      <c r="AV84" s="105"/>
      <c r="AW84" s="106"/>
      <c r="AX84" s="107">
        <f>IF(Q84=0,"",IF(AW84=0,"",(AW84/Q84)))</f>
        <v>0</v>
      </c>
      <c r="AY84" s="106"/>
      <c r="AZ84" s="108" t="str">
        <f>IFERROR(AY84/AW84,"-")</f>
        <v>-</v>
      </c>
      <c r="BA84" s="109"/>
      <c r="BB84" s="110" t="str">
        <f>IFERROR(BA84/AW84,"-")</f>
        <v>-</v>
      </c>
      <c r="BC84" s="111"/>
      <c r="BD84" s="111"/>
      <c r="BE84" s="111"/>
      <c r="BF84" s="112">
        <v>1</v>
      </c>
      <c r="BG84" s="113">
        <f>IF(Q84=0,"",IF(BF84=0,"",(BF84/Q84)))</f>
        <v>1</v>
      </c>
      <c r="BH84" s="112"/>
      <c r="BI84" s="114">
        <f>IFERROR(BH84/BF84,"-")</f>
        <v>0</v>
      </c>
      <c r="BJ84" s="115"/>
      <c r="BK84" s="116">
        <f>IFERROR(BJ84/BF84,"-")</f>
        <v>0</v>
      </c>
      <c r="BL84" s="117"/>
      <c r="BM84" s="117"/>
      <c r="BN84" s="117"/>
      <c r="BO84" s="119"/>
      <c r="BP84" s="120">
        <f>IF(Q84=0,"",IF(BO84=0,"",(BO84/Q84)))</f>
        <v>0</v>
      </c>
      <c r="BQ84" s="121"/>
      <c r="BR84" s="122" t="str">
        <f>IFERROR(BQ84/BO84,"-")</f>
        <v>-</v>
      </c>
      <c r="BS84" s="123"/>
      <c r="BT84" s="124" t="str">
        <f>IFERROR(BS84/BO84,"-")</f>
        <v>-</v>
      </c>
      <c r="BU84" s="125"/>
      <c r="BV84" s="125"/>
      <c r="BW84" s="125"/>
      <c r="BX84" s="126"/>
      <c r="BY84" s="127">
        <f>IF(Q84=0,"",IF(BX84=0,"",(BX84/Q84)))</f>
        <v>0</v>
      </c>
      <c r="BZ84" s="128"/>
      <c r="CA84" s="129" t="str">
        <f>IFERROR(BZ84/BX84,"-")</f>
        <v>-</v>
      </c>
      <c r="CB84" s="130"/>
      <c r="CC84" s="131" t="str">
        <f>IFERROR(CB84/BX84,"-")</f>
        <v>-</v>
      </c>
      <c r="CD84" s="132"/>
      <c r="CE84" s="132"/>
      <c r="CF84" s="132"/>
      <c r="CG84" s="133"/>
      <c r="CH84" s="134">
        <f>IF(Q84=0,"",IF(CG84=0,"",(CG84/Q84)))</f>
        <v>0</v>
      </c>
      <c r="CI84" s="135"/>
      <c r="CJ84" s="136" t="str">
        <f>IFERROR(CI84/CG84,"-")</f>
        <v>-</v>
      </c>
      <c r="CK84" s="137"/>
      <c r="CL84" s="138" t="str">
        <f>IFERROR(CK84/CG84,"-")</f>
        <v>-</v>
      </c>
      <c r="CM84" s="139"/>
      <c r="CN84" s="139"/>
      <c r="CO84" s="139"/>
      <c r="CP84" s="140">
        <v>0</v>
      </c>
      <c r="CQ84" s="141">
        <v>0</v>
      </c>
      <c r="CR84" s="141"/>
      <c r="CS84" s="141"/>
      <c r="CT84" s="142" t="str">
        <f>IF(AND(CR84=0,CS84=0),"",IF(AND(CR84&lt;=100000,CS84&lt;=100000),"",IF(CR84/CQ84&gt;0.7,"男高",IF(CS84/CQ84&gt;0.7,"女高",""))))</f>
        <v/>
      </c>
    </row>
    <row r="85" spans="1:99">
      <c r="A85" s="79"/>
      <c r="B85" s="189" t="s">
        <v>221</v>
      </c>
      <c r="C85" s="189" t="s">
        <v>58</v>
      </c>
      <c r="D85" s="189"/>
      <c r="E85" s="189" t="s">
        <v>76</v>
      </c>
      <c r="F85" s="189" t="s">
        <v>76</v>
      </c>
      <c r="G85" s="189" t="s">
        <v>77</v>
      </c>
      <c r="H85" s="89" t="s">
        <v>222</v>
      </c>
      <c r="I85" s="89"/>
      <c r="J85" s="89"/>
      <c r="K85" s="181"/>
      <c r="L85" s="80">
        <v>15</v>
      </c>
      <c r="M85" s="80">
        <v>11</v>
      </c>
      <c r="N85" s="80">
        <v>4</v>
      </c>
      <c r="O85" s="91">
        <v>3</v>
      </c>
      <c r="P85" s="92">
        <v>0</v>
      </c>
      <c r="Q85" s="93">
        <f>O85+P85</f>
        <v>3</v>
      </c>
      <c r="R85" s="81">
        <f>IFERROR(Q85/N85,"-")</f>
        <v>0.75</v>
      </c>
      <c r="S85" s="80">
        <v>1</v>
      </c>
      <c r="T85" s="80">
        <v>0</v>
      </c>
      <c r="U85" s="81">
        <f>IFERROR(T85/(Q85),"-")</f>
        <v>0</v>
      </c>
      <c r="V85" s="82"/>
      <c r="W85" s="83">
        <v>1</v>
      </c>
      <c r="X85" s="81">
        <f>IF(Q85=0,"-",W85/Q85)</f>
        <v>0.33333333333333</v>
      </c>
      <c r="Y85" s="186">
        <v>8000</v>
      </c>
      <c r="Z85" s="187">
        <f>IFERROR(Y85/Q85,"-")</f>
        <v>2666.6666666667</v>
      </c>
      <c r="AA85" s="187">
        <f>IFERROR(Y85/W85,"-")</f>
        <v>8000</v>
      </c>
      <c r="AB85" s="181"/>
      <c r="AC85" s="85"/>
      <c r="AD85" s="78"/>
      <c r="AE85" s="94"/>
      <c r="AF85" s="95">
        <f>IF(Q85=0,"",IF(AE85=0,"",(AE85/Q85)))</f>
        <v>0</v>
      </c>
      <c r="AG85" s="94"/>
      <c r="AH85" s="96" t="str">
        <f>IFERROR(AG85/AE85,"-")</f>
        <v>-</v>
      </c>
      <c r="AI85" s="97"/>
      <c r="AJ85" s="98" t="str">
        <f>IFERROR(AI85/AE85,"-")</f>
        <v>-</v>
      </c>
      <c r="AK85" s="99"/>
      <c r="AL85" s="99"/>
      <c r="AM85" s="99"/>
      <c r="AN85" s="100"/>
      <c r="AO85" s="101">
        <f>IF(Q85=0,"",IF(AN85=0,"",(AN85/Q85)))</f>
        <v>0</v>
      </c>
      <c r="AP85" s="100"/>
      <c r="AQ85" s="102" t="str">
        <f>IFERROR(AP85/AN85,"-")</f>
        <v>-</v>
      </c>
      <c r="AR85" s="103"/>
      <c r="AS85" s="104" t="str">
        <f>IFERROR(AR85/AN85,"-")</f>
        <v>-</v>
      </c>
      <c r="AT85" s="105"/>
      <c r="AU85" s="105"/>
      <c r="AV85" s="105"/>
      <c r="AW85" s="106"/>
      <c r="AX85" s="107">
        <f>IF(Q85=0,"",IF(AW85=0,"",(AW85/Q85)))</f>
        <v>0</v>
      </c>
      <c r="AY85" s="106"/>
      <c r="AZ85" s="108" t="str">
        <f>IFERROR(AY85/AW85,"-")</f>
        <v>-</v>
      </c>
      <c r="BA85" s="109"/>
      <c r="BB85" s="110" t="str">
        <f>IFERROR(BA85/AW85,"-")</f>
        <v>-</v>
      </c>
      <c r="BC85" s="111"/>
      <c r="BD85" s="111"/>
      <c r="BE85" s="111"/>
      <c r="BF85" s="112"/>
      <c r="BG85" s="113">
        <f>IF(Q85=0,"",IF(BF85=0,"",(BF85/Q85)))</f>
        <v>0</v>
      </c>
      <c r="BH85" s="112"/>
      <c r="BI85" s="114" t="str">
        <f>IFERROR(BH85/BF85,"-")</f>
        <v>-</v>
      </c>
      <c r="BJ85" s="115"/>
      <c r="BK85" s="116" t="str">
        <f>IFERROR(BJ85/BF85,"-")</f>
        <v>-</v>
      </c>
      <c r="BL85" s="117"/>
      <c r="BM85" s="117"/>
      <c r="BN85" s="117"/>
      <c r="BO85" s="119">
        <v>2</v>
      </c>
      <c r="BP85" s="120">
        <f>IF(Q85=0,"",IF(BO85=0,"",(BO85/Q85)))</f>
        <v>0.66666666666667</v>
      </c>
      <c r="BQ85" s="121">
        <v>1</v>
      </c>
      <c r="BR85" s="122">
        <f>IFERROR(BQ85/BO85,"-")</f>
        <v>0.5</v>
      </c>
      <c r="BS85" s="123">
        <v>5000</v>
      </c>
      <c r="BT85" s="124">
        <f>IFERROR(BS85/BO85,"-")</f>
        <v>2500</v>
      </c>
      <c r="BU85" s="125">
        <v>1</v>
      </c>
      <c r="BV85" s="125"/>
      <c r="BW85" s="125"/>
      <c r="BX85" s="126"/>
      <c r="BY85" s="127">
        <f>IF(Q85=0,"",IF(BX85=0,"",(BX85/Q85)))</f>
        <v>0</v>
      </c>
      <c r="BZ85" s="128"/>
      <c r="CA85" s="129" t="str">
        <f>IFERROR(BZ85/BX85,"-")</f>
        <v>-</v>
      </c>
      <c r="CB85" s="130"/>
      <c r="CC85" s="131" t="str">
        <f>IFERROR(CB85/BX85,"-")</f>
        <v>-</v>
      </c>
      <c r="CD85" s="132"/>
      <c r="CE85" s="132"/>
      <c r="CF85" s="132"/>
      <c r="CG85" s="133">
        <v>1</v>
      </c>
      <c r="CH85" s="134">
        <f>IF(Q85=0,"",IF(CG85=0,"",(CG85/Q85)))</f>
        <v>0.33333333333333</v>
      </c>
      <c r="CI85" s="135">
        <v>1</v>
      </c>
      <c r="CJ85" s="136">
        <f>IFERROR(CI85/CG85,"-")</f>
        <v>1</v>
      </c>
      <c r="CK85" s="137">
        <v>3000</v>
      </c>
      <c r="CL85" s="138">
        <f>IFERROR(CK85/CG85,"-")</f>
        <v>3000</v>
      </c>
      <c r="CM85" s="139">
        <v>1</v>
      </c>
      <c r="CN85" s="139"/>
      <c r="CO85" s="139"/>
      <c r="CP85" s="140">
        <v>1</v>
      </c>
      <c r="CQ85" s="141">
        <v>8000</v>
      </c>
      <c r="CR85" s="141">
        <v>5000</v>
      </c>
      <c r="CS85" s="141"/>
      <c r="CT85" s="142" t="str">
        <f>IF(AND(CR85=0,CS85=0),"",IF(AND(CR85&lt;=100000,CS85&lt;=100000),"",IF(CR85/CQ85&gt;0.7,"男高",IF(CS85/CQ85&gt;0.7,"女高",""))))</f>
        <v/>
      </c>
    </row>
    <row r="86" spans="1:99">
      <c r="A86" s="79" t="str">
        <f>AC86</f>
        <v>0</v>
      </c>
      <c r="B86" s="189" t="s">
        <v>223</v>
      </c>
      <c r="C86" s="189" t="s">
        <v>58</v>
      </c>
      <c r="D86" s="189"/>
      <c r="E86" s="189"/>
      <c r="F86" s="189"/>
      <c r="G86" s="189" t="s">
        <v>61</v>
      </c>
      <c r="H86" s="89" t="s">
        <v>224</v>
      </c>
      <c r="I86" s="89" t="s">
        <v>202</v>
      </c>
      <c r="J86" s="191" t="s">
        <v>185</v>
      </c>
      <c r="K86" s="181">
        <v>0</v>
      </c>
      <c r="L86" s="80">
        <v>5</v>
      </c>
      <c r="M86" s="80">
        <v>0</v>
      </c>
      <c r="N86" s="80">
        <v>19</v>
      </c>
      <c r="O86" s="91">
        <v>3</v>
      </c>
      <c r="P86" s="92">
        <v>0</v>
      </c>
      <c r="Q86" s="93">
        <f>O86+P86</f>
        <v>3</v>
      </c>
      <c r="R86" s="81">
        <f>IFERROR(Q86/N86,"-")</f>
        <v>0.15789473684211</v>
      </c>
      <c r="S86" s="80">
        <v>0</v>
      </c>
      <c r="T86" s="80">
        <v>0</v>
      </c>
      <c r="U86" s="81">
        <f>IFERROR(T86/(Q86),"-")</f>
        <v>0</v>
      </c>
      <c r="V86" s="82">
        <f>IFERROR(K86/SUM(Q86:Q87),"-")</f>
        <v>0</v>
      </c>
      <c r="W86" s="83">
        <v>0</v>
      </c>
      <c r="X86" s="81">
        <f>IF(Q86=0,"-",W86/Q86)</f>
        <v>0</v>
      </c>
      <c r="Y86" s="186">
        <v>0</v>
      </c>
      <c r="Z86" s="187">
        <f>IFERROR(Y86/Q86,"-")</f>
        <v>0</v>
      </c>
      <c r="AA86" s="187" t="str">
        <f>IFERROR(Y86/W86,"-")</f>
        <v>-</v>
      </c>
      <c r="AB86" s="181">
        <f>SUM(Y86:Y87)-SUM(K86:K87)</f>
        <v>0</v>
      </c>
      <c r="AC86" s="85" t="str">
        <f>SUM(Y86:Y87)/SUM(K86:K87)</f>
        <v>0</v>
      </c>
      <c r="AD86" s="78"/>
      <c r="AE86" s="94"/>
      <c r="AF86" s="95">
        <f>IF(Q86=0,"",IF(AE86=0,"",(AE86/Q86)))</f>
        <v>0</v>
      </c>
      <c r="AG86" s="94"/>
      <c r="AH86" s="96" t="str">
        <f>IFERROR(AG86/AE86,"-")</f>
        <v>-</v>
      </c>
      <c r="AI86" s="97"/>
      <c r="AJ86" s="98" t="str">
        <f>IFERROR(AI86/AE86,"-")</f>
        <v>-</v>
      </c>
      <c r="AK86" s="99"/>
      <c r="AL86" s="99"/>
      <c r="AM86" s="99"/>
      <c r="AN86" s="100"/>
      <c r="AO86" s="101">
        <f>IF(Q86=0,"",IF(AN86=0,"",(AN86/Q86)))</f>
        <v>0</v>
      </c>
      <c r="AP86" s="100"/>
      <c r="AQ86" s="102" t="str">
        <f>IFERROR(AP86/AN86,"-")</f>
        <v>-</v>
      </c>
      <c r="AR86" s="103"/>
      <c r="AS86" s="104" t="str">
        <f>IFERROR(AR86/AN86,"-")</f>
        <v>-</v>
      </c>
      <c r="AT86" s="105"/>
      <c r="AU86" s="105"/>
      <c r="AV86" s="105"/>
      <c r="AW86" s="106"/>
      <c r="AX86" s="107">
        <f>IF(Q86=0,"",IF(AW86=0,"",(AW86/Q86)))</f>
        <v>0</v>
      </c>
      <c r="AY86" s="106"/>
      <c r="AZ86" s="108" t="str">
        <f>IFERROR(AY86/AW86,"-")</f>
        <v>-</v>
      </c>
      <c r="BA86" s="109"/>
      <c r="BB86" s="110" t="str">
        <f>IFERROR(BA86/AW86,"-")</f>
        <v>-</v>
      </c>
      <c r="BC86" s="111"/>
      <c r="BD86" s="111"/>
      <c r="BE86" s="111"/>
      <c r="BF86" s="112">
        <v>1</v>
      </c>
      <c r="BG86" s="113">
        <f>IF(Q86=0,"",IF(BF86=0,"",(BF86/Q86)))</f>
        <v>0.33333333333333</v>
      </c>
      <c r="BH86" s="112"/>
      <c r="BI86" s="114">
        <f>IFERROR(BH86/BF86,"-")</f>
        <v>0</v>
      </c>
      <c r="BJ86" s="115"/>
      <c r="BK86" s="116">
        <f>IFERROR(BJ86/BF86,"-")</f>
        <v>0</v>
      </c>
      <c r="BL86" s="117"/>
      <c r="BM86" s="117"/>
      <c r="BN86" s="117"/>
      <c r="BO86" s="119">
        <v>2</v>
      </c>
      <c r="BP86" s="120">
        <f>IF(Q86=0,"",IF(BO86=0,"",(BO86/Q86)))</f>
        <v>0.66666666666667</v>
      </c>
      <c r="BQ86" s="121"/>
      <c r="BR86" s="122">
        <f>IFERROR(BQ86/BO86,"-")</f>
        <v>0</v>
      </c>
      <c r="BS86" s="123"/>
      <c r="BT86" s="124">
        <f>IFERROR(BS86/BO86,"-")</f>
        <v>0</v>
      </c>
      <c r="BU86" s="125"/>
      <c r="BV86" s="125"/>
      <c r="BW86" s="125"/>
      <c r="BX86" s="126"/>
      <c r="BY86" s="127">
        <f>IF(Q86=0,"",IF(BX86=0,"",(BX86/Q86)))</f>
        <v>0</v>
      </c>
      <c r="BZ86" s="128"/>
      <c r="CA86" s="129" t="str">
        <f>IFERROR(BZ86/BX86,"-")</f>
        <v>-</v>
      </c>
      <c r="CB86" s="130"/>
      <c r="CC86" s="131" t="str">
        <f>IFERROR(CB86/BX86,"-")</f>
        <v>-</v>
      </c>
      <c r="CD86" s="132"/>
      <c r="CE86" s="132"/>
      <c r="CF86" s="132"/>
      <c r="CG86" s="133"/>
      <c r="CH86" s="134">
        <f>IF(Q86=0,"",IF(CG86=0,"",(CG86/Q86)))</f>
        <v>0</v>
      </c>
      <c r="CI86" s="135"/>
      <c r="CJ86" s="136" t="str">
        <f>IFERROR(CI86/CG86,"-")</f>
        <v>-</v>
      </c>
      <c r="CK86" s="137"/>
      <c r="CL86" s="138" t="str">
        <f>IFERROR(CK86/CG86,"-")</f>
        <v>-</v>
      </c>
      <c r="CM86" s="139"/>
      <c r="CN86" s="139"/>
      <c r="CO86" s="139"/>
      <c r="CP86" s="140">
        <v>0</v>
      </c>
      <c r="CQ86" s="141">
        <v>0</v>
      </c>
      <c r="CR86" s="141"/>
      <c r="CS86" s="141"/>
      <c r="CT86" s="142" t="str">
        <f>IF(AND(CR86=0,CS86=0),"",IF(AND(CR86&lt;=100000,CS86&lt;=100000),"",IF(CR86/CQ86&gt;0.7,"男高",IF(CS86/CQ86&gt;0.7,"女高",""))))</f>
        <v/>
      </c>
    </row>
    <row r="87" spans="1:99">
      <c r="A87" s="79"/>
      <c r="B87" s="189" t="s">
        <v>225</v>
      </c>
      <c r="C87" s="189" t="s">
        <v>58</v>
      </c>
      <c r="D87" s="189"/>
      <c r="E87" s="189"/>
      <c r="F87" s="189"/>
      <c r="G87" s="189" t="s">
        <v>77</v>
      </c>
      <c r="H87" s="89"/>
      <c r="I87" s="89"/>
      <c r="J87" s="89"/>
      <c r="K87" s="181"/>
      <c r="L87" s="80">
        <v>0</v>
      </c>
      <c r="M87" s="80">
        <v>0</v>
      </c>
      <c r="N87" s="80">
        <v>0</v>
      </c>
      <c r="O87" s="91">
        <v>0</v>
      </c>
      <c r="P87" s="92">
        <v>0</v>
      </c>
      <c r="Q87" s="93">
        <f>O87+P87</f>
        <v>0</v>
      </c>
      <c r="R87" s="81" t="str">
        <f>IFERROR(Q87/N87,"-")</f>
        <v>-</v>
      </c>
      <c r="S87" s="80">
        <v>0</v>
      </c>
      <c r="T87" s="80">
        <v>0</v>
      </c>
      <c r="U87" s="81" t="str">
        <f>IFERROR(T87/(Q87),"-")</f>
        <v>-</v>
      </c>
      <c r="V87" s="82"/>
      <c r="W87" s="83">
        <v>0</v>
      </c>
      <c r="X87" s="81" t="str">
        <f>IF(Q87=0,"-",W87/Q87)</f>
        <v>-</v>
      </c>
      <c r="Y87" s="186">
        <v>0</v>
      </c>
      <c r="Z87" s="187" t="str">
        <f>IFERROR(Y87/Q87,"-")</f>
        <v>-</v>
      </c>
      <c r="AA87" s="187" t="str">
        <f>IFERROR(Y87/W87,"-")</f>
        <v>-</v>
      </c>
      <c r="AB87" s="181"/>
      <c r="AC87" s="85"/>
      <c r="AD87" s="78"/>
      <c r="AE87" s="94"/>
      <c r="AF87" s="95" t="str">
        <f>IF(Q87=0,"",IF(AE87=0,"",(AE87/Q87)))</f>
        <v/>
      </c>
      <c r="AG87" s="94"/>
      <c r="AH87" s="96" t="str">
        <f>IFERROR(AG87/AE87,"-")</f>
        <v>-</v>
      </c>
      <c r="AI87" s="97"/>
      <c r="AJ87" s="98" t="str">
        <f>IFERROR(AI87/AE87,"-")</f>
        <v>-</v>
      </c>
      <c r="AK87" s="99"/>
      <c r="AL87" s="99"/>
      <c r="AM87" s="99"/>
      <c r="AN87" s="100"/>
      <c r="AO87" s="101" t="str">
        <f>IF(Q87=0,"",IF(AN87=0,"",(AN87/Q87)))</f>
        <v/>
      </c>
      <c r="AP87" s="100"/>
      <c r="AQ87" s="102" t="str">
        <f>IFERROR(AP87/AN87,"-")</f>
        <v>-</v>
      </c>
      <c r="AR87" s="103"/>
      <c r="AS87" s="104" t="str">
        <f>IFERROR(AR87/AN87,"-")</f>
        <v>-</v>
      </c>
      <c r="AT87" s="105"/>
      <c r="AU87" s="105"/>
      <c r="AV87" s="105"/>
      <c r="AW87" s="106"/>
      <c r="AX87" s="107" t="str">
        <f>IF(Q87=0,"",IF(AW87=0,"",(AW87/Q87)))</f>
        <v/>
      </c>
      <c r="AY87" s="106"/>
      <c r="AZ87" s="108" t="str">
        <f>IFERROR(AY87/AW87,"-")</f>
        <v>-</v>
      </c>
      <c r="BA87" s="109"/>
      <c r="BB87" s="110" t="str">
        <f>IFERROR(BA87/AW87,"-")</f>
        <v>-</v>
      </c>
      <c r="BC87" s="111"/>
      <c r="BD87" s="111"/>
      <c r="BE87" s="111"/>
      <c r="BF87" s="112"/>
      <c r="BG87" s="113" t="str">
        <f>IF(Q87=0,"",IF(BF87=0,"",(BF87/Q87)))</f>
        <v/>
      </c>
      <c r="BH87" s="112"/>
      <c r="BI87" s="114" t="str">
        <f>IFERROR(BH87/BF87,"-")</f>
        <v>-</v>
      </c>
      <c r="BJ87" s="115"/>
      <c r="BK87" s="116" t="str">
        <f>IFERROR(BJ87/BF87,"-")</f>
        <v>-</v>
      </c>
      <c r="BL87" s="117"/>
      <c r="BM87" s="117"/>
      <c r="BN87" s="117"/>
      <c r="BO87" s="119"/>
      <c r="BP87" s="120" t="str">
        <f>IF(Q87=0,"",IF(BO87=0,"",(BO87/Q87)))</f>
        <v/>
      </c>
      <c r="BQ87" s="121"/>
      <c r="BR87" s="122" t="str">
        <f>IFERROR(BQ87/BO87,"-")</f>
        <v>-</v>
      </c>
      <c r="BS87" s="123"/>
      <c r="BT87" s="124" t="str">
        <f>IFERROR(BS87/BO87,"-")</f>
        <v>-</v>
      </c>
      <c r="BU87" s="125"/>
      <c r="BV87" s="125"/>
      <c r="BW87" s="125"/>
      <c r="BX87" s="126"/>
      <c r="BY87" s="127" t="str">
        <f>IF(Q87=0,"",IF(BX87=0,"",(BX87/Q87)))</f>
        <v/>
      </c>
      <c r="BZ87" s="128"/>
      <c r="CA87" s="129" t="str">
        <f>IFERROR(BZ87/BX87,"-")</f>
        <v>-</v>
      </c>
      <c r="CB87" s="130"/>
      <c r="CC87" s="131" t="str">
        <f>IFERROR(CB87/BX87,"-")</f>
        <v>-</v>
      </c>
      <c r="CD87" s="132"/>
      <c r="CE87" s="132"/>
      <c r="CF87" s="132"/>
      <c r="CG87" s="133"/>
      <c r="CH87" s="134" t="str">
        <f>IF(Q87=0,"",IF(CG87=0,"",(CG87/Q87)))</f>
        <v/>
      </c>
      <c r="CI87" s="135"/>
      <c r="CJ87" s="136" t="str">
        <f>IFERROR(CI87/CG87,"-")</f>
        <v>-</v>
      </c>
      <c r="CK87" s="137"/>
      <c r="CL87" s="138" t="str">
        <f>IFERROR(CK87/CG87,"-")</f>
        <v>-</v>
      </c>
      <c r="CM87" s="139"/>
      <c r="CN87" s="139"/>
      <c r="CO87" s="139"/>
      <c r="CP87" s="140">
        <v>0</v>
      </c>
      <c r="CQ87" s="141">
        <v>0</v>
      </c>
      <c r="CR87" s="141"/>
      <c r="CS87" s="141"/>
      <c r="CT87" s="142" t="str">
        <f>IF(AND(CR87=0,CS87=0),"",IF(AND(CR87&lt;=100000,CS87&lt;=100000),"",IF(CR87/CQ87&gt;0.7,"男高",IF(CS87/CQ87&gt;0.7,"女高",""))))</f>
        <v/>
      </c>
    </row>
    <row r="88" spans="1:99">
      <c r="A88" s="79" t="str">
        <f>AC88</f>
        <v>0</v>
      </c>
      <c r="B88" s="189" t="s">
        <v>226</v>
      </c>
      <c r="C88" s="189" t="s">
        <v>58</v>
      </c>
      <c r="D88" s="189"/>
      <c r="E88" s="189"/>
      <c r="F88" s="189"/>
      <c r="G88" s="189" t="s">
        <v>87</v>
      </c>
      <c r="H88" s="89" t="s">
        <v>224</v>
      </c>
      <c r="I88" s="89" t="s">
        <v>202</v>
      </c>
      <c r="J88" s="191" t="s">
        <v>178</v>
      </c>
      <c r="K88" s="181">
        <v>0</v>
      </c>
      <c r="L88" s="80">
        <v>9</v>
      </c>
      <c r="M88" s="80">
        <v>0</v>
      </c>
      <c r="N88" s="80">
        <v>32</v>
      </c>
      <c r="O88" s="91">
        <v>3</v>
      </c>
      <c r="P88" s="92">
        <v>0</v>
      </c>
      <c r="Q88" s="93">
        <f>O88+P88</f>
        <v>3</v>
      </c>
      <c r="R88" s="81">
        <f>IFERROR(Q88/N88,"-")</f>
        <v>0.09375</v>
      </c>
      <c r="S88" s="80">
        <v>0</v>
      </c>
      <c r="T88" s="80">
        <v>0</v>
      </c>
      <c r="U88" s="81">
        <f>IFERROR(T88/(Q88),"-")</f>
        <v>0</v>
      </c>
      <c r="V88" s="82">
        <f>IFERROR(K88/SUM(Q88:Q89),"-")</f>
        <v>0</v>
      </c>
      <c r="W88" s="83">
        <v>0</v>
      </c>
      <c r="X88" s="81">
        <f>IF(Q88=0,"-",W88/Q88)</f>
        <v>0</v>
      </c>
      <c r="Y88" s="186">
        <v>0</v>
      </c>
      <c r="Z88" s="187">
        <f>IFERROR(Y88/Q88,"-")</f>
        <v>0</v>
      </c>
      <c r="AA88" s="187" t="str">
        <f>IFERROR(Y88/W88,"-")</f>
        <v>-</v>
      </c>
      <c r="AB88" s="181">
        <f>SUM(Y88:Y89)-SUM(K88:K89)</f>
        <v>0</v>
      </c>
      <c r="AC88" s="85" t="str">
        <f>SUM(Y88:Y89)/SUM(K88:K89)</f>
        <v>0</v>
      </c>
      <c r="AD88" s="78"/>
      <c r="AE88" s="94"/>
      <c r="AF88" s="95">
        <f>IF(Q88=0,"",IF(AE88=0,"",(AE88/Q88)))</f>
        <v>0</v>
      </c>
      <c r="AG88" s="94"/>
      <c r="AH88" s="96" t="str">
        <f>IFERROR(AG88/AE88,"-")</f>
        <v>-</v>
      </c>
      <c r="AI88" s="97"/>
      <c r="AJ88" s="98" t="str">
        <f>IFERROR(AI88/AE88,"-")</f>
        <v>-</v>
      </c>
      <c r="AK88" s="99"/>
      <c r="AL88" s="99"/>
      <c r="AM88" s="99"/>
      <c r="AN88" s="100"/>
      <c r="AO88" s="101">
        <f>IF(Q88=0,"",IF(AN88=0,"",(AN88/Q88)))</f>
        <v>0</v>
      </c>
      <c r="AP88" s="100"/>
      <c r="AQ88" s="102" t="str">
        <f>IFERROR(AP88/AN88,"-")</f>
        <v>-</v>
      </c>
      <c r="AR88" s="103"/>
      <c r="AS88" s="104" t="str">
        <f>IFERROR(AR88/AN88,"-")</f>
        <v>-</v>
      </c>
      <c r="AT88" s="105"/>
      <c r="AU88" s="105"/>
      <c r="AV88" s="105"/>
      <c r="AW88" s="106">
        <v>1</v>
      </c>
      <c r="AX88" s="107">
        <f>IF(Q88=0,"",IF(AW88=0,"",(AW88/Q88)))</f>
        <v>0.33333333333333</v>
      </c>
      <c r="AY88" s="106"/>
      <c r="AZ88" s="108">
        <f>IFERROR(AY88/AW88,"-")</f>
        <v>0</v>
      </c>
      <c r="BA88" s="109"/>
      <c r="BB88" s="110">
        <f>IFERROR(BA88/AW88,"-")</f>
        <v>0</v>
      </c>
      <c r="BC88" s="111"/>
      <c r="BD88" s="111"/>
      <c r="BE88" s="111"/>
      <c r="BF88" s="112">
        <v>1</v>
      </c>
      <c r="BG88" s="113">
        <f>IF(Q88=0,"",IF(BF88=0,"",(BF88/Q88)))</f>
        <v>0.33333333333333</v>
      </c>
      <c r="BH88" s="112"/>
      <c r="BI88" s="114">
        <f>IFERROR(BH88/BF88,"-")</f>
        <v>0</v>
      </c>
      <c r="BJ88" s="115"/>
      <c r="BK88" s="116">
        <f>IFERROR(BJ88/BF88,"-")</f>
        <v>0</v>
      </c>
      <c r="BL88" s="117"/>
      <c r="BM88" s="117"/>
      <c r="BN88" s="117"/>
      <c r="BO88" s="119"/>
      <c r="BP88" s="120">
        <f>IF(Q88=0,"",IF(BO88=0,"",(BO88/Q88)))</f>
        <v>0</v>
      </c>
      <c r="BQ88" s="121"/>
      <c r="BR88" s="122" t="str">
        <f>IFERROR(BQ88/BO88,"-")</f>
        <v>-</v>
      </c>
      <c r="BS88" s="123"/>
      <c r="BT88" s="124" t="str">
        <f>IFERROR(BS88/BO88,"-")</f>
        <v>-</v>
      </c>
      <c r="BU88" s="125"/>
      <c r="BV88" s="125"/>
      <c r="BW88" s="125"/>
      <c r="BX88" s="126">
        <v>1</v>
      </c>
      <c r="BY88" s="127">
        <f>IF(Q88=0,"",IF(BX88=0,"",(BX88/Q88)))</f>
        <v>0.33333333333333</v>
      </c>
      <c r="BZ88" s="128"/>
      <c r="CA88" s="129">
        <f>IFERROR(BZ88/BX88,"-")</f>
        <v>0</v>
      </c>
      <c r="CB88" s="130"/>
      <c r="CC88" s="131">
        <f>IFERROR(CB88/BX88,"-")</f>
        <v>0</v>
      </c>
      <c r="CD88" s="132"/>
      <c r="CE88" s="132"/>
      <c r="CF88" s="132"/>
      <c r="CG88" s="133"/>
      <c r="CH88" s="134">
        <f>IF(Q88=0,"",IF(CG88=0,"",(CG88/Q88)))</f>
        <v>0</v>
      </c>
      <c r="CI88" s="135"/>
      <c r="CJ88" s="136" t="str">
        <f>IFERROR(CI88/CG88,"-")</f>
        <v>-</v>
      </c>
      <c r="CK88" s="137"/>
      <c r="CL88" s="138" t="str">
        <f>IFERROR(CK88/CG88,"-")</f>
        <v>-</v>
      </c>
      <c r="CM88" s="139"/>
      <c r="CN88" s="139"/>
      <c r="CO88" s="139"/>
      <c r="CP88" s="140">
        <v>0</v>
      </c>
      <c r="CQ88" s="141">
        <v>0</v>
      </c>
      <c r="CR88" s="141"/>
      <c r="CS88" s="141"/>
      <c r="CT88" s="142" t="str">
        <f>IF(AND(CR88=0,CS88=0),"",IF(AND(CR88&lt;=100000,CS88&lt;=100000),"",IF(CR88/CQ88&gt;0.7,"男高",IF(CS88/CQ88&gt;0.7,"女高",""))))</f>
        <v/>
      </c>
    </row>
    <row r="89" spans="1:99">
      <c r="A89" s="79"/>
      <c r="B89" s="189" t="s">
        <v>227</v>
      </c>
      <c r="C89" s="189" t="s">
        <v>58</v>
      </c>
      <c r="D89" s="189"/>
      <c r="E89" s="189"/>
      <c r="F89" s="189"/>
      <c r="G89" s="189" t="s">
        <v>77</v>
      </c>
      <c r="H89" s="89"/>
      <c r="I89" s="89"/>
      <c r="J89" s="89"/>
      <c r="K89" s="181"/>
      <c r="L89" s="80">
        <v>0</v>
      </c>
      <c r="M89" s="80">
        <v>0</v>
      </c>
      <c r="N89" s="80">
        <v>0</v>
      </c>
      <c r="O89" s="91">
        <v>0</v>
      </c>
      <c r="P89" s="92">
        <v>0</v>
      </c>
      <c r="Q89" s="93">
        <f>O89+P89</f>
        <v>0</v>
      </c>
      <c r="R89" s="81" t="str">
        <f>IFERROR(Q89/N89,"-")</f>
        <v>-</v>
      </c>
      <c r="S89" s="80">
        <v>0</v>
      </c>
      <c r="T89" s="80">
        <v>0</v>
      </c>
      <c r="U89" s="81" t="str">
        <f>IFERROR(T89/(Q89),"-")</f>
        <v>-</v>
      </c>
      <c r="V89" s="82"/>
      <c r="W89" s="83">
        <v>0</v>
      </c>
      <c r="X89" s="81" t="str">
        <f>IF(Q89=0,"-",W89/Q89)</f>
        <v>-</v>
      </c>
      <c r="Y89" s="186">
        <v>0</v>
      </c>
      <c r="Z89" s="187" t="str">
        <f>IFERROR(Y89/Q89,"-")</f>
        <v>-</v>
      </c>
      <c r="AA89" s="187" t="str">
        <f>IFERROR(Y89/W89,"-")</f>
        <v>-</v>
      </c>
      <c r="AB89" s="181"/>
      <c r="AC89" s="85"/>
      <c r="AD89" s="78"/>
      <c r="AE89" s="94"/>
      <c r="AF89" s="95" t="str">
        <f>IF(Q89=0,"",IF(AE89=0,"",(AE89/Q89)))</f>
        <v/>
      </c>
      <c r="AG89" s="94"/>
      <c r="AH89" s="96" t="str">
        <f>IFERROR(AG89/AE89,"-")</f>
        <v>-</v>
      </c>
      <c r="AI89" s="97"/>
      <c r="AJ89" s="98" t="str">
        <f>IFERROR(AI89/AE89,"-")</f>
        <v>-</v>
      </c>
      <c r="AK89" s="99"/>
      <c r="AL89" s="99"/>
      <c r="AM89" s="99"/>
      <c r="AN89" s="100"/>
      <c r="AO89" s="101" t="str">
        <f>IF(Q89=0,"",IF(AN89=0,"",(AN89/Q89)))</f>
        <v/>
      </c>
      <c r="AP89" s="100"/>
      <c r="AQ89" s="102" t="str">
        <f>IFERROR(AP89/AN89,"-")</f>
        <v>-</v>
      </c>
      <c r="AR89" s="103"/>
      <c r="AS89" s="104" t="str">
        <f>IFERROR(AR89/AN89,"-")</f>
        <v>-</v>
      </c>
      <c r="AT89" s="105"/>
      <c r="AU89" s="105"/>
      <c r="AV89" s="105"/>
      <c r="AW89" s="106"/>
      <c r="AX89" s="107" t="str">
        <f>IF(Q89=0,"",IF(AW89=0,"",(AW89/Q89)))</f>
        <v/>
      </c>
      <c r="AY89" s="106"/>
      <c r="AZ89" s="108" t="str">
        <f>IFERROR(AY89/AW89,"-")</f>
        <v>-</v>
      </c>
      <c r="BA89" s="109"/>
      <c r="BB89" s="110" t="str">
        <f>IFERROR(BA89/AW89,"-")</f>
        <v>-</v>
      </c>
      <c r="BC89" s="111"/>
      <c r="BD89" s="111"/>
      <c r="BE89" s="111"/>
      <c r="BF89" s="112"/>
      <c r="BG89" s="113" t="str">
        <f>IF(Q89=0,"",IF(BF89=0,"",(BF89/Q89)))</f>
        <v/>
      </c>
      <c r="BH89" s="112"/>
      <c r="BI89" s="114" t="str">
        <f>IFERROR(BH89/BF89,"-")</f>
        <v>-</v>
      </c>
      <c r="BJ89" s="115"/>
      <c r="BK89" s="116" t="str">
        <f>IFERROR(BJ89/BF89,"-")</f>
        <v>-</v>
      </c>
      <c r="BL89" s="117"/>
      <c r="BM89" s="117"/>
      <c r="BN89" s="117"/>
      <c r="BO89" s="119"/>
      <c r="BP89" s="120" t="str">
        <f>IF(Q89=0,"",IF(BO89=0,"",(BO89/Q89)))</f>
        <v/>
      </c>
      <c r="BQ89" s="121"/>
      <c r="BR89" s="122" t="str">
        <f>IFERROR(BQ89/BO89,"-")</f>
        <v>-</v>
      </c>
      <c r="BS89" s="123"/>
      <c r="BT89" s="124" t="str">
        <f>IFERROR(BS89/BO89,"-")</f>
        <v>-</v>
      </c>
      <c r="BU89" s="125"/>
      <c r="BV89" s="125"/>
      <c r="BW89" s="125"/>
      <c r="BX89" s="126"/>
      <c r="BY89" s="127" t="str">
        <f>IF(Q89=0,"",IF(BX89=0,"",(BX89/Q89)))</f>
        <v/>
      </c>
      <c r="BZ89" s="128"/>
      <c r="CA89" s="129" t="str">
        <f>IFERROR(BZ89/BX89,"-")</f>
        <v>-</v>
      </c>
      <c r="CB89" s="130"/>
      <c r="CC89" s="131" t="str">
        <f>IFERROR(CB89/BX89,"-")</f>
        <v>-</v>
      </c>
      <c r="CD89" s="132"/>
      <c r="CE89" s="132"/>
      <c r="CF89" s="132"/>
      <c r="CG89" s="133"/>
      <c r="CH89" s="134" t="str">
        <f>IF(Q89=0,"",IF(CG89=0,"",(CG89/Q89)))</f>
        <v/>
      </c>
      <c r="CI89" s="135"/>
      <c r="CJ89" s="136" t="str">
        <f>IFERROR(CI89/CG89,"-")</f>
        <v>-</v>
      </c>
      <c r="CK89" s="137"/>
      <c r="CL89" s="138" t="str">
        <f>IFERROR(CK89/CG89,"-")</f>
        <v>-</v>
      </c>
      <c r="CM89" s="139"/>
      <c r="CN89" s="139"/>
      <c r="CO89" s="139"/>
      <c r="CP89" s="140">
        <v>0</v>
      </c>
      <c r="CQ89" s="141">
        <v>0</v>
      </c>
      <c r="CR89" s="141"/>
      <c r="CS89" s="141"/>
      <c r="CT89" s="142" t="str">
        <f>IF(AND(CR89=0,CS89=0),"",IF(AND(CR89&lt;=100000,CS89&lt;=100000),"",IF(CR89/CQ89&gt;0.7,"男高",IF(CS89/CQ89&gt;0.7,"女高",""))))</f>
        <v/>
      </c>
    </row>
    <row r="90" spans="1:99">
      <c r="A90" s="30"/>
      <c r="B90" s="86"/>
      <c r="C90" s="86"/>
      <c r="D90" s="87"/>
      <c r="E90" s="87"/>
      <c r="F90" s="87"/>
      <c r="G90" s="88"/>
      <c r="H90" s="89"/>
      <c r="I90" s="89"/>
      <c r="J90" s="89"/>
      <c r="K90" s="182"/>
      <c r="L90" s="34"/>
      <c r="M90" s="34"/>
      <c r="N90" s="31"/>
      <c r="O90" s="23"/>
      <c r="P90" s="23"/>
      <c r="Q90" s="23"/>
      <c r="R90" s="32"/>
      <c r="S90" s="32"/>
      <c r="T90" s="23"/>
      <c r="U90" s="32"/>
      <c r="V90" s="25"/>
      <c r="W90" s="25"/>
      <c r="X90" s="25"/>
      <c r="Y90" s="188"/>
      <c r="Z90" s="188"/>
      <c r="AA90" s="188"/>
      <c r="AB90" s="188"/>
      <c r="AC90" s="33"/>
      <c r="AD90" s="58"/>
      <c r="AE90" s="62"/>
      <c r="AF90" s="63"/>
      <c r="AG90" s="62"/>
      <c r="AH90" s="66"/>
      <c r="AI90" s="67"/>
      <c r="AJ90" s="68"/>
      <c r="AK90" s="69"/>
      <c r="AL90" s="69"/>
      <c r="AM90" s="69"/>
      <c r="AN90" s="62"/>
      <c r="AO90" s="63"/>
      <c r="AP90" s="62"/>
      <c r="AQ90" s="66"/>
      <c r="AR90" s="67"/>
      <c r="AS90" s="68"/>
      <c r="AT90" s="69"/>
      <c r="AU90" s="69"/>
      <c r="AV90" s="69"/>
      <c r="AW90" s="62"/>
      <c r="AX90" s="63"/>
      <c r="AY90" s="62"/>
      <c r="AZ90" s="66"/>
      <c r="BA90" s="67"/>
      <c r="BB90" s="68"/>
      <c r="BC90" s="69"/>
      <c r="BD90" s="69"/>
      <c r="BE90" s="69"/>
      <c r="BF90" s="62"/>
      <c r="BG90" s="63"/>
      <c r="BH90" s="62"/>
      <c r="BI90" s="66"/>
      <c r="BJ90" s="67"/>
      <c r="BK90" s="68"/>
      <c r="BL90" s="69"/>
      <c r="BM90" s="69"/>
      <c r="BN90" s="69"/>
      <c r="BO90" s="64"/>
      <c r="BP90" s="65"/>
      <c r="BQ90" s="62"/>
      <c r="BR90" s="66"/>
      <c r="BS90" s="67"/>
      <c r="BT90" s="68"/>
      <c r="BU90" s="69"/>
      <c r="BV90" s="69"/>
      <c r="BW90" s="69"/>
      <c r="BX90" s="64"/>
      <c r="BY90" s="65"/>
      <c r="BZ90" s="62"/>
      <c r="CA90" s="66"/>
      <c r="CB90" s="67"/>
      <c r="CC90" s="68"/>
      <c r="CD90" s="69"/>
      <c r="CE90" s="69"/>
      <c r="CF90" s="69"/>
      <c r="CG90" s="64"/>
      <c r="CH90" s="65"/>
      <c r="CI90" s="62"/>
      <c r="CJ90" s="66"/>
      <c r="CK90" s="67"/>
      <c r="CL90" s="68"/>
      <c r="CM90" s="69"/>
      <c r="CN90" s="69"/>
      <c r="CO90" s="69"/>
      <c r="CP90" s="70"/>
      <c r="CQ90" s="67"/>
      <c r="CR90" s="67"/>
      <c r="CS90" s="67"/>
      <c r="CT90" s="71"/>
    </row>
    <row r="91" spans="1:99">
      <c r="A91" s="30"/>
      <c r="B91" s="37"/>
      <c r="C91" s="37"/>
      <c r="D91" s="21"/>
      <c r="E91" s="21"/>
      <c r="F91" s="21"/>
      <c r="G91" s="22"/>
      <c r="H91" s="36"/>
      <c r="I91" s="36"/>
      <c r="J91" s="74"/>
      <c r="K91" s="183"/>
      <c r="L91" s="34"/>
      <c r="M91" s="34"/>
      <c r="N91" s="31"/>
      <c r="O91" s="23"/>
      <c r="P91" s="23"/>
      <c r="Q91" s="23"/>
      <c r="R91" s="32"/>
      <c r="S91" s="32"/>
      <c r="T91" s="23"/>
      <c r="U91" s="32"/>
      <c r="V91" s="25"/>
      <c r="W91" s="25"/>
      <c r="X91" s="25"/>
      <c r="Y91" s="188"/>
      <c r="Z91" s="188"/>
      <c r="AA91" s="188"/>
      <c r="AB91" s="188"/>
      <c r="AC91" s="33"/>
      <c r="AD91" s="60"/>
      <c r="AE91" s="62"/>
      <c r="AF91" s="63"/>
      <c r="AG91" s="62"/>
      <c r="AH91" s="66"/>
      <c r="AI91" s="67"/>
      <c r="AJ91" s="68"/>
      <c r="AK91" s="69"/>
      <c r="AL91" s="69"/>
      <c r="AM91" s="69"/>
      <c r="AN91" s="62"/>
      <c r="AO91" s="63"/>
      <c r="AP91" s="62"/>
      <c r="AQ91" s="66"/>
      <c r="AR91" s="67"/>
      <c r="AS91" s="68"/>
      <c r="AT91" s="69"/>
      <c r="AU91" s="69"/>
      <c r="AV91" s="69"/>
      <c r="AW91" s="62"/>
      <c r="AX91" s="63"/>
      <c r="AY91" s="62"/>
      <c r="AZ91" s="66"/>
      <c r="BA91" s="67"/>
      <c r="BB91" s="68"/>
      <c r="BC91" s="69"/>
      <c r="BD91" s="69"/>
      <c r="BE91" s="69"/>
      <c r="BF91" s="62"/>
      <c r="BG91" s="63"/>
      <c r="BH91" s="62"/>
      <c r="BI91" s="66"/>
      <c r="BJ91" s="67"/>
      <c r="BK91" s="68"/>
      <c r="BL91" s="69"/>
      <c r="BM91" s="69"/>
      <c r="BN91" s="69"/>
      <c r="BO91" s="64"/>
      <c r="BP91" s="65"/>
      <c r="BQ91" s="62"/>
      <c r="BR91" s="66"/>
      <c r="BS91" s="67"/>
      <c r="BT91" s="68"/>
      <c r="BU91" s="69"/>
      <c r="BV91" s="69"/>
      <c r="BW91" s="69"/>
      <c r="BX91" s="64"/>
      <c r="BY91" s="65"/>
      <c r="BZ91" s="62"/>
      <c r="CA91" s="66"/>
      <c r="CB91" s="67"/>
      <c r="CC91" s="68"/>
      <c r="CD91" s="69"/>
      <c r="CE91" s="69"/>
      <c r="CF91" s="69"/>
      <c r="CG91" s="64"/>
      <c r="CH91" s="65"/>
      <c r="CI91" s="62"/>
      <c r="CJ91" s="66"/>
      <c r="CK91" s="67"/>
      <c r="CL91" s="68"/>
      <c r="CM91" s="69"/>
      <c r="CN91" s="69"/>
      <c r="CO91" s="69"/>
      <c r="CP91" s="70"/>
      <c r="CQ91" s="67"/>
      <c r="CR91" s="67"/>
      <c r="CS91" s="67"/>
      <c r="CT91" s="71"/>
    </row>
    <row r="92" spans="1:99">
      <c r="A92" s="19">
        <f>AC92</f>
        <v>0.49219941348974</v>
      </c>
      <c r="B92" s="39"/>
      <c r="C92" s="39"/>
      <c r="D92" s="39"/>
      <c r="E92" s="39"/>
      <c r="F92" s="39"/>
      <c r="G92" s="39"/>
      <c r="H92" s="40" t="s">
        <v>228</v>
      </c>
      <c r="I92" s="40"/>
      <c r="J92" s="40"/>
      <c r="K92" s="184">
        <f>SUM(K6:K91)</f>
        <v>3410000</v>
      </c>
      <c r="L92" s="41">
        <f>SUM(L6:L91)</f>
        <v>2009</v>
      </c>
      <c r="M92" s="41">
        <f>SUM(M6:M91)</f>
        <v>430</v>
      </c>
      <c r="N92" s="41">
        <f>SUM(N6:N91)</f>
        <v>6519</v>
      </c>
      <c r="O92" s="41">
        <f>SUM(O6:O91)</f>
        <v>405</v>
      </c>
      <c r="P92" s="41">
        <f>SUM(P6:P91)</f>
        <v>0</v>
      </c>
      <c r="Q92" s="41">
        <f>SUM(Q6:Q91)</f>
        <v>405</v>
      </c>
      <c r="R92" s="42">
        <f>IFERROR(Q92/N92,"-")</f>
        <v>0.062126092959043</v>
      </c>
      <c r="S92" s="77">
        <f>SUM(S6:S91)</f>
        <v>31</v>
      </c>
      <c r="T92" s="77">
        <f>SUM(T6:T91)</f>
        <v>79</v>
      </c>
      <c r="U92" s="42">
        <f>IFERROR(S92/Q92,"-")</f>
        <v>0.076543209876543</v>
      </c>
      <c r="V92" s="43">
        <f>IFERROR(K92/Q92,"-")</f>
        <v>8419.7530864198</v>
      </c>
      <c r="W92" s="44">
        <f>SUM(W6:W91)</f>
        <v>46</v>
      </c>
      <c r="X92" s="42">
        <f>IFERROR(W92/Q92,"-")</f>
        <v>0.11358024691358</v>
      </c>
      <c r="Y92" s="184">
        <f>SUM(Y6:Y91)</f>
        <v>1678400</v>
      </c>
      <c r="Z92" s="184">
        <f>IFERROR(Y92/Q92,"-")</f>
        <v>4144.1975308642</v>
      </c>
      <c r="AA92" s="184">
        <f>IFERROR(Y92/W92,"-")</f>
        <v>36486.956521739</v>
      </c>
      <c r="AB92" s="184">
        <f>Y92-K92</f>
        <v>-1731600</v>
      </c>
      <c r="AC92" s="46">
        <f>Y92/K92</f>
        <v>0.49219941348974</v>
      </c>
      <c r="AD92" s="59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4"/>
    <mergeCell ref="K6:K14"/>
    <mergeCell ref="V6:V14"/>
    <mergeCell ref="AB6:AB14"/>
    <mergeCell ref="AC6:AC14"/>
    <mergeCell ref="A15:A23"/>
    <mergeCell ref="K15:K23"/>
    <mergeCell ref="V15:V23"/>
    <mergeCell ref="AB15:AB23"/>
    <mergeCell ref="AC15:AC23"/>
    <mergeCell ref="A24:A30"/>
    <mergeCell ref="K24:K30"/>
    <mergeCell ref="V24:V30"/>
    <mergeCell ref="AB24:AB30"/>
    <mergeCell ref="AC24:AC30"/>
    <mergeCell ref="A31:A36"/>
    <mergeCell ref="K31:K36"/>
    <mergeCell ref="V31:V36"/>
    <mergeCell ref="AB31:AB36"/>
    <mergeCell ref="AC31:AC36"/>
    <mergeCell ref="A37:A39"/>
    <mergeCell ref="K37:K39"/>
    <mergeCell ref="V37:V39"/>
    <mergeCell ref="AB37:AB39"/>
    <mergeCell ref="AC37:AC39"/>
    <mergeCell ref="A40:A42"/>
    <mergeCell ref="K40:K42"/>
    <mergeCell ref="V40:V42"/>
    <mergeCell ref="AB40:AB42"/>
    <mergeCell ref="AC40:AC42"/>
    <mergeCell ref="A43:A45"/>
    <mergeCell ref="K43:K45"/>
    <mergeCell ref="V43:V45"/>
    <mergeCell ref="AB43:AB45"/>
    <mergeCell ref="AC43:AC45"/>
    <mergeCell ref="A46:A48"/>
    <mergeCell ref="K46:K48"/>
    <mergeCell ref="V46:V48"/>
    <mergeCell ref="AB46:AB48"/>
    <mergeCell ref="AC46:AC48"/>
    <mergeCell ref="A49:A51"/>
    <mergeCell ref="K49:K51"/>
    <mergeCell ref="V49:V51"/>
    <mergeCell ref="AB49:AB51"/>
    <mergeCell ref="AC49:AC51"/>
    <mergeCell ref="A52:A54"/>
    <mergeCell ref="K52:K54"/>
    <mergeCell ref="V52:V54"/>
    <mergeCell ref="AB52:AB54"/>
    <mergeCell ref="AC52:AC54"/>
    <mergeCell ref="A55:A57"/>
    <mergeCell ref="K55:K57"/>
    <mergeCell ref="V55:V57"/>
    <mergeCell ref="AB55:AB57"/>
    <mergeCell ref="AC55:AC57"/>
    <mergeCell ref="A58:A59"/>
    <mergeCell ref="K58:K59"/>
    <mergeCell ref="V58:V59"/>
    <mergeCell ref="AB58:AB59"/>
    <mergeCell ref="AC58:AC59"/>
    <mergeCell ref="A60:A62"/>
    <mergeCell ref="K60:K62"/>
    <mergeCell ref="V60:V62"/>
    <mergeCell ref="AB60:AB62"/>
    <mergeCell ref="AC60:AC62"/>
    <mergeCell ref="A63:A65"/>
    <mergeCell ref="K63:K65"/>
    <mergeCell ref="V63:V65"/>
    <mergeCell ref="AB63:AB65"/>
    <mergeCell ref="AC63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4"/>
    <mergeCell ref="K72:K74"/>
    <mergeCell ref="V72:V74"/>
    <mergeCell ref="AB72:AB74"/>
    <mergeCell ref="AC72:AC74"/>
    <mergeCell ref="A75:A77"/>
    <mergeCell ref="K75:K77"/>
    <mergeCell ref="V75:V77"/>
    <mergeCell ref="AB75:AB77"/>
    <mergeCell ref="AC75:AC77"/>
    <mergeCell ref="A78:A79"/>
    <mergeCell ref="K78:K79"/>
    <mergeCell ref="V78:V79"/>
    <mergeCell ref="AB78:AB79"/>
    <mergeCell ref="AC78:AC79"/>
    <mergeCell ref="A80:A85"/>
    <mergeCell ref="K80:K85"/>
    <mergeCell ref="V80:V85"/>
    <mergeCell ref="AB80:AB85"/>
    <mergeCell ref="AC80:AC85"/>
    <mergeCell ref="A86:A87"/>
    <mergeCell ref="K86:K87"/>
    <mergeCell ref="V86:V87"/>
    <mergeCell ref="AB86:AB87"/>
    <mergeCell ref="AC86:AC87"/>
    <mergeCell ref="A88:A89"/>
    <mergeCell ref="K88:K89"/>
    <mergeCell ref="V88:V89"/>
    <mergeCell ref="AB88:AB89"/>
    <mergeCell ref="AC88:AC8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229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0.40882352941176</v>
      </c>
      <c r="B6" s="189" t="s">
        <v>230</v>
      </c>
      <c r="C6" s="189" t="s">
        <v>58</v>
      </c>
      <c r="D6" s="189" t="s">
        <v>231</v>
      </c>
      <c r="E6" s="189" t="s">
        <v>232</v>
      </c>
      <c r="F6" s="189" t="s">
        <v>233</v>
      </c>
      <c r="G6" s="189" t="s">
        <v>61</v>
      </c>
      <c r="H6" s="89" t="s">
        <v>234</v>
      </c>
      <c r="I6" s="89" t="s">
        <v>235</v>
      </c>
      <c r="J6" s="89" t="s">
        <v>236</v>
      </c>
      <c r="K6" s="181">
        <v>340000</v>
      </c>
      <c r="L6" s="80">
        <v>0</v>
      </c>
      <c r="M6" s="80">
        <v>0</v>
      </c>
      <c r="N6" s="80">
        <v>166</v>
      </c>
      <c r="O6" s="91">
        <v>0</v>
      </c>
      <c r="P6" s="92">
        <v>0</v>
      </c>
      <c r="Q6" s="93">
        <f>O6+P6</f>
        <v>0</v>
      </c>
      <c r="R6" s="81">
        <f>IFERROR(Q6/N6,"-")</f>
        <v>0</v>
      </c>
      <c r="S6" s="80">
        <v>0</v>
      </c>
      <c r="T6" s="80">
        <v>0</v>
      </c>
      <c r="U6" s="81" t="str">
        <f>IFERROR(T6/(Q6),"-")</f>
        <v>-</v>
      </c>
      <c r="V6" s="82">
        <f>IFERROR(K6/SUM(Q6:Q8),"-")</f>
        <v>7234.0425531915</v>
      </c>
      <c r="W6" s="83">
        <v>0</v>
      </c>
      <c r="X6" s="81" t="str">
        <f>IF(Q6=0,"-",W6/Q6)</f>
        <v>-</v>
      </c>
      <c r="Y6" s="186">
        <v>0</v>
      </c>
      <c r="Z6" s="187" t="str">
        <f>IFERROR(Y6/Q6,"-")</f>
        <v>-</v>
      </c>
      <c r="AA6" s="187" t="str">
        <f>IFERROR(Y6/W6,"-")</f>
        <v>-</v>
      </c>
      <c r="AB6" s="181">
        <f>SUM(Y6:Y8)-SUM(K6:K8)</f>
        <v>-201000</v>
      </c>
      <c r="AC6" s="85">
        <f>SUM(Y6:Y8)/SUM(K6:K8)</f>
        <v>0.40882352941176</v>
      </c>
      <c r="AD6" s="78"/>
      <c r="AE6" s="94"/>
      <c r="AF6" s="95" t="str">
        <f>IF(Q6=0,"",IF(AE6=0,"",(AE6/Q6)))</f>
        <v/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 t="str">
        <f>IF(Q6=0,"",IF(AN6=0,"",(AN6/Q6)))</f>
        <v/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 t="str">
        <f>IF(Q6=0,"",IF(AW6=0,"",(AW6/Q6)))</f>
        <v/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 t="str">
        <f>IF(Q6=0,"",IF(BF6=0,"",(BF6/Q6)))</f>
        <v/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 t="str">
        <f>IF(Q6=0,"",IF(BO6=0,"",(BO6/Q6)))</f>
        <v/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 t="str">
        <f>IF(Q6=0,"",IF(BX6=0,"",(BX6/Q6)))</f>
        <v/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 t="str">
        <f>IF(Q6=0,"",IF(CG6=0,"",(CG6/Q6)))</f>
        <v/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237</v>
      </c>
      <c r="C7" s="189" t="s">
        <v>58</v>
      </c>
      <c r="D7" s="189"/>
      <c r="E7" s="189"/>
      <c r="F7" s="189"/>
      <c r="G7" s="189" t="s">
        <v>61</v>
      </c>
      <c r="H7" s="89"/>
      <c r="I7" s="89"/>
      <c r="J7" s="89"/>
      <c r="K7" s="181"/>
      <c r="L7" s="80">
        <v>96</v>
      </c>
      <c r="M7" s="80">
        <v>0</v>
      </c>
      <c r="N7" s="80">
        <v>261</v>
      </c>
      <c r="O7" s="91">
        <v>43</v>
      </c>
      <c r="P7" s="92">
        <v>1</v>
      </c>
      <c r="Q7" s="93">
        <f>O7+P7</f>
        <v>44</v>
      </c>
      <c r="R7" s="81">
        <f>IFERROR(Q7/N7,"-")</f>
        <v>0.16858237547893</v>
      </c>
      <c r="S7" s="80">
        <v>3</v>
      </c>
      <c r="T7" s="80">
        <v>11</v>
      </c>
      <c r="U7" s="81">
        <f>IFERROR(T7/(Q7),"-")</f>
        <v>0.25</v>
      </c>
      <c r="V7" s="82"/>
      <c r="W7" s="83">
        <v>6</v>
      </c>
      <c r="X7" s="81">
        <f>IF(Q7=0,"-",W7/Q7)</f>
        <v>0.13636363636364</v>
      </c>
      <c r="Y7" s="186">
        <v>111000</v>
      </c>
      <c r="Z7" s="187">
        <f>IFERROR(Y7/Q7,"-")</f>
        <v>2522.7272727273</v>
      </c>
      <c r="AA7" s="187">
        <f>IFERROR(Y7/W7,"-")</f>
        <v>18500</v>
      </c>
      <c r="AB7" s="181"/>
      <c r="AC7" s="85"/>
      <c r="AD7" s="78"/>
      <c r="AE7" s="94">
        <v>5</v>
      </c>
      <c r="AF7" s="95">
        <f>IF(Q7=0,"",IF(AE7=0,"",(AE7/Q7)))</f>
        <v>0.11363636363636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17</v>
      </c>
      <c r="AO7" s="101">
        <f>IF(Q7=0,"",IF(AN7=0,"",(AN7/Q7)))</f>
        <v>0.38636363636364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</v>
      </c>
      <c r="AX7" s="107">
        <f>IF(Q7=0,"",IF(AW7=0,"",(AW7/Q7)))</f>
        <v>0.022727272727273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5</v>
      </c>
      <c r="BG7" s="113">
        <f>IF(Q7=0,"",IF(BF7=0,"",(BF7/Q7)))</f>
        <v>0.11363636363636</v>
      </c>
      <c r="BH7" s="112">
        <v>1</v>
      </c>
      <c r="BI7" s="114">
        <f>IFERROR(BH7/BF7,"-")</f>
        <v>0.2</v>
      </c>
      <c r="BJ7" s="115">
        <v>20000</v>
      </c>
      <c r="BK7" s="116">
        <f>IFERROR(BJ7/BF7,"-")</f>
        <v>4000</v>
      </c>
      <c r="BL7" s="117"/>
      <c r="BM7" s="117"/>
      <c r="BN7" s="117">
        <v>1</v>
      </c>
      <c r="BO7" s="119">
        <v>12</v>
      </c>
      <c r="BP7" s="120">
        <f>IF(Q7=0,"",IF(BO7=0,"",(BO7/Q7)))</f>
        <v>0.27272727272727</v>
      </c>
      <c r="BQ7" s="121">
        <v>5</v>
      </c>
      <c r="BR7" s="122">
        <f>IFERROR(BQ7/BO7,"-")</f>
        <v>0.41666666666667</v>
      </c>
      <c r="BS7" s="123">
        <v>88000</v>
      </c>
      <c r="BT7" s="124">
        <f>IFERROR(BS7/BO7,"-")</f>
        <v>7333.3333333333</v>
      </c>
      <c r="BU7" s="125">
        <v>4</v>
      </c>
      <c r="BV7" s="125"/>
      <c r="BW7" s="125">
        <v>1</v>
      </c>
      <c r="BX7" s="126">
        <v>4</v>
      </c>
      <c r="BY7" s="127">
        <f>IF(Q7=0,"",IF(BX7=0,"",(BX7/Q7)))</f>
        <v>0.090909090909091</v>
      </c>
      <c r="BZ7" s="128">
        <v>1</v>
      </c>
      <c r="CA7" s="129">
        <f>IFERROR(BZ7/BX7,"-")</f>
        <v>0.25</v>
      </c>
      <c r="CB7" s="130">
        <v>3000</v>
      </c>
      <c r="CC7" s="131">
        <f>IFERROR(CB7/BX7,"-")</f>
        <v>750</v>
      </c>
      <c r="CD7" s="132">
        <v>1</v>
      </c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6</v>
      </c>
      <c r="CQ7" s="141">
        <v>111000</v>
      </c>
      <c r="CR7" s="141">
        <v>76000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238</v>
      </c>
      <c r="C8" s="189" t="s">
        <v>58</v>
      </c>
      <c r="D8" s="189"/>
      <c r="E8" s="189"/>
      <c r="F8" s="189"/>
      <c r="G8" s="189" t="s">
        <v>77</v>
      </c>
      <c r="H8" s="89"/>
      <c r="I8" s="89"/>
      <c r="J8" s="89"/>
      <c r="K8" s="181"/>
      <c r="L8" s="80">
        <v>84</v>
      </c>
      <c r="M8" s="80">
        <v>30</v>
      </c>
      <c r="N8" s="80">
        <v>15</v>
      </c>
      <c r="O8" s="91">
        <v>3</v>
      </c>
      <c r="P8" s="92">
        <v>0</v>
      </c>
      <c r="Q8" s="93">
        <f>O8+P8</f>
        <v>3</v>
      </c>
      <c r="R8" s="81">
        <f>IFERROR(Q8/N8,"-")</f>
        <v>0.2</v>
      </c>
      <c r="S8" s="80">
        <v>0</v>
      </c>
      <c r="T8" s="80">
        <v>0</v>
      </c>
      <c r="U8" s="81">
        <f>IFERROR(T8/(Q8),"-")</f>
        <v>0</v>
      </c>
      <c r="V8" s="82"/>
      <c r="W8" s="83">
        <v>1</v>
      </c>
      <c r="X8" s="81">
        <f>IF(Q8=0,"-",W8/Q8)</f>
        <v>0.33333333333333</v>
      </c>
      <c r="Y8" s="186">
        <v>28000</v>
      </c>
      <c r="Z8" s="187">
        <f>IFERROR(Y8/Q8,"-")</f>
        <v>9333.3333333333</v>
      </c>
      <c r="AA8" s="187">
        <f>IFERROR(Y8/W8,"-")</f>
        <v>28000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3</v>
      </c>
      <c r="BP8" s="120">
        <f>IF(Q8=0,"",IF(BO8=0,"",(BO8/Q8)))</f>
        <v>1</v>
      </c>
      <c r="BQ8" s="121">
        <v>1</v>
      </c>
      <c r="BR8" s="122">
        <f>IFERROR(BQ8/BO8,"-")</f>
        <v>0.33333333333333</v>
      </c>
      <c r="BS8" s="123">
        <v>28000</v>
      </c>
      <c r="BT8" s="124">
        <f>IFERROR(BS8/BO8,"-")</f>
        <v>9333.3333333333</v>
      </c>
      <c r="BU8" s="125"/>
      <c r="BV8" s="125"/>
      <c r="BW8" s="125">
        <v>1</v>
      </c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28000</v>
      </c>
      <c r="CR8" s="141">
        <v>28000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>
        <f>AC9</f>
        <v>0.2</v>
      </c>
      <c r="B9" s="189" t="s">
        <v>239</v>
      </c>
      <c r="C9" s="189" t="s">
        <v>240</v>
      </c>
      <c r="D9" s="189" t="s">
        <v>241</v>
      </c>
      <c r="E9" s="189" t="s">
        <v>242</v>
      </c>
      <c r="F9" s="189"/>
      <c r="G9" s="189" t="s">
        <v>77</v>
      </c>
      <c r="H9" s="89" t="s">
        <v>243</v>
      </c>
      <c r="I9" s="89" t="s">
        <v>244</v>
      </c>
      <c r="J9" s="191" t="s">
        <v>185</v>
      </c>
      <c r="K9" s="181">
        <v>80000</v>
      </c>
      <c r="L9" s="80">
        <v>99</v>
      </c>
      <c r="M9" s="80">
        <v>58</v>
      </c>
      <c r="N9" s="80">
        <v>35</v>
      </c>
      <c r="O9" s="91">
        <v>13</v>
      </c>
      <c r="P9" s="92">
        <v>0</v>
      </c>
      <c r="Q9" s="93">
        <f>O9+P9</f>
        <v>13</v>
      </c>
      <c r="R9" s="81">
        <f>IFERROR(Q9/N9,"-")</f>
        <v>0.37142857142857</v>
      </c>
      <c r="S9" s="80">
        <v>3</v>
      </c>
      <c r="T9" s="80">
        <v>3</v>
      </c>
      <c r="U9" s="81">
        <f>IFERROR(T9/(Q9),"-")</f>
        <v>0.23076923076923</v>
      </c>
      <c r="V9" s="82">
        <f>IFERROR(K9/SUM(Q9:Q9),"-")</f>
        <v>6153.8461538462</v>
      </c>
      <c r="W9" s="83">
        <v>1</v>
      </c>
      <c r="X9" s="81">
        <f>IF(Q9=0,"-",W9/Q9)</f>
        <v>0.076923076923077</v>
      </c>
      <c r="Y9" s="186">
        <v>16000</v>
      </c>
      <c r="Z9" s="187">
        <f>IFERROR(Y9/Q9,"-")</f>
        <v>1230.7692307692</v>
      </c>
      <c r="AA9" s="187">
        <f>IFERROR(Y9/W9,"-")</f>
        <v>16000</v>
      </c>
      <c r="AB9" s="181">
        <f>SUM(Y9:Y9)-SUM(K9:K9)</f>
        <v>-64000</v>
      </c>
      <c r="AC9" s="85">
        <f>SUM(Y9:Y9)/SUM(K9:K9)</f>
        <v>0.2</v>
      </c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2</v>
      </c>
      <c r="AO9" s="101">
        <f>IF(Q9=0,"",IF(AN9=0,"",(AN9/Q9)))</f>
        <v>0.15384615384615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2</v>
      </c>
      <c r="AX9" s="107">
        <f>IF(Q9=0,"",IF(AW9=0,"",(AW9/Q9)))</f>
        <v>0.15384615384615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2</v>
      </c>
      <c r="BG9" s="113">
        <f>IF(Q9=0,"",IF(BF9=0,"",(BF9/Q9)))</f>
        <v>0.15384615384615</v>
      </c>
      <c r="BH9" s="112">
        <v>1</v>
      </c>
      <c r="BI9" s="114">
        <f>IFERROR(BH9/BF9,"-")</f>
        <v>0.5</v>
      </c>
      <c r="BJ9" s="115">
        <v>16000</v>
      </c>
      <c r="BK9" s="116">
        <f>IFERROR(BJ9/BF9,"-")</f>
        <v>8000</v>
      </c>
      <c r="BL9" s="117"/>
      <c r="BM9" s="117"/>
      <c r="BN9" s="117">
        <v>1</v>
      </c>
      <c r="BO9" s="119">
        <v>5</v>
      </c>
      <c r="BP9" s="120">
        <f>IF(Q9=0,"",IF(BO9=0,"",(BO9/Q9)))</f>
        <v>0.38461538461538</v>
      </c>
      <c r="BQ9" s="121">
        <v>1</v>
      </c>
      <c r="BR9" s="122">
        <f>IFERROR(BQ9/BO9,"-")</f>
        <v>0.2</v>
      </c>
      <c r="BS9" s="123">
        <v>12000</v>
      </c>
      <c r="BT9" s="124">
        <f>IFERROR(BS9/BO9,"-")</f>
        <v>2400</v>
      </c>
      <c r="BU9" s="125"/>
      <c r="BV9" s="125"/>
      <c r="BW9" s="125">
        <v>1</v>
      </c>
      <c r="BX9" s="126">
        <v>2</v>
      </c>
      <c r="BY9" s="127">
        <f>IF(Q9=0,"",IF(BX9=0,"",(BX9/Q9)))</f>
        <v>0.15384615384615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16000</v>
      </c>
      <c r="CR9" s="141">
        <v>16000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0.36904761904762</v>
      </c>
      <c r="B12" s="39"/>
      <c r="C12" s="39"/>
      <c r="D12" s="39"/>
      <c r="E12" s="39"/>
      <c r="F12" s="39"/>
      <c r="G12" s="39"/>
      <c r="H12" s="40" t="s">
        <v>245</v>
      </c>
      <c r="I12" s="40"/>
      <c r="J12" s="40"/>
      <c r="K12" s="184">
        <f>SUM(K6:K11)</f>
        <v>420000</v>
      </c>
      <c r="L12" s="41">
        <f>SUM(L6:L11)</f>
        <v>279</v>
      </c>
      <c r="M12" s="41">
        <f>SUM(M6:M11)</f>
        <v>88</v>
      </c>
      <c r="N12" s="41">
        <f>SUM(N6:N11)</f>
        <v>477</v>
      </c>
      <c r="O12" s="41">
        <f>SUM(O6:O11)</f>
        <v>59</v>
      </c>
      <c r="P12" s="41">
        <f>SUM(P6:P11)</f>
        <v>1</v>
      </c>
      <c r="Q12" s="41">
        <f>SUM(Q6:Q11)</f>
        <v>60</v>
      </c>
      <c r="R12" s="42">
        <f>IFERROR(Q12/N12,"-")</f>
        <v>0.12578616352201</v>
      </c>
      <c r="S12" s="77">
        <f>SUM(S6:S11)</f>
        <v>6</v>
      </c>
      <c r="T12" s="77">
        <f>SUM(T6:T11)</f>
        <v>14</v>
      </c>
      <c r="U12" s="42">
        <f>IFERROR(S12/Q12,"-")</f>
        <v>0.1</v>
      </c>
      <c r="V12" s="43">
        <f>IFERROR(K12/Q12,"-")</f>
        <v>7000</v>
      </c>
      <c r="W12" s="44">
        <f>SUM(W6:W11)</f>
        <v>8</v>
      </c>
      <c r="X12" s="42">
        <f>IFERROR(W12/Q12,"-")</f>
        <v>0.13333333333333</v>
      </c>
      <c r="Y12" s="184">
        <f>SUM(Y6:Y11)</f>
        <v>155000</v>
      </c>
      <c r="Z12" s="184">
        <f>IFERROR(Y12/Q12,"-")</f>
        <v>2583.3333333333</v>
      </c>
      <c r="AA12" s="184">
        <f>IFERROR(Y12/W12,"-")</f>
        <v>19375</v>
      </c>
      <c r="AB12" s="184">
        <f>Y12-K12</f>
        <v>-265000</v>
      </c>
      <c r="AC12" s="46">
        <f>Y12/K12</f>
        <v>0.36904761904762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8"/>
    <mergeCell ref="K6:K8"/>
    <mergeCell ref="V6:V8"/>
    <mergeCell ref="AB6:AB8"/>
    <mergeCell ref="AC6:AC8"/>
    <mergeCell ref="A9:A9"/>
    <mergeCell ref="K9:K9"/>
    <mergeCell ref="V9:V9"/>
    <mergeCell ref="AB9:AB9"/>
    <mergeCell ref="AC9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246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2.424</v>
      </c>
      <c r="B6" s="189" t="s">
        <v>247</v>
      </c>
      <c r="C6" s="189" t="s">
        <v>240</v>
      </c>
      <c r="D6" s="189" t="s">
        <v>248</v>
      </c>
      <c r="E6" s="189" t="s">
        <v>249</v>
      </c>
      <c r="F6" s="189" t="s">
        <v>250</v>
      </c>
      <c r="G6" s="189" t="s">
        <v>61</v>
      </c>
      <c r="H6" s="89" t="s">
        <v>251</v>
      </c>
      <c r="I6" s="89" t="s">
        <v>252</v>
      </c>
      <c r="J6" s="89" t="s">
        <v>253</v>
      </c>
      <c r="K6" s="181">
        <v>125000</v>
      </c>
      <c r="L6" s="80">
        <v>13</v>
      </c>
      <c r="M6" s="80">
        <v>0</v>
      </c>
      <c r="N6" s="80">
        <v>67</v>
      </c>
      <c r="O6" s="91">
        <v>6</v>
      </c>
      <c r="P6" s="92">
        <v>0</v>
      </c>
      <c r="Q6" s="93">
        <f>O6+P6</f>
        <v>6</v>
      </c>
      <c r="R6" s="81">
        <f>IFERROR(Q6/N6,"-")</f>
        <v>0.08955223880597</v>
      </c>
      <c r="S6" s="80">
        <v>0</v>
      </c>
      <c r="T6" s="80">
        <v>2</v>
      </c>
      <c r="U6" s="81">
        <f>IFERROR(T6/(Q6),"-")</f>
        <v>0.33333333333333</v>
      </c>
      <c r="V6" s="82">
        <f>IFERROR(K6/SUM(Q6:Q7),"-")</f>
        <v>2118.6440677966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178000</v>
      </c>
      <c r="AC6" s="85">
        <f>SUM(Y6:Y7)/SUM(K6:K7)</f>
        <v>2.424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2</v>
      </c>
      <c r="AO6" s="101">
        <f>IF(Q6=0,"",IF(AN6=0,"",(AN6/Q6)))</f>
        <v>0.33333333333333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3</v>
      </c>
      <c r="AX6" s="107">
        <f>IF(Q6=0,"",IF(AW6=0,"",(AW6/Q6)))</f>
        <v>0.5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1</v>
      </c>
      <c r="BY6" s="127">
        <f>IF(Q6=0,"",IF(BX6=0,"",(BX6/Q6)))</f>
        <v>0.16666666666667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254</v>
      </c>
      <c r="C7" s="189" t="s">
        <v>240</v>
      </c>
      <c r="D7" s="189"/>
      <c r="E7" s="189"/>
      <c r="F7" s="189"/>
      <c r="G7" s="189" t="s">
        <v>77</v>
      </c>
      <c r="H7" s="89"/>
      <c r="I7" s="89"/>
      <c r="J7" s="89"/>
      <c r="K7" s="181"/>
      <c r="L7" s="80">
        <v>179</v>
      </c>
      <c r="M7" s="80">
        <v>133</v>
      </c>
      <c r="N7" s="80">
        <v>156</v>
      </c>
      <c r="O7" s="91">
        <v>51</v>
      </c>
      <c r="P7" s="92">
        <v>2</v>
      </c>
      <c r="Q7" s="93">
        <f>O7+P7</f>
        <v>53</v>
      </c>
      <c r="R7" s="81">
        <f>IFERROR(Q7/N7,"-")</f>
        <v>0.33974358974359</v>
      </c>
      <c r="S7" s="80">
        <v>4</v>
      </c>
      <c r="T7" s="80">
        <v>14</v>
      </c>
      <c r="U7" s="81">
        <f>IFERROR(T7/(Q7),"-")</f>
        <v>0.26415094339623</v>
      </c>
      <c r="V7" s="82"/>
      <c r="W7" s="83">
        <v>3</v>
      </c>
      <c r="X7" s="81">
        <f>IF(Q7=0,"-",W7/Q7)</f>
        <v>0.056603773584906</v>
      </c>
      <c r="Y7" s="186">
        <v>303000</v>
      </c>
      <c r="Z7" s="187">
        <f>IFERROR(Y7/Q7,"-")</f>
        <v>5716.9811320755</v>
      </c>
      <c r="AA7" s="187">
        <f>IFERROR(Y7/W7,"-")</f>
        <v>101000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18</v>
      </c>
      <c r="AO7" s="101">
        <f>IF(Q7=0,"",IF(AN7=0,"",(AN7/Q7)))</f>
        <v>0.33962264150943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4</v>
      </c>
      <c r="AX7" s="107">
        <f>IF(Q7=0,"",IF(AW7=0,"",(AW7/Q7)))</f>
        <v>0.075471698113208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14</v>
      </c>
      <c r="BG7" s="113">
        <f>IF(Q7=0,"",IF(BF7=0,"",(BF7/Q7)))</f>
        <v>0.26415094339623</v>
      </c>
      <c r="BH7" s="112">
        <v>1</v>
      </c>
      <c r="BI7" s="114">
        <f>IFERROR(BH7/BF7,"-")</f>
        <v>0.071428571428571</v>
      </c>
      <c r="BJ7" s="115">
        <v>36000</v>
      </c>
      <c r="BK7" s="116">
        <f>IFERROR(BJ7/BF7,"-")</f>
        <v>2571.4285714286</v>
      </c>
      <c r="BL7" s="117"/>
      <c r="BM7" s="117"/>
      <c r="BN7" s="117">
        <v>1</v>
      </c>
      <c r="BO7" s="119">
        <v>11</v>
      </c>
      <c r="BP7" s="120">
        <f>IF(Q7=0,"",IF(BO7=0,"",(BO7/Q7)))</f>
        <v>0.20754716981132</v>
      </c>
      <c r="BQ7" s="121">
        <v>3</v>
      </c>
      <c r="BR7" s="122">
        <f>IFERROR(BQ7/BO7,"-")</f>
        <v>0.27272727272727</v>
      </c>
      <c r="BS7" s="123">
        <v>113000</v>
      </c>
      <c r="BT7" s="124">
        <f>IFERROR(BS7/BO7,"-")</f>
        <v>10272.727272727</v>
      </c>
      <c r="BU7" s="125">
        <v>1</v>
      </c>
      <c r="BV7" s="125"/>
      <c r="BW7" s="125">
        <v>2</v>
      </c>
      <c r="BX7" s="126">
        <v>6</v>
      </c>
      <c r="BY7" s="127">
        <f>IF(Q7=0,"",IF(BX7=0,"",(BX7/Q7)))</f>
        <v>0.11320754716981</v>
      </c>
      <c r="BZ7" s="128">
        <v>2</v>
      </c>
      <c r="CA7" s="129">
        <f>IFERROR(BZ7/BX7,"-")</f>
        <v>0.33333333333333</v>
      </c>
      <c r="CB7" s="130">
        <v>253000</v>
      </c>
      <c r="CC7" s="131">
        <f>IFERROR(CB7/BX7,"-")</f>
        <v>42166.666666667</v>
      </c>
      <c r="CD7" s="132"/>
      <c r="CE7" s="132">
        <v>1</v>
      </c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3</v>
      </c>
      <c r="CQ7" s="141">
        <v>303000</v>
      </c>
      <c r="CR7" s="141">
        <v>238000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2.424</v>
      </c>
      <c r="B10" s="39"/>
      <c r="C10" s="39"/>
      <c r="D10" s="39"/>
      <c r="E10" s="39"/>
      <c r="F10" s="39"/>
      <c r="G10" s="39"/>
      <c r="H10" s="40" t="s">
        <v>255</v>
      </c>
      <c r="I10" s="40"/>
      <c r="J10" s="40"/>
      <c r="K10" s="184">
        <f>SUM(K6:K9)</f>
        <v>125000</v>
      </c>
      <c r="L10" s="41">
        <f>SUM(L6:L9)</f>
        <v>192</v>
      </c>
      <c r="M10" s="41">
        <f>SUM(M6:M9)</f>
        <v>133</v>
      </c>
      <c r="N10" s="41">
        <f>SUM(N6:N9)</f>
        <v>223</v>
      </c>
      <c r="O10" s="41">
        <f>SUM(O6:O9)</f>
        <v>57</v>
      </c>
      <c r="P10" s="41">
        <f>SUM(P6:P9)</f>
        <v>2</v>
      </c>
      <c r="Q10" s="41">
        <f>SUM(Q6:Q9)</f>
        <v>59</v>
      </c>
      <c r="R10" s="42">
        <f>IFERROR(Q10/N10,"-")</f>
        <v>0.26457399103139</v>
      </c>
      <c r="S10" s="77">
        <f>SUM(S6:S9)</f>
        <v>4</v>
      </c>
      <c r="T10" s="77">
        <f>SUM(T6:T9)</f>
        <v>16</v>
      </c>
      <c r="U10" s="42">
        <f>IFERROR(S10/Q10,"-")</f>
        <v>0.067796610169492</v>
      </c>
      <c r="V10" s="43">
        <f>IFERROR(K10/Q10,"-")</f>
        <v>2118.6440677966</v>
      </c>
      <c r="W10" s="44">
        <f>SUM(W6:W9)</f>
        <v>3</v>
      </c>
      <c r="X10" s="42">
        <f>IFERROR(W10/Q10,"-")</f>
        <v>0.050847457627119</v>
      </c>
      <c r="Y10" s="184">
        <f>SUM(Y6:Y9)</f>
        <v>303000</v>
      </c>
      <c r="Z10" s="184">
        <f>IFERROR(Y10/Q10,"-")</f>
        <v>5135.593220339</v>
      </c>
      <c r="AA10" s="184">
        <f>IFERROR(Y10/W10,"-")</f>
        <v>101000</v>
      </c>
      <c r="AB10" s="184">
        <f>Y10-K10</f>
        <v>178000</v>
      </c>
      <c r="AC10" s="46">
        <f>Y10/K10</f>
        <v>2.424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256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257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258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259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260</v>
      </c>
      <c r="C6" s="189" t="s">
        <v>261</v>
      </c>
      <c r="D6" s="189"/>
      <c r="E6" s="189" t="s">
        <v>61</v>
      </c>
      <c r="F6" s="89" t="s">
        <v>262</v>
      </c>
      <c r="G6" s="89" t="s">
        <v>263</v>
      </c>
      <c r="H6" s="181">
        <v>0</v>
      </c>
      <c r="I6" s="84">
        <v>1500</v>
      </c>
      <c r="J6" s="80">
        <v>0</v>
      </c>
      <c r="K6" s="80">
        <v>0</v>
      </c>
      <c r="L6" s="80">
        <v>6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264</v>
      </c>
      <c r="C7" s="189" t="s">
        <v>261</v>
      </c>
      <c r="D7" s="189"/>
      <c r="E7" s="189" t="s">
        <v>61</v>
      </c>
      <c r="F7" s="89" t="s">
        <v>265</v>
      </c>
      <c r="G7" s="89" t="s">
        <v>263</v>
      </c>
      <c r="H7" s="181">
        <v>0</v>
      </c>
      <c r="I7" s="84">
        <v>1500</v>
      </c>
      <c r="J7" s="80">
        <v>0</v>
      </c>
      <c r="K7" s="80">
        <v>0</v>
      </c>
      <c r="L7" s="80">
        <v>9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266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15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267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257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268</v>
      </c>
      <c r="C6" s="189" t="s">
        <v>269</v>
      </c>
      <c r="D6" s="189" t="s">
        <v>270</v>
      </c>
      <c r="E6" s="189" t="s">
        <v>87</v>
      </c>
      <c r="F6" s="89" t="s">
        <v>271</v>
      </c>
      <c r="G6" s="89" t="s">
        <v>263</v>
      </c>
      <c r="H6" s="181">
        <v>0</v>
      </c>
      <c r="I6" s="80">
        <v>1</v>
      </c>
      <c r="J6" s="80">
        <v>0</v>
      </c>
      <c r="K6" s="80">
        <v>1</v>
      </c>
      <c r="L6" s="93">
        <v>1</v>
      </c>
      <c r="M6" s="81">
        <f>IFERROR(L6/K6,"-")</f>
        <v>1</v>
      </c>
      <c r="N6" s="80">
        <v>0</v>
      </c>
      <c r="O6" s="80">
        <v>0</v>
      </c>
      <c r="P6" s="81">
        <f>IFERROR(N6/(L6),"-")</f>
        <v>0</v>
      </c>
      <c r="Q6" s="82">
        <f>IFERROR(H6/SUM(L6:L6),"-")</f>
        <v>0</v>
      </c>
      <c r="R6" s="83">
        <v>0</v>
      </c>
      <c r="S6" s="81">
        <f>IF(L6=0,"-",R6/L6)</f>
        <v>0</v>
      </c>
      <c r="T6" s="186"/>
      <c r="U6" s="187">
        <f>IFERROR(T6/L6,"-")</f>
        <v>0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>
        <f>IF(L6=0,"",IF(AI6=0,"",(AI6/L6)))</f>
        <v>0</v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>
        <f>IF(L6=0,"",IF(AR6=0,"",(AR6/L6)))</f>
        <v>0</v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>
        <v>1</v>
      </c>
      <c r="BB6" s="113">
        <f>IF(L6=0,"",IF(BA6=0,"",(BA6/L6)))</f>
        <v>1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3.0513021868466</v>
      </c>
      <c r="B7" s="189" t="s">
        <v>272</v>
      </c>
      <c r="C7" s="189" t="s">
        <v>269</v>
      </c>
      <c r="D7" s="189" t="s">
        <v>270</v>
      </c>
      <c r="E7" s="189" t="s">
        <v>87</v>
      </c>
      <c r="F7" s="89" t="s">
        <v>273</v>
      </c>
      <c r="G7" s="89" t="s">
        <v>263</v>
      </c>
      <c r="H7" s="181">
        <v>6188820</v>
      </c>
      <c r="I7" s="80">
        <v>4014</v>
      </c>
      <c r="J7" s="80">
        <v>0</v>
      </c>
      <c r="K7" s="80">
        <v>266680</v>
      </c>
      <c r="L7" s="93">
        <v>1941</v>
      </c>
      <c r="M7" s="81">
        <f>IFERROR(L7/K7,"-")</f>
        <v>0.007278386080696</v>
      </c>
      <c r="N7" s="80">
        <v>132</v>
      </c>
      <c r="O7" s="80">
        <v>704</v>
      </c>
      <c r="P7" s="81">
        <f>IFERROR(N7/(L7),"-")</f>
        <v>0.068006182380216</v>
      </c>
      <c r="Q7" s="82">
        <f>IFERROR(H7/SUM(L7:L7),"-")</f>
        <v>3188.4698608964</v>
      </c>
      <c r="R7" s="83">
        <v>263</v>
      </c>
      <c r="S7" s="81">
        <f>IF(L7=0,"-",R7/L7)</f>
        <v>0.13549716640907</v>
      </c>
      <c r="T7" s="186">
        <v>18883960</v>
      </c>
      <c r="U7" s="187">
        <f>IFERROR(T7/L7,"-")</f>
        <v>9728.9850592478</v>
      </c>
      <c r="V7" s="187">
        <f>IFERROR(T7/R7,"-")</f>
        <v>71802.129277567</v>
      </c>
      <c r="W7" s="181">
        <f>SUM(T7:T7)-SUM(H7:H7)</f>
        <v>12695140</v>
      </c>
      <c r="X7" s="85">
        <f>SUM(T7:T7)/SUM(H7:H7)</f>
        <v>3.0513021868466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34</v>
      </c>
      <c r="AJ7" s="101">
        <f>IF(L7=0,"",IF(AI7=0,"",(AI7/L7)))</f>
        <v>0.017516743946419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6</v>
      </c>
      <c r="AS7" s="107">
        <f>IF(L7=0,"",IF(AR7=0,"",(AR7/L7)))</f>
        <v>0.0030911901081917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80</v>
      </c>
      <c r="BB7" s="113">
        <f>IF(L7=0,"",IF(BA7=0,"",(BA7/L7)))</f>
        <v>0.041215868109222</v>
      </c>
      <c r="BC7" s="112">
        <v>5</v>
      </c>
      <c r="BD7" s="114">
        <f>IFERROR(BC7/BA7,"-")</f>
        <v>0.0625</v>
      </c>
      <c r="BE7" s="115">
        <v>38000</v>
      </c>
      <c r="BF7" s="116">
        <f>IFERROR(BE7/BA7,"-")</f>
        <v>475</v>
      </c>
      <c r="BG7" s="117">
        <v>2</v>
      </c>
      <c r="BH7" s="117">
        <v>2</v>
      </c>
      <c r="BI7" s="117">
        <v>1</v>
      </c>
      <c r="BJ7" s="119">
        <v>1221</v>
      </c>
      <c r="BK7" s="120">
        <f>IF(L7=0,"",IF(BJ7=0,"",(BJ7/L7)))</f>
        <v>0.629057187017</v>
      </c>
      <c r="BL7" s="121">
        <v>150</v>
      </c>
      <c r="BM7" s="122">
        <f>IFERROR(BL7/BJ7,"-")</f>
        <v>0.12285012285012</v>
      </c>
      <c r="BN7" s="123">
        <v>7509080</v>
      </c>
      <c r="BO7" s="124">
        <f>IFERROR(BN7/BJ7,"-")</f>
        <v>6149.9426699427</v>
      </c>
      <c r="BP7" s="125">
        <v>65</v>
      </c>
      <c r="BQ7" s="125">
        <v>34</v>
      </c>
      <c r="BR7" s="125">
        <v>51</v>
      </c>
      <c r="BS7" s="126">
        <v>519</v>
      </c>
      <c r="BT7" s="127">
        <f>IF(L7=0,"",IF(BS7=0,"",(BS7/L7)))</f>
        <v>0.26738794435858</v>
      </c>
      <c r="BU7" s="128">
        <v>97</v>
      </c>
      <c r="BV7" s="129">
        <f>IFERROR(BU7/BS7,"-")</f>
        <v>0.1868978805395</v>
      </c>
      <c r="BW7" s="130">
        <v>9979500</v>
      </c>
      <c r="BX7" s="131">
        <f>IFERROR(BW7/BS7,"-")</f>
        <v>19228.323699422</v>
      </c>
      <c r="BY7" s="132">
        <v>31</v>
      </c>
      <c r="BZ7" s="132">
        <v>17</v>
      </c>
      <c r="CA7" s="132">
        <v>49</v>
      </c>
      <c r="CB7" s="133">
        <v>81</v>
      </c>
      <c r="CC7" s="134">
        <f>IF(L7=0,"",IF(CB7=0,"",(CB7/L7)))</f>
        <v>0.041731066460587</v>
      </c>
      <c r="CD7" s="135">
        <v>11</v>
      </c>
      <c r="CE7" s="136">
        <f>IFERROR(CD7/CB7,"-")</f>
        <v>0.1358024691358</v>
      </c>
      <c r="CF7" s="137">
        <v>1357380</v>
      </c>
      <c r="CG7" s="138">
        <f>IFERROR(CF7/CB7,"-")</f>
        <v>16757.777777778</v>
      </c>
      <c r="CH7" s="139">
        <v>1</v>
      </c>
      <c r="CI7" s="139">
        <v>1</v>
      </c>
      <c r="CJ7" s="139">
        <v>9</v>
      </c>
      <c r="CK7" s="140">
        <v>263</v>
      </c>
      <c r="CL7" s="141">
        <v>18883960</v>
      </c>
      <c r="CM7" s="141">
        <v>1450000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1.1058914149538</v>
      </c>
      <c r="B8" s="189" t="s">
        <v>274</v>
      </c>
      <c r="C8" s="189" t="s">
        <v>269</v>
      </c>
      <c r="D8" s="189" t="s">
        <v>270</v>
      </c>
      <c r="E8" s="189" t="s">
        <v>87</v>
      </c>
      <c r="F8" s="89" t="s">
        <v>275</v>
      </c>
      <c r="G8" s="89" t="s">
        <v>263</v>
      </c>
      <c r="H8" s="181">
        <v>5825222</v>
      </c>
      <c r="I8" s="80">
        <v>4181</v>
      </c>
      <c r="J8" s="80">
        <v>0</v>
      </c>
      <c r="K8" s="80">
        <v>109176</v>
      </c>
      <c r="L8" s="93">
        <v>2060</v>
      </c>
      <c r="M8" s="81">
        <f>IFERROR(L8/K8,"-")</f>
        <v>0.018868615812999</v>
      </c>
      <c r="N8" s="80">
        <v>83</v>
      </c>
      <c r="O8" s="80">
        <v>750</v>
      </c>
      <c r="P8" s="81">
        <f>IFERROR(N8/(L8),"-")</f>
        <v>0.040291262135922</v>
      </c>
      <c r="Q8" s="82">
        <f>IFERROR(H8/SUM(L8:L8),"-")</f>
        <v>2827.7776699029</v>
      </c>
      <c r="R8" s="83">
        <v>192</v>
      </c>
      <c r="S8" s="81">
        <f>IF(L8=0,"-",R8/L8)</f>
        <v>0.093203883495146</v>
      </c>
      <c r="T8" s="186">
        <v>6442063</v>
      </c>
      <c r="U8" s="187">
        <f>IFERROR(T8/L8,"-")</f>
        <v>3127.2150485437</v>
      </c>
      <c r="V8" s="187">
        <f>IFERROR(T8/R8,"-")</f>
        <v>33552.411458333</v>
      </c>
      <c r="W8" s="181">
        <f>SUM(T8:T8)-SUM(H8:H8)</f>
        <v>616841</v>
      </c>
      <c r="X8" s="85">
        <f>SUM(T8:T8)/SUM(H8:H8)</f>
        <v>1.1058914149538</v>
      </c>
      <c r="Y8" s="78"/>
      <c r="Z8" s="94">
        <v>89</v>
      </c>
      <c r="AA8" s="95">
        <f>IF(L8=0,"",IF(Z8=0,"",(Z8/L8)))</f>
        <v>0.043203883495146</v>
      </c>
      <c r="AB8" s="94">
        <v>1</v>
      </c>
      <c r="AC8" s="96">
        <f>IFERROR(AB8/Z8,"-")</f>
        <v>0.01123595505618</v>
      </c>
      <c r="AD8" s="97">
        <v>3000</v>
      </c>
      <c r="AE8" s="98">
        <f>IFERROR(AD8/Z8,"-")</f>
        <v>33.707865168539</v>
      </c>
      <c r="AF8" s="99">
        <v>1</v>
      </c>
      <c r="AG8" s="99"/>
      <c r="AH8" s="99"/>
      <c r="AI8" s="100">
        <v>304</v>
      </c>
      <c r="AJ8" s="101">
        <f>IF(L8=0,"",IF(AI8=0,"",(AI8/L8)))</f>
        <v>0.14757281553398</v>
      </c>
      <c r="AK8" s="100">
        <v>19</v>
      </c>
      <c r="AL8" s="102">
        <f>IFERROR(AK8/AI8,"-")</f>
        <v>0.0625</v>
      </c>
      <c r="AM8" s="103">
        <v>101860</v>
      </c>
      <c r="AN8" s="104">
        <f>IFERROR(AM8/AI8,"-")</f>
        <v>335.06578947368</v>
      </c>
      <c r="AO8" s="105">
        <v>11</v>
      </c>
      <c r="AP8" s="105">
        <v>5</v>
      </c>
      <c r="AQ8" s="105">
        <v>3</v>
      </c>
      <c r="AR8" s="106">
        <v>237</v>
      </c>
      <c r="AS8" s="107">
        <f>IF(L8=0,"",IF(AR8=0,"",(AR8/L8)))</f>
        <v>0.11504854368932</v>
      </c>
      <c r="AT8" s="106">
        <v>16</v>
      </c>
      <c r="AU8" s="108">
        <f>IFERROR(AT8/AR8,"-")</f>
        <v>0.067510548523207</v>
      </c>
      <c r="AV8" s="109">
        <v>104370</v>
      </c>
      <c r="AW8" s="110">
        <f>IFERROR(AV8/AR8,"-")</f>
        <v>440.37974683544</v>
      </c>
      <c r="AX8" s="111">
        <v>11</v>
      </c>
      <c r="AY8" s="111">
        <v>3</v>
      </c>
      <c r="AZ8" s="111">
        <v>2</v>
      </c>
      <c r="BA8" s="112">
        <v>535</v>
      </c>
      <c r="BB8" s="113">
        <f>IF(L8=0,"",IF(BA8=0,"",(BA8/L8)))</f>
        <v>0.25970873786408</v>
      </c>
      <c r="BC8" s="112">
        <v>38</v>
      </c>
      <c r="BD8" s="114">
        <f>IFERROR(BC8/BA8,"-")</f>
        <v>0.071028037383178</v>
      </c>
      <c r="BE8" s="115">
        <v>288780</v>
      </c>
      <c r="BF8" s="116">
        <f>IFERROR(BE8/BA8,"-")</f>
        <v>539.77570093458</v>
      </c>
      <c r="BG8" s="117">
        <v>25</v>
      </c>
      <c r="BH8" s="117">
        <v>4</v>
      </c>
      <c r="BI8" s="117">
        <v>9</v>
      </c>
      <c r="BJ8" s="119">
        <v>612</v>
      </c>
      <c r="BK8" s="120">
        <f>IF(L8=0,"",IF(BJ8=0,"",(BJ8/L8)))</f>
        <v>0.29708737864078</v>
      </c>
      <c r="BL8" s="121">
        <v>60</v>
      </c>
      <c r="BM8" s="122">
        <f>IFERROR(BL8/BJ8,"-")</f>
        <v>0.098039215686275</v>
      </c>
      <c r="BN8" s="123">
        <v>1423320</v>
      </c>
      <c r="BO8" s="124">
        <f>IFERROR(BN8/BJ8,"-")</f>
        <v>2325.6862745098</v>
      </c>
      <c r="BP8" s="125">
        <v>26</v>
      </c>
      <c r="BQ8" s="125">
        <v>13</v>
      </c>
      <c r="BR8" s="125">
        <v>21</v>
      </c>
      <c r="BS8" s="126">
        <v>222</v>
      </c>
      <c r="BT8" s="127">
        <f>IF(L8=0,"",IF(BS8=0,"",(BS8/L8)))</f>
        <v>0.10776699029126</v>
      </c>
      <c r="BU8" s="128">
        <v>36</v>
      </c>
      <c r="BV8" s="129">
        <f>IFERROR(BU8/BS8,"-")</f>
        <v>0.16216216216216</v>
      </c>
      <c r="BW8" s="130">
        <v>2831233</v>
      </c>
      <c r="BX8" s="131">
        <f>IFERROR(BW8/BS8,"-")</f>
        <v>12753.301801802</v>
      </c>
      <c r="BY8" s="132">
        <v>13</v>
      </c>
      <c r="BZ8" s="132">
        <v>4</v>
      </c>
      <c r="CA8" s="132">
        <v>19</v>
      </c>
      <c r="CB8" s="133">
        <v>61</v>
      </c>
      <c r="CC8" s="134">
        <f>IF(L8=0,"",IF(CB8=0,"",(CB8/L8)))</f>
        <v>0.029611650485437</v>
      </c>
      <c r="CD8" s="135">
        <v>22</v>
      </c>
      <c r="CE8" s="136">
        <f>IFERROR(CD8/CB8,"-")</f>
        <v>0.36065573770492</v>
      </c>
      <c r="CF8" s="137">
        <v>1689500</v>
      </c>
      <c r="CG8" s="138">
        <f>IFERROR(CF8/CB8,"-")</f>
        <v>27696.721311475</v>
      </c>
      <c r="CH8" s="139">
        <v>8</v>
      </c>
      <c r="CI8" s="139">
        <v>3</v>
      </c>
      <c r="CJ8" s="139">
        <v>11</v>
      </c>
      <c r="CK8" s="140">
        <v>192</v>
      </c>
      <c r="CL8" s="141">
        <v>6442063</v>
      </c>
      <c r="CM8" s="141">
        <v>960823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276</v>
      </c>
      <c r="C9" s="189" t="s">
        <v>269</v>
      </c>
      <c r="D9" s="189" t="s">
        <v>270</v>
      </c>
      <c r="E9" s="189" t="s">
        <v>87</v>
      </c>
      <c r="F9" s="89" t="s">
        <v>277</v>
      </c>
      <c r="G9" s="89" t="s">
        <v>263</v>
      </c>
      <c r="H9" s="181">
        <v>0</v>
      </c>
      <c r="I9" s="80">
        <v>2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278</v>
      </c>
      <c r="G12" s="40"/>
      <c r="H12" s="184"/>
      <c r="I12" s="41">
        <f>SUM(I6:I11)</f>
        <v>8198</v>
      </c>
      <c r="J12" s="41">
        <f>SUM(J6:J11)</f>
        <v>0</v>
      </c>
      <c r="K12" s="41">
        <f>SUM(K6:K11)</f>
        <v>375857</v>
      </c>
      <c r="L12" s="41">
        <f>SUM(L6:L11)</f>
        <v>4002</v>
      </c>
      <c r="M12" s="42">
        <f>IFERROR(L12/K12,"-")</f>
        <v>0.01064766653275</v>
      </c>
      <c r="N12" s="77">
        <f>SUM(N6:N11)</f>
        <v>215</v>
      </c>
      <c r="O12" s="77">
        <f>SUM(O6:O11)</f>
        <v>1454</v>
      </c>
      <c r="P12" s="42">
        <f>IFERROR(N12/L12,"-")</f>
        <v>0.053723138430785</v>
      </c>
      <c r="Q12" s="43">
        <f>IFERROR(H12/L12,"-")</f>
        <v>0</v>
      </c>
      <c r="R12" s="44">
        <f>SUM(R6:R11)</f>
        <v>455</v>
      </c>
      <c r="S12" s="42">
        <f>IFERROR(R12/L12,"-")</f>
        <v>0.11369315342329</v>
      </c>
      <c r="T12" s="184">
        <f>SUM(T6:T11)</f>
        <v>25326023</v>
      </c>
      <c r="U12" s="184">
        <f>IFERROR(T12/L12,"-")</f>
        <v>6328.3415792104</v>
      </c>
      <c r="V12" s="184">
        <f>IFERROR(T12/R12,"-")</f>
        <v>55661.589010989</v>
      </c>
      <c r="W12" s="184">
        <f>T12-H12</f>
        <v>25326023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