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<sst xmlns="http://schemas.openxmlformats.org/spreadsheetml/2006/main" uniqueCount="290">
  <si>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</si>
  <si>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</si>
  <si>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</si>
  <si>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</si>
  <si>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</si>
  <si>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</si>
  <si>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</si>
  <si>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</si>
  <si>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</si>
  <si>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</si>
  <si>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</si>
  <si>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</si>
  <si>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</si>
  <si>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</si>
  <si>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</si>
  <si>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</si>
  <si>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</si>
  <si>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</si>
  <si>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</si>
  <si>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</si>
  <si>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</si>
  <si>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</si>
  <si>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</si>
  <si>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</si>
  <si>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</si>
  <si>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</si>
  <si>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</si>
  <si>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</si>
  <si>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</si>
  <si>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</si>
  <si>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</si>
  <si>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</si>
  <si>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</si>
  <si>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</si>
  <si>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</si>
  <si>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</si>
  <si>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</si>
  <si>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</si>
  <si>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</si>
  <si>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</si>
  <si>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</si>
  <si>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</si>
  <si>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</si>
  <si>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</si>
  <si>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</si>
  <si>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</si>
  <si>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</si>
  <si>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</si>
  <si>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</si>
  <si>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</si>
  <si>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</si>
  <si>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</si>
  <si>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</si>
  <si>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</si>
  <si>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</si>
  <si>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</si>
  <si>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</si>
  <si>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ic2911</t>
  </si>
  <si>
    <t>インターカラー</t>
  </si>
  <si>
    <t>デリヘル版3（晶エリー）</t>
  </si>
  <si>
    <t>70歳までの出会いリクルート</t>
  </si>
  <si>
    <t>lp01</t>
  </si>
  <si>
    <t>スポニチ関東</t>
  </si>
  <si>
    <t>4C終面全5段</t>
  </si>
  <si>
    <t>3月27日(日)</t>
  </si>
  <si>
    <t>ic2912</t>
  </si>
  <si>
    <t>スポニチ関西</t>
  </si>
  <si>
    <t>ic2913</t>
  </si>
  <si>
    <t>スポニチ西部</t>
  </si>
  <si>
    <t>ic2914</t>
  </si>
  <si>
    <t>スポニチ北海道</t>
  </si>
  <si>
    <t>ic2915</t>
  </si>
  <si>
    <t>(空電共通)</t>
  </si>
  <si>
    <t>空電</t>
  </si>
  <si>
    <t>空電 (共通)</t>
  </si>
  <si>
    <t>icn070</t>
  </si>
  <si>
    <t>①再婚&amp;理解者版(LINEver)（高宮菜々子）</t>
  </si>
  <si>
    <t>①再婚&amp;理解者(LINEver)</t>
  </si>
  <si>
    <t>lp07</t>
  </si>
  <si>
    <t>半2段つかみ20段保証</t>
  </si>
  <si>
    <t>20段保証</t>
  </si>
  <si>
    <t>ic2916</t>
  </si>
  <si>
    <t>ic2917</t>
  </si>
  <si>
    <t>②興奮版（晶エリー）</t>
  </si>
  <si>
    <t>②70歳までの出会いリクルート</t>
  </si>
  <si>
    <t>icn071</t>
  </si>
  <si>
    <t>③旧デイリー風(LINEver)（大浦真奈美）</t>
  </si>
  <si>
    <t>③もう50代の熟女だけど</t>
  </si>
  <si>
    <t>ic2918</t>
  </si>
  <si>
    <t>ic2919</t>
  </si>
  <si>
    <t>④大正版（高宮菜々子）</t>
  </si>
  <si>
    <t>④学生いませんギャルもいません熟女熟女熟女熟女</t>
  </si>
  <si>
    <t>ic2920</t>
  </si>
  <si>
    <t>icn072</t>
  </si>
  <si>
    <t>旧デイリー風(LINEver)（高宮菜々子）</t>
  </si>
  <si>
    <t>205「中年の男女がLINEで出会える。昭和世代専門の出会い場」</t>
  </si>
  <si>
    <t>スポーツ報知関西　1回目</t>
  </si>
  <si>
    <t>4C終面雑報</t>
  </si>
  <si>
    <t>3月01日(火)</t>
  </si>
  <si>
    <t>ic2921</t>
  </si>
  <si>
    <t>ic2922</t>
  </si>
  <si>
    <t>興奮版（晶エリー）</t>
  </si>
  <si>
    <t>久々に興奮しました</t>
  </si>
  <si>
    <t>スポーツ報知関西　2回目</t>
  </si>
  <si>
    <t>3月03日(木)</t>
  </si>
  <si>
    <t>ic2923</t>
  </si>
  <si>
    <t>旧デイリー風（大浦真奈美）</t>
  </si>
  <si>
    <t>もう50代の熟女だけど</t>
  </si>
  <si>
    <t>スポーツ報知関西　3回目</t>
  </si>
  <si>
    <t>3月04日(金)</t>
  </si>
  <si>
    <t>ic2924</t>
  </si>
  <si>
    <t>大正版（高宮菜々子）</t>
  </si>
  <si>
    <t>スポーツ報知関西　4回目</t>
  </si>
  <si>
    <t>3月06日(日)</t>
  </si>
  <si>
    <t>icn073</t>
  </si>
  <si>
    <t>スポーツ報知関西　5回目</t>
  </si>
  <si>
    <t>3月08日(火)</t>
  </si>
  <si>
    <t>ic2925</t>
  </si>
  <si>
    <t>ic2926</t>
  </si>
  <si>
    <t>スポーツ報知関西　6回目</t>
  </si>
  <si>
    <t>3月09日(水)</t>
  </si>
  <si>
    <t>ic2927</t>
  </si>
  <si>
    <t>スポーツ報知関西　7回目</t>
  </si>
  <si>
    <t>3月10日(木)</t>
  </si>
  <si>
    <t>ic2928</t>
  </si>
  <si>
    <t>スポーツ報知関西　8回目</t>
  </si>
  <si>
    <t>3月11日(金)</t>
  </si>
  <si>
    <t>icn074</t>
  </si>
  <si>
    <t>スポーツ報知関西　9回目</t>
  </si>
  <si>
    <t>3月16日(水)</t>
  </si>
  <si>
    <t>ic2929</t>
  </si>
  <si>
    <t>ic2930</t>
  </si>
  <si>
    <t>スポーツ報知関西　10回目</t>
  </si>
  <si>
    <t>3月17日(木)</t>
  </si>
  <si>
    <t>ic2931</t>
  </si>
  <si>
    <t>スポーツ報知関西　11回目</t>
  </si>
  <si>
    <t>3月22日(火)</t>
  </si>
  <si>
    <t>ic2932</t>
  </si>
  <si>
    <t>スポーツ報知関西　12回目</t>
  </si>
  <si>
    <t>icn075</t>
  </si>
  <si>
    <t>スポーツ報知関西　13回目</t>
  </si>
  <si>
    <t>ic2933</t>
  </si>
  <si>
    <t>ic2934</t>
  </si>
  <si>
    <t>共通</t>
  </si>
  <si>
    <t>icn076</t>
  </si>
  <si>
    <t>DVDパッケージ＿ストーリー版(LINEver)（高宮菜々子）</t>
  </si>
  <si>
    <t>学生いませんギャルもいません熟女熟女熟女熟女</t>
  </si>
  <si>
    <t>全5段</t>
  </si>
  <si>
    <t>ic2935</t>
  </si>
  <si>
    <t>ic2936</t>
  </si>
  <si>
    <t>icn077</t>
  </si>
  <si>
    <t>3月20日(日)</t>
  </si>
  <si>
    <t>ic2937</t>
  </si>
  <si>
    <t>ic2938</t>
  </si>
  <si>
    <t>icn078</t>
  </si>
  <si>
    <t>え？熟女が</t>
  </si>
  <si>
    <t>サンスポ関東</t>
  </si>
  <si>
    <t>3月05日(土)</t>
  </si>
  <si>
    <t>ic2939</t>
  </si>
  <si>
    <t>ic2940</t>
  </si>
  <si>
    <t>ic2941</t>
  </si>
  <si>
    <t>1C終面全5段</t>
  </si>
  <si>
    <t>3月19日(土)</t>
  </si>
  <si>
    <t>ic2942</t>
  </si>
  <si>
    <t>icn079</t>
  </si>
  <si>
    <t>DVDパッケージ＿ストーリー版(LINEver)（晶エリー）（高宮菜々子）</t>
  </si>
  <si>
    <t>サンスポ関西</t>
  </si>
  <si>
    <t>ic2943</t>
  </si>
  <si>
    <t>ic2944</t>
  </si>
  <si>
    <t>ic2945</t>
  </si>
  <si>
    <t>3月13日(日)</t>
  </si>
  <si>
    <t>ic2946</t>
  </si>
  <si>
    <t>icn080</t>
  </si>
  <si>
    <t>デリヘル版3(LINEver)（高宮菜々子）</t>
  </si>
  <si>
    <t>LINEで出会いリクルート70歳まで応募可</t>
  </si>
  <si>
    <t>デイリースポーツ関西</t>
  </si>
  <si>
    <t>ic2947</t>
  </si>
  <si>
    <t>ic2948</t>
  </si>
  <si>
    <t>ic2949</t>
  </si>
  <si>
    <t>Secondストーリー2（大浦真奈美）</t>
  </si>
  <si>
    <t>ほんわかゆるふわ熟女と会えるなんて大当たり！</t>
  </si>
  <si>
    <t>3月12日(土)</t>
  </si>
  <si>
    <t>ic2950</t>
  </si>
  <si>
    <t>ic2951</t>
  </si>
  <si>
    <t>中京スポーツ</t>
  </si>
  <si>
    <t>ic2952</t>
  </si>
  <si>
    <t>ic2953</t>
  </si>
  <si>
    <t>3月26日(土)</t>
  </si>
  <si>
    <t>ic2954</t>
  </si>
  <si>
    <t>icn081</t>
  </si>
  <si>
    <t>どうした熟女</t>
  </si>
  <si>
    <t>ニッカン関西</t>
  </si>
  <si>
    <t>ic2955</t>
  </si>
  <si>
    <t>ic2956</t>
  </si>
  <si>
    <t>ic2957</t>
  </si>
  <si>
    <t>コンパニオン版（晶エリー）</t>
  </si>
  <si>
    <t>食事の後にお持ち帰りしたぜ</t>
  </si>
  <si>
    <t>半5段</t>
  </si>
  <si>
    <t>ic2958</t>
  </si>
  <si>
    <t>icn082</t>
  </si>
  <si>
    <t>DVDパッケージ＿ストーリー版(LINEver)（晶エリー）（大浦真奈美）</t>
  </si>
  <si>
    <t>ic2959</t>
  </si>
  <si>
    <t>ic2960</t>
  </si>
  <si>
    <t>ic2961</t>
  </si>
  <si>
    <t>右女3（高宮菜々子）</t>
  </si>
  <si>
    <t>3月25日(金)</t>
  </si>
  <si>
    <t>ic2962</t>
  </si>
  <si>
    <t>ic2963</t>
  </si>
  <si>
    <t>ic2964</t>
  </si>
  <si>
    <t>icn083</t>
  </si>
  <si>
    <t>大正版(LINEver)（晶エリー）</t>
  </si>
  <si>
    <t>スポーツ報知関東</t>
  </si>
  <si>
    <t>ic2965</t>
  </si>
  <si>
    <t>ic2966</t>
  </si>
  <si>
    <t>ic2967</t>
  </si>
  <si>
    <t>記事(ノーマル)（）</t>
  </si>
  <si>
    <t>202「まるで異世界。おじさんが美熟女からモテモテ」</t>
  </si>
  <si>
    <t>4C記事枠</t>
  </si>
  <si>
    <t>ic2968</t>
  </si>
  <si>
    <t>記事(黄)（）</t>
  </si>
  <si>
    <t>203「女性人数限界突破！本当に男性が足りなくて困ってます。50歳以上の方は是非！」</t>
  </si>
  <si>
    <t>ic2969</t>
  </si>
  <si>
    <t>記事(青)（）</t>
  </si>
  <si>
    <t>204「ダメ男に朗報！世話好き熟女がアツい出会い希望」</t>
  </si>
  <si>
    <t>icn084</t>
  </si>
  <si>
    <t>記事(赤)（）</t>
  </si>
  <si>
    <t>ic2970</t>
  </si>
  <si>
    <t>ic2971</t>
  </si>
  <si>
    <t>ic2972</t>
  </si>
  <si>
    <t>東スポ・大スポ・九スポ・中京</t>
  </si>
  <si>
    <t>記事枠</t>
  </si>
  <si>
    <t>3月24日(木)</t>
  </si>
  <si>
    <t>ic2973</t>
  </si>
  <si>
    <t>ic2974</t>
  </si>
  <si>
    <t>九スポ</t>
  </si>
  <si>
    <t>ic2975</t>
  </si>
  <si>
    <t>新聞 TOTAL</t>
  </si>
  <si>
    <t>●雑誌 広告</t>
  </si>
  <si>
    <t>za215</t>
  </si>
  <si>
    <t>日本ジャーナル出版</t>
  </si>
  <si>
    <t>黄色黒版（高宮菜々子）</t>
  </si>
  <si>
    <t>週刊実話</t>
  </si>
  <si>
    <t>表4</t>
  </si>
  <si>
    <t>za216</t>
  </si>
  <si>
    <t>ad778</t>
  </si>
  <si>
    <t>アドライヴ</t>
  </si>
  <si>
    <t>大洋図書</t>
  </si>
  <si>
    <t>5P元祖</t>
  </si>
  <si>
    <t>別冊ラヴァーズ</t>
  </si>
  <si>
    <t>1C5P</t>
  </si>
  <si>
    <t>ad779</t>
  </si>
  <si>
    <t>ad776</t>
  </si>
  <si>
    <t>1P記事_求む！中高年男性版_ヘスティア</t>
  </si>
  <si>
    <t>週刊実話増刊「実話ザ・タブー」</t>
  </si>
  <si>
    <t>表4　4C1P</t>
  </si>
  <si>
    <t>3月23日(水)</t>
  </si>
  <si>
    <t>ad777</t>
  </si>
  <si>
    <t>雑誌 TOTAL</t>
  </si>
  <si>
    <t>●DVD 広告</t>
  </si>
  <si>
    <t>pa575</t>
  </si>
  <si>
    <t>楽楽出版</t>
  </si>
  <si>
    <t>DVD4コマ-ヘスティア</t>
  </si>
  <si>
    <t>毎月売</t>
  </si>
  <si>
    <t>EXCITING MAX!SPECIAL</t>
  </si>
  <si>
    <t>DVD袋裏1C+コンテンツ枠</t>
  </si>
  <si>
    <t>pa576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</si>
  <si>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</si>
  <si>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</si>
  <si>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</si>
  <si>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</si>
  <si>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</si>
  <si>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</si>
  <si>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</si>
  <si>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</si>
  <si>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3/1～3/31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</si>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</sst>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0.032857142857143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48</v>
      </c>
      <c r="M6" s="80">
        <v>0</v>
      </c>
      <c r="N6" s="80">
        <v>266</v>
      </c>
      <c r="O6" s="91">
        <v>19</v>
      </c>
      <c r="P6" s="92">
        <v>0</v>
      </c>
      <c r="Q6" s="93">
        <f>O6+P6</f>
        <v>19</v>
      </c>
      <c r="R6" s="81">
        <f>IFERROR(Q6/N6,"-")</f>
        <v>0.071428571428571</v>
      </c>
      <c r="S6" s="80">
        <v>0</v>
      </c>
      <c r="T6" s="80">
        <v>5</v>
      </c>
      <c r="U6" s="81">
        <f>IFERROR(T6/(Q6),"-")</f>
        <v>0.26315789473684</v>
      </c>
      <c r="V6" s="82">
        <f>IFERROR(K6/SUM(Q6:Q10),"-")</f>
        <v>12962.962962963</v>
      </c>
      <c r="W6" s="83">
        <v>1</v>
      </c>
      <c r="X6" s="81">
        <f>IF(Q6=0,"-",W6/Q6)</f>
        <v>0.052631578947368</v>
      </c>
      <c r="Y6" s="186">
        <v>3000</v>
      </c>
      <c r="Z6" s="187">
        <f>IFERROR(Y6/Q6,"-")</f>
        <v>157.89473684211</v>
      </c>
      <c r="AA6" s="187">
        <f>IFERROR(Y6/W6,"-")</f>
        <v>3000</v>
      </c>
      <c r="AB6" s="181">
        <f>SUM(Y6:Y10)-SUM(K6:K10)</f>
        <v>-677000</v>
      </c>
      <c r="AC6" s="85">
        <f>SUM(Y6:Y10)/SUM(K6:K10)</f>
        <v>0.032857142857143</v>
      </c>
      <c r="AD6" s="78"/>
      <c r="AE6" s="94">
        <v>1</v>
      </c>
      <c r="AF6" s="95">
        <f>IF(Q6=0,"",IF(AE6=0,"",(AE6/Q6)))</f>
        <v>0.052631578947368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3</v>
      </c>
      <c r="AX6" s="107">
        <f>IF(Q6=0,"",IF(AW6=0,"",(AW6/Q6)))</f>
        <v>0.15789473684211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0.21052631578947</v>
      </c>
      <c r="BH6" s="112">
        <v>1</v>
      </c>
      <c r="BI6" s="114">
        <f>IFERROR(BH6/BF6,"-")</f>
        <v>0.25</v>
      </c>
      <c r="BJ6" s="115">
        <v>3000</v>
      </c>
      <c r="BK6" s="116">
        <f>IFERROR(BJ6/BF6,"-")</f>
        <v>750</v>
      </c>
      <c r="BL6" s="117">
        <v>1</v>
      </c>
      <c r="BM6" s="117"/>
      <c r="BN6" s="117"/>
      <c r="BO6" s="119">
        <v>10</v>
      </c>
      <c r="BP6" s="120">
        <f>IF(Q6=0,"",IF(BO6=0,"",(BO6/Q6)))</f>
        <v>0.52631578947368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>
        <v>1</v>
      </c>
      <c r="CH6" s="134">
        <f>IF(Q6=0,"",IF(CG6=0,"",(CG6/Q6)))</f>
        <v>0.052631578947368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3000</v>
      </c>
      <c r="CR6" s="141">
        <v>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26</v>
      </c>
      <c r="M7" s="80">
        <v>0</v>
      </c>
      <c r="N7" s="80">
        <v>153</v>
      </c>
      <c r="O7" s="91">
        <v>10</v>
      </c>
      <c r="P7" s="92">
        <v>1</v>
      </c>
      <c r="Q7" s="93">
        <f>O7+P7</f>
        <v>11</v>
      </c>
      <c r="R7" s="81">
        <f>IFERROR(Q7/N7,"-")</f>
        <v>0.071895424836601</v>
      </c>
      <c r="S7" s="80">
        <v>1</v>
      </c>
      <c r="T7" s="80">
        <v>1</v>
      </c>
      <c r="U7" s="81">
        <f>IFERROR(T7/(Q7),"-")</f>
        <v>0.090909090909091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0.18181818181818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3</v>
      </c>
      <c r="AX7" s="107">
        <f>IF(Q7=0,"",IF(AW7=0,"",(AW7/Q7)))</f>
        <v>0.27272727272727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0.090909090909091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4</v>
      </c>
      <c r="BY7" s="127">
        <f>IF(Q7=0,"",IF(BX7=0,"",(BX7/Q7)))</f>
        <v>0.36363636363636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0.090909090909091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19</v>
      </c>
      <c r="M8" s="80">
        <v>0</v>
      </c>
      <c r="N8" s="80">
        <v>49</v>
      </c>
      <c r="O8" s="91">
        <v>6</v>
      </c>
      <c r="P8" s="92">
        <v>0</v>
      </c>
      <c r="Q8" s="93">
        <f>O8+P8</f>
        <v>6</v>
      </c>
      <c r="R8" s="81">
        <f>IFERROR(Q8/N8,"-")</f>
        <v>0.12244897959184</v>
      </c>
      <c r="S8" s="80">
        <v>1</v>
      </c>
      <c r="T8" s="80">
        <v>1</v>
      </c>
      <c r="U8" s="81">
        <f>IFERROR(T8/(Q8),"-")</f>
        <v>0.16666666666667</v>
      </c>
      <c r="V8" s="82"/>
      <c r="W8" s="83">
        <v>2</v>
      </c>
      <c r="X8" s="81">
        <f>IF(Q8=0,"-",W8/Q8)</f>
        <v>0.33333333333333</v>
      </c>
      <c r="Y8" s="186">
        <v>11000</v>
      </c>
      <c r="Z8" s="187">
        <f>IFERROR(Y8/Q8,"-")</f>
        <v>1833.3333333333</v>
      </c>
      <c r="AA8" s="187">
        <f>IFERROR(Y8/W8,"-")</f>
        <v>5500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1</v>
      </c>
      <c r="AX8" s="107">
        <f>IF(Q8=0,"",IF(AW8=0,"",(AW8/Q8)))</f>
        <v>0.16666666666667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2</v>
      </c>
      <c r="BG8" s="113">
        <f>IF(Q8=0,"",IF(BF8=0,"",(BF8/Q8)))</f>
        <v>0.33333333333333</v>
      </c>
      <c r="BH8" s="112">
        <v>1</v>
      </c>
      <c r="BI8" s="114">
        <f>IFERROR(BH8/BF8,"-")</f>
        <v>0.5</v>
      </c>
      <c r="BJ8" s="115">
        <v>3000</v>
      </c>
      <c r="BK8" s="116">
        <f>IFERROR(BJ8/BF8,"-")</f>
        <v>1500</v>
      </c>
      <c r="BL8" s="117">
        <v>1</v>
      </c>
      <c r="BM8" s="117"/>
      <c r="BN8" s="117"/>
      <c r="BO8" s="119">
        <v>2</v>
      </c>
      <c r="BP8" s="120">
        <f>IF(Q8=0,"",IF(BO8=0,"",(BO8/Q8)))</f>
        <v>0.33333333333333</v>
      </c>
      <c r="BQ8" s="121">
        <v>1</v>
      </c>
      <c r="BR8" s="122">
        <f>IFERROR(BQ8/BO8,"-")</f>
        <v>0.5</v>
      </c>
      <c r="BS8" s="123">
        <v>8000</v>
      </c>
      <c r="BT8" s="124">
        <f>IFERROR(BS8/BO8,"-")</f>
        <v>4000</v>
      </c>
      <c r="BU8" s="125"/>
      <c r="BV8" s="125">
        <v>1</v>
      </c>
      <c r="BW8" s="125"/>
      <c r="BX8" s="126">
        <v>1</v>
      </c>
      <c r="BY8" s="127">
        <f>IF(Q8=0,"",IF(BX8=0,"",(BX8/Q8)))</f>
        <v>0.16666666666667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11000</v>
      </c>
      <c r="CR8" s="141">
        <v>8000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10</v>
      </c>
      <c r="M9" s="80">
        <v>0</v>
      </c>
      <c r="N9" s="80">
        <v>63</v>
      </c>
      <c r="O9" s="91">
        <v>4</v>
      </c>
      <c r="P9" s="92">
        <v>0</v>
      </c>
      <c r="Q9" s="93">
        <f>O9+P9</f>
        <v>4</v>
      </c>
      <c r="R9" s="81">
        <f>IFERROR(Q9/N9,"-")</f>
        <v>0.063492063492063</v>
      </c>
      <c r="S9" s="80">
        <v>0</v>
      </c>
      <c r="T9" s="80">
        <v>3</v>
      </c>
      <c r="U9" s="81">
        <f>IFERROR(T9/(Q9),"-")</f>
        <v>0.75</v>
      </c>
      <c r="V9" s="82"/>
      <c r="W9" s="83">
        <v>1</v>
      </c>
      <c r="X9" s="81">
        <f>IF(Q9=0,"-",W9/Q9)</f>
        <v>0.25</v>
      </c>
      <c r="Y9" s="186">
        <v>3000</v>
      </c>
      <c r="Z9" s="187">
        <f>IFERROR(Y9/Q9,"-")</f>
        <v>750</v>
      </c>
      <c r="AA9" s="187">
        <f>IFERROR(Y9/W9,"-")</f>
        <v>3000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0.25</v>
      </c>
      <c r="BH9" s="112">
        <v>1</v>
      </c>
      <c r="BI9" s="114">
        <f>IFERROR(BH9/BF9,"-")</f>
        <v>1</v>
      </c>
      <c r="BJ9" s="115">
        <v>3000</v>
      </c>
      <c r="BK9" s="116">
        <f>IFERROR(BJ9/BF9,"-")</f>
        <v>3000</v>
      </c>
      <c r="BL9" s="117">
        <v>1</v>
      </c>
      <c r="BM9" s="117"/>
      <c r="BN9" s="117"/>
      <c r="BO9" s="119">
        <v>2</v>
      </c>
      <c r="BP9" s="120">
        <f>IF(Q9=0,"",IF(BO9=0,"",(BO9/Q9)))</f>
        <v>0.5</v>
      </c>
      <c r="BQ9" s="121">
        <v>1</v>
      </c>
      <c r="BR9" s="122">
        <f>IFERROR(BQ9/BO9,"-")</f>
        <v>0.5</v>
      </c>
      <c r="BS9" s="123">
        <v>13000</v>
      </c>
      <c r="BT9" s="124">
        <f>IFERROR(BS9/BO9,"-")</f>
        <v>6500</v>
      </c>
      <c r="BU9" s="125"/>
      <c r="BV9" s="125">
        <v>1</v>
      </c>
      <c r="BW9" s="125"/>
      <c r="BX9" s="126">
        <v>1</v>
      </c>
      <c r="BY9" s="127">
        <f>IF(Q9=0,"",IF(BX9=0,"",(BX9/Q9)))</f>
        <v>0.25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3000</v>
      </c>
      <c r="CR9" s="141">
        <v>13000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127</v>
      </c>
      <c r="M10" s="80">
        <v>97</v>
      </c>
      <c r="N10" s="80">
        <v>45</v>
      </c>
      <c r="O10" s="91">
        <v>14</v>
      </c>
      <c r="P10" s="92">
        <v>0</v>
      </c>
      <c r="Q10" s="93">
        <f>O10+P10</f>
        <v>14</v>
      </c>
      <c r="R10" s="81">
        <f>IFERROR(Q10/N10,"-")</f>
        <v>0.31111111111111</v>
      </c>
      <c r="S10" s="80">
        <v>1</v>
      </c>
      <c r="T10" s="80">
        <v>3</v>
      </c>
      <c r="U10" s="81">
        <f>IFERROR(T10/(Q10),"-")</f>
        <v>0.21428571428571</v>
      </c>
      <c r="V10" s="82"/>
      <c r="W10" s="83">
        <v>1</v>
      </c>
      <c r="X10" s="81">
        <f>IF(Q10=0,"-",W10/Q10)</f>
        <v>0.071428571428571</v>
      </c>
      <c r="Y10" s="186">
        <v>6000</v>
      </c>
      <c r="Z10" s="187">
        <f>IFERROR(Y10/Q10,"-")</f>
        <v>428.57142857143</v>
      </c>
      <c r="AA10" s="187">
        <f>IFERROR(Y10/W10,"-")</f>
        <v>6000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2</v>
      </c>
      <c r="BG10" s="113">
        <f>IF(Q10=0,"",IF(BF10=0,"",(BF10/Q10)))</f>
        <v>0.14285714285714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7</v>
      </c>
      <c r="BP10" s="120">
        <f>IF(Q10=0,"",IF(BO10=0,"",(BO10/Q10)))</f>
        <v>0.5</v>
      </c>
      <c r="BQ10" s="121">
        <v>1</v>
      </c>
      <c r="BR10" s="122">
        <f>IFERROR(BQ10/BO10,"-")</f>
        <v>0.14285714285714</v>
      </c>
      <c r="BS10" s="123">
        <v>8000</v>
      </c>
      <c r="BT10" s="124">
        <f>IFERROR(BS10/BO10,"-")</f>
        <v>1142.8571428571</v>
      </c>
      <c r="BU10" s="125"/>
      <c r="BV10" s="125">
        <v>1</v>
      </c>
      <c r="BW10" s="125"/>
      <c r="BX10" s="126">
        <v>4</v>
      </c>
      <c r="BY10" s="127">
        <f>IF(Q10=0,"",IF(BX10=0,"",(BX10/Q10)))</f>
        <v>0.28571428571429</v>
      </c>
      <c r="BZ10" s="128">
        <v>1</v>
      </c>
      <c r="CA10" s="129">
        <f>IFERROR(BZ10/BX10,"-")</f>
        <v>0.25</v>
      </c>
      <c r="CB10" s="130">
        <v>1096000</v>
      </c>
      <c r="CC10" s="131">
        <f>IFERROR(CB10/BX10,"-")</f>
        <v>274000</v>
      </c>
      <c r="CD10" s="132"/>
      <c r="CE10" s="132"/>
      <c r="CF10" s="132">
        <v>1</v>
      </c>
      <c r="CG10" s="133">
        <v>1</v>
      </c>
      <c r="CH10" s="134">
        <f>IF(Q10=0,"",IF(CG10=0,"",(CG10/Q10)))</f>
        <v>0.071428571428571</v>
      </c>
      <c r="CI10" s="135">
        <v>1</v>
      </c>
      <c r="CJ10" s="136">
        <f>IFERROR(CI10/CG10,"-")</f>
        <v>1</v>
      </c>
      <c r="CK10" s="137">
        <v>6000</v>
      </c>
      <c r="CL10" s="138">
        <f>IFERROR(CK10/CG10,"-")</f>
        <v>6000</v>
      </c>
      <c r="CM10" s="139"/>
      <c r="CN10" s="139">
        <v>1</v>
      </c>
      <c r="CO10" s="139"/>
      <c r="CP10" s="140">
        <v>1</v>
      </c>
      <c r="CQ10" s="141">
        <v>6000</v>
      </c>
      <c r="CR10" s="141">
        <v>1096000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0.1925</v>
      </c>
      <c r="B11" s="189" t="s">
        <v>75</v>
      </c>
      <c r="C11" s="189" t="s">
        <v>58</v>
      </c>
      <c r="D11" s="189"/>
      <c r="E11" s="189" t="s">
        <v>76</v>
      </c>
      <c r="F11" s="189" t="s">
        <v>77</v>
      </c>
      <c r="G11" s="189" t="s">
        <v>78</v>
      </c>
      <c r="H11" s="89" t="s">
        <v>62</v>
      </c>
      <c r="I11" s="89" t="s">
        <v>79</v>
      </c>
      <c r="J11" s="89" t="s">
        <v>80</v>
      </c>
      <c r="K11" s="181">
        <v>400000</v>
      </c>
      <c r="L11" s="80">
        <v>0</v>
      </c>
      <c r="M11" s="80">
        <v>0</v>
      </c>
      <c r="N11" s="80">
        <v>90</v>
      </c>
      <c r="O11" s="91">
        <v>0</v>
      </c>
      <c r="P11" s="92">
        <v>0</v>
      </c>
      <c r="Q11" s="93">
        <f>O11+P11</f>
        <v>0</v>
      </c>
      <c r="R11" s="81">
        <f>IFERROR(Q11/N11,"-")</f>
        <v>0</v>
      </c>
      <c r="S11" s="80">
        <v>0</v>
      </c>
      <c r="T11" s="80">
        <v>0</v>
      </c>
      <c r="U11" s="81" t="str">
        <f>IFERROR(T11/(Q11),"-")</f>
        <v>-</v>
      </c>
      <c r="V11" s="82">
        <f>IFERROR(K11/SUM(Q11:Q17),"-")</f>
        <v>10256.41025641</v>
      </c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>
        <f>SUM(Y11:Y17)-SUM(K11:K17)</f>
        <v>-323000</v>
      </c>
      <c r="AC11" s="85">
        <f>SUM(Y11:Y17)/SUM(K11:K17)</f>
        <v>0.1925</v>
      </c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81</v>
      </c>
      <c r="C12" s="189" t="s">
        <v>58</v>
      </c>
      <c r="D12" s="189"/>
      <c r="E12" s="189" t="s">
        <v>76</v>
      </c>
      <c r="F12" s="189" t="s">
        <v>77</v>
      </c>
      <c r="G12" s="189" t="s">
        <v>78</v>
      </c>
      <c r="H12" s="89"/>
      <c r="I12" s="89" t="s">
        <v>79</v>
      </c>
      <c r="J12" s="89"/>
      <c r="K12" s="181"/>
      <c r="L12" s="80">
        <v>41</v>
      </c>
      <c r="M12" s="80">
        <v>0</v>
      </c>
      <c r="N12" s="80">
        <v>118</v>
      </c>
      <c r="O12" s="91">
        <v>10</v>
      </c>
      <c r="P12" s="92">
        <v>1</v>
      </c>
      <c r="Q12" s="93">
        <f>O12+P12</f>
        <v>11</v>
      </c>
      <c r="R12" s="81">
        <f>IFERROR(Q12/N12,"-")</f>
        <v>0.093220338983051</v>
      </c>
      <c r="S12" s="80">
        <v>0</v>
      </c>
      <c r="T12" s="80">
        <v>4</v>
      </c>
      <c r="U12" s="81">
        <f>IFERROR(T12/(Q12),"-")</f>
        <v>0.36363636363636</v>
      </c>
      <c r="V12" s="82"/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/>
      <c r="AC12" s="85"/>
      <c r="AD12" s="78"/>
      <c r="AE12" s="94">
        <v>1</v>
      </c>
      <c r="AF12" s="95">
        <f>IF(Q12=0,"",IF(AE12=0,"",(AE12/Q12)))</f>
        <v>0.090909090909091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1</v>
      </c>
      <c r="AO12" s="101">
        <f>IF(Q12=0,"",IF(AN12=0,"",(AN12/Q12)))</f>
        <v>0.090909090909091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</v>
      </c>
      <c r="AX12" s="107">
        <f>IF(Q12=0,"",IF(AW12=0,"",(AW12/Q12)))</f>
        <v>0.090909090909091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2</v>
      </c>
      <c r="BG12" s="113">
        <f>IF(Q12=0,"",IF(BF12=0,"",(BF12/Q12)))</f>
        <v>0.18181818181818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3</v>
      </c>
      <c r="BP12" s="120">
        <f>IF(Q12=0,"",IF(BO12=0,"",(BO12/Q12)))</f>
        <v>0.27272727272727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3</v>
      </c>
      <c r="BY12" s="127">
        <f>IF(Q12=0,"",IF(BX12=0,"",(BX12/Q12)))</f>
        <v>0.27272727272727</v>
      </c>
      <c r="BZ12" s="128">
        <v>1</v>
      </c>
      <c r="CA12" s="129">
        <f>IFERROR(BZ12/BX12,"-")</f>
        <v>0.33333333333333</v>
      </c>
      <c r="CB12" s="130">
        <v>5000</v>
      </c>
      <c r="CC12" s="131">
        <f>IFERROR(CB12/BX12,"-")</f>
        <v>1666.6666666667</v>
      </c>
      <c r="CD12" s="132">
        <v>1</v>
      </c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>
        <v>5000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82</v>
      </c>
      <c r="C13" s="189" t="s">
        <v>58</v>
      </c>
      <c r="D13" s="189"/>
      <c r="E13" s="189" t="s">
        <v>83</v>
      </c>
      <c r="F13" s="189" t="s">
        <v>84</v>
      </c>
      <c r="G13" s="189" t="s">
        <v>61</v>
      </c>
      <c r="H13" s="89"/>
      <c r="I13" s="89" t="s">
        <v>79</v>
      </c>
      <c r="J13" s="89"/>
      <c r="K13" s="181"/>
      <c r="L13" s="80">
        <v>10</v>
      </c>
      <c r="M13" s="80">
        <v>0</v>
      </c>
      <c r="N13" s="80">
        <v>64</v>
      </c>
      <c r="O13" s="91">
        <v>5</v>
      </c>
      <c r="P13" s="92">
        <v>0</v>
      </c>
      <c r="Q13" s="93">
        <f>O13+P13</f>
        <v>5</v>
      </c>
      <c r="R13" s="81">
        <f>IFERROR(Q13/N13,"-")</f>
        <v>0.078125</v>
      </c>
      <c r="S13" s="80">
        <v>0</v>
      </c>
      <c r="T13" s="80">
        <v>4</v>
      </c>
      <c r="U13" s="81">
        <f>IFERROR(T13/(Q13),"-")</f>
        <v>0.8</v>
      </c>
      <c r="V13" s="82"/>
      <c r="W13" s="83">
        <v>1</v>
      </c>
      <c r="X13" s="81">
        <f>IF(Q13=0,"-",W13/Q13)</f>
        <v>0.2</v>
      </c>
      <c r="Y13" s="186">
        <v>2000</v>
      </c>
      <c r="Z13" s="187">
        <f>IFERROR(Y13/Q13,"-")</f>
        <v>400</v>
      </c>
      <c r="AA13" s="187">
        <f>IFERROR(Y13/W13,"-")</f>
        <v>2000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0.2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0.2</v>
      </c>
      <c r="BH13" s="112">
        <v>1</v>
      </c>
      <c r="BI13" s="114">
        <f>IFERROR(BH13/BF13,"-")</f>
        <v>1</v>
      </c>
      <c r="BJ13" s="115">
        <v>2000</v>
      </c>
      <c r="BK13" s="116">
        <f>IFERROR(BJ13/BF13,"-")</f>
        <v>2000</v>
      </c>
      <c r="BL13" s="117">
        <v>1</v>
      </c>
      <c r="BM13" s="117"/>
      <c r="BN13" s="117"/>
      <c r="BO13" s="119">
        <v>2</v>
      </c>
      <c r="BP13" s="120">
        <f>IF(Q13=0,"",IF(BO13=0,"",(BO13/Q13)))</f>
        <v>0.4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0.2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2000</v>
      </c>
      <c r="CR13" s="141">
        <v>2000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85</v>
      </c>
      <c r="C14" s="189" t="s">
        <v>58</v>
      </c>
      <c r="D14" s="189"/>
      <c r="E14" s="189" t="s">
        <v>86</v>
      </c>
      <c r="F14" s="189" t="s">
        <v>87</v>
      </c>
      <c r="G14" s="189" t="s">
        <v>78</v>
      </c>
      <c r="H14" s="89"/>
      <c r="I14" s="89" t="s">
        <v>79</v>
      </c>
      <c r="J14" s="89"/>
      <c r="K14" s="181"/>
      <c r="L14" s="80">
        <v>0</v>
      </c>
      <c r="M14" s="80">
        <v>0</v>
      </c>
      <c r="N14" s="80">
        <v>83</v>
      </c>
      <c r="O14" s="91">
        <v>0</v>
      </c>
      <c r="P14" s="92">
        <v>0</v>
      </c>
      <c r="Q14" s="93">
        <f>O14+P14</f>
        <v>0</v>
      </c>
      <c r="R14" s="81">
        <f>IFERROR(Q14/N14,"-")</f>
        <v>0</v>
      </c>
      <c r="S14" s="80">
        <v>0</v>
      </c>
      <c r="T14" s="80">
        <v>0</v>
      </c>
      <c r="U14" s="81" t="str">
        <f>IFERROR(T14/(Q14),"-")</f>
        <v>-</v>
      </c>
      <c r="V14" s="82"/>
      <c r="W14" s="83">
        <v>0</v>
      </c>
      <c r="X14" s="81" t="str">
        <f>IF(Q14=0,"-",W14/Q14)</f>
        <v>-</v>
      </c>
      <c r="Y14" s="186">
        <v>0</v>
      </c>
      <c r="Z14" s="187" t="str">
        <f>IFERROR(Y14/Q14,"-")</f>
        <v>-</v>
      </c>
      <c r="AA14" s="187" t="str">
        <f>IFERROR(Y14/W14,"-")</f>
        <v>-</v>
      </c>
      <c r="AB14" s="181"/>
      <c r="AC14" s="85"/>
      <c r="AD14" s="78"/>
      <c r="AE14" s="94"/>
      <c r="AF14" s="95" t="str">
        <f>IF(Q14=0,"",IF(AE14=0,"",(AE14/Q14)))</f>
        <v/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 t="str">
        <f>IF(Q14=0,"",IF(AN14=0,"",(AN14/Q14)))</f>
        <v/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 t="str">
        <f>IF(Q14=0,"",IF(AW14=0,"",(AW14/Q14)))</f>
        <v/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 t="str">
        <f>IF(Q14=0,"",IF(BF14=0,"",(BF14/Q14)))</f>
        <v/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 t="str">
        <f>IF(Q14=0,"",IF(BO14=0,"",(BO14/Q14)))</f>
        <v/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 t="str">
        <f>IF(Q14=0,"",IF(BX14=0,"",(BX14/Q14)))</f>
        <v/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 t="str">
        <f>IF(Q14=0,"",IF(CG14=0,"",(CG14/Q14)))</f>
        <v/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88</v>
      </c>
      <c r="C15" s="189" t="s">
        <v>58</v>
      </c>
      <c r="D15" s="189"/>
      <c r="E15" s="189" t="s">
        <v>86</v>
      </c>
      <c r="F15" s="189" t="s">
        <v>87</v>
      </c>
      <c r="G15" s="189" t="s">
        <v>78</v>
      </c>
      <c r="H15" s="89"/>
      <c r="I15" s="89" t="s">
        <v>79</v>
      </c>
      <c r="J15" s="89"/>
      <c r="K15" s="181"/>
      <c r="L15" s="80">
        <v>18</v>
      </c>
      <c r="M15" s="80">
        <v>0</v>
      </c>
      <c r="N15" s="80">
        <v>117</v>
      </c>
      <c r="O15" s="91">
        <v>5</v>
      </c>
      <c r="P15" s="92">
        <v>0</v>
      </c>
      <c r="Q15" s="93">
        <f>O15+P15</f>
        <v>5</v>
      </c>
      <c r="R15" s="81">
        <f>IFERROR(Q15/N15,"-")</f>
        <v>0.042735042735043</v>
      </c>
      <c r="S15" s="80">
        <v>0</v>
      </c>
      <c r="T15" s="80">
        <v>3</v>
      </c>
      <c r="U15" s="81">
        <f>IFERROR(T15/(Q15),"-")</f>
        <v>0.6</v>
      </c>
      <c r="V15" s="82"/>
      <c r="W15" s="83">
        <v>1</v>
      </c>
      <c r="X15" s="81">
        <f>IF(Q15=0,"-",W15/Q15)</f>
        <v>0.2</v>
      </c>
      <c r="Y15" s="186">
        <v>3000</v>
      </c>
      <c r="Z15" s="187">
        <f>IFERROR(Y15/Q15,"-")</f>
        <v>600</v>
      </c>
      <c r="AA15" s="187">
        <f>IFERROR(Y15/W15,"-")</f>
        <v>3000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0.2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4</v>
      </c>
      <c r="BP15" s="120">
        <f>IF(Q15=0,"",IF(BO15=0,"",(BO15/Q15)))</f>
        <v>0.8</v>
      </c>
      <c r="BQ15" s="121">
        <v>1</v>
      </c>
      <c r="BR15" s="122">
        <f>IFERROR(BQ15/BO15,"-")</f>
        <v>0.25</v>
      </c>
      <c r="BS15" s="123">
        <v>3000</v>
      </c>
      <c r="BT15" s="124">
        <f>IFERROR(BS15/BO15,"-")</f>
        <v>750</v>
      </c>
      <c r="BU15" s="125">
        <v>1</v>
      </c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3000</v>
      </c>
      <c r="CR15" s="141">
        <v>3000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89</v>
      </c>
      <c r="C16" s="189" t="s">
        <v>58</v>
      </c>
      <c r="D16" s="189"/>
      <c r="E16" s="189" t="s">
        <v>90</v>
      </c>
      <c r="F16" s="189" t="s">
        <v>91</v>
      </c>
      <c r="G16" s="189" t="s">
        <v>61</v>
      </c>
      <c r="H16" s="89"/>
      <c r="I16" s="89" t="s">
        <v>79</v>
      </c>
      <c r="J16" s="89"/>
      <c r="K16" s="181"/>
      <c r="L16" s="80">
        <v>21</v>
      </c>
      <c r="M16" s="80">
        <v>0</v>
      </c>
      <c r="N16" s="80">
        <v>125</v>
      </c>
      <c r="O16" s="91">
        <v>9</v>
      </c>
      <c r="P16" s="92">
        <v>0</v>
      </c>
      <c r="Q16" s="93">
        <f>O16+P16</f>
        <v>9</v>
      </c>
      <c r="R16" s="81">
        <f>IFERROR(Q16/N16,"-")</f>
        <v>0.072</v>
      </c>
      <c r="S16" s="80">
        <v>0</v>
      </c>
      <c r="T16" s="80">
        <v>3</v>
      </c>
      <c r="U16" s="81">
        <f>IFERROR(T16/(Q16),"-")</f>
        <v>0.33333333333333</v>
      </c>
      <c r="V16" s="82"/>
      <c r="W16" s="83">
        <v>1</v>
      </c>
      <c r="X16" s="81">
        <f>IF(Q16=0,"-",W16/Q16)</f>
        <v>0.11111111111111</v>
      </c>
      <c r="Y16" s="186">
        <v>25000</v>
      </c>
      <c r="Z16" s="187">
        <f>IFERROR(Y16/Q16,"-")</f>
        <v>2777.7777777778</v>
      </c>
      <c r="AA16" s="187">
        <f>IFERROR(Y16/W16,"-")</f>
        <v>25000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>
        <v>1</v>
      </c>
      <c r="AX16" s="107">
        <f>IF(Q16=0,"",IF(AW16=0,"",(AW16/Q16)))</f>
        <v>0.11111111111111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3</v>
      </c>
      <c r="BG16" s="113">
        <f>IF(Q16=0,"",IF(BF16=0,"",(BF16/Q16)))</f>
        <v>0.33333333333333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2</v>
      </c>
      <c r="BP16" s="120">
        <f>IF(Q16=0,"",IF(BO16=0,"",(BO16/Q16)))</f>
        <v>0.22222222222222</v>
      </c>
      <c r="BQ16" s="121">
        <v>1</v>
      </c>
      <c r="BR16" s="122">
        <f>IFERROR(BQ16/BO16,"-")</f>
        <v>0.5</v>
      </c>
      <c r="BS16" s="123">
        <v>25000</v>
      </c>
      <c r="BT16" s="124">
        <f>IFERROR(BS16/BO16,"-")</f>
        <v>12500</v>
      </c>
      <c r="BU16" s="125"/>
      <c r="BV16" s="125"/>
      <c r="BW16" s="125">
        <v>1</v>
      </c>
      <c r="BX16" s="126">
        <v>3</v>
      </c>
      <c r="BY16" s="127">
        <f>IF(Q16=0,"",IF(BX16=0,"",(BX16/Q16)))</f>
        <v>0.33333333333333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1</v>
      </c>
      <c r="CQ16" s="141">
        <v>25000</v>
      </c>
      <c r="CR16" s="141">
        <v>25000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92</v>
      </c>
      <c r="C17" s="189" t="s">
        <v>58</v>
      </c>
      <c r="D17" s="189"/>
      <c r="E17" s="189" t="s">
        <v>72</v>
      </c>
      <c r="F17" s="189" t="s">
        <v>72</v>
      </c>
      <c r="G17" s="189" t="s">
        <v>73</v>
      </c>
      <c r="H17" s="89"/>
      <c r="I17" s="89"/>
      <c r="J17" s="89"/>
      <c r="K17" s="181"/>
      <c r="L17" s="80">
        <v>97</v>
      </c>
      <c r="M17" s="80">
        <v>52</v>
      </c>
      <c r="N17" s="80">
        <v>24</v>
      </c>
      <c r="O17" s="91">
        <v>9</v>
      </c>
      <c r="P17" s="92">
        <v>0</v>
      </c>
      <c r="Q17" s="93">
        <f>O17+P17</f>
        <v>9</v>
      </c>
      <c r="R17" s="81">
        <f>IFERROR(Q17/N17,"-")</f>
        <v>0.375</v>
      </c>
      <c r="S17" s="80">
        <v>2</v>
      </c>
      <c r="T17" s="80">
        <v>0</v>
      </c>
      <c r="U17" s="81">
        <f>IFERROR(T17/(Q17),"-")</f>
        <v>0</v>
      </c>
      <c r="V17" s="82"/>
      <c r="W17" s="83">
        <v>1</v>
      </c>
      <c r="X17" s="81">
        <f>IF(Q17=0,"-",W17/Q17)</f>
        <v>0.11111111111111</v>
      </c>
      <c r="Y17" s="186">
        <v>47000</v>
      </c>
      <c r="Z17" s="187">
        <f>IFERROR(Y17/Q17,"-")</f>
        <v>5222.2222222222</v>
      </c>
      <c r="AA17" s="187">
        <f>IFERROR(Y17/W17,"-")</f>
        <v>47000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3</v>
      </c>
      <c r="BG17" s="113">
        <f>IF(Q17=0,"",IF(BF17=0,"",(BF17/Q17)))</f>
        <v>0.33333333333333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2</v>
      </c>
      <c r="BP17" s="120">
        <f>IF(Q17=0,"",IF(BO17=0,"",(BO17/Q17)))</f>
        <v>0.22222222222222</v>
      </c>
      <c r="BQ17" s="121">
        <v>1</v>
      </c>
      <c r="BR17" s="122">
        <f>IFERROR(BQ17/BO17,"-")</f>
        <v>0.5</v>
      </c>
      <c r="BS17" s="123">
        <v>13000</v>
      </c>
      <c r="BT17" s="124">
        <f>IFERROR(BS17/BO17,"-")</f>
        <v>6500</v>
      </c>
      <c r="BU17" s="125"/>
      <c r="BV17" s="125"/>
      <c r="BW17" s="125">
        <v>1</v>
      </c>
      <c r="BX17" s="126">
        <v>2</v>
      </c>
      <c r="BY17" s="127">
        <f>IF(Q17=0,"",IF(BX17=0,"",(BX17/Q17)))</f>
        <v>0.22222222222222</v>
      </c>
      <c r="BZ17" s="128">
        <v>1</v>
      </c>
      <c r="CA17" s="129">
        <f>IFERROR(BZ17/BX17,"-")</f>
        <v>0.5</v>
      </c>
      <c r="CB17" s="130">
        <v>47000</v>
      </c>
      <c r="CC17" s="131">
        <f>IFERROR(CB17/BX17,"-")</f>
        <v>23500</v>
      </c>
      <c r="CD17" s="132"/>
      <c r="CE17" s="132"/>
      <c r="CF17" s="132">
        <v>1</v>
      </c>
      <c r="CG17" s="133">
        <v>2</v>
      </c>
      <c r="CH17" s="134">
        <f>IF(Q17=0,"",IF(CG17=0,"",(CG17/Q17)))</f>
        <v>0.22222222222222</v>
      </c>
      <c r="CI17" s="135"/>
      <c r="CJ17" s="136">
        <f>IFERROR(CI17/CG17,"-")</f>
        <v>0</v>
      </c>
      <c r="CK17" s="137"/>
      <c r="CL17" s="138">
        <f>IFERROR(CK17/CG17,"-")</f>
        <v>0</v>
      </c>
      <c r="CM17" s="139"/>
      <c r="CN17" s="139"/>
      <c r="CO17" s="139"/>
      <c r="CP17" s="140">
        <v>1</v>
      </c>
      <c r="CQ17" s="141">
        <v>47000</v>
      </c>
      <c r="CR17" s="141">
        <v>47000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>
        <f>AC18</f>
        <v>3.3546666666667</v>
      </c>
      <c r="B18" s="189" t="s">
        <v>93</v>
      </c>
      <c r="C18" s="189" t="s">
        <v>58</v>
      </c>
      <c r="D18" s="189"/>
      <c r="E18" s="189" t="s">
        <v>94</v>
      </c>
      <c r="F18" s="189" t="s">
        <v>95</v>
      </c>
      <c r="G18" s="189" t="s">
        <v>78</v>
      </c>
      <c r="H18" s="89" t="s">
        <v>96</v>
      </c>
      <c r="I18" s="89" t="s">
        <v>97</v>
      </c>
      <c r="J18" s="89" t="s">
        <v>98</v>
      </c>
      <c r="K18" s="181">
        <v>300000</v>
      </c>
      <c r="L18" s="80">
        <v>0</v>
      </c>
      <c r="M18" s="80">
        <v>0</v>
      </c>
      <c r="N18" s="80">
        <v>51</v>
      </c>
      <c r="O18" s="91">
        <v>0</v>
      </c>
      <c r="P18" s="92">
        <v>0</v>
      </c>
      <c r="Q18" s="93">
        <f>O18+P18</f>
        <v>0</v>
      </c>
      <c r="R18" s="81">
        <f>IFERROR(Q18/N18,"-")</f>
        <v>0</v>
      </c>
      <c r="S18" s="80">
        <v>0</v>
      </c>
      <c r="T18" s="80">
        <v>0</v>
      </c>
      <c r="U18" s="81" t="str">
        <f>IFERROR(T18/(Q18),"-")</f>
        <v>-</v>
      </c>
      <c r="V18" s="82">
        <f>IFERROR(K18/SUM(Q18:Q35),"-")</f>
        <v>4761.9047619048</v>
      </c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>
        <f>SUM(Y18:Y35)-SUM(K18:K35)</f>
        <v>706400</v>
      </c>
      <c r="AC18" s="85">
        <f>SUM(Y18:Y35)/SUM(K18:K35)</f>
        <v>3.3546666666667</v>
      </c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99</v>
      </c>
      <c r="C19" s="189" t="s">
        <v>58</v>
      </c>
      <c r="D19" s="189"/>
      <c r="E19" s="189" t="s">
        <v>94</v>
      </c>
      <c r="F19" s="189" t="s">
        <v>95</v>
      </c>
      <c r="G19" s="189" t="s">
        <v>78</v>
      </c>
      <c r="H19" s="89"/>
      <c r="I19" s="89" t="s">
        <v>97</v>
      </c>
      <c r="J19" s="89"/>
      <c r="K19" s="181"/>
      <c r="L19" s="80">
        <v>14</v>
      </c>
      <c r="M19" s="80">
        <v>0</v>
      </c>
      <c r="N19" s="80">
        <v>60</v>
      </c>
      <c r="O19" s="91">
        <v>7</v>
      </c>
      <c r="P19" s="92">
        <v>0</v>
      </c>
      <c r="Q19" s="93">
        <f>O19+P19</f>
        <v>7</v>
      </c>
      <c r="R19" s="81">
        <f>IFERROR(Q19/N19,"-")</f>
        <v>0.11666666666667</v>
      </c>
      <c r="S19" s="80">
        <v>0</v>
      </c>
      <c r="T19" s="80">
        <v>4</v>
      </c>
      <c r="U19" s="81">
        <f>IFERROR(T19/(Q19),"-")</f>
        <v>0.57142857142857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1</v>
      </c>
      <c r="AO19" s="101">
        <f>IF(Q19=0,"",IF(AN19=0,"",(AN19/Q19)))</f>
        <v>0.14285714285714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2</v>
      </c>
      <c r="AX19" s="107">
        <f>IF(Q19=0,"",IF(AW19=0,"",(AW19/Q19)))</f>
        <v>0.28571428571429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>
        <v>2</v>
      </c>
      <c r="BG19" s="113">
        <f>IF(Q19=0,"",IF(BF19=0,"",(BF19/Q19)))</f>
        <v>0.28571428571429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1</v>
      </c>
      <c r="BP19" s="120">
        <f>IF(Q19=0,"",IF(BO19=0,"",(BO19/Q19)))</f>
        <v>0.14285714285714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1</v>
      </c>
      <c r="BY19" s="127">
        <f>IF(Q19=0,"",IF(BX19=0,"",(BX19/Q19)))</f>
        <v>0.14285714285714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100</v>
      </c>
      <c r="C20" s="189" t="s">
        <v>58</v>
      </c>
      <c r="D20" s="189"/>
      <c r="E20" s="189" t="s">
        <v>101</v>
      </c>
      <c r="F20" s="189" t="s">
        <v>102</v>
      </c>
      <c r="G20" s="189" t="s">
        <v>78</v>
      </c>
      <c r="H20" s="89" t="s">
        <v>103</v>
      </c>
      <c r="I20" s="89" t="s">
        <v>97</v>
      </c>
      <c r="J20" s="89" t="s">
        <v>104</v>
      </c>
      <c r="K20" s="181"/>
      <c r="L20" s="80">
        <v>8</v>
      </c>
      <c r="M20" s="80">
        <v>0</v>
      </c>
      <c r="N20" s="80">
        <v>17</v>
      </c>
      <c r="O20" s="91">
        <v>3</v>
      </c>
      <c r="P20" s="92">
        <v>0</v>
      </c>
      <c r="Q20" s="93">
        <f>O20+P20</f>
        <v>3</v>
      </c>
      <c r="R20" s="81">
        <f>IFERROR(Q20/N20,"-")</f>
        <v>0.17647058823529</v>
      </c>
      <c r="S20" s="80">
        <v>1</v>
      </c>
      <c r="T20" s="80">
        <v>0</v>
      </c>
      <c r="U20" s="81">
        <f>IFERROR(T20/(Q20),"-")</f>
        <v>0</v>
      </c>
      <c r="V20" s="82"/>
      <c r="W20" s="83">
        <v>1</v>
      </c>
      <c r="X20" s="81">
        <f>IF(Q20=0,"-",W20/Q20)</f>
        <v>0.33333333333333</v>
      </c>
      <c r="Y20" s="186">
        <v>843000</v>
      </c>
      <c r="Z20" s="187">
        <f>IFERROR(Y20/Q20,"-")</f>
        <v>281000</v>
      </c>
      <c r="AA20" s="187">
        <f>IFERROR(Y20/W20,"-")</f>
        <v>843000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1</v>
      </c>
      <c r="AO20" s="101">
        <f>IF(Q20=0,"",IF(AN20=0,"",(AN20/Q20)))</f>
        <v>0.33333333333333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>
        <v>2</v>
      </c>
      <c r="BY20" s="127">
        <f>IF(Q20=0,"",IF(BX20=0,"",(BX20/Q20)))</f>
        <v>0.66666666666667</v>
      </c>
      <c r="BZ20" s="128">
        <v>1</v>
      </c>
      <c r="CA20" s="129">
        <f>IFERROR(BZ20/BX20,"-")</f>
        <v>0.5</v>
      </c>
      <c r="CB20" s="130">
        <v>843000</v>
      </c>
      <c r="CC20" s="131">
        <f>IFERROR(CB20/BX20,"-")</f>
        <v>421500</v>
      </c>
      <c r="CD20" s="132"/>
      <c r="CE20" s="132"/>
      <c r="CF20" s="132">
        <v>1</v>
      </c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1</v>
      </c>
      <c r="CQ20" s="141">
        <v>843000</v>
      </c>
      <c r="CR20" s="141">
        <v>843000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/>
      <c r="B21" s="189" t="s">
        <v>105</v>
      </c>
      <c r="C21" s="189" t="s">
        <v>58</v>
      </c>
      <c r="D21" s="189"/>
      <c r="E21" s="189" t="s">
        <v>106</v>
      </c>
      <c r="F21" s="189" t="s">
        <v>107</v>
      </c>
      <c r="G21" s="189" t="s">
        <v>61</v>
      </c>
      <c r="H21" s="89" t="s">
        <v>108</v>
      </c>
      <c r="I21" s="89" t="s">
        <v>97</v>
      </c>
      <c r="J21" s="89" t="s">
        <v>109</v>
      </c>
      <c r="K21" s="181"/>
      <c r="L21" s="80">
        <v>7</v>
      </c>
      <c r="M21" s="80">
        <v>0</v>
      </c>
      <c r="N21" s="80">
        <v>42</v>
      </c>
      <c r="O21" s="91">
        <v>1</v>
      </c>
      <c r="P21" s="92">
        <v>0</v>
      </c>
      <c r="Q21" s="93">
        <f>O21+P21</f>
        <v>1</v>
      </c>
      <c r="R21" s="81">
        <f>IFERROR(Q21/N21,"-")</f>
        <v>0.023809523809524</v>
      </c>
      <c r="S21" s="80">
        <v>1</v>
      </c>
      <c r="T21" s="80">
        <v>0</v>
      </c>
      <c r="U21" s="81">
        <f>IFERROR(T21/(Q21),"-")</f>
        <v>0</v>
      </c>
      <c r="V21" s="82"/>
      <c r="W21" s="83">
        <v>0</v>
      </c>
      <c r="X21" s="81">
        <f>IF(Q21=0,"-",W21/Q21)</f>
        <v>0</v>
      </c>
      <c r="Y21" s="186">
        <v>3000</v>
      </c>
      <c r="Z21" s="187">
        <f>IFERROR(Y21/Q21,"-")</f>
        <v>3000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>
        <f>IF(Q21=0,"",IF(BO21=0,"",(BO21/Q21)))</f>
        <v>0</v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>
        <v>1</v>
      </c>
      <c r="BY21" s="127">
        <f>IF(Q21=0,"",IF(BX21=0,"",(BX21/Q21)))</f>
        <v>1</v>
      </c>
      <c r="BZ21" s="128">
        <v>1</v>
      </c>
      <c r="CA21" s="129">
        <f>IFERROR(BZ21/BX21,"-")</f>
        <v>1</v>
      </c>
      <c r="CB21" s="130">
        <v>3000</v>
      </c>
      <c r="CC21" s="131">
        <f>IFERROR(CB21/BX21,"-")</f>
        <v>3000</v>
      </c>
      <c r="CD21" s="132">
        <v>1</v>
      </c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3000</v>
      </c>
      <c r="CR21" s="141">
        <v>3000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110</v>
      </c>
      <c r="C22" s="189" t="s">
        <v>58</v>
      </c>
      <c r="D22" s="189"/>
      <c r="E22" s="189" t="s">
        <v>111</v>
      </c>
      <c r="F22" s="189" t="s">
        <v>60</v>
      </c>
      <c r="G22" s="189" t="s">
        <v>78</v>
      </c>
      <c r="H22" s="89" t="s">
        <v>112</v>
      </c>
      <c r="I22" s="89" t="s">
        <v>97</v>
      </c>
      <c r="J22" s="190" t="s">
        <v>113</v>
      </c>
      <c r="K22" s="181"/>
      <c r="L22" s="80">
        <v>5</v>
      </c>
      <c r="M22" s="80">
        <v>0</v>
      </c>
      <c r="N22" s="80">
        <v>27</v>
      </c>
      <c r="O22" s="91">
        <v>4</v>
      </c>
      <c r="P22" s="92">
        <v>0</v>
      </c>
      <c r="Q22" s="93">
        <f>O22+P22</f>
        <v>4</v>
      </c>
      <c r="R22" s="81">
        <f>IFERROR(Q22/N22,"-")</f>
        <v>0.14814814814815</v>
      </c>
      <c r="S22" s="80">
        <v>0</v>
      </c>
      <c r="T22" s="80">
        <v>0</v>
      </c>
      <c r="U22" s="81">
        <f>IFERROR(T22/(Q22),"-")</f>
        <v>0</v>
      </c>
      <c r="V22" s="82"/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>
        <v>1</v>
      </c>
      <c r="AX22" s="107">
        <f>IF(Q22=0,"",IF(AW22=0,"",(AW22/Q22)))</f>
        <v>0.25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2</v>
      </c>
      <c r="BP22" s="120">
        <f>IF(Q22=0,"",IF(BO22=0,"",(BO22/Q22)))</f>
        <v>0.5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</v>
      </c>
      <c r="BY22" s="127">
        <f>IF(Q22=0,"",IF(BX22=0,"",(BX22/Q22)))</f>
        <v>0.25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114</v>
      </c>
      <c r="C23" s="189" t="s">
        <v>58</v>
      </c>
      <c r="D23" s="189"/>
      <c r="E23" s="189" t="s">
        <v>94</v>
      </c>
      <c r="F23" s="189" t="s">
        <v>95</v>
      </c>
      <c r="G23" s="189" t="s">
        <v>78</v>
      </c>
      <c r="H23" s="89" t="s">
        <v>115</v>
      </c>
      <c r="I23" s="89" t="s">
        <v>97</v>
      </c>
      <c r="J23" s="89" t="s">
        <v>116</v>
      </c>
      <c r="K23" s="181"/>
      <c r="L23" s="80">
        <v>0</v>
      </c>
      <c r="M23" s="80">
        <v>0</v>
      </c>
      <c r="N23" s="80">
        <v>79</v>
      </c>
      <c r="O23" s="91">
        <v>0</v>
      </c>
      <c r="P23" s="92">
        <v>0</v>
      </c>
      <c r="Q23" s="93">
        <f>O23+P23</f>
        <v>0</v>
      </c>
      <c r="R23" s="81">
        <f>IFERROR(Q23/N23,"-")</f>
        <v>0</v>
      </c>
      <c r="S23" s="80">
        <v>0</v>
      </c>
      <c r="T23" s="80">
        <v>0</v>
      </c>
      <c r="U23" s="81" t="str">
        <f>IFERROR(T23/(Q23),"-")</f>
        <v>-</v>
      </c>
      <c r="V23" s="82"/>
      <c r="W23" s="83">
        <v>0</v>
      </c>
      <c r="X23" s="81" t="str">
        <f>IF(Q23=0,"-",W23/Q23)</f>
        <v>-</v>
      </c>
      <c r="Y23" s="186">
        <v>0</v>
      </c>
      <c r="Z23" s="187" t="str">
        <f>IFERROR(Y23/Q23,"-")</f>
        <v>-</v>
      </c>
      <c r="AA23" s="187" t="str">
        <f>IFERROR(Y23/W23,"-")</f>
        <v>-</v>
      </c>
      <c r="AB23" s="181"/>
      <c r="AC23" s="85"/>
      <c r="AD23" s="78"/>
      <c r="AE23" s="94"/>
      <c r="AF23" s="95" t="str">
        <f>IF(Q23=0,"",IF(AE23=0,"",(AE23/Q23)))</f>
        <v/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 t="str">
        <f>IF(Q23=0,"",IF(AN23=0,"",(AN23/Q23)))</f>
        <v/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 t="str">
        <f>IF(Q23=0,"",IF(AW23=0,"",(AW23/Q23)))</f>
        <v/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 t="str">
        <f>IF(Q23=0,"",IF(BF23=0,"",(BF23/Q23)))</f>
        <v/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 t="str">
        <f>IF(Q23=0,"",IF(BO23=0,"",(BO23/Q23)))</f>
        <v/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 t="str">
        <f>IF(Q23=0,"",IF(BX23=0,"",(BX23/Q23)))</f>
        <v/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 t="str">
        <f>IF(Q23=0,"",IF(CG23=0,"",(CG23/Q23)))</f>
        <v/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117</v>
      </c>
      <c r="C24" s="189" t="s">
        <v>58</v>
      </c>
      <c r="D24" s="189"/>
      <c r="E24" s="189" t="s">
        <v>94</v>
      </c>
      <c r="F24" s="189" t="s">
        <v>95</v>
      </c>
      <c r="G24" s="189" t="s">
        <v>78</v>
      </c>
      <c r="H24" s="89"/>
      <c r="I24" s="89" t="s">
        <v>97</v>
      </c>
      <c r="J24" s="89"/>
      <c r="K24" s="181"/>
      <c r="L24" s="80">
        <v>31</v>
      </c>
      <c r="M24" s="80">
        <v>0</v>
      </c>
      <c r="N24" s="80">
        <v>132</v>
      </c>
      <c r="O24" s="91">
        <v>13</v>
      </c>
      <c r="P24" s="92">
        <v>0</v>
      </c>
      <c r="Q24" s="93">
        <f>O24+P24</f>
        <v>13</v>
      </c>
      <c r="R24" s="81">
        <f>IFERROR(Q24/N24,"-")</f>
        <v>0.098484848484848</v>
      </c>
      <c r="S24" s="80">
        <v>1</v>
      </c>
      <c r="T24" s="80">
        <v>3</v>
      </c>
      <c r="U24" s="81">
        <f>IFERROR(T24/(Q24),"-")</f>
        <v>0.23076923076923</v>
      </c>
      <c r="V24" s="82"/>
      <c r="W24" s="83">
        <v>1</v>
      </c>
      <c r="X24" s="81">
        <f>IF(Q24=0,"-",W24/Q24)</f>
        <v>0.076923076923077</v>
      </c>
      <c r="Y24" s="186">
        <v>8000</v>
      </c>
      <c r="Z24" s="187">
        <f>IFERROR(Y24/Q24,"-")</f>
        <v>615.38461538462</v>
      </c>
      <c r="AA24" s="187">
        <f>IFERROR(Y24/W24,"-")</f>
        <v>8000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0.076923076923077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>
        <v>1</v>
      </c>
      <c r="AX24" s="107">
        <f>IF(Q24=0,"",IF(AW24=0,"",(AW24/Q24)))</f>
        <v>0.076923076923077</v>
      </c>
      <c r="AY24" s="106"/>
      <c r="AZ24" s="108">
        <f>IFERROR(AY24/AW24,"-")</f>
        <v>0</v>
      </c>
      <c r="BA24" s="109"/>
      <c r="BB24" s="110">
        <f>IFERROR(BA24/AW24,"-")</f>
        <v>0</v>
      </c>
      <c r="BC24" s="111"/>
      <c r="BD24" s="111"/>
      <c r="BE24" s="111"/>
      <c r="BF24" s="112">
        <v>4</v>
      </c>
      <c r="BG24" s="113">
        <f>IF(Q24=0,"",IF(BF24=0,"",(BF24/Q24)))</f>
        <v>0.30769230769231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4</v>
      </c>
      <c r="BP24" s="120">
        <f>IF(Q24=0,"",IF(BO24=0,"",(BO24/Q24)))</f>
        <v>0.30769230769231</v>
      </c>
      <c r="BQ24" s="121">
        <v>1</v>
      </c>
      <c r="BR24" s="122">
        <f>IFERROR(BQ24/BO24,"-")</f>
        <v>0.25</v>
      </c>
      <c r="BS24" s="123">
        <v>8000</v>
      </c>
      <c r="BT24" s="124">
        <f>IFERROR(BS24/BO24,"-")</f>
        <v>2000</v>
      </c>
      <c r="BU24" s="125"/>
      <c r="BV24" s="125">
        <v>1</v>
      </c>
      <c r="BW24" s="125"/>
      <c r="BX24" s="126">
        <v>2</v>
      </c>
      <c r="BY24" s="127">
        <f>IF(Q24=0,"",IF(BX24=0,"",(BX24/Q24)))</f>
        <v>0.15384615384615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>
        <v>1</v>
      </c>
      <c r="CH24" s="134">
        <f>IF(Q24=0,"",IF(CG24=0,"",(CG24/Q24)))</f>
        <v>0.076923076923077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1</v>
      </c>
      <c r="CQ24" s="141">
        <v>8000</v>
      </c>
      <c r="CR24" s="141">
        <v>8000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118</v>
      </c>
      <c r="C25" s="189" t="s">
        <v>58</v>
      </c>
      <c r="D25" s="189"/>
      <c r="E25" s="189" t="s">
        <v>101</v>
      </c>
      <c r="F25" s="189" t="s">
        <v>102</v>
      </c>
      <c r="G25" s="189" t="s">
        <v>78</v>
      </c>
      <c r="H25" s="89" t="s">
        <v>119</v>
      </c>
      <c r="I25" s="89" t="s">
        <v>97</v>
      </c>
      <c r="J25" s="89" t="s">
        <v>120</v>
      </c>
      <c r="K25" s="181"/>
      <c r="L25" s="80">
        <v>1</v>
      </c>
      <c r="M25" s="80">
        <v>0</v>
      </c>
      <c r="N25" s="80">
        <v>8</v>
      </c>
      <c r="O25" s="91">
        <v>0</v>
      </c>
      <c r="P25" s="92">
        <v>0</v>
      </c>
      <c r="Q25" s="93">
        <f>O25+P25</f>
        <v>0</v>
      </c>
      <c r="R25" s="81">
        <f>IFERROR(Q25/N25,"-")</f>
        <v>0</v>
      </c>
      <c r="S25" s="80">
        <v>0</v>
      </c>
      <c r="T25" s="80">
        <v>0</v>
      </c>
      <c r="U25" s="81" t="str">
        <f>IFERROR(T25/(Q25),"-")</f>
        <v>-</v>
      </c>
      <c r="V25" s="82"/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/>
      <c r="AC25" s="85"/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121</v>
      </c>
      <c r="C26" s="189" t="s">
        <v>58</v>
      </c>
      <c r="D26" s="189"/>
      <c r="E26" s="189" t="s">
        <v>106</v>
      </c>
      <c r="F26" s="189" t="s">
        <v>107</v>
      </c>
      <c r="G26" s="189" t="s">
        <v>61</v>
      </c>
      <c r="H26" s="89" t="s">
        <v>122</v>
      </c>
      <c r="I26" s="89" t="s">
        <v>97</v>
      </c>
      <c r="J26" s="89" t="s">
        <v>123</v>
      </c>
      <c r="K26" s="181"/>
      <c r="L26" s="80">
        <v>6</v>
      </c>
      <c r="M26" s="80">
        <v>0</v>
      </c>
      <c r="N26" s="80">
        <v>39</v>
      </c>
      <c r="O26" s="91">
        <v>3</v>
      </c>
      <c r="P26" s="92">
        <v>0</v>
      </c>
      <c r="Q26" s="93">
        <f>O26+P26</f>
        <v>3</v>
      </c>
      <c r="R26" s="81">
        <f>IFERROR(Q26/N26,"-")</f>
        <v>0.076923076923077</v>
      </c>
      <c r="S26" s="80">
        <v>2</v>
      </c>
      <c r="T26" s="80">
        <v>1</v>
      </c>
      <c r="U26" s="81">
        <f>IFERROR(T26/(Q26),"-")</f>
        <v>0.33333333333333</v>
      </c>
      <c r="V26" s="82"/>
      <c r="W26" s="83">
        <v>1</v>
      </c>
      <c r="X26" s="81">
        <f>IF(Q26=0,"-",W26/Q26)</f>
        <v>0.33333333333333</v>
      </c>
      <c r="Y26" s="186">
        <v>9400</v>
      </c>
      <c r="Z26" s="187">
        <f>IFERROR(Y26/Q26,"-")</f>
        <v>3133.3333333333</v>
      </c>
      <c r="AA26" s="187">
        <f>IFERROR(Y26/W26,"-")</f>
        <v>9400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0.33333333333333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2</v>
      </c>
      <c r="BP26" s="120">
        <f>IF(Q26=0,"",IF(BO26=0,"",(BO26/Q26)))</f>
        <v>0.66666666666667</v>
      </c>
      <c r="BQ26" s="121">
        <v>1</v>
      </c>
      <c r="BR26" s="122">
        <f>IFERROR(BQ26/BO26,"-")</f>
        <v>0.5</v>
      </c>
      <c r="BS26" s="123">
        <v>9400</v>
      </c>
      <c r="BT26" s="124">
        <f>IFERROR(BS26/BO26,"-")</f>
        <v>4700</v>
      </c>
      <c r="BU26" s="125"/>
      <c r="BV26" s="125"/>
      <c r="BW26" s="125">
        <v>1</v>
      </c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9400</v>
      </c>
      <c r="CR26" s="141">
        <v>9400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124</v>
      </c>
      <c r="C27" s="189" t="s">
        <v>58</v>
      </c>
      <c r="D27" s="189"/>
      <c r="E27" s="189" t="s">
        <v>111</v>
      </c>
      <c r="F27" s="189" t="s">
        <v>60</v>
      </c>
      <c r="G27" s="189" t="s">
        <v>78</v>
      </c>
      <c r="H27" s="89" t="s">
        <v>125</v>
      </c>
      <c r="I27" s="89" t="s">
        <v>97</v>
      </c>
      <c r="J27" s="89" t="s">
        <v>126</v>
      </c>
      <c r="K27" s="181"/>
      <c r="L27" s="80">
        <v>2</v>
      </c>
      <c r="M27" s="80">
        <v>0</v>
      </c>
      <c r="N27" s="80">
        <v>13</v>
      </c>
      <c r="O27" s="91">
        <v>0</v>
      </c>
      <c r="P27" s="92">
        <v>0</v>
      </c>
      <c r="Q27" s="93">
        <f>O27+P27</f>
        <v>0</v>
      </c>
      <c r="R27" s="81">
        <f>IFERROR(Q27/N27,"-")</f>
        <v>0</v>
      </c>
      <c r="S27" s="80">
        <v>0</v>
      </c>
      <c r="T27" s="80">
        <v>0</v>
      </c>
      <c r="U27" s="81" t="str">
        <f>IFERROR(T27/(Q27),"-")</f>
        <v>-</v>
      </c>
      <c r="V27" s="82"/>
      <c r="W27" s="83">
        <v>0</v>
      </c>
      <c r="X27" s="81" t="str">
        <f>IF(Q27=0,"-",W27/Q27)</f>
        <v>-</v>
      </c>
      <c r="Y27" s="186">
        <v>0</v>
      </c>
      <c r="Z27" s="187" t="str">
        <f>IFERROR(Y27/Q27,"-")</f>
        <v>-</v>
      </c>
      <c r="AA27" s="187" t="str">
        <f>IFERROR(Y27/W27,"-")</f>
        <v>-</v>
      </c>
      <c r="AB27" s="181"/>
      <c r="AC27" s="85"/>
      <c r="AD27" s="78"/>
      <c r="AE27" s="94"/>
      <c r="AF27" s="95" t="str">
        <f>IF(Q27=0,"",IF(AE27=0,"",(AE27/Q27)))</f>
        <v/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 t="str">
        <f>IF(Q27=0,"",IF(AN27=0,"",(AN27/Q27)))</f>
        <v/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 t="str">
        <f>IF(Q27=0,"",IF(AW27=0,"",(AW27/Q27)))</f>
        <v/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 t="str">
        <f>IF(Q27=0,"",IF(BF27=0,"",(BF27/Q27)))</f>
        <v/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 t="str">
        <f>IF(Q27=0,"",IF(BO27=0,"",(BO27/Q27)))</f>
        <v/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 t="str">
        <f>IF(Q27=0,"",IF(BX27=0,"",(BX27/Q27)))</f>
        <v/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 t="str">
        <f>IF(Q27=0,"",IF(CG27=0,"",(CG27/Q27)))</f>
        <v/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127</v>
      </c>
      <c r="C28" s="189" t="s">
        <v>58</v>
      </c>
      <c r="D28" s="189"/>
      <c r="E28" s="189" t="s">
        <v>94</v>
      </c>
      <c r="F28" s="189" t="s">
        <v>95</v>
      </c>
      <c r="G28" s="189" t="s">
        <v>78</v>
      </c>
      <c r="H28" s="89" t="s">
        <v>128</v>
      </c>
      <c r="I28" s="89" t="s">
        <v>97</v>
      </c>
      <c r="J28" s="89" t="s">
        <v>129</v>
      </c>
      <c r="K28" s="181"/>
      <c r="L28" s="80">
        <v>0</v>
      </c>
      <c r="M28" s="80">
        <v>0</v>
      </c>
      <c r="N28" s="80">
        <v>40</v>
      </c>
      <c r="O28" s="91">
        <v>0</v>
      </c>
      <c r="P28" s="92">
        <v>0</v>
      </c>
      <c r="Q28" s="93">
        <f>O28+P28</f>
        <v>0</v>
      </c>
      <c r="R28" s="81">
        <f>IFERROR(Q28/N28,"-")</f>
        <v>0</v>
      </c>
      <c r="S28" s="80">
        <v>0</v>
      </c>
      <c r="T28" s="80">
        <v>0</v>
      </c>
      <c r="U28" s="81" t="str">
        <f>IFERROR(T28/(Q28),"-")</f>
        <v>-</v>
      </c>
      <c r="V28" s="82"/>
      <c r="W28" s="83">
        <v>0</v>
      </c>
      <c r="X28" s="81" t="str">
        <f>IF(Q28=0,"-",W28/Q28)</f>
        <v>-</v>
      </c>
      <c r="Y28" s="186">
        <v>0</v>
      </c>
      <c r="Z28" s="187" t="str">
        <f>IFERROR(Y28/Q28,"-")</f>
        <v>-</v>
      </c>
      <c r="AA28" s="187" t="str">
        <f>IFERROR(Y28/W28,"-")</f>
        <v>-</v>
      </c>
      <c r="AB28" s="181"/>
      <c r="AC28" s="85"/>
      <c r="AD28" s="78"/>
      <c r="AE28" s="94"/>
      <c r="AF28" s="95" t="str">
        <f>IF(Q28=0,"",IF(AE28=0,"",(AE28/Q28)))</f>
        <v/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 t="str">
        <f>IF(Q28=0,"",IF(AN28=0,"",(AN28/Q28)))</f>
        <v/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 t="str">
        <f>IF(Q28=0,"",IF(AW28=0,"",(AW28/Q28)))</f>
        <v/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 t="str">
        <f>IF(Q28=0,"",IF(BF28=0,"",(BF28/Q28)))</f>
        <v/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 t="str">
        <f>IF(Q28=0,"",IF(BO28=0,"",(BO28/Q28)))</f>
        <v/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/>
      <c r="BY28" s="127" t="str">
        <f>IF(Q28=0,"",IF(BX28=0,"",(BX28/Q28)))</f>
        <v/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 t="str">
        <f>IF(Q28=0,"",IF(CG28=0,"",(CG28/Q28)))</f>
        <v/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130</v>
      </c>
      <c r="C29" s="189" t="s">
        <v>58</v>
      </c>
      <c r="D29" s="189"/>
      <c r="E29" s="189" t="s">
        <v>94</v>
      </c>
      <c r="F29" s="189" t="s">
        <v>95</v>
      </c>
      <c r="G29" s="189" t="s">
        <v>78</v>
      </c>
      <c r="H29" s="89"/>
      <c r="I29" s="89" t="s">
        <v>97</v>
      </c>
      <c r="J29" s="89"/>
      <c r="K29" s="181"/>
      <c r="L29" s="80">
        <v>10</v>
      </c>
      <c r="M29" s="80">
        <v>0</v>
      </c>
      <c r="N29" s="80">
        <v>41</v>
      </c>
      <c r="O29" s="91">
        <v>3</v>
      </c>
      <c r="P29" s="92">
        <v>0</v>
      </c>
      <c r="Q29" s="93">
        <f>O29+P29</f>
        <v>3</v>
      </c>
      <c r="R29" s="81">
        <f>IFERROR(Q29/N29,"-")</f>
        <v>0.073170731707317</v>
      </c>
      <c r="S29" s="80">
        <v>0</v>
      </c>
      <c r="T29" s="80">
        <v>2</v>
      </c>
      <c r="U29" s="81">
        <f>IFERROR(T29/(Q29),"-")</f>
        <v>0.66666666666667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0.33333333333333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2</v>
      </c>
      <c r="BP29" s="120">
        <f>IF(Q29=0,"",IF(BO29=0,"",(BO29/Q29)))</f>
        <v>0.66666666666667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131</v>
      </c>
      <c r="C30" s="189" t="s">
        <v>58</v>
      </c>
      <c r="D30" s="189"/>
      <c r="E30" s="189" t="s">
        <v>101</v>
      </c>
      <c r="F30" s="189" t="s">
        <v>102</v>
      </c>
      <c r="G30" s="189" t="s">
        <v>78</v>
      </c>
      <c r="H30" s="89" t="s">
        <v>132</v>
      </c>
      <c r="I30" s="89" t="s">
        <v>97</v>
      </c>
      <c r="J30" s="89" t="s">
        <v>133</v>
      </c>
      <c r="K30" s="181"/>
      <c r="L30" s="80">
        <v>1</v>
      </c>
      <c r="M30" s="80">
        <v>0</v>
      </c>
      <c r="N30" s="80">
        <v>13</v>
      </c>
      <c r="O30" s="91">
        <v>0</v>
      </c>
      <c r="P30" s="92">
        <v>0</v>
      </c>
      <c r="Q30" s="93">
        <f>O30+P30</f>
        <v>0</v>
      </c>
      <c r="R30" s="81">
        <f>IFERROR(Q30/N30,"-")</f>
        <v>0</v>
      </c>
      <c r="S30" s="80">
        <v>0</v>
      </c>
      <c r="T30" s="80">
        <v>0</v>
      </c>
      <c r="U30" s="81" t="str">
        <f>IFERROR(T30/(Q30),"-")</f>
        <v>-</v>
      </c>
      <c r="V30" s="82"/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/>
      <c r="AC30" s="85"/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134</v>
      </c>
      <c r="C31" s="189" t="s">
        <v>58</v>
      </c>
      <c r="D31" s="189"/>
      <c r="E31" s="189" t="s">
        <v>106</v>
      </c>
      <c r="F31" s="189" t="s">
        <v>107</v>
      </c>
      <c r="G31" s="189" t="s">
        <v>61</v>
      </c>
      <c r="H31" s="89" t="s">
        <v>135</v>
      </c>
      <c r="I31" s="89" t="s">
        <v>97</v>
      </c>
      <c r="J31" s="89" t="s">
        <v>136</v>
      </c>
      <c r="K31" s="181"/>
      <c r="L31" s="80">
        <v>5</v>
      </c>
      <c r="M31" s="80">
        <v>0</v>
      </c>
      <c r="N31" s="80">
        <v>27</v>
      </c>
      <c r="O31" s="91">
        <v>4</v>
      </c>
      <c r="P31" s="92">
        <v>0</v>
      </c>
      <c r="Q31" s="93">
        <f>O31+P31</f>
        <v>4</v>
      </c>
      <c r="R31" s="81">
        <f>IFERROR(Q31/N31,"-")</f>
        <v>0.14814814814815</v>
      </c>
      <c r="S31" s="80">
        <v>0</v>
      </c>
      <c r="T31" s="80">
        <v>1</v>
      </c>
      <c r="U31" s="81">
        <f>IFERROR(T31/(Q31),"-")</f>
        <v>0.25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>
        <v>1</v>
      </c>
      <c r="AO31" s="101">
        <f>IF(Q31=0,"",IF(AN31=0,"",(AN31/Q31)))</f>
        <v>0.25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0.25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/>
      <c r="BP31" s="120">
        <f>IF(Q31=0,"",IF(BO31=0,"",(BO31/Q31)))</f>
        <v>0</v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>
        <v>2</v>
      </c>
      <c r="BY31" s="127">
        <f>IF(Q31=0,"",IF(BX31=0,"",(BX31/Q31)))</f>
        <v>0.5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137</v>
      </c>
      <c r="C32" s="189" t="s">
        <v>58</v>
      </c>
      <c r="D32" s="189"/>
      <c r="E32" s="189" t="s">
        <v>111</v>
      </c>
      <c r="F32" s="189" t="s">
        <v>60</v>
      </c>
      <c r="G32" s="189" t="s">
        <v>78</v>
      </c>
      <c r="H32" s="89" t="s">
        <v>138</v>
      </c>
      <c r="I32" s="89" t="s">
        <v>97</v>
      </c>
      <c r="J32" s="89"/>
      <c r="K32" s="181"/>
      <c r="L32" s="80">
        <v>4</v>
      </c>
      <c r="M32" s="80">
        <v>0</v>
      </c>
      <c r="N32" s="80">
        <v>15</v>
      </c>
      <c r="O32" s="91">
        <v>1</v>
      </c>
      <c r="P32" s="92">
        <v>0</v>
      </c>
      <c r="Q32" s="93">
        <f>O32+P32</f>
        <v>1</v>
      </c>
      <c r="R32" s="81">
        <f>IFERROR(Q32/N32,"-")</f>
        <v>0.066666666666667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1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139</v>
      </c>
      <c r="C33" s="189" t="s">
        <v>58</v>
      </c>
      <c r="D33" s="189"/>
      <c r="E33" s="189" t="s">
        <v>94</v>
      </c>
      <c r="F33" s="189" t="s">
        <v>95</v>
      </c>
      <c r="G33" s="189" t="s">
        <v>78</v>
      </c>
      <c r="H33" s="89" t="s">
        <v>140</v>
      </c>
      <c r="I33" s="89" t="s">
        <v>97</v>
      </c>
      <c r="J33" s="89"/>
      <c r="K33" s="181"/>
      <c r="L33" s="80">
        <v>0</v>
      </c>
      <c r="M33" s="80">
        <v>0</v>
      </c>
      <c r="N33" s="80">
        <v>57</v>
      </c>
      <c r="O33" s="91">
        <v>0</v>
      </c>
      <c r="P33" s="92">
        <v>0</v>
      </c>
      <c r="Q33" s="93">
        <f>O33+P33</f>
        <v>0</v>
      </c>
      <c r="R33" s="81">
        <f>IFERROR(Q33/N33,"-")</f>
        <v>0</v>
      </c>
      <c r="S33" s="80">
        <v>0</v>
      </c>
      <c r="T33" s="80">
        <v>0</v>
      </c>
      <c r="U33" s="81" t="str">
        <f>IFERROR(T33/(Q33),"-")</f>
        <v>-</v>
      </c>
      <c r="V33" s="82"/>
      <c r="W33" s="83">
        <v>0</v>
      </c>
      <c r="X33" s="81" t="str">
        <f>IF(Q33=0,"-",W33/Q33)</f>
        <v>-</v>
      </c>
      <c r="Y33" s="186">
        <v>0</v>
      </c>
      <c r="Z33" s="187" t="str">
        <f>IFERROR(Y33/Q33,"-")</f>
        <v>-</v>
      </c>
      <c r="AA33" s="187" t="str">
        <f>IFERROR(Y33/W33,"-")</f>
        <v>-</v>
      </c>
      <c r="AB33" s="181"/>
      <c r="AC33" s="85"/>
      <c r="AD33" s="78"/>
      <c r="AE33" s="94"/>
      <c r="AF33" s="95" t="str">
        <f>IF(Q33=0,"",IF(AE33=0,"",(AE33/Q33)))</f>
        <v/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 t="str">
        <f>IF(Q33=0,"",IF(AN33=0,"",(AN33/Q33)))</f>
        <v/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 t="str">
        <f>IF(Q33=0,"",IF(AW33=0,"",(AW33/Q33)))</f>
        <v/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 t="str">
        <f>IF(Q33=0,"",IF(BF33=0,"",(BF33/Q33)))</f>
        <v/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 t="str">
        <f>IF(Q33=0,"",IF(BO33=0,"",(BO33/Q33)))</f>
        <v/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 t="str">
        <f>IF(Q33=0,"",IF(BX33=0,"",(BX33/Q33)))</f>
        <v/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 t="str">
        <f>IF(Q33=0,"",IF(CG33=0,"",(CG33/Q33)))</f>
        <v/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141</v>
      </c>
      <c r="C34" s="189" t="s">
        <v>58</v>
      </c>
      <c r="D34" s="189"/>
      <c r="E34" s="189" t="s">
        <v>94</v>
      </c>
      <c r="F34" s="189" t="s">
        <v>95</v>
      </c>
      <c r="G34" s="189" t="s">
        <v>78</v>
      </c>
      <c r="H34" s="89"/>
      <c r="I34" s="89" t="s">
        <v>97</v>
      </c>
      <c r="J34" s="89"/>
      <c r="K34" s="181"/>
      <c r="L34" s="80">
        <v>12</v>
      </c>
      <c r="M34" s="80">
        <v>0</v>
      </c>
      <c r="N34" s="80">
        <v>33</v>
      </c>
      <c r="O34" s="91">
        <v>8</v>
      </c>
      <c r="P34" s="92">
        <v>0</v>
      </c>
      <c r="Q34" s="93">
        <f>O34+P34</f>
        <v>8</v>
      </c>
      <c r="R34" s="81">
        <f>IFERROR(Q34/N34,"-")</f>
        <v>0.24242424242424</v>
      </c>
      <c r="S34" s="80">
        <v>1</v>
      </c>
      <c r="T34" s="80">
        <v>4</v>
      </c>
      <c r="U34" s="81">
        <f>IFERROR(T34/(Q34),"-")</f>
        <v>0.5</v>
      </c>
      <c r="V34" s="82"/>
      <c r="W34" s="83">
        <v>1</v>
      </c>
      <c r="X34" s="81">
        <f>IF(Q34=0,"-",W34/Q34)</f>
        <v>0.125</v>
      </c>
      <c r="Y34" s="186">
        <v>3000</v>
      </c>
      <c r="Z34" s="187">
        <f>IFERROR(Y34/Q34,"-")</f>
        <v>375</v>
      </c>
      <c r="AA34" s="187">
        <f>IFERROR(Y34/W34,"-")</f>
        <v>3000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0.125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2</v>
      </c>
      <c r="BG34" s="113">
        <f>IF(Q34=0,"",IF(BF34=0,"",(BF34/Q34)))</f>
        <v>0.25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2</v>
      </c>
      <c r="BP34" s="120">
        <f>IF(Q34=0,"",IF(BO34=0,"",(BO34/Q34)))</f>
        <v>0.25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3</v>
      </c>
      <c r="BY34" s="127">
        <f>IF(Q34=0,"",IF(BX34=0,"",(BX34/Q34)))</f>
        <v>0.375</v>
      </c>
      <c r="BZ34" s="128">
        <v>2</v>
      </c>
      <c r="CA34" s="129">
        <f>IFERROR(BZ34/BX34,"-")</f>
        <v>0.66666666666667</v>
      </c>
      <c r="CB34" s="130">
        <v>849000</v>
      </c>
      <c r="CC34" s="131">
        <f>IFERROR(CB34/BX34,"-")</f>
        <v>283000</v>
      </c>
      <c r="CD34" s="132">
        <v>1</v>
      </c>
      <c r="CE34" s="132"/>
      <c r="CF34" s="132">
        <v>1</v>
      </c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1</v>
      </c>
      <c r="CQ34" s="141">
        <v>3000</v>
      </c>
      <c r="CR34" s="141">
        <v>846000</v>
      </c>
      <c r="CS34" s="141"/>
      <c r="CT34" s="142" t="str">
        <f>IF(AND(CR34=0,CS34=0),"",IF(AND(CR34&lt;=100000,CS34&lt;=100000),"",IF(CR34/CQ34&gt;0.7,"男高",IF(CS34/CQ34&gt;0.7,"女高",""))))</f>
        <v>男高</v>
      </c>
    </row>
    <row r="35" spans="1:99">
      <c r="A35" s="79"/>
      <c r="B35" s="189" t="s">
        <v>142</v>
      </c>
      <c r="C35" s="189" t="s">
        <v>58</v>
      </c>
      <c r="D35" s="189"/>
      <c r="E35" s="189" t="s">
        <v>72</v>
      </c>
      <c r="F35" s="189" t="s">
        <v>72</v>
      </c>
      <c r="G35" s="189" t="s">
        <v>73</v>
      </c>
      <c r="H35" s="89" t="s">
        <v>143</v>
      </c>
      <c r="I35" s="89"/>
      <c r="J35" s="89"/>
      <c r="K35" s="181"/>
      <c r="L35" s="80">
        <v>97</v>
      </c>
      <c r="M35" s="80">
        <v>49</v>
      </c>
      <c r="N35" s="80">
        <v>37</v>
      </c>
      <c r="O35" s="91">
        <v>16</v>
      </c>
      <c r="P35" s="92">
        <v>0</v>
      </c>
      <c r="Q35" s="93">
        <f>O35+P35</f>
        <v>16</v>
      </c>
      <c r="R35" s="81">
        <f>IFERROR(Q35/N35,"-")</f>
        <v>0.43243243243243</v>
      </c>
      <c r="S35" s="80">
        <v>3</v>
      </c>
      <c r="T35" s="80">
        <v>0</v>
      </c>
      <c r="U35" s="81">
        <f>IFERROR(T35/(Q35),"-")</f>
        <v>0</v>
      </c>
      <c r="V35" s="82"/>
      <c r="W35" s="83">
        <v>6</v>
      </c>
      <c r="X35" s="81">
        <f>IF(Q35=0,"-",W35/Q35)</f>
        <v>0.375</v>
      </c>
      <c r="Y35" s="186">
        <v>140000</v>
      </c>
      <c r="Z35" s="187">
        <f>IFERROR(Y35/Q35,"-")</f>
        <v>8750</v>
      </c>
      <c r="AA35" s="187">
        <f>IFERROR(Y35/W35,"-")</f>
        <v>23333.333333333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>
        <v>1</v>
      </c>
      <c r="AX35" s="107">
        <f>IF(Q35=0,"",IF(AW35=0,"",(AW35/Q35)))</f>
        <v>0.0625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>
        <v>1</v>
      </c>
      <c r="BG35" s="113">
        <f>IF(Q35=0,"",IF(BF35=0,"",(BF35/Q35)))</f>
        <v>0.0625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6</v>
      </c>
      <c r="BP35" s="120">
        <f>IF(Q35=0,"",IF(BO35=0,"",(BO35/Q35)))</f>
        <v>0.375</v>
      </c>
      <c r="BQ35" s="121">
        <v>3</v>
      </c>
      <c r="BR35" s="122">
        <f>IFERROR(BQ35/BO35,"-")</f>
        <v>0.5</v>
      </c>
      <c r="BS35" s="123">
        <v>66000</v>
      </c>
      <c r="BT35" s="124">
        <f>IFERROR(BS35/BO35,"-")</f>
        <v>11000</v>
      </c>
      <c r="BU35" s="125"/>
      <c r="BV35" s="125">
        <v>1</v>
      </c>
      <c r="BW35" s="125">
        <v>2</v>
      </c>
      <c r="BX35" s="126">
        <v>3</v>
      </c>
      <c r="BY35" s="127">
        <f>IF(Q35=0,"",IF(BX35=0,"",(BX35/Q35)))</f>
        <v>0.1875</v>
      </c>
      <c r="BZ35" s="128">
        <v>2</v>
      </c>
      <c r="CA35" s="129">
        <f>IFERROR(BZ35/BX35,"-")</f>
        <v>0.66666666666667</v>
      </c>
      <c r="CB35" s="130">
        <v>82000</v>
      </c>
      <c r="CC35" s="131">
        <f>IFERROR(CB35/BX35,"-")</f>
        <v>27333.333333333</v>
      </c>
      <c r="CD35" s="132">
        <v>1</v>
      </c>
      <c r="CE35" s="132"/>
      <c r="CF35" s="132">
        <v>1</v>
      </c>
      <c r="CG35" s="133">
        <v>5</v>
      </c>
      <c r="CH35" s="134">
        <f>IF(Q35=0,"",IF(CG35=0,"",(CG35/Q35)))</f>
        <v>0.3125</v>
      </c>
      <c r="CI35" s="135">
        <v>3</v>
      </c>
      <c r="CJ35" s="136">
        <f>IFERROR(CI35/CG35,"-")</f>
        <v>0.6</v>
      </c>
      <c r="CK35" s="137">
        <v>63000</v>
      </c>
      <c r="CL35" s="138">
        <f>IFERROR(CK35/CG35,"-")</f>
        <v>12600</v>
      </c>
      <c r="CM35" s="139">
        <v>1</v>
      </c>
      <c r="CN35" s="139"/>
      <c r="CO35" s="139">
        <v>2</v>
      </c>
      <c r="CP35" s="140">
        <v>6</v>
      </c>
      <c r="CQ35" s="141">
        <v>140000</v>
      </c>
      <c r="CR35" s="141">
        <v>79000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>
        <f>AC36</f>
        <v>0.43333333333333</v>
      </c>
      <c r="B36" s="189" t="s">
        <v>144</v>
      </c>
      <c r="C36" s="189" t="s">
        <v>58</v>
      </c>
      <c r="D36" s="189"/>
      <c r="E36" s="189" t="s">
        <v>145</v>
      </c>
      <c r="F36" s="189" t="s">
        <v>146</v>
      </c>
      <c r="G36" s="189" t="s">
        <v>78</v>
      </c>
      <c r="H36" s="89" t="s">
        <v>62</v>
      </c>
      <c r="I36" s="89" t="s">
        <v>147</v>
      </c>
      <c r="J36" s="190" t="s">
        <v>113</v>
      </c>
      <c r="K36" s="181">
        <v>120000</v>
      </c>
      <c r="L36" s="80">
        <v>0</v>
      </c>
      <c r="M36" s="80">
        <v>0</v>
      </c>
      <c r="N36" s="80">
        <v>103</v>
      </c>
      <c r="O36" s="91">
        <v>0</v>
      </c>
      <c r="P36" s="92">
        <v>0</v>
      </c>
      <c r="Q36" s="93">
        <f>O36+P36</f>
        <v>0</v>
      </c>
      <c r="R36" s="81">
        <f>IFERROR(Q36/N36,"-")</f>
        <v>0</v>
      </c>
      <c r="S36" s="80">
        <v>0</v>
      </c>
      <c r="T36" s="80">
        <v>0</v>
      </c>
      <c r="U36" s="81" t="str">
        <f>IFERROR(T36/(Q36),"-")</f>
        <v>-</v>
      </c>
      <c r="V36" s="82">
        <f>IFERROR(K36/SUM(Q36:Q38),"-")</f>
        <v>9230.7692307692</v>
      </c>
      <c r="W36" s="83">
        <v>0</v>
      </c>
      <c r="X36" s="81" t="str">
        <f>IF(Q36=0,"-",W36/Q36)</f>
        <v>-</v>
      </c>
      <c r="Y36" s="186">
        <v>0</v>
      </c>
      <c r="Z36" s="187" t="str">
        <f>IFERROR(Y36/Q36,"-")</f>
        <v>-</v>
      </c>
      <c r="AA36" s="187" t="str">
        <f>IFERROR(Y36/W36,"-")</f>
        <v>-</v>
      </c>
      <c r="AB36" s="181">
        <f>SUM(Y36:Y38)-SUM(K36:K38)</f>
        <v>-68000</v>
      </c>
      <c r="AC36" s="85">
        <f>SUM(Y36:Y38)/SUM(K36:K38)</f>
        <v>0.43333333333333</v>
      </c>
      <c r="AD36" s="78"/>
      <c r="AE36" s="94"/>
      <c r="AF36" s="95" t="str">
        <f>IF(Q36=0,"",IF(AE36=0,"",(AE36/Q36)))</f>
        <v/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 t="str">
        <f>IF(Q36=0,"",IF(AN36=0,"",(AN36/Q36)))</f>
        <v/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 t="str">
        <f>IF(Q36=0,"",IF(AW36=0,"",(AW36/Q36)))</f>
        <v/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 t="str">
        <f>IF(Q36=0,"",IF(BF36=0,"",(BF36/Q36)))</f>
        <v/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 t="str">
        <f>IF(Q36=0,"",IF(BO36=0,"",(BO36/Q36)))</f>
        <v/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 t="str">
        <f>IF(Q36=0,"",IF(BX36=0,"",(BX36/Q36)))</f>
        <v/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 t="str">
        <f>IF(Q36=0,"",IF(CG36=0,"",(CG36/Q36)))</f>
        <v/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148</v>
      </c>
      <c r="C37" s="189" t="s">
        <v>58</v>
      </c>
      <c r="D37" s="189"/>
      <c r="E37" s="189" t="s">
        <v>145</v>
      </c>
      <c r="F37" s="189" t="s">
        <v>146</v>
      </c>
      <c r="G37" s="189" t="s">
        <v>78</v>
      </c>
      <c r="H37" s="89"/>
      <c r="I37" s="89"/>
      <c r="J37" s="89"/>
      <c r="K37" s="181"/>
      <c r="L37" s="80">
        <v>37</v>
      </c>
      <c r="M37" s="80">
        <v>0</v>
      </c>
      <c r="N37" s="80">
        <v>107</v>
      </c>
      <c r="O37" s="91">
        <v>11</v>
      </c>
      <c r="P37" s="92">
        <v>0</v>
      </c>
      <c r="Q37" s="93">
        <f>O37+P37</f>
        <v>11</v>
      </c>
      <c r="R37" s="81">
        <f>IFERROR(Q37/N37,"-")</f>
        <v>0.10280373831776</v>
      </c>
      <c r="S37" s="80">
        <v>2</v>
      </c>
      <c r="T37" s="80">
        <v>4</v>
      </c>
      <c r="U37" s="81">
        <f>IFERROR(T37/(Q37),"-")</f>
        <v>0.36363636363636</v>
      </c>
      <c r="V37" s="82"/>
      <c r="W37" s="83">
        <v>2</v>
      </c>
      <c r="X37" s="81">
        <f>IF(Q37=0,"-",W37/Q37)</f>
        <v>0.18181818181818</v>
      </c>
      <c r="Y37" s="186">
        <v>49000</v>
      </c>
      <c r="Z37" s="187">
        <f>IFERROR(Y37/Q37,"-")</f>
        <v>4454.5454545455</v>
      </c>
      <c r="AA37" s="187">
        <f>IFERROR(Y37/W37,"-")</f>
        <v>24500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2</v>
      </c>
      <c r="BG37" s="113">
        <f>IF(Q37=0,"",IF(BF37=0,"",(BF37/Q37)))</f>
        <v>0.18181818181818</v>
      </c>
      <c r="BH37" s="112">
        <v>1</v>
      </c>
      <c r="BI37" s="114">
        <f>IFERROR(BH37/BF37,"-")</f>
        <v>0.5</v>
      </c>
      <c r="BJ37" s="115">
        <v>21000</v>
      </c>
      <c r="BK37" s="116">
        <f>IFERROR(BJ37/BF37,"-")</f>
        <v>10500</v>
      </c>
      <c r="BL37" s="117"/>
      <c r="BM37" s="117"/>
      <c r="BN37" s="117">
        <v>1</v>
      </c>
      <c r="BO37" s="119">
        <v>6</v>
      </c>
      <c r="BP37" s="120">
        <f>IF(Q37=0,"",IF(BO37=0,"",(BO37/Q37)))</f>
        <v>0.54545454545455</v>
      </c>
      <c r="BQ37" s="121">
        <v>1</v>
      </c>
      <c r="BR37" s="122">
        <f>IFERROR(BQ37/BO37,"-")</f>
        <v>0.16666666666667</v>
      </c>
      <c r="BS37" s="123">
        <v>28000</v>
      </c>
      <c r="BT37" s="124">
        <f>IFERROR(BS37/BO37,"-")</f>
        <v>4666.6666666667</v>
      </c>
      <c r="BU37" s="125"/>
      <c r="BV37" s="125"/>
      <c r="BW37" s="125">
        <v>1</v>
      </c>
      <c r="BX37" s="126">
        <v>3</v>
      </c>
      <c r="BY37" s="127">
        <f>IF(Q37=0,"",IF(BX37=0,"",(BX37/Q37)))</f>
        <v>0.27272727272727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2</v>
      </c>
      <c r="CQ37" s="141">
        <v>49000</v>
      </c>
      <c r="CR37" s="141">
        <v>28000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149</v>
      </c>
      <c r="C38" s="189" t="s">
        <v>58</v>
      </c>
      <c r="D38" s="189"/>
      <c r="E38" s="189" t="s">
        <v>145</v>
      </c>
      <c r="F38" s="189" t="s">
        <v>146</v>
      </c>
      <c r="G38" s="189" t="s">
        <v>73</v>
      </c>
      <c r="H38" s="89"/>
      <c r="I38" s="89"/>
      <c r="J38" s="89"/>
      <c r="K38" s="181"/>
      <c r="L38" s="80">
        <v>20</v>
      </c>
      <c r="M38" s="80">
        <v>14</v>
      </c>
      <c r="N38" s="80">
        <v>12</v>
      </c>
      <c r="O38" s="91">
        <v>2</v>
      </c>
      <c r="P38" s="92">
        <v>0</v>
      </c>
      <c r="Q38" s="93">
        <f>O38+P38</f>
        <v>2</v>
      </c>
      <c r="R38" s="81">
        <f>IFERROR(Q38/N38,"-")</f>
        <v>0.16666666666667</v>
      </c>
      <c r="S38" s="80">
        <v>1</v>
      </c>
      <c r="T38" s="80">
        <v>0</v>
      </c>
      <c r="U38" s="81">
        <f>IFERROR(T38/(Q38),"-")</f>
        <v>0</v>
      </c>
      <c r="V38" s="82"/>
      <c r="W38" s="83">
        <v>1</v>
      </c>
      <c r="X38" s="81">
        <f>IF(Q38=0,"-",W38/Q38)</f>
        <v>0.5</v>
      </c>
      <c r="Y38" s="186">
        <v>3000</v>
      </c>
      <c r="Z38" s="187">
        <f>IFERROR(Y38/Q38,"-")</f>
        <v>1500</v>
      </c>
      <c r="AA38" s="187">
        <f>IFERROR(Y38/W38,"-")</f>
        <v>3000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>
        <v>2</v>
      </c>
      <c r="BY38" s="127">
        <f>IF(Q38=0,"",IF(BX38=0,"",(BX38/Q38)))</f>
        <v>1</v>
      </c>
      <c r="BZ38" s="128">
        <v>1</v>
      </c>
      <c r="CA38" s="129">
        <f>IFERROR(BZ38/BX38,"-")</f>
        <v>0.5</v>
      </c>
      <c r="CB38" s="130">
        <v>3000</v>
      </c>
      <c r="CC38" s="131">
        <f>IFERROR(CB38/BX38,"-")</f>
        <v>1500</v>
      </c>
      <c r="CD38" s="132">
        <v>1</v>
      </c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1</v>
      </c>
      <c r="CQ38" s="141">
        <v>3000</v>
      </c>
      <c r="CR38" s="141">
        <v>3000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>
        <f>AC39</f>
        <v>5.0466666666667</v>
      </c>
      <c r="B39" s="189" t="s">
        <v>150</v>
      </c>
      <c r="C39" s="189" t="s">
        <v>58</v>
      </c>
      <c r="D39" s="189"/>
      <c r="E39" s="189" t="s">
        <v>145</v>
      </c>
      <c r="F39" s="189" t="s">
        <v>146</v>
      </c>
      <c r="G39" s="189" t="s">
        <v>78</v>
      </c>
      <c r="H39" s="89" t="s">
        <v>66</v>
      </c>
      <c r="I39" s="89" t="s">
        <v>147</v>
      </c>
      <c r="J39" s="190" t="s">
        <v>151</v>
      </c>
      <c r="K39" s="181">
        <v>150000</v>
      </c>
      <c r="L39" s="80">
        <v>0</v>
      </c>
      <c r="M39" s="80">
        <v>0</v>
      </c>
      <c r="N39" s="80">
        <v>81</v>
      </c>
      <c r="O39" s="91">
        <v>0</v>
      </c>
      <c r="P39" s="92">
        <v>0</v>
      </c>
      <c r="Q39" s="93">
        <f>O39+P39</f>
        <v>0</v>
      </c>
      <c r="R39" s="81">
        <f>IFERROR(Q39/N39,"-")</f>
        <v>0</v>
      </c>
      <c r="S39" s="80">
        <v>0</v>
      </c>
      <c r="T39" s="80">
        <v>0</v>
      </c>
      <c r="U39" s="81" t="str">
        <f>IFERROR(T39/(Q39),"-")</f>
        <v>-</v>
      </c>
      <c r="V39" s="82">
        <f>IFERROR(K39/SUM(Q39:Q41),"-")</f>
        <v>10714.285714286</v>
      </c>
      <c r="W39" s="83">
        <v>0</v>
      </c>
      <c r="X39" s="81" t="str">
        <f>IF(Q39=0,"-",W39/Q39)</f>
        <v>-</v>
      </c>
      <c r="Y39" s="186">
        <v>0</v>
      </c>
      <c r="Z39" s="187" t="str">
        <f>IFERROR(Y39/Q39,"-")</f>
        <v>-</v>
      </c>
      <c r="AA39" s="187" t="str">
        <f>IFERROR(Y39/W39,"-")</f>
        <v>-</v>
      </c>
      <c r="AB39" s="181">
        <f>SUM(Y39:Y41)-SUM(K39:K41)</f>
        <v>607000</v>
      </c>
      <c r="AC39" s="85">
        <f>SUM(Y39:Y41)/SUM(K39:K41)</f>
        <v>5.0466666666667</v>
      </c>
      <c r="AD39" s="78"/>
      <c r="AE39" s="94"/>
      <c r="AF39" s="95" t="str">
        <f>IF(Q39=0,"",IF(AE39=0,"",(AE39/Q39)))</f>
        <v/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 t="str">
        <f>IF(Q39=0,"",IF(AN39=0,"",(AN39/Q39)))</f>
        <v/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 t="str">
        <f>IF(Q39=0,"",IF(AW39=0,"",(AW39/Q39)))</f>
        <v/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 t="str">
        <f>IF(Q39=0,"",IF(BF39=0,"",(BF39/Q39)))</f>
        <v/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 t="str">
        <f>IF(Q39=0,"",IF(BO39=0,"",(BO39/Q39)))</f>
        <v/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 t="str">
        <f>IF(Q39=0,"",IF(BX39=0,"",(BX39/Q39)))</f>
        <v/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 t="str">
        <f>IF(Q39=0,"",IF(CG39=0,"",(CG39/Q39)))</f>
        <v/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152</v>
      </c>
      <c r="C40" s="189" t="s">
        <v>58</v>
      </c>
      <c r="D40" s="189"/>
      <c r="E40" s="189" t="s">
        <v>145</v>
      </c>
      <c r="F40" s="189" t="s">
        <v>146</v>
      </c>
      <c r="G40" s="189" t="s">
        <v>78</v>
      </c>
      <c r="H40" s="89"/>
      <c r="I40" s="89"/>
      <c r="J40" s="89"/>
      <c r="K40" s="181"/>
      <c r="L40" s="80">
        <v>38</v>
      </c>
      <c r="M40" s="80">
        <v>0</v>
      </c>
      <c r="N40" s="80">
        <v>106</v>
      </c>
      <c r="O40" s="91">
        <v>12</v>
      </c>
      <c r="P40" s="92">
        <v>0</v>
      </c>
      <c r="Q40" s="93">
        <f>O40+P40</f>
        <v>12</v>
      </c>
      <c r="R40" s="81">
        <f>IFERROR(Q40/N40,"-")</f>
        <v>0.11320754716981</v>
      </c>
      <c r="S40" s="80">
        <v>1</v>
      </c>
      <c r="T40" s="80">
        <v>3</v>
      </c>
      <c r="U40" s="81">
        <f>IFERROR(T40/(Q40),"-")</f>
        <v>0.25</v>
      </c>
      <c r="V40" s="82"/>
      <c r="W40" s="83">
        <v>2</v>
      </c>
      <c r="X40" s="81">
        <f>IF(Q40=0,"-",W40/Q40)</f>
        <v>0.16666666666667</v>
      </c>
      <c r="Y40" s="186">
        <v>757000</v>
      </c>
      <c r="Z40" s="187">
        <f>IFERROR(Y40/Q40,"-")</f>
        <v>63083.333333333</v>
      </c>
      <c r="AA40" s="187">
        <f>IFERROR(Y40/W40,"-")</f>
        <v>378500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>
        <v>1</v>
      </c>
      <c r="AO40" s="101">
        <f>IF(Q40=0,"",IF(AN40=0,"",(AN40/Q40)))</f>
        <v>0.083333333333333</v>
      </c>
      <c r="AP40" s="100"/>
      <c r="AQ40" s="102">
        <f>IFERROR(AP40/AN40,"-")</f>
        <v>0</v>
      </c>
      <c r="AR40" s="103"/>
      <c r="AS40" s="104">
        <f>IFERROR(AR40/AN40,"-")</f>
        <v>0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0.083333333333333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5</v>
      </c>
      <c r="BP40" s="120">
        <f>IF(Q40=0,"",IF(BO40=0,"",(BO40/Q40)))</f>
        <v>0.41666666666667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4</v>
      </c>
      <c r="BY40" s="127">
        <f>IF(Q40=0,"",IF(BX40=0,"",(BX40/Q40)))</f>
        <v>0.33333333333333</v>
      </c>
      <c r="BZ40" s="128">
        <v>2</v>
      </c>
      <c r="CA40" s="129">
        <f>IFERROR(BZ40/BX40,"-")</f>
        <v>0.5</v>
      </c>
      <c r="CB40" s="130">
        <v>15000</v>
      </c>
      <c r="CC40" s="131">
        <f>IFERROR(CB40/BX40,"-")</f>
        <v>3750</v>
      </c>
      <c r="CD40" s="132"/>
      <c r="CE40" s="132">
        <v>2</v>
      </c>
      <c r="CF40" s="132"/>
      <c r="CG40" s="133">
        <v>1</v>
      </c>
      <c r="CH40" s="134">
        <f>IF(Q40=0,"",IF(CG40=0,"",(CG40/Q40)))</f>
        <v>0.083333333333333</v>
      </c>
      <c r="CI40" s="135">
        <v>1</v>
      </c>
      <c r="CJ40" s="136">
        <f>IFERROR(CI40/CG40,"-")</f>
        <v>1</v>
      </c>
      <c r="CK40" s="137">
        <v>751000</v>
      </c>
      <c r="CL40" s="138">
        <f>IFERROR(CK40/CG40,"-")</f>
        <v>751000</v>
      </c>
      <c r="CM40" s="139"/>
      <c r="CN40" s="139"/>
      <c r="CO40" s="139">
        <v>1</v>
      </c>
      <c r="CP40" s="140">
        <v>2</v>
      </c>
      <c r="CQ40" s="141">
        <v>757000</v>
      </c>
      <c r="CR40" s="141">
        <v>751000</v>
      </c>
      <c r="CS40" s="141"/>
      <c r="CT40" s="142" t="str">
        <f>IF(AND(CR40=0,CS40=0),"",IF(AND(CR40&lt;=100000,CS40&lt;=100000),"",IF(CR40/CQ40&gt;0.7,"男高",IF(CS40/CQ40&gt;0.7,"女高",""))))</f>
        <v>男高</v>
      </c>
    </row>
    <row r="41" spans="1:99">
      <c r="A41" s="79"/>
      <c r="B41" s="189" t="s">
        <v>153</v>
      </c>
      <c r="C41" s="189" t="s">
        <v>58</v>
      </c>
      <c r="D41" s="189"/>
      <c r="E41" s="189" t="s">
        <v>145</v>
      </c>
      <c r="F41" s="189" t="s">
        <v>146</v>
      </c>
      <c r="G41" s="189" t="s">
        <v>73</v>
      </c>
      <c r="H41" s="89"/>
      <c r="I41" s="89"/>
      <c r="J41" s="89"/>
      <c r="K41" s="181"/>
      <c r="L41" s="80">
        <v>75</v>
      </c>
      <c r="M41" s="80">
        <v>10</v>
      </c>
      <c r="N41" s="80">
        <v>4</v>
      </c>
      <c r="O41" s="91">
        <v>2</v>
      </c>
      <c r="P41" s="92">
        <v>0</v>
      </c>
      <c r="Q41" s="93">
        <f>O41+P41</f>
        <v>2</v>
      </c>
      <c r="R41" s="81">
        <f>IFERROR(Q41/N41,"-")</f>
        <v>0.5</v>
      </c>
      <c r="S41" s="80">
        <v>0</v>
      </c>
      <c r="T41" s="80">
        <v>1</v>
      </c>
      <c r="U41" s="81">
        <f>IFERROR(T41/(Q41),"-")</f>
        <v>0.5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>
        <v>1</v>
      </c>
      <c r="CH41" s="134">
        <f>IF(Q41=0,"",IF(CG41=0,"",(CG41/Q41)))</f>
        <v>0.5</v>
      </c>
      <c r="CI41" s="135"/>
      <c r="CJ41" s="136">
        <f>IFERROR(CI41/CG41,"-")</f>
        <v>0</v>
      </c>
      <c r="CK41" s="137"/>
      <c r="CL41" s="138">
        <f>IFERROR(CK41/CG41,"-")</f>
        <v>0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>
        <f>AC42</f>
        <v>4.32275</v>
      </c>
      <c r="B42" s="189" t="s">
        <v>154</v>
      </c>
      <c r="C42" s="189" t="s">
        <v>58</v>
      </c>
      <c r="D42" s="189"/>
      <c r="E42" s="189" t="s">
        <v>145</v>
      </c>
      <c r="F42" s="189" t="s">
        <v>155</v>
      </c>
      <c r="G42" s="189" t="s">
        <v>78</v>
      </c>
      <c r="H42" s="89" t="s">
        <v>156</v>
      </c>
      <c r="I42" s="89" t="s">
        <v>63</v>
      </c>
      <c r="J42" s="191" t="s">
        <v>157</v>
      </c>
      <c r="K42" s="181">
        <v>220000</v>
      </c>
      <c r="L42" s="80">
        <v>0</v>
      </c>
      <c r="M42" s="80">
        <v>0</v>
      </c>
      <c r="N42" s="80">
        <v>112</v>
      </c>
      <c r="O42" s="91">
        <v>0</v>
      </c>
      <c r="P42" s="92">
        <v>0</v>
      </c>
      <c r="Q42" s="93">
        <f>O42+P42</f>
        <v>0</v>
      </c>
      <c r="R42" s="81">
        <f>IFERROR(Q42/N42,"-")</f>
        <v>0</v>
      </c>
      <c r="S42" s="80">
        <v>0</v>
      </c>
      <c r="T42" s="80">
        <v>0</v>
      </c>
      <c r="U42" s="81" t="str">
        <f>IFERROR(T42/(Q42),"-")</f>
        <v>-</v>
      </c>
      <c r="V42" s="82">
        <f>IFERROR(K42/SUM(Q42:Q44),"-")</f>
        <v>8800</v>
      </c>
      <c r="W42" s="83">
        <v>0</v>
      </c>
      <c r="X42" s="81" t="str">
        <f>IF(Q42=0,"-",W42/Q42)</f>
        <v>-</v>
      </c>
      <c r="Y42" s="186">
        <v>0</v>
      </c>
      <c r="Z42" s="187" t="str">
        <f>IFERROR(Y42/Q42,"-")</f>
        <v>-</v>
      </c>
      <c r="AA42" s="187" t="str">
        <f>IFERROR(Y42/W42,"-")</f>
        <v>-</v>
      </c>
      <c r="AB42" s="181">
        <f>SUM(Y42:Y44)-SUM(K42:K44)</f>
        <v>731005</v>
      </c>
      <c r="AC42" s="85">
        <f>SUM(Y42:Y44)/SUM(K42:K44)</f>
        <v>4.32275</v>
      </c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158</v>
      </c>
      <c r="C43" s="189" t="s">
        <v>58</v>
      </c>
      <c r="D43" s="189"/>
      <c r="E43" s="189" t="s">
        <v>145</v>
      </c>
      <c r="F43" s="189" t="s">
        <v>155</v>
      </c>
      <c r="G43" s="189" t="s">
        <v>78</v>
      </c>
      <c r="H43" s="89"/>
      <c r="I43" s="89"/>
      <c r="J43" s="89"/>
      <c r="K43" s="181"/>
      <c r="L43" s="80">
        <v>50</v>
      </c>
      <c r="M43" s="80">
        <v>0</v>
      </c>
      <c r="N43" s="80">
        <v>182</v>
      </c>
      <c r="O43" s="91">
        <v>21</v>
      </c>
      <c r="P43" s="92">
        <v>0</v>
      </c>
      <c r="Q43" s="93">
        <f>O43+P43</f>
        <v>21</v>
      </c>
      <c r="R43" s="81">
        <f>IFERROR(Q43/N43,"-")</f>
        <v>0.11538461538462</v>
      </c>
      <c r="S43" s="80">
        <v>4</v>
      </c>
      <c r="T43" s="80">
        <v>5</v>
      </c>
      <c r="U43" s="81">
        <f>IFERROR(T43/(Q43),"-")</f>
        <v>0.23809523809524</v>
      </c>
      <c r="V43" s="82"/>
      <c r="W43" s="83">
        <v>4</v>
      </c>
      <c r="X43" s="81">
        <f>IF(Q43=0,"-",W43/Q43)</f>
        <v>0.19047619047619</v>
      </c>
      <c r="Y43" s="186">
        <v>945005</v>
      </c>
      <c r="Z43" s="187">
        <f>IFERROR(Y43/Q43,"-")</f>
        <v>45000.238095238</v>
      </c>
      <c r="AA43" s="187">
        <f>IFERROR(Y43/W43,"-")</f>
        <v>236251.25</v>
      </c>
      <c r="AB43" s="181"/>
      <c r="AC43" s="85"/>
      <c r="AD43" s="78"/>
      <c r="AE43" s="94">
        <v>1</v>
      </c>
      <c r="AF43" s="95">
        <f>IF(Q43=0,"",IF(AE43=0,"",(AE43/Q43)))</f>
        <v>0.047619047619048</v>
      </c>
      <c r="AG43" s="94"/>
      <c r="AH43" s="96">
        <f>IFERROR(AG43/AE43,"-")</f>
        <v>0</v>
      </c>
      <c r="AI43" s="97"/>
      <c r="AJ43" s="98">
        <f>IFERROR(AI43/AE43,"-")</f>
        <v>0</v>
      </c>
      <c r="AK43" s="99"/>
      <c r="AL43" s="99"/>
      <c r="AM43" s="99"/>
      <c r="AN43" s="100">
        <v>1</v>
      </c>
      <c r="AO43" s="101">
        <f>IF(Q43=0,"",IF(AN43=0,"",(AN43/Q43)))</f>
        <v>0.047619047619048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>
        <v>1</v>
      </c>
      <c r="AX43" s="107">
        <f>IF(Q43=0,"",IF(AW43=0,"",(AW43/Q43)))</f>
        <v>0.047619047619048</v>
      </c>
      <c r="AY43" s="106"/>
      <c r="AZ43" s="108">
        <f>IFERROR(AY43/AW43,"-")</f>
        <v>0</v>
      </c>
      <c r="BA43" s="109"/>
      <c r="BB43" s="110">
        <f>IFERROR(BA43/AW43,"-")</f>
        <v>0</v>
      </c>
      <c r="BC43" s="111"/>
      <c r="BD43" s="111"/>
      <c r="BE43" s="111"/>
      <c r="BF43" s="112">
        <v>4</v>
      </c>
      <c r="BG43" s="113">
        <f>IF(Q43=0,"",IF(BF43=0,"",(BF43/Q43)))</f>
        <v>0.19047619047619</v>
      </c>
      <c r="BH43" s="112">
        <v>1</v>
      </c>
      <c r="BI43" s="114">
        <f>IFERROR(BH43/BF43,"-")</f>
        <v>0.25</v>
      </c>
      <c r="BJ43" s="115">
        <v>25000</v>
      </c>
      <c r="BK43" s="116">
        <f>IFERROR(BJ43/BF43,"-")</f>
        <v>6250</v>
      </c>
      <c r="BL43" s="117"/>
      <c r="BM43" s="117"/>
      <c r="BN43" s="117">
        <v>1</v>
      </c>
      <c r="BO43" s="119">
        <v>7</v>
      </c>
      <c r="BP43" s="120">
        <f>IF(Q43=0,"",IF(BO43=0,"",(BO43/Q43)))</f>
        <v>0.33333333333333</v>
      </c>
      <c r="BQ43" s="121">
        <v>1</v>
      </c>
      <c r="BR43" s="122">
        <f>IFERROR(BQ43/BO43,"-")</f>
        <v>0.14285714285714</v>
      </c>
      <c r="BS43" s="123">
        <v>10000</v>
      </c>
      <c r="BT43" s="124">
        <f>IFERROR(BS43/BO43,"-")</f>
        <v>1428.5714285714</v>
      </c>
      <c r="BU43" s="125">
        <v>1</v>
      </c>
      <c r="BV43" s="125"/>
      <c r="BW43" s="125"/>
      <c r="BX43" s="126">
        <v>6</v>
      </c>
      <c r="BY43" s="127">
        <f>IF(Q43=0,"",IF(BX43=0,"",(BX43/Q43)))</f>
        <v>0.28571428571429</v>
      </c>
      <c r="BZ43" s="128">
        <v>2</v>
      </c>
      <c r="CA43" s="129">
        <f>IFERROR(BZ43/BX43,"-")</f>
        <v>0.33333333333333</v>
      </c>
      <c r="CB43" s="130">
        <v>910005</v>
      </c>
      <c r="CC43" s="131">
        <f>IFERROR(CB43/BX43,"-")</f>
        <v>151667.5</v>
      </c>
      <c r="CD43" s="132"/>
      <c r="CE43" s="132"/>
      <c r="CF43" s="132">
        <v>2</v>
      </c>
      <c r="CG43" s="133">
        <v>1</v>
      </c>
      <c r="CH43" s="134">
        <f>IF(Q43=0,"",IF(CG43=0,"",(CG43/Q43)))</f>
        <v>0.047619047619048</v>
      </c>
      <c r="CI43" s="135"/>
      <c r="CJ43" s="136">
        <f>IFERROR(CI43/CG43,"-")</f>
        <v>0</v>
      </c>
      <c r="CK43" s="137"/>
      <c r="CL43" s="138">
        <f>IFERROR(CK43/CG43,"-")</f>
        <v>0</v>
      </c>
      <c r="CM43" s="139"/>
      <c r="CN43" s="139"/>
      <c r="CO43" s="139"/>
      <c r="CP43" s="140">
        <v>4</v>
      </c>
      <c r="CQ43" s="141">
        <v>945005</v>
      </c>
      <c r="CR43" s="141">
        <v>898005</v>
      </c>
      <c r="CS43" s="141"/>
      <c r="CT43" s="142" t="str">
        <f>IF(AND(CR43=0,CS43=0),"",IF(AND(CR43&lt;=100000,CS43&lt;=100000),"",IF(CR43/CQ43&gt;0.7,"男高",IF(CS43/CQ43&gt;0.7,"女高",""))))</f>
        <v>男高</v>
      </c>
    </row>
    <row r="44" spans="1:99">
      <c r="A44" s="79"/>
      <c r="B44" s="189" t="s">
        <v>159</v>
      </c>
      <c r="C44" s="189" t="s">
        <v>58</v>
      </c>
      <c r="D44" s="189"/>
      <c r="E44" s="189" t="s">
        <v>145</v>
      </c>
      <c r="F44" s="189" t="s">
        <v>155</v>
      </c>
      <c r="G44" s="189" t="s">
        <v>73</v>
      </c>
      <c r="H44" s="89"/>
      <c r="I44" s="89"/>
      <c r="J44" s="89"/>
      <c r="K44" s="181"/>
      <c r="L44" s="80">
        <v>16</v>
      </c>
      <c r="M44" s="80">
        <v>12</v>
      </c>
      <c r="N44" s="80">
        <v>15</v>
      </c>
      <c r="O44" s="91">
        <v>4</v>
      </c>
      <c r="P44" s="92">
        <v>0</v>
      </c>
      <c r="Q44" s="93">
        <f>O44+P44</f>
        <v>4</v>
      </c>
      <c r="R44" s="81">
        <f>IFERROR(Q44/N44,"-")</f>
        <v>0.26666666666667</v>
      </c>
      <c r="S44" s="80">
        <v>1</v>
      </c>
      <c r="T44" s="80">
        <v>0</v>
      </c>
      <c r="U44" s="81">
        <f>IFERROR(T44/(Q44),"-")</f>
        <v>0</v>
      </c>
      <c r="V44" s="82"/>
      <c r="W44" s="83">
        <v>1</v>
      </c>
      <c r="X44" s="81">
        <f>IF(Q44=0,"-",W44/Q44)</f>
        <v>0.25</v>
      </c>
      <c r="Y44" s="186">
        <v>6000</v>
      </c>
      <c r="Z44" s="187">
        <f>IFERROR(Y44/Q44,"-")</f>
        <v>1500</v>
      </c>
      <c r="AA44" s="187">
        <f>IFERROR(Y44/W44,"-")</f>
        <v>6000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3</v>
      </c>
      <c r="BP44" s="120">
        <f>IF(Q44=0,"",IF(BO44=0,"",(BO44/Q44)))</f>
        <v>0.75</v>
      </c>
      <c r="BQ44" s="121">
        <v>1</v>
      </c>
      <c r="BR44" s="122">
        <f>IFERROR(BQ44/BO44,"-")</f>
        <v>0.33333333333333</v>
      </c>
      <c r="BS44" s="123">
        <v>6000</v>
      </c>
      <c r="BT44" s="124">
        <f>IFERROR(BS44/BO44,"-")</f>
        <v>2000</v>
      </c>
      <c r="BU44" s="125"/>
      <c r="BV44" s="125">
        <v>1</v>
      </c>
      <c r="BW44" s="125"/>
      <c r="BX44" s="126">
        <v>1</v>
      </c>
      <c r="BY44" s="127">
        <f>IF(Q44=0,"",IF(BX44=0,"",(BX44/Q44)))</f>
        <v>0.25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6000</v>
      </c>
      <c r="CR44" s="141">
        <v>6000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>
        <f>AC45</f>
        <v>1.8194666666667</v>
      </c>
      <c r="B45" s="189" t="s">
        <v>160</v>
      </c>
      <c r="C45" s="189" t="s">
        <v>58</v>
      </c>
      <c r="D45" s="189"/>
      <c r="E45" s="189" t="s">
        <v>59</v>
      </c>
      <c r="F45" s="189" t="s">
        <v>60</v>
      </c>
      <c r="G45" s="189" t="s">
        <v>61</v>
      </c>
      <c r="H45" s="89" t="s">
        <v>156</v>
      </c>
      <c r="I45" s="89" t="s">
        <v>161</v>
      </c>
      <c r="J45" s="191" t="s">
        <v>162</v>
      </c>
      <c r="K45" s="181">
        <v>150000</v>
      </c>
      <c r="L45" s="80">
        <v>23</v>
      </c>
      <c r="M45" s="80">
        <v>0</v>
      </c>
      <c r="N45" s="80">
        <v>111</v>
      </c>
      <c r="O45" s="91">
        <v>13</v>
      </c>
      <c r="P45" s="92">
        <v>0</v>
      </c>
      <c r="Q45" s="93">
        <f>O45+P45</f>
        <v>13</v>
      </c>
      <c r="R45" s="81">
        <f>IFERROR(Q45/N45,"-")</f>
        <v>0.11711711711712</v>
      </c>
      <c r="S45" s="80">
        <v>1</v>
      </c>
      <c r="T45" s="80">
        <v>2</v>
      </c>
      <c r="U45" s="81">
        <f>IFERROR(T45/(Q45),"-")</f>
        <v>0.15384615384615</v>
      </c>
      <c r="V45" s="82">
        <f>IFERROR(K45/SUM(Q45:Q46),"-")</f>
        <v>9375</v>
      </c>
      <c r="W45" s="83">
        <v>3</v>
      </c>
      <c r="X45" s="81">
        <f>IF(Q45=0,"-",W45/Q45)</f>
        <v>0.23076923076923</v>
      </c>
      <c r="Y45" s="186">
        <v>239920</v>
      </c>
      <c r="Z45" s="187">
        <f>IFERROR(Y45/Q45,"-")</f>
        <v>18455.384615385</v>
      </c>
      <c r="AA45" s="187">
        <f>IFERROR(Y45/W45,"-")</f>
        <v>79973.333333333</v>
      </c>
      <c r="AB45" s="181">
        <f>SUM(Y45:Y46)-SUM(K45:K46)</f>
        <v>122920</v>
      </c>
      <c r="AC45" s="85">
        <f>SUM(Y45:Y46)/SUM(K45:K46)</f>
        <v>1.8194666666667</v>
      </c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>
        <v>1</v>
      </c>
      <c r="AO45" s="101">
        <f>IF(Q45=0,"",IF(AN45=0,"",(AN45/Q45)))</f>
        <v>0.076923076923077</v>
      </c>
      <c r="AP45" s="100"/>
      <c r="AQ45" s="102">
        <f>IFERROR(AP45/AN45,"-")</f>
        <v>0</v>
      </c>
      <c r="AR45" s="103"/>
      <c r="AS45" s="104">
        <f>IFERROR(AR45/AN45,"-")</f>
        <v>0</v>
      </c>
      <c r="AT45" s="105"/>
      <c r="AU45" s="105"/>
      <c r="AV45" s="105"/>
      <c r="AW45" s="106">
        <v>2</v>
      </c>
      <c r="AX45" s="107">
        <f>IF(Q45=0,"",IF(AW45=0,"",(AW45/Q45)))</f>
        <v>0.15384615384615</v>
      </c>
      <c r="AY45" s="106"/>
      <c r="AZ45" s="108">
        <f>IFERROR(AY45/AW45,"-")</f>
        <v>0</v>
      </c>
      <c r="BA45" s="109"/>
      <c r="BB45" s="110">
        <f>IFERROR(BA45/AW45,"-")</f>
        <v>0</v>
      </c>
      <c r="BC45" s="111"/>
      <c r="BD45" s="111"/>
      <c r="BE45" s="111"/>
      <c r="BF45" s="112">
        <v>2</v>
      </c>
      <c r="BG45" s="113">
        <f>IF(Q45=0,"",IF(BF45=0,"",(BF45/Q45)))</f>
        <v>0.15384615384615</v>
      </c>
      <c r="BH45" s="112"/>
      <c r="BI45" s="114">
        <f>IFERROR(BH45/BF45,"-")</f>
        <v>0</v>
      </c>
      <c r="BJ45" s="115"/>
      <c r="BK45" s="116">
        <f>IFERROR(BJ45/BF45,"-")</f>
        <v>0</v>
      </c>
      <c r="BL45" s="117"/>
      <c r="BM45" s="117"/>
      <c r="BN45" s="117"/>
      <c r="BO45" s="119">
        <v>3</v>
      </c>
      <c r="BP45" s="120">
        <f>IF(Q45=0,"",IF(BO45=0,"",(BO45/Q45)))</f>
        <v>0.23076923076923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3</v>
      </c>
      <c r="BY45" s="127">
        <f>IF(Q45=0,"",IF(BX45=0,"",(BX45/Q45)))</f>
        <v>0.23076923076923</v>
      </c>
      <c r="BZ45" s="128">
        <v>2</v>
      </c>
      <c r="CA45" s="129">
        <f>IFERROR(BZ45/BX45,"-")</f>
        <v>0.66666666666667</v>
      </c>
      <c r="CB45" s="130">
        <v>143920</v>
      </c>
      <c r="CC45" s="131">
        <f>IFERROR(CB45/BX45,"-")</f>
        <v>47973.333333333</v>
      </c>
      <c r="CD45" s="132">
        <v>1</v>
      </c>
      <c r="CE45" s="132"/>
      <c r="CF45" s="132">
        <v>1</v>
      </c>
      <c r="CG45" s="133">
        <v>2</v>
      </c>
      <c r="CH45" s="134">
        <f>IF(Q45=0,"",IF(CG45=0,"",(CG45/Q45)))</f>
        <v>0.15384615384615</v>
      </c>
      <c r="CI45" s="135">
        <v>1</v>
      </c>
      <c r="CJ45" s="136">
        <f>IFERROR(CI45/CG45,"-")</f>
        <v>0.5</v>
      </c>
      <c r="CK45" s="137">
        <v>96000</v>
      </c>
      <c r="CL45" s="138">
        <f>IFERROR(CK45/CG45,"-")</f>
        <v>48000</v>
      </c>
      <c r="CM45" s="139"/>
      <c r="CN45" s="139"/>
      <c r="CO45" s="139">
        <v>1</v>
      </c>
      <c r="CP45" s="140">
        <v>3</v>
      </c>
      <c r="CQ45" s="141">
        <v>239920</v>
      </c>
      <c r="CR45" s="141">
        <v>133920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163</v>
      </c>
      <c r="C46" s="189" t="s">
        <v>58</v>
      </c>
      <c r="D46" s="189"/>
      <c r="E46" s="189" t="s">
        <v>59</v>
      </c>
      <c r="F46" s="189" t="s">
        <v>60</v>
      </c>
      <c r="G46" s="189" t="s">
        <v>73</v>
      </c>
      <c r="H46" s="89"/>
      <c r="I46" s="89"/>
      <c r="J46" s="89"/>
      <c r="K46" s="181"/>
      <c r="L46" s="80">
        <v>28</v>
      </c>
      <c r="M46" s="80">
        <v>26</v>
      </c>
      <c r="N46" s="80">
        <v>8</v>
      </c>
      <c r="O46" s="91">
        <v>3</v>
      </c>
      <c r="P46" s="92">
        <v>0</v>
      </c>
      <c r="Q46" s="93">
        <f>O46+P46</f>
        <v>3</v>
      </c>
      <c r="R46" s="81">
        <f>IFERROR(Q46/N46,"-")</f>
        <v>0.375</v>
      </c>
      <c r="S46" s="80">
        <v>1</v>
      </c>
      <c r="T46" s="80">
        <v>0</v>
      </c>
      <c r="U46" s="81">
        <f>IFERROR(T46/(Q46),"-")</f>
        <v>0</v>
      </c>
      <c r="V46" s="82"/>
      <c r="W46" s="83">
        <v>1</v>
      </c>
      <c r="X46" s="81">
        <f>IF(Q46=0,"-",W46/Q46)</f>
        <v>0.33333333333333</v>
      </c>
      <c r="Y46" s="186">
        <v>33000</v>
      </c>
      <c r="Z46" s="187">
        <f>IFERROR(Y46/Q46,"-")</f>
        <v>11000</v>
      </c>
      <c r="AA46" s="187">
        <f>IFERROR(Y46/W46,"-")</f>
        <v>33000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1</v>
      </c>
      <c r="BP46" s="120">
        <f>IF(Q46=0,"",IF(BO46=0,"",(BO46/Q46)))</f>
        <v>0.33333333333333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2</v>
      </c>
      <c r="BY46" s="127">
        <f>IF(Q46=0,"",IF(BX46=0,"",(BX46/Q46)))</f>
        <v>0.66666666666667</v>
      </c>
      <c r="BZ46" s="128">
        <v>1</v>
      </c>
      <c r="CA46" s="129">
        <f>IFERROR(BZ46/BX46,"-")</f>
        <v>0.5</v>
      </c>
      <c r="CB46" s="130">
        <v>33000</v>
      </c>
      <c r="CC46" s="131">
        <f>IFERROR(CB46/BX46,"-")</f>
        <v>16500</v>
      </c>
      <c r="CD46" s="132"/>
      <c r="CE46" s="132"/>
      <c r="CF46" s="132">
        <v>1</v>
      </c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1</v>
      </c>
      <c r="CQ46" s="141">
        <v>33000</v>
      </c>
      <c r="CR46" s="141">
        <v>33000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>
        <f>AC47</f>
        <v>2.4909090909091</v>
      </c>
      <c r="B47" s="189" t="s">
        <v>164</v>
      </c>
      <c r="C47" s="189" t="s">
        <v>58</v>
      </c>
      <c r="D47" s="189"/>
      <c r="E47" s="189" t="s">
        <v>165</v>
      </c>
      <c r="F47" s="189" t="s">
        <v>155</v>
      </c>
      <c r="G47" s="189" t="s">
        <v>78</v>
      </c>
      <c r="H47" s="89" t="s">
        <v>166</v>
      </c>
      <c r="I47" s="89" t="s">
        <v>63</v>
      </c>
      <c r="J47" s="191" t="s">
        <v>157</v>
      </c>
      <c r="K47" s="181">
        <v>220000</v>
      </c>
      <c r="L47" s="80">
        <v>1</v>
      </c>
      <c r="M47" s="80">
        <v>0</v>
      </c>
      <c r="N47" s="80">
        <v>171</v>
      </c>
      <c r="O47" s="91">
        <v>0</v>
      </c>
      <c r="P47" s="92">
        <v>0</v>
      </c>
      <c r="Q47" s="93">
        <f>O47+P47</f>
        <v>0</v>
      </c>
      <c r="R47" s="81">
        <f>IFERROR(Q47/N47,"-")</f>
        <v>0</v>
      </c>
      <c r="S47" s="80">
        <v>0</v>
      </c>
      <c r="T47" s="80">
        <v>0</v>
      </c>
      <c r="U47" s="81" t="str">
        <f>IFERROR(T47/(Q47),"-")</f>
        <v>-</v>
      </c>
      <c r="V47" s="82">
        <f>IFERROR(K47/SUM(Q47:Q49),"-")</f>
        <v>7857.1428571429</v>
      </c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>
        <f>SUM(Y47:Y49)-SUM(K47:K49)</f>
        <v>328000</v>
      </c>
      <c r="AC47" s="85">
        <f>SUM(Y47:Y49)/SUM(K47:K49)</f>
        <v>2.4909090909091</v>
      </c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167</v>
      </c>
      <c r="C48" s="189" t="s">
        <v>58</v>
      </c>
      <c r="D48" s="189"/>
      <c r="E48" s="189" t="s">
        <v>165</v>
      </c>
      <c r="F48" s="189" t="s">
        <v>155</v>
      </c>
      <c r="G48" s="189" t="s">
        <v>78</v>
      </c>
      <c r="H48" s="89"/>
      <c r="I48" s="89"/>
      <c r="J48" s="89"/>
      <c r="K48" s="181"/>
      <c r="L48" s="80">
        <v>57</v>
      </c>
      <c r="M48" s="80">
        <v>0</v>
      </c>
      <c r="N48" s="80">
        <v>215</v>
      </c>
      <c r="O48" s="91">
        <v>23</v>
      </c>
      <c r="P48" s="92">
        <v>0</v>
      </c>
      <c r="Q48" s="93">
        <f>O48+P48</f>
        <v>23</v>
      </c>
      <c r="R48" s="81">
        <f>IFERROR(Q48/N48,"-")</f>
        <v>0.10697674418605</v>
      </c>
      <c r="S48" s="80">
        <v>2</v>
      </c>
      <c r="T48" s="80">
        <v>6</v>
      </c>
      <c r="U48" s="81">
        <f>IFERROR(T48/(Q48),"-")</f>
        <v>0.26086956521739</v>
      </c>
      <c r="V48" s="82"/>
      <c r="W48" s="83">
        <v>6</v>
      </c>
      <c r="X48" s="81">
        <f>IF(Q48=0,"-",W48/Q48)</f>
        <v>0.26086956521739</v>
      </c>
      <c r="Y48" s="186">
        <v>78000</v>
      </c>
      <c r="Z48" s="187">
        <f>IFERROR(Y48/Q48,"-")</f>
        <v>3391.3043478261</v>
      </c>
      <c r="AA48" s="187">
        <f>IFERROR(Y48/W48,"-")</f>
        <v>13000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>
        <v>4</v>
      </c>
      <c r="AO48" s="101">
        <f>IF(Q48=0,"",IF(AN48=0,"",(AN48/Q48)))</f>
        <v>0.17391304347826</v>
      </c>
      <c r="AP48" s="100">
        <v>1</v>
      </c>
      <c r="AQ48" s="102">
        <f>IFERROR(AP48/AN48,"-")</f>
        <v>0.25</v>
      </c>
      <c r="AR48" s="103">
        <v>2000</v>
      </c>
      <c r="AS48" s="104">
        <f>IFERROR(AR48/AN48,"-")</f>
        <v>500</v>
      </c>
      <c r="AT48" s="105">
        <v>1</v>
      </c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>
        <v>3</v>
      </c>
      <c r="BG48" s="113">
        <f>IF(Q48=0,"",IF(BF48=0,"",(BF48/Q48)))</f>
        <v>0.1304347826087</v>
      </c>
      <c r="BH48" s="112">
        <v>1</v>
      </c>
      <c r="BI48" s="114">
        <f>IFERROR(BH48/BF48,"-")</f>
        <v>0.33333333333333</v>
      </c>
      <c r="BJ48" s="115">
        <v>7000</v>
      </c>
      <c r="BK48" s="116">
        <f>IFERROR(BJ48/BF48,"-")</f>
        <v>2333.3333333333</v>
      </c>
      <c r="BL48" s="117"/>
      <c r="BM48" s="117">
        <v>1</v>
      </c>
      <c r="BN48" s="117"/>
      <c r="BO48" s="119">
        <v>8</v>
      </c>
      <c r="BP48" s="120">
        <f>IF(Q48=0,"",IF(BO48=0,"",(BO48/Q48)))</f>
        <v>0.34782608695652</v>
      </c>
      <c r="BQ48" s="121">
        <v>1</v>
      </c>
      <c r="BR48" s="122">
        <f>IFERROR(BQ48/BO48,"-")</f>
        <v>0.125</v>
      </c>
      <c r="BS48" s="123">
        <v>3000</v>
      </c>
      <c r="BT48" s="124">
        <f>IFERROR(BS48/BO48,"-")</f>
        <v>375</v>
      </c>
      <c r="BU48" s="125">
        <v>1</v>
      </c>
      <c r="BV48" s="125"/>
      <c r="BW48" s="125"/>
      <c r="BX48" s="126">
        <v>6</v>
      </c>
      <c r="BY48" s="127">
        <f>IF(Q48=0,"",IF(BX48=0,"",(BX48/Q48)))</f>
        <v>0.26086956521739</v>
      </c>
      <c r="BZ48" s="128">
        <v>3</v>
      </c>
      <c r="CA48" s="129">
        <f>IFERROR(BZ48/BX48,"-")</f>
        <v>0.5</v>
      </c>
      <c r="CB48" s="130">
        <v>17500</v>
      </c>
      <c r="CC48" s="131">
        <f>IFERROR(CB48/BX48,"-")</f>
        <v>2916.6666666667</v>
      </c>
      <c r="CD48" s="132">
        <v>2</v>
      </c>
      <c r="CE48" s="132"/>
      <c r="CF48" s="132">
        <v>1</v>
      </c>
      <c r="CG48" s="133">
        <v>2</v>
      </c>
      <c r="CH48" s="134">
        <f>IF(Q48=0,"",IF(CG48=0,"",(CG48/Q48)))</f>
        <v>0.08695652173913</v>
      </c>
      <c r="CI48" s="135">
        <v>1</v>
      </c>
      <c r="CJ48" s="136">
        <f>IFERROR(CI48/CG48,"-")</f>
        <v>0.5</v>
      </c>
      <c r="CK48" s="137">
        <v>50000</v>
      </c>
      <c r="CL48" s="138">
        <f>IFERROR(CK48/CG48,"-")</f>
        <v>25000</v>
      </c>
      <c r="CM48" s="139"/>
      <c r="CN48" s="139"/>
      <c r="CO48" s="139">
        <v>1</v>
      </c>
      <c r="CP48" s="140">
        <v>6</v>
      </c>
      <c r="CQ48" s="141">
        <v>78000</v>
      </c>
      <c r="CR48" s="141">
        <v>50000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168</v>
      </c>
      <c r="C49" s="189" t="s">
        <v>58</v>
      </c>
      <c r="D49" s="189"/>
      <c r="E49" s="189" t="s">
        <v>165</v>
      </c>
      <c r="F49" s="189" t="s">
        <v>155</v>
      </c>
      <c r="G49" s="189" t="s">
        <v>73</v>
      </c>
      <c r="H49" s="89"/>
      <c r="I49" s="89"/>
      <c r="J49" s="89"/>
      <c r="K49" s="181"/>
      <c r="L49" s="80">
        <v>51</v>
      </c>
      <c r="M49" s="80">
        <v>27</v>
      </c>
      <c r="N49" s="80">
        <v>24</v>
      </c>
      <c r="O49" s="91">
        <v>5</v>
      </c>
      <c r="P49" s="92">
        <v>0</v>
      </c>
      <c r="Q49" s="93">
        <f>O49+P49</f>
        <v>5</v>
      </c>
      <c r="R49" s="81">
        <f>IFERROR(Q49/N49,"-")</f>
        <v>0.20833333333333</v>
      </c>
      <c r="S49" s="80">
        <v>1</v>
      </c>
      <c r="T49" s="80">
        <v>1</v>
      </c>
      <c r="U49" s="81">
        <f>IFERROR(T49/(Q49),"-")</f>
        <v>0.2</v>
      </c>
      <c r="V49" s="82"/>
      <c r="W49" s="83">
        <v>1</v>
      </c>
      <c r="X49" s="81">
        <f>IF(Q49=0,"-",W49/Q49)</f>
        <v>0.2</v>
      </c>
      <c r="Y49" s="186">
        <v>470000</v>
      </c>
      <c r="Z49" s="187">
        <f>IFERROR(Y49/Q49,"-")</f>
        <v>94000</v>
      </c>
      <c r="AA49" s="187">
        <f>IFERROR(Y49/W49,"-")</f>
        <v>470000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>
        <v>1</v>
      </c>
      <c r="AO49" s="101">
        <f>IF(Q49=0,"",IF(AN49=0,"",(AN49/Q49)))</f>
        <v>0.2</v>
      </c>
      <c r="AP49" s="100">
        <v>1</v>
      </c>
      <c r="AQ49" s="102">
        <f>IFERROR(AP49/AN49,"-")</f>
        <v>1</v>
      </c>
      <c r="AR49" s="103">
        <v>844000</v>
      </c>
      <c r="AS49" s="104">
        <f>IFERROR(AR49/AN49,"-")</f>
        <v>844000</v>
      </c>
      <c r="AT49" s="105"/>
      <c r="AU49" s="105"/>
      <c r="AV49" s="105">
        <v>1</v>
      </c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2</v>
      </c>
      <c r="BP49" s="120">
        <f>IF(Q49=0,"",IF(BO49=0,"",(BO49/Q49)))</f>
        <v>0.4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>
        <v>2</v>
      </c>
      <c r="BY49" s="127">
        <f>IF(Q49=0,"",IF(BX49=0,"",(BX49/Q49)))</f>
        <v>0.4</v>
      </c>
      <c r="BZ49" s="128">
        <v>1</v>
      </c>
      <c r="CA49" s="129">
        <f>IFERROR(BZ49/BX49,"-")</f>
        <v>0.5</v>
      </c>
      <c r="CB49" s="130">
        <v>470000</v>
      </c>
      <c r="CC49" s="131">
        <f>IFERROR(CB49/BX49,"-")</f>
        <v>235000</v>
      </c>
      <c r="CD49" s="132"/>
      <c r="CE49" s="132"/>
      <c r="CF49" s="132">
        <v>1</v>
      </c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1</v>
      </c>
      <c r="CQ49" s="141">
        <v>470000</v>
      </c>
      <c r="CR49" s="141">
        <v>844000</v>
      </c>
      <c r="CS49" s="141"/>
      <c r="CT49" s="142" t="str">
        <f>IF(AND(CR49=0,CS49=0),"",IF(AND(CR49&lt;=100000,CS49&lt;=100000),"",IF(CR49/CQ49&gt;0.7,"男高",IF(CS49/CQ49&gt;0.7,"女高",""))))</f>
        <v>男高</v>
      </c>
    </row>
    <row r="50" spans="1:99">
      <c r="A50" s="79">
        <f>AC50</f>
        <v>0.37333333333333</v>
      </c>
      <c r="B50" s="189" t="s">
        <v>169</v>
      </c>
      <c r="C50" s="189" t="s">
        <v>58</v>
      </c>
      <c r="D50" s="189"/>
      <c r="E50" s="189" t="s">
        <v>59</v>
      </c>
      <c r="F50" s="189" t="s">
        <v>60</v>
      </c>
      <c r="G50" s="189" t="s">
        <v>61</v>
      </c>
      <c r="H50" s="89" t="s">
        <v>166</v>
      </c>
      <c r="I50" s="89" t="s">
        <v>161</v>
      </c>
      <c r="J50" s="190" t="s">
        <v>170</v>
      </c>
      <c r="K50" s="181">
        <v>150000</v>
      </c>
      <c r="L50" s="80">
        <v>26</v>
      </c>
      <c r="M50" s="80">
        <v>0</v>
      </c>
      <c r="N50" s="80">
        <v>114</v>
      </c>
      <c r="O50" s="91">
        <v>6</v>
      </c>
      <c r="P50" s="92">
        <v>0</v>
      </c>
      <c r="Q50" s="93">
        <f>O50+P50</f>
        <v>6</v>
      </c>
      <c r="R50" s="81">
        <f>IFERROR(Q50/N50,"-")</f>
        <v>0.052631578947368</v>
      </c>
      <c r="S50" s="80">
        <v>0</v>
      </c>
      <c r="T50" s="80">
        <v>5</v>
      </c>
      <c r="U50" s="81">
        <f>IFERROR(T50/(Q50),"-")</f>
        <v>0.83333333333333</v>
      </c>
      <c r="V50" s="82">
        <f>IFERROR(K50/SUM(Q50:Q51),"-")</f>
        <v>16666.666666667</v>
      </c>
      <c r="W50" s="83">
        <v>1</v>
      </c>
      <c r="X50" s="81">
        <f>IF(Q50=0,"-",W50/Q50)</f>
        <v>0.16666666666667</v>
      </c>
      <c r="Y50" s="186">
        <v>26000</v>
      </c>
      <c r="Z50" s="187">
        <f>IFERROR(Y50/Q50,"-")</f>
        <v>4333.3333333333</v>
      </c>
      <c r="AA50" s="187">
        <f>IFERROR(Y50/W50,"-")</f>
        <v>26000</v>
      </c>
      <c r="AB50" s="181">
        <f>SUM(Y50:Y51)-SUM(K50:K51)</f>
        <v>-94000</v>
      </c>
      <c r="AC50" s="85">
        <f>SUM(Y50:Y51)/SUM(K50:K51)</f>
        <v>0.37333333333333</v>
      </c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>
        <v>3</v>
      </c>
      <c r="AX50" s="107">
        <f>IF(Q50=0,"",IF(AW50=0,"",(AW50/Q50)))</f>
        <v>0.5</v>
      </c>
      <c r="AY50" s="106"/>
      <c r="AZ50" s="108">
        <f>IFERROR(AY50/AW50,"-")</f>
        <v>0</v>
      </c>
      <c r="BA50" s="109"/>
      <c r="BB50" s="110">
        <f>IFERROR(BA50/AW50,"-")</f>
        <v>0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3</v>
      </c>
      <c r="BP50" s="120">
        <f>IF(Q50=0,"",IF(BO50=0,"",(BO50/Q50)))</f>
        <v>0.5</v>
      </c>
      <c r="BQ50" s="121">
        <v>1</v>
      </c>
      <c r="BR50" s="122">
        <f>IFERROR(BQ50/BO50,"-")</f>
        <v>0.33333333333333</v>
      </c>
      <c r="BS50" s="123">
        <v>26000</v>
      </c>
      <c r="BT50" s="124">
        <f>IFERROR(BS50/BO50,"-")</f>
        <v>8666.6666666667</v>
      </c>
      <c r="BU50" s="125"/>
      <c r="BV50" s="125"/>
      <c r="BW50" s="125">
        <v>1</v>
      </c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1</v>
      </c>
      <c r="CQ50" s="141">
        <v>26000</v>
      </c>
      <c r="CR50" s="141">
        <v>26000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171</v>
      </c>
      <c r="C51" s="189" t="s">
        <v>58</v>
      </c>
      <c r="D51" s="189"/>
      <c r="E51" s="189" t="s">
        <v>59</v>
      </c>
      <c r="F51" s="189" t="s">
        <v>60</v>
      </c>
      <c r="G51" s="189" t="s">
        <v>73</v>
      </c>
      <c r="H51" s="89"/>
      <c r="I51" s="89"/>
      <c r="J51" s="89"/>
      <c r="K51" s="181"/>
      <c r="L51" s="80">
        <v>42</v>
      </c>
      <c r="M51" s="80">
        <v>30</v>
      </c>
      <c r="N51" s="80">
        <v>7</v>
      </c>
      <c r="O51" s="91">
        <v>3</v>
      </c>
      <c r="P51" s="92">
        <v>0</v>
      </c>
      <c r="Q51" s="93">
        <f>O51+P51</f>
        <v>3</v>
      </c>
      <c r="R51" s="81">
        <f>IFERROR(Q51/N51,"-")</f>
        <v>0.42857142857143</v>
      </c>
      <c r="S51" s="80">
        <v>1</v>
      </c>
      <c r="T51" s="80">
        <v>0</v>
      </c>
      <c r="U51" s="81">
        <f>IFERROR(T51/(Q51),"-")</f>
        <v>0</v>
      </c>
      <c r="V51" s="82"/>
      <c r="W51" s="83">
        <v>1</v>
      </c>
      <c r="X51" s="81">
        <f>IF(Q51=0,"-",W51/Q51)</f>
        <v>0.33333333333333</v>
      </c>
      <c r="Y51" s="186">
        <v>30000</v>
      </c>
      <c r="Z51" s="187">
        <f>IFERROR(Y51/Q51,"-")</f>
        <v>10000</v>
      </c>
      <c r="AA51" s="187">
        <f>IFERROR(Y51/W51,"-")</f>
        <v>30000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>
        <f>IF(Q51=0,"",IF(BO51=0,"",(BO51/Q51)))</f>
        <v>0</v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>
        <v>2</v>
      </c>
      <c r="BY51" s="127">
        <f>IF(Q51=0,"",IF(BX51=0,"",(BX51/Q51)))</f>
        <v>0.66666666666667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>
        <v>1</v>
      </c>
      <c r="CH51" s="134">
        <f>IF(Q51=0,"",IF(CG51=0,"",(CG51/Q51)))</f>
        <v>0.33333333333333</v>
      </c>
      <c r="CI51" s="135">
        <v>1</v>
      </c>
      <c r="CJ51" s="136">
        <f>IFERROR(CI51/CG51,"-")</f>
        <v>1</v>
      </c>
      <c r="CK51" s="137">
        <v>30000</v>
      </c>
      <c r="CL51" s="138">
        <f>IFERROR(CK51/CG51,"-")</f>
        <v>30000</v>
      </c>
      <c r="CM51" s="139"/>
      <c r="CN51" s="139"/>
      <c r="CO51" s="139">
        <v>1</v>
      </c>
      <c r="CP51" s="140">
        <v>1</v>
      </c>
      <c r="CQ51" s="141">
        <v>30000</v>
      </c>
      <c r="CR51" s="141">
        <v>30000</v>
      </c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>
        <f>AC52</f>
        <v>0.55</v>
      </c>
      <c r="B52" s="189" t="s">
        <v>172</v>
      </c>
      <c r="C52" s="189" t="s">
        <v>58</v>
      </c>
      <c r="D52" s="189"/>
      <c r="E52" s="189" t="s">
        <v>173</v>
      </c>
      <c r="F52" s="189" t="s">
        <v>174</v>
      </c>
      <c r="G52" s="189" t="s">
        <v>78</v>
      </c>
      <c r="H52" s="89" t="s">
        <v>175</v>
      </c>
      <c r="I52" s="89" t="s">
        <v>63</v>
      </c>
      <c r="J52" s="191" t="s">
        <v>157</v>
      </c>
      <c r="K52" s="181">
        <v>120000</v>
      </c>
      <c r="L52" s="80">
        <v>0</v>
      </c>
      <c r="M52" s="80">
        <v>0</v>
      </c>
      <c r="N52" s="80">
        <v>205</v>
      </c>
      <c r="O52" s="91">
        <v>0</v>
      </c>
      <c r="P52" s="92">
        <v>0</v>
      </c>
      <c r="Q52" s="93">
        <f>O52+P52</f>
        <v>0</v>
      </c>
      <c r="R52" s="81">
        <f>IFERROR(Q52/N52,"-")</f>
        <v>0</v>
      </c>
      <c r="S52" s="80">
        <v>0</v>
      </c>
      <c r="T52" s="80">
        <v>0</v>
      </c>
      <c r="U52" s="81" t="str">
        <f>IFERROR(T52/(Q52),"-")</f>
        <v>-</v>
      </c>
      <c r="V52" s="82">
        <f>IFERROR(K52/SUM(Q52:Q54),"-")</f>
        <v>4615.3846153846</v>
      </c>
      <c r="W52" s="83">
        <v>0</v>
      </c>
      <c r="X52" s="81" t="str">
        <f>IF(Q52=0,"-",W52/Q52)</f>
        <v>-</v>
      </c>
      <c r="Y52" s="186">
        <v>0</v>
      </c>
      <c r="Z52" s="187" t="str">
        <f>IFERROR(Y52/Q52,"-")</f>
        <v>-</v>
      </c>
      <c r="AA52" s="187" t="str">
        <f>IFERROR(Y52/W52,"-")</f>
        <v>-</v>
      </c>
      <c r="AB52" s="181">
        <f>SUM(Y52:Y54)-SUM(K52:K54)</f>
        <v>-54000</v>
      </c>
      <c r="AC52" s="85">
        <f>SUM(Y52:Y54)/SUM(K52:K54)</f>
        <v>0.55</v>
      </c>
      <c r="AD52" s="78"/>
      <c r="AE52" s="94"/>
      <c r="AF52" s="95" t="str">
        <f>IF(Q52=0,"",IF(AE52=0,"",(AE52/Q52)))</f>
        <v/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 t="str">
        <f>IF(Q52=0,"",IF(AN52=0,"",(AN52/Q52)))</f>
        <v/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 t="str">
        <f>IF(Q52=0,"",IF(AW52=0,"",(AW52/Q52)))</f>
        <v/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 t="str">
        <f>IF(Q52=0,"",IF(BF52=0,"",(BF52/Q52)))</f>
        <v/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 t="str">
        <f>IF(Q52=0,"",IF(BO52=0,"",(BO52/Q52)))</f>
        <v/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 t="str">
        <f>IF(Q52=0,"",IF(BX52=0,"",(BX52/Q52)))</f>
        <v/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 t="str">
        <f>IF(Q52=0,"",IF(CG52=0,"",(CG52/Q52)))</f>
        <v/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176</v>
      </c>
      <c r="C53" s="189" t="s">
        <v>58</v>
      </c>
      <c r="D53" s="189"/>
      <c r="E53" s="189" t="s">
        <v>173</v>
      </c>
      <c r="F53" s="189" t="s">
        <v>174</v>
      </c>
      <c r="G53" s="189" t="s">
        <v>78</v>
      </c>
      <c r="H53" s="89"/>
      <c r="I53" s="89"/>
      <c r="J53" s="89"/>
      <c r="K53" s="181"/>
      <c r="L53" s="80">
        <v>51</v>
      </c>
      <c r="M53" s="80">
        <v>0</v>
      </c>
      <c r="N53" s="80">
        <v>136</v>
      </c>
      <c r="O53" s="91">
        <v>24</v>
      </c>
      <c r="P53" s="92">
        <v>0</v>
      </c>
      <c r="Q53" s="93">
        <f>O53+P53</f>
        <v>24</v>
      </c>
      <c r="R53" s="81">
        <f>IFERROR(Q53/N53,"-")</f>
        <v>0.17647058823529</v>
      </c>
      <c r="S53" s="80">
        <v>0</v>
      </c>
      <c r="T53" s="80">
        <v>11</v>
      </c>
      <c r="U53" s="81">
        <f>IFERROR(T53/(Q53),"-")</f>
        <v>0.45833333333333</v>
      </c>
      <c r="V53" s="82"/>
      <c r="W53" s="83">
        <v>2</v>
      </c>
      <c r="X53" s="81">
        <f>IF(Q53=0,"-",W53/Q53)</f>
        <v>0.083333333333333</v>
      </c>
      <c r="Y53" s="186">
        <v>66000</v>
      </c>
      <c r="Z53" s="187">
        <f>IFERROR(Y53/Q53,"-")</f>
        <v>2750</v>
      </c>
      <c r="AA53" s="187">
        <f>IFERROR(Y53/W53,"-")</f>
        <v>33000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>
        <v>7</v>
      </c>
      <c r="AO53" s="101">
        <f>IF(Q53=0,"",IF(AN53=0,"",(AN53/Q53)))</f>
        <v>0.29166666666667</v>
      </c>
      <c r="AP53" s="100"/>
      <c r="AQ53" s="102">
        <f>IFERROR(AP53/AN53,"-")</f>
        <v>0</v>
      </c>
      <c r="AR53" s="103"/>
      <c r="AS53" s="104">
        <f>IFERROR(AR53/AN53,"-")</f>
        <v>0</v>
      </c>
      <c r="AT53" s="105"/>
      <c r="AU53" s="105"/>
      <c r="AV53" s="105"/>
      <c r="AW53" s="106">
        <v>1</v>
      </c>
      <c r="AX53" s="107">
        <f>IF(Q53=0,"",IF(AW53=0,"",(AW53/Q53)))</f>
        <v>0.041666666666667</v>
      </c>
      <c r="AY53" s="106"/>
      <c r="AZ53" s="108">
        <f>IFERROR(AY53/AW53,"-")</f>
        <v>0</v>
      </c>
      <c r="BA53" s="109"/>
      <c r="BB53" s="110">
        <f>IFERROR(BA53/AW53,"-")</f>
        <v>0</v>
      </c>
      <c r="BC53" s="111"/>
      <c r="BD53" s="111"/>
      <c r="BE53" s="111"/>
      <c r="BF53" s="112">
        <v>6</v>
      </c>
      <c r="BG53" s="113">
        <f>IF(Q53=0,"",IF(BF53=0,"",(BF53/Q53)))</f>
        <v>0.25</v>
      </c>
      <c r="BH53" s="112">
        <v>1</v>
      </c>
      <c r="BI53" s="114">
        <f>IFERROR(BH53/BF53,"-")</f>
        <v>0.16666666666667</v>
      </c>
      <c r="BJ53" s="115">
        <v>51000</v>
      </c>
      <c r="BK53" s="116">
        <f>IFERROR(BJ53/BF53,"-")</f>
        <v>8500</v>
      </c>
      <c r="BL53" s="117"/>
      <c r="BM53" s="117"/>
      <c r="BN53" s="117">
        <v>1</v>
      </c>
      <c r="BO53" s="119">
        <v>7</v>
      </c>
      <c r="BP53" s="120">
        <f>IF(Q53=0,"",IF(BO53=0,"",(BO53/Q53)))</f>
        <v>0.29166666666667</v>
      </c>
      <c r="BQ53" s="121">
        <v>1</v>
      </c>
      <c r="BR53" s="122">
        <f>IFERROR(BQ53/BO53,"-")</f>
        <v>0.14285714285714</v>
      </c>
      <c r="BS53" s="123">
        <v>15000</v>
      </c>
      <c r="BT53" s="124">
        <f>IFERROR(BS53/BO53,"-")</f>
        <v>2142.8571428571</v>
      </c>
      <c r="BU53" s="125"/>
      <c r="BV53" s="125">
        <v>1</v>
      </c>
      <c r="BW53" s="125"/>
      <c r="BX53" s="126">
        <v>1</v>
      </c>
      <c r="BY53" s="127">
        <f>IF(Q53=0,"",IF(BX53=0,"",(BX53/Q53)))</f>
        <v>0.041666666666667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>
        <v>2</v>
      </c>
      <c r="CH53" s="134">
        <f>IF(Q53=0,"",IF(CG53=0,"",(CG53/Q53)))</f>
        <v>0.083333333333333</v>
      </c>
      <c r="CI53" s="135"/>
      <c r="CJ53" s="136">
        <f>IFERROR(CI53/CG53,"-")</f>
        <v>0</v>
      </c>
      <c r="CK53" s="137"/>
      <c r="CL53" s="138">
        <f>IFERROR(CK53/CG53,"-")</f>
        <v>0</v>
      </c>
      <c r="CM53" s="139"/>
      <c r="CN53" s="139"/>
      <c r="CO53" s="139"/>
      <c r="CP53" s="140">
        <v>2</v>
      </c>
      <c r="CQ53" s="141">
        <v>66000</v>
      </c>
      <c r="CR53" s="141">
        <v>51000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177</v>
      </c>
      <c r="C54" s="189" t="s">
        <v>58</v>
      </c>
      <c r="D54" s="189"/>
      <c r="E54" s="189" t="s">
        <v>173</v>
      </c>
      <c r="F54" s="189" t="s">
        <v>174</v>
      </c>
      <c r="G54" s="189" t="s">
        <v>73</v>
      </c>
      <c r="H54" s="89"/>
      <c r="I54" s="89"/>
      <c r="J54" s="89"/>
      <c r="K54" s="181"/>
      <c r="L54" s="80">
        <v>25</v>
      </c>
      <c r="M54" s="80">
        <v>19</v>
      </c>
      <c r="N54" s="80">
        <v>4</v>
      </c>
      <c r="O54" s="91">
        <v>2</v>
      </c>
      <c r="P54" s="92">
        <v>0</v>
      </c>
      <c r="Q54" s="93">
        <f>O54+P54</f>
        <v>2</v>
      </c>
      <c r="R54" s="81">
        <f>IFERROR(Q54/N54,"-")</f>
        <v>0.5</v>
      </c>
      <c r="S54" s="80">
        <v>0</v>
      </c>
      <c r="T54" s="80">
        <v>0</v>
      </c>
      <c r="U54" s="81">
        <f>IFERROR(T54/(Q54),"-")</f>
        <v>0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>
        <v>1</v>
      </c>
      <c r="AX54" s="107">
        <f>IF(Q54=0,"",IF(AW54=0,"",(AW54/Q54)))</f>
        <v>0.5</v>
      </c>
      <c r="AY54" s="106"/>
      <c r="AZ54" s="108">
        <f>IFERROR(AY54/AW54,"-")</f>
        <v>0</v>
      </c>
      <c r="BA54" s="109"/>
      <c r="BB54" s="110">
        <f>IFERROR(BA54/AW54,"-")</f>
        <v>0</v>
      </c>
      <c r="BC54" s="111"/>
      <c r="BD54" s="111"/>
      <c r="BE54" s="111"/>
      <c r="BF54" s="112">
        <v>1</v>
      </c>
      <c r="BG54" s="113">
        <f>IF(Q54=0,"",IF(BF54=0,"",(BF54/Q54)))</f>
        <v>0.5</v>
      </c>
      <c r="BH54" s="112"/>
      <c r="BI54" s="114">
        <f>IFERROR(BH54/BF54,"-")</f>
        <v>0</v>
      </c>
      <c r="BJ54" s="115"/>
      <c r="BK54" s="116">
        <f>IFERROR(BJ54/BF54,"-")</f>
        <v>0</v>
      </c>
      <c r="BL54" s="117"/>
      <c r="BM54" s="117"/>
      <c r="BN54" s="117"/>
      <c r="BO54" s="119"/>
      <c r="BP54" s="120">
        <f>IF(Q54=0,"",IF(BO54=0,"",(BO54/Q54)))</f>
        <v>0</v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>
        <f>AC55</f>
        <v>0</v>
      </c>
      <c r="B55" s="189" t="s">
        <v>178</v>
      </c>
      <c r="C55" s="189" t="s">
        <v>58</v>
      </c>
      <c r="D55" s="189"/>
      <c r="E55" s="189" t="s">
        <v>179</v>
      </c>
      <c r="F55" s="189" t="s">
        <v>180</v>
      </c>
      <c r="G55" s="189" t="s">
        <v>61</v>
      </c>
      <c r="H55" s="89" t="s">
        <v>175</v>
      </c>
      <c r="I55" s="89" t="s">
        <v>63</v>
      </c>
      <c r="J55" s="191" t="s">
        <v>181</v>
      </c>
      <c r="K55" s="181">
        <v>120000</v>
      </c>
      <c r="L55" s="80">
        <v>12</v>
      </c>
      <c r="M55" s="80">
        <v>0</v>
      </c>
      <c r="N55" s="80">
        <v>98</v>
      </c>
      <c r="O55" s="91">
        <v>6</v>
      </c>
      <c r="P55" s="92">
        <v>0</v>
      </c>
      <c r="Q55" s="93">
        <f>O55+P55</f>
        <v>6</v>
      </c>
      <c r="R55" s="81">
        <f>IFERROR(Q55/N55,"-")</f>
        <v>0.061224489795918</v>
      </c>
      <c r="S55" s="80">
        <v>0</v>
      </c>
      <c r="T55" s="80">
        <v>2</v>
      </c>
      <c r="U55" s="81">
        <f>IFERROR(T55/(Q55),"-")</f>
        <v>0.33333333333333</v>
      </c>
      <c r="V55" s="82">
        <f>IFERROR(K55/SUM(Q55:Q56),"-")</f>
        <v>13333.333333333</v>
      </c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>
        <f>SUM(Y55:Y56)-SUM(K55:K56)</f>
        <v>-120000</v>
      </c>
      <c r="AC55" s="85">
        <f>SUM(Y55:Y56)/SUM(K55:K56)</f>
        <v>0</v>
      </c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>
        <v>1</v>
      </c>
      <c r="AX55" s="107">
        <f>IF(Q55=0,"",IF(AW55=0,"",(AW55/Q55)))</f>
        <v>0.16666666666667</v>
      </c>
      <c r="AY55" s="106"/>
      <c r="AZ55" s="108">
        <f>IFERROR(AY55/AW55,"-")</f>
        <v>0</v>
      </c>
      <c r="BA55" s="109"/>
      <c r="BB55" s="110">
        <f>IFERROR(BA55/AW55,"-")</f>
        <v>0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4</v>
      </c>
      <c r="BP55" s="120">
        <f>IF(Q55=0,"",IF(BO55=0,"",(BO55/Q55)))</f>
        <v>0.66666666666667</v>
      </c>
      <c r="BQ55" s="121">
        <v>1</v>
      </c>
      <c r="BR55" s="122">
        <f>IFERROR(BQ55/BO55,"-")</f>
        <v>0.25</v>
      </c>
      <c r="BS55" s="123">
        <v>35000</v>
      </c>
      <c r="BT55" s="124">
        <f>IFERROR(BS55/BO55,"-")</f>
        <v>8750</v>
      </c>
      <c r="BU55" s="125"/>
      <c r="BV55" s="125"/>
      <c r="BW55" s="125">
        <v>1</v>
      </c>
      <c r="BX55" s="126">
        <v>1</v>
      </c>
      <c r="BY55" s="127">
        <f>IF(Q55=0,"",IF(BX55=0,"",(BX55/Q55)))</f>
        <v>0.16666666666667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>
        <v>35000</v>
      </c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182</v>
      </c>
      <c r="C56" s="189" t="s">
        <v>58</v>
      </c>
      <c r="D56" s="189"/>
      <c r="E56" s="189" t="s">
        <v>179</v>
      </c>
      <c r="F56" s="189" t="s">
        <v>180</v>
      </c>
      <c r="G56" s="189" t="s">
        <v>73</v>
      </c>
      <c r="H56" s="89"/>
      <c r="I56" s="89"/>
      <c r="J56" s="89"/>
      <c r="K56" s="181"/>
      <c r="L56" s="80">
        <v>18</v>
      </c>
      <c r="M56" s="80">
        <v>13</v>
      </c>
      <c r="N56" s="80">
        <v>12</v>
      </c>
      <c r="O56" s="91">
        <v>3</v>
      </c>
      <c r="P56" s="92">
        <v>0</v>
      </c>
      <c r="Q56" s="93">
        <f>O56+P56</f>
        <v>3</v>
      </c>
      <c r="R56" s="81">
        <f>IFERROR(Q56/N56,"-")</f>
        <v>0.25</v>
      </c>
      <c r="S56" s="80">
        <v>0</v>
      </c>
      <c r="T56" s="80">
        <v>1</v>
      </c>
      <c r="U56" s="81">
        <f>IFERROR(T56/(Q56),"-")</f>
        <v>0.33333333333333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>
        <v>1</v>
      </c>
      <c r="BP56" s="120">
        <f>IF(Q56=0,"",IF(BO56=0,"",(BO56/Q56)))</f>
        <v>0.33333333333333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1</v>
      </c>
      <c r="BY56" s="127">
        <f>IF(Q56=0,"",IF(BX56=0,"",(BX56/Q56)))</f>
        <v>0.33333333333333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>
        <v>1</v>
      </c>
      <c r="CH56" s="134">
        <f>IF(Q56=0,"",IF(CG56=0,"",(CG56/Q56)))</f>
        <v>0.33333333333333</v>
      </c>
      <c r="CI56" s="135"/>
      <c r="CJ56" s="136">
        <f>IFERROR(CI56/CG56,"-")</f>
        <v>0</v>
      </c>
      <c r="CK56" s="137"/>
      <c r="CL56" s="138">
        <f>IFERROR(CK56/CG56,"-")</f>
        <v>0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0.093333333333333</v>
      </c>
      <c r="B57" s="189" t="s">
        <v>183</v>
      </c>
      <c r="C57" s="189" t="s">
        <v>58</v>
      </c>
      <c r="D57" s="189"/>
      <c r="E57" s="189" t="s">
        <v>59</v>
      </c>
      <c r="F57" s="189" t="s">
        <v>60</v>
      </c>
      <c r="G57" s="189" t="s">
        <v>61</v>
      </c>
      <c r="H57" s="89" t="s">
        <v>184</v>
      </c>
      <c r="I57" s="89" t="s">
        <v>63</v>
      </c>
      <c r="J57" s="89" t="s">
        <v>126</v>
      </c>
      <c r="K57" s="181">
        <v>150000</v>
      </c>
      <c r="L57" s="80">
        <v>23</v>
      </c>
      <c r="M57" s="80">
        <v>0</v>
      </c>
      <c r="N57" s="80">
        <v>110</v>
      </c>
      <c r="O57" s="91">
        <v>9</v>
      </c>
      <c r="P57" s="92">
        <v>0</v>
      </c>
      <c r="Q57" s="93">
        <f>O57+P57</f>
        <v>9</v>
      </c>
      <c r="R57" s="81">
        <f>IFERROR(Q57/N57,"-")</f>
        <v>0.081818181818182</v>
      </c>
      <c r="S57" s="80">
        <v>1</v>
      </c>
      <c r="T57" s="80">
        <v>3</v>
      </c>
      <c r="U57" s="81">
        <f>IFERROR(T57/(Q57),"-")</f>
        <v>0.33333333333333</v>
      </c>
      <c r="V57" s="82">
        <f>IFERROR(K57/SUM(Q57:Q58),"-")</f>
        <v>11538.461538462</v>
      </c>
      <c r="W57" s="83">
        <v>3</v>
      </c>
      <c r="X57" s="81">
        <f>IF(Q57=0,"-",W57/Q57)</f>
        <v>0.33333333333333</v>
      </c>
      <c r="Y57" s="186">
        <v>14000</v>
      </c>
      <c r="Z57" s="187">
        <f>IFERROR(Y57/Q57,"-")</f>
        <v>1555.5555555556</v>
      </c>
      <c r="AA57" s="187">
        <f>IFERROR(Y57/W57,"-")</f>
        <v>4666.6666666667</v>
      </c>
      <c r="AB57" s="181">
        <f>SUM(Y57:Y58)-SUM(K57:K58)</f>
        <v>-136000</v>
      </c>
      <c r="AC57" s="85">
        <f>SUM(Y57:Y58)/SUM(K57:K58)</f>
        <v>0.093333333333333</v>
      </c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>
        <v>2</v>
      </c>
      <c r="AX57" s="107">
        <f>IF(Q57=0,"",IF(AW57=0,"",(AW57/Q57)))</f>
        <v>0.22222222222222</v>
      </c>
      <c r="AY57" s="106"/>
      <c r="AZ57" s="108">
        <f>IFERROR(AY57/AW57,"-")</f>
        <v>0</v>
      </c>
      <c r="BA57" s="109"/>
      <c r="BB57" s="110">
        <f>IFERROR(BA57/AW57,"-")</f>
        <v>0</v>
      </c>
      <c r="BC57" s="111"/>
      <c r="BD57" s="111"/>
      <c r="BE57" s="111"/>
      <c r="BF57" s="112">
        <v>1</v>
      </c>
      <c r="BG57" s="113">
        <f>IF(Q57=0,"",IF(BF57=0,"",(BF57/Q57)))</f>
        <v>0.11111111111111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3</v>
      </c>
      <c r="BP57" s="120">
        <f>IF(Q57=0,"",IF(BO57=0,"",(BO57/Q57)))</f>
        <v>0.33333333333333</v>
      </c>
      <c r="BQ57" s="121">
        <v>1</v>
      </c>
      <c r="BR57" s="122">
        <f>IFERROR(BQ57/BO57,"-")</f>
        <v>0.33333333333333</v>
      </c>
      <c r="BS57" s="123">
        <v>3000</v>
      </c>
      <c r="BT57" s="124">
        <f>IFERROR(BS57/BO57,"-")</f>
        <v>1000</v>
      </c>
      <c r="BU57" s="125">
        <v>1</v>
      </c>
      <c r="BV57" s="125"/>
      <c r="BW57" s="125"/>
      <c r="BX57" s="126">
        <v>3</v>
      </c>
      <c r="BY57" s="127">
        <f>IF(Q57=0,"",IF(BX57=0,"",(BX57/Q57)))</f>
        <v>0.33333333333333</v>
      </c>
      <c r="BZ57" s="128">
        <v>2</v>
      </c>
      <c r="CA57" s="129">
        <f>IFERROR(BZ57/BX57,"-")</f>
        <v>0.66666666666667</v>
      </c>
      <c r="CB57" s="130">
        <v>11000</v>
      </c>
      <c r="CC57" s="131">
        <f>IFERROR(CB57/BX57,"-")</f>
        <v>3666.6666666667</v>
      </c>
      <c r="CD57" s="132">
        <v>1</v>
      </c>
      <c r="CE57" s="132">
        <v>1</v>
      </c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3</v>
      </c>
      <c r="CQ57" s="141">
        <v>14000</v>
      </c>
      <c r="CR57" s="141">
        <v>6000</v>
      </c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185</v>
      </c>
      <c r="C58" s="189" t="s">
        <v>58</v>
      </c>
      <c r="D58" s="189"/>
      <c r="E58" s="189" t="s">
        <v>59</v>
      </c>
      <c r="F58" s="189" t="s">
        <v>60</v>
      </c>
      <c r="G58" s="189" t="s">
        <v>73</v>
      </c>
      <c r="H58" s="89"/>
      <c r="I58" s="89"/>
      <c r="J58" s="89"/>
      <c r="K58" s="181"/>
      <c r="L58" s="80">
        <v>21</v>
      </c>
      <c r="M58" s="80">
        <v>19</v>
      </c>
      <c r="N58" s="80">
        <v>13</v>
      </c>
      <c r="O58" s="91">
        <v>4</v>
      </c>
      <c r="P58" s="92">
        <v>0</v>
      </c>
      <c r="Q58" s="93">
        <f>O58+P58</f>
        <v>4</v>
      </c>
      <c r="R58" s="81">
        <f>IFERROR(Q58/N58,"-")</f>
        <v>0.30769230769231</v>
      </c>
      <c r="S58" s="80">
        <v>0</v>
      </c>
      <c r="T58" s="80">
        <v>0</v>
      </c>
      <c r="U58" s="81">
        <f>IFERROR(T58/(Q58),"-")</f>
        <v>0</v>
      </c>
      <c r="V58" s="82"/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>
        <v>1</v>
      </c>
      <c r="AX58" s="107">
        <f>IF(Q58=0,"",IF(AW58=0,"",(AW58/Q58)))</f>
        <v>0.25</v>
      </c>
      <c r="AY58" s="106"/>
      <c r="AZ58" s="108">
        <f>IFERROR(AY58/AW58,"-")</f>
        <v>0</v>
      </c>
      <c r="BA58" s="109"/>
      <c r="BB58" s="110">
        <f>IFERROR(BA58/AW58,"-")</f>
        <v>0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1</v>
      </c>
      <c r="BP58" s="120">
        <f>IF(Q58=0,"",IF(BO58=0,"",(BO58/Q58)))</f>
        <v>0.25</v>
      </c>
      <c r="BQ58" s="121"/>
      <c r="BR58" s="122">
        <f>IFERROR(BQ58/BO58,"-")</f>
        <v>0</v>
      </c>
      <c r="BS58" s="123"/>
      <c r="BT58" s="124">
        <f>IFERROR(BS58/BO58,"-")</f>
        <v>0</v>
      </c>
      <c r="BU58" s="125"/>
      <c r="BV58" s="125"/>
      <c r="BW58" s="125"/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>
        <v>2</v>
      </c>
      <c r="CH58" s="134">
        <f>IF(Q58=0,"",IF(CG58=0,"",(CG58/Q58)))</f>
        <v>0.5</v>
      </c>
      <c r="CI58" s="135"/>
      <c r="CJ58" s="136">
        <f>IFERROR(CI58/CG58,"-")</f>
        <v>0</v>
      </c>
      <c r="CK58" s="137"/>
      <c r="CL58" s="138">
        <f>IFERROR(CK58/CG58,"-")</f>
        <v>0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>
        <f>AC59</f>
        <v>0</v>
      </c>
      <c r="B59" s="189" t="s">
        <v>186</v>
      </c>
      <c r="C59" s="189" t="s">
        <v>58</v>
      </c>
      <c r="D59" s="189"/>
      <c r="E59" s="189" t="s">
        <v>179</v>
      </c>
      <c r="F59" s="189" t="s">
        <v>180</v>
      </c>
      <c r="G59" s="189" t="s">
        <v>61</v>
      </c>
      <c r="H59" s="89" t="s">
        <v>184</v>
      </c>
      <c r="I59" s="89" t="s">
        <v>147</v>
      </c>
      <c r="J59" s="191" t="s">
        <v>187</v>
      </c>
      <c r="K59" s="181">
        <v>90000</v>
      </c>
      <c r="L59" s="80">
        <v>4</v>
      </c>
      <c r="M59" s="80">
        <v>0</v>
      </c>
      <c r="N59" s="80">
        <v>32</v>
      </c>
      <c r="O59" s="91">
        <v>0</v>
      </c>
      <c r="P59" s="92">
        <v>0</v>
      </c>
      <c r="Q59" s="93">
        <f>O59+P59</f>
        <v>0</v>
      </c>
      <c r="R59" s="81">
        <f>IFERROR(Q59/N59,"-")</f>
        <v>0</v>
      </c>
      <c r="S59" s="80">
        <v>0</v>
      </c>
      <c r="T59" s="80">
        <v>0</v>
      </c>
      <c r="U59" s="81" t="str">
        <f>IFERROR(T59/(Q59),"-")</f>
        <v>-</v>
      </c>
      <c r="V59" s="82" t="str">
        <f>IFERROR(K59/SUM(Q59:Q60),"-")</f>
        <v>-</v>
      </c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>
        <f>SUM(Y59:Y60)-SUM(K59:K60)</f>
        <v>-90000</v>
      </c>
      <c r="AC59" s="85">
        <f>SUM(Y59:Y60)/SUM(K59:K60)</f>
        <v>0</v>
      </c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188</v>
      </c>
      <c r="C60" s="189" t="s">
        <v>58</v>
      </c>
      <c r="D60" s="189"/>
      <c r="E60" s="189" t="s">
        <v>179</v>
      </c>
      <c r="F60" s="189" t="s">
        <v>180</v>
      </c>
      <c r="G60" s="189" t="s">
        <v>73</v>
      </c>
      <c r="H60" s="89"/>
      <c r="I60" s="89"/>
      <c r="J60" s="89"/>
      <c r="K60" s="181"/>
      <c r="L60" s="80">
        <v>18</v>
      </c>
      <c r="M60" s="80">
        <v>7</v>
      </c>
      <c r="N60" s="80">
        <v>3</v>
      </c>
      <c r="O60" s="91">
        <v>0</v>
      </c>
      <c r="P60" s="92">
        <v>0</v>
      </c>
      <c r="Q60" s="93">
        <f>O60+P60</f>
        <v>0</v>
      </c>
      <c r="R60" s="81">
        <f>IFERROR(Q60/N60,"-")</f>
        <v>0</v>
      </c>
      <c r="S60" s="80">
        <v>0</v>
      </c>
      <c r="T60" s="80">
        <v>0</v>
      </c>
      <c r="U60" s="81" t="str">
        <f>IFERROR(T60/(Q60),"-")</f>
        <v>-</v>
      </c>
      <c r="V60" s="82"/>
      <c r="W60" s="83">
        <v>0</v>
      </c>
      <c r="X60" s="81" t="str">
        <f>IF(Q60=0,"-",W60/Q60)</f>
        <v>-</v>
      </c>
      <c r="Y60" s="186">
        <v>0</v>
      </c>
      <c r="Z60" s="187" t="str">
        <f>IFERROR(Y60/Q60,"-")</f>
        <v>-</v>
      </c>
      <c r="AA60" s="187" t="str">
        <f>IFERROR(Y60/W60,"-")</f>
        <v>-</v>
      </c>
      <c r="AB60" s="181"/>
      <c r="AC60" s="85"/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0.38461538461538</v>
      </c>
      <c r="B61" s="189" t="s">
        <v>189</v>
      </c>
      <c r="C61" s="189" t="s">
        <v>58</v>
      </c>
      <c r="D61" s="189"/>
      <c r="E61" s="189" t="s">
        <v>165</v>
      </c>
      <c r="F61" s="189" t="s">
        <v>190</v>
      </c>
      <c r="G61" s="189" t="s">
        <v>78</v>
      </c>
      <c r="H61" s="89" t="s">
        <v>191</v>
      </c>
      <c r="I61" s="89" t="s">
        <v>147</v>
      </c>
      <c r="J61" s="190" t="s">
        <v>113</v>
      </c>
      <c r="K61" s="181">
        <v>130000</v>
      </c>
      <c r="L61" s="80">
        <v>1</v>
      </c>
      <c r="M61" s="80">
        <v>0</v>
      </c>
      <c r="N61" s="80">
        <v>46</v>
      </c>
      <c r="O61" s="91">
        <v>0</v>
      </c>
      <c r="P61" s="92">
        <v>0</v>
      </c>
      <c r="Q61" s="93">
        <f>O61+P61</f>
        <v>0</v>
      </c>
      <c r="R61" s="81">
        <f>IFERROR(Q61/N61,"-")</f>
        <v>0</v>
      </c>
      <c r="S61" s="80">
        <v>0</v>
      </c>
      <c r="T61" s="80">
        <v>0</v>
      </c>
      <c r="U61" s="81" t="str">
        <f>IFERROR(T61/(Q61),"-")</f>
        <v>-</v>
      </c>
      <c r="V61" s="82">
        <f>IFERROR(K61/SUM(Q61:Q63),"-")</f>
        <v>13000</v>
      </c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>
        <f>SUM(Y61:Y63)-SUM(K61:K63)</f>
        <v>-80000</v>
      </c>
      <c r="AC61" s="85">
        <f>SUM(Y61:Y63)/SUM(K61:K63)</f>
        <v>0.38461538461538</v>
      </c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192</v>
      </c>
      <c r="C62" s="189" t="s">
        <v>58</v>
      </c>
      <c r="D62" s="189"/>
      <c r="E62" s="189" t="s">
        <v>165</v>
      </c>
      <c r="F62" s="189" t="s">
        <v>190</v>
      </c>
      <c r="G62" s="189" t="s">
        <v>78</v>
      </c>
      <c r="H62" s="89"/>
      <c r="I62" s="89"/>
      <c r="J62" s="89"/>
      <c r="K62" s="181"/>
      <c r="L62" s="80">
        <v>19</v>
      </c>
      <c r="M62" s="80">
        <v>0</v>
      </c>
      <c r="N62" s="80">
        <v>53</v>
      </c>
      <c r="O62" s="91">
        <v>7</v>
      </c>
      <c r="P62" s="92">
        <v>1</v>
      </c>
      <c r="Q62" s="93">
        <f>O62+P62</f>
        <v>8</v>
      </c>
      <c r="R62" s="81">
        <f>IFERROR(Q62/N62,"-")</f>
        <v>0.15094339622642</v>
      </c>
      <c r="S62" s="80">
        <v>0</v>
      </c>
      <c r="T62" s="80">
        <v>2</v>
      </c>
      <c r="U62" s="81">
        <f>IFERROR(T62/(Q62),"-")</f>
        <v>0.25</v>
      </c>
      <c r="V62" s="82"/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/>
      <c r="AC62" s="85"/>
      <c r="AD62" s="78"/>
      <c r="AE62" s="94">
        <v>1</v>
      </c>
      <c r="AF62" s="95">
        <f>IF(Q62=0,"",IF(AE62=0,"",(AE62/Q62)))</f>
        <v>0.125</v>
      </c>
      <c r="AG62" s="94"/>
      <c r="AH62" s="96">
        <f>IFERROR(AG62/AE62,"-")</f>
        <v>0</v>
      </c>
      <c r="AI62" s="97"/>
      <c r="AJ62" s="98">
        <f>IFERROR(AI62/AE62,"-")</f>
        <v>0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5</v>
      </c>
      <c r="BP62" s="120">
        <f>IF(Q62=0,"",IF(BO62=0,"",(BO62/Q62)))</f>
        <v>0.625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>
        <v>2</v>
      </c>
      <c r="BY62" s="127">
        <f>IF(Q62=0,"",IF(BX62=0,"",(BX62/Q62)))</f>
        <v>0.25</v>
      </c>
      <c r="BZ62" s="128"/>
      <c r="CA62" s="129">
        <f>IFERROR(BZ62/BX62,"-")</f>
        <v>0</v>
      </c>
      <c r="CB62" s="130"/>
      <c r="CC62" s="131">
        <f>IFERROR(CB62/BX62,"-")</f>
        <v>0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193</v>
      </c>
      <c r="C63" s="189" t="s">
        <v>58</v>
      </c>
      <c r="D63" s="189"/>
      <c r="E63" s="189" t="s">
        <v>165</v>
      </c>
      <c r="F63" s="189" t="s">
        <v>190</v>
      </c>
      <c r="G63" s="189" t="s">
        <v>73</v>
      </c>
      <c r="H63" s="89"/>
      <c r="I63" s="89"/>
      <c r="J63" s="89"/>
      <c r="K63" s="181"/>
      <c r="L63" s="80">
        <v>32</v>
      </c>
      <c r="M63" s="80">
        <v>9</v>
      </c>
      <c r="N63" s="80">
        <v>4</v>
      </c>
      <c r="O63" s="91">
        <v>2</v>
      </c>
      <c r="P63" s="92">
        <v>0</v>
      </c>
      <c r="Q63" s="93">
        <f>O63+P63</f>
        <v>2</v>
      </c>
      <c r="R63" s="81">
        <f>IFERROR(Q63/N63,"-")</f>
        <v>0.5</v>
      </c>
      <c r="S63" s="80">
        <v>1</v>
      </c>
      <c r="T63" s="80">
        <v>0</v>
      </c>
      <c r="U63" s="81">
        <f>IFERROR(T63/(Q63),"-")</f>
        <v>0</v>
      </c>
      <c r="V63" s="82"/>
      <c r="W63" s="83">
        <v>2</v>
      </c>
      <c r="X63" s="81">
        <f>IF(Q63=0,"-",W63/Q63)</f>
        <v>1</v>
      </c>
      <c r="Y63" s="186">
        <v>50000</v>
      </c>
      <c r="Z63" s="187">
        <f>IFERROR(Y63/Q63,"-")</f>
        <v>25000</v>
      </c>
      <c r="AA63" s="187">
        <f>IFERROR(Y63/W63,"-")</f>
        <v>25000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>
        <v>2</v>
      </c>
      <c r="BY63" s="127">
        <f>IF(Q63=0,"",IF(BX63=0,"",(BX63/Q63)))</f>
        <v>1</v>
      </c>
      <c r="BZ63" s="128">
        <v>2</v>
      </c>
      <c r="CA63" s="129">
        <f>IFERROR(BZ63/BX63,"-")</f>
        <v>1</v>
      </c>
      <c r="CB63" s="130">
        <v>50000</v>
      </c>
      <c r="CC63" s="131">
        <f>IFERROR(CB63/BX63,"-")</f>
        <v>25000</v>
      </c>
      <c r="CD63" s="132">
        <v>1</v>
      </c>
      <c r="CE63" s="132"/>
      <c r="CF63" s="132">
        <v>1</v>
      </c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2</v>
      </c>
      <c r="CQ63" s="141">
        <v>50000</v>
      </c>
      <c r="CR63" s="141">
        <v>47000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</v>
      </c>
      <c r="B64" s="189" t="s">
        <v>194</v>
      </c>
      <c r="C64" s="189" t="s">
        <v>58</v>
      </c>
      <c r="D64" s="189"/>
      <c r="E64" s="189" t="s">
        <v>195</v>
      </c>
      <c r="F64" s="189" t="s">
        <v>196</v>
      </c>
      <c r="G64" s="189" t="s">
        <v>61</v>
      </c>
      <c r="H64" s="89" t="s">
        <v>191</v>
      </c>
      <c r="I64" s="89" t="s">
        <v>197</v>
      </c>
      <c r="J64" s="190" t="s">
        <v>170</v>
      </c>
      <c r="K64" s="181">
        <v>65000</v>
      </c>
      <c r="L64" s="80">
        <v>6</v>
      </c>
      <c r="M64" s="80">
        <v>0</v>
      </c>
      <c r="N64" s="80">
        <v>34</v>
      </c>
      <c r="O64" s="91">
        <v>0</v>
      </c>
      <c r="P64" s="92">
        <v>0</v>
      </c>
      <c r="Q64" s="93">
        <f>O64+P64</f>
        <v>0</v>
      </c>
      <c r="R64" s="81">
        <f>IFERROR(Q64/N64,"-")</f>
        <v>0</v>
      </c>
      <c r="S64" s="80">
        <v>0</v>
      </c>
      <c r="T64" s="80">
        <v>0</v>
      </c>
      <c r="U64" s="81" t="str">
        <f>IFERROR(T64/(Q64),"-")</f>
        <v>-</v>
      </c>
      <c r="V64" s="82">
        <f>IFERROR(K64/SUM(Q64:Q65),"-")</f>
        <v>21666.666666667</v>
      </c>
      <c r="W64" s="83">
        <v>0</v>
      </c>
      <c r="X64" s="81" t="str">
        <f>IF(Q64=0,"-",W64/Q64)</f>
        <v>-</v>
      </c>
      <c r="Y64" s="186">
        <v>0</v>
      </c>
      <c r="Z64" s="187" t="str">
        <f>IFERROR(Y64/Q64,"-")</f>
        <v>-</v>
      </c>
      <c r="AA64" s="187" t="str">
        <f>IFERROR(Y64/W64,"-")</f>
        <v>-</v>
      </c>
      <c r="AB64" s="181">
        <f>SUM(Y64:Y65)-SUM(K64:K65)</f>
        <v>-65000</v>
      </c>
      <c r="AC64" s="85">
        <f>SUM(Y64:Y65)/SUM(K64:K65)</f>
        <v>0</v>
      </c>
      <c r="AD64" s="78"/>
      <c r="AE64" s="94"/>
      <c r="AF64" s="95" t="str">
        <f>IF(Q64=0,"",IF(AE64=0,"",(AE64/Q64)))</f>
        <v/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 t="str">
        <f>IF(Q64=0,"",IF(AN64=0,"",(AN64/Q64)))</f>
        <v/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 t="str">
        <f>IF(Q64=0,"",IF(AW64=0,"",(AW64/Q64)))</f>
        <v/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 t="str">
        <f>IF(Q64=0,"",IF(BF64=0,"",(BF64/Q64)))</f>
        <v/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 t="str">
        <f>IF(Q64=0,"",IF(BO64=0,"",(BO64/Q64)))</f>
        <v/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 t="str">
        <f>IF(Q64=0,"",IF(BX64=0,"",(BX64/Q64)))</f>
        <v/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 t="str">
        <f>IF(Q64=0,"",IF(CG64=0,"",(CG64/Q64)))</f>
        <v/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198</v>
      </c>
      <c r="C65" s="189" t="s">
        <v>58</v>
      </c>
      <c r="D65" s="189"/>
      <c r="E65" s="189" t="s">
        <v>195</v>
      </c>
      <c r="F65" s="189" t="s">
        <v>196</v>
      </c>
      <c r="G65" s="189" t="s">
        <v>73</v>
      </c>
      <c r="H65" s="89"/>
      <c r="I65" s="89"/>
      <c r="J65" s="89"/>
      <c r="K65" s="181"/>
      <c r="L65" s="80">
        <v>20</v>
      </c>
      <c r="M65" s="80">
        <v>13</v>
      </c>
      <c r="N65" s="80">
        <v>3</v>
      </c>
      <c r="O65" s="91">
        <v>3</v>
      </c>
      <c r="P65" s="92">
        <v>0</v>
      </c>
      <c r="Q65" s="93">
        <f>O65+P65</f>
        <v>3</v>
      </c>
      <c r="R65" s="81">
        <f>IFERROR(Q65/N65,"-")</f>
        <v>1</v>
      </c>
      <c r="S65" s="80">
        <v>0</v>
      </c>
      <c r="T65" s="80">
        <v>0</v>
      </c>
      <c r="U65" s="81">
        <f>IFERROR(T65/(Q65),"-")</f>
        <v>0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>
        <v>3</v>
      </c>
      <c r="BP65" s="120">
        <f>IF(Q65=0,"",IF(BO65=0,"",(BO65/Q65)))</f>
        <v>1</v>
      </c>
      <c r="BQ65" s="121">
        <v>1</v>
      </c>
      <c r="BR65" s="122">
        <f>IFERROR(BQ65/BO65,"-")</f>
        <v>0.33333333333333</v>
      </c>
      <c r="BS65" s="123">
        <v>12000</v>
      </c>
      <c r="BT65" s="124">
        <f>IFERROR(BS65/BO65,"-")</f>
        <v>4000</v>
      </c>
      <c r="BU65" s="125"/>
      <c r="BV65" s="125"/>
      <c r="BW65" s="125">
        <v>1</v>
      </c>
      <c r="BX65" s="126"/>
      <c r="BY65" s="127">
        <f>IF(Q65=0,"",IF(BX65=0,"",(BX65/Q65)))</f>
        <v>0</v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>
        <v>12000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2.1692307692308</v>
      </c>
      <c r="B66" s="189" t="s">
        <v>199</v>
      </c>
      <c r="C66" s="189" t="s">
        <v>58</v>
      </c>
      <c r="D66" s="189"/>
      <c r="E66" s="189" t="s">
        <v>200</v>
      </c>
      <c r="F66" s="189" t="s">
        <v>190</v>
      </c>
      <c r="G66" s="189" t="s">
        <v>78</v>
      </c>
      <c r="H66" s="89" t="s">
        <v>191</v>
      </c>
      <c r="I66" s="89" t="s">
        <v>197</v>
      </c>
      <c r="J66" s="190" t="s">
        <v>151</v>
      </c>
      <c r="K66" s="181">
        <v>65000</v>
      </c>
      <c r="L66" s="80">
        <v>0</v>
      </c>
      <c r="M66" s="80">
        <v>0</v>
      </c>
      <c r="N66" s="80">
        <v>62</v>
      </c>
      <c r="O66" s="91">
        <v>0</v>
      </c>
      <c r="P66" s="92">
        <v>0</v>
      </c>
      <c r="Q66" s="93">
        <f>O66+P66</f>
        <v>0</v>
      </c>
      <c r="R66" s="81">
        <f>IFERROR(Q66/N66,"-")</f>
        <v>0</v>
      </c>
      <c r="S66" s="80">
        <v>0</v>
      </c>
      <c r="T66" s="80">
        <v>0</v>
      </c>
      <c r="U66" s="81" t="str">
        <f>IFERROR(T66/(Q66),"-")</f>
        <v>-</v>
      </c>
      <c r="V66" s="82">
        <f>IFERROR(K66/SUM(Q66:Q68),"-")</f>
        <v>7222.2222222222</v>
      </c>
      <c r="W66" s="83">
        <v>0</v>
      </c>
      <c r="X66" s="81" t="str">
        <f>IF(Q66=0,"-",W66/Q66)</f>
        <v>-</v>
      </c>
      <c r="Y66" s="186">
        <v>0</v>
      </c>
      <c r="Z66" s="187" t="str">
        <f>IFERROR(Y66/Q66,"-")</f>
        <v>-</v>
      </c>
      <c r="AA66" s="187" t="str">
        <f>IFERROR(Y66/W66,"-")</f>
        <v>-</v>
      </c>
      <c r="AB66" s="181">
        <f>SUM(Y66:Y68)-SUM(K66:K68)</f>
        <v>76000</v>
      </c>
      <c r="AC66" s="85">
        <f>SUM(Y66:Y68)/SUM(K66:K68)</f>
        <v>2.1692307692308</v>
      </c>
      <c r="AD66" s="78"/>
      <c r="AE66" s="94"/>
      <c r="AF66" s="95" t="str">
        <f>IF(Q66=0,"",IF(AE66=0,"",(AE66/Q66)))</f>
        <v/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 t="str">
        <f>IF(Q66=0,"",IF(AN66=0,"",(AN66/Q66)))</f>
        <v/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 t="str">
        <f>IF(Q66=0,"",IF(AW66=0,"",(AW66/Q66)))</f>
        <v/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 t="str">
        <f>IF(Q66=0,"",IF(BF66=0,"",(BF66/Q66)))</f>
        <v/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 t="str">
        <f>IF(Q66=0,"",IF(BO66=0,"",(BO66/Q66)))</f>
        <v/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 t="str">
        <f>IF(Q66=0,"",IF(BX66=0,"",(BX66/Q66)))</f>
        <v/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 t="str">
        <f>IF(Q66=0,"",IF(CG66=0,"",(CG66/Q66)))</f>
        <v/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201</v>
      </c>
      <c r="C67" s="189" t="s">
        <v>58</v>
      </c>
      <c r="D67" s="189"/>
      <c r="E67" s="189" t="s">
        <v>200</v>
      </c>
      <c r="F67" s="189" t="s">
        <v>190</v>
      </c>
      <c r="G67" s="189" t="s">
        <v>78</v>
      </c>
      <c r="H67" s="89"/>
      <c r="I67" s="89"/>
      <c r="J67" s="89"/>
      <c r="K67" s="181"/>
      <c r="L67" s="80">
        <v>16</v>
      </c>
      <c r="M67" s="80">
        <v>0</v>
      </c>
      <c r="N67" s="80">
        <v>71</v>
      </c>
      <c r="O67" s="91">
        <v>7</v>
      </c>
      <c r="P67" s="92">
        <v>0</v>
      </c>
      <c r="Q67" s="93">
        <f>O67+P67</f>
        <v>7</v>
      </c>
      <c r="R67" s="81">
        <f>IFERROR(Q67/N67,"-")</f>
        <v>0.098591549295775</v>
      </c>
      <c r="S67" s="80">
        <v>2</v>
      </c>
      <c r="T67" s="80">
        <v>2</v>
      </c>
      <c r="U67" s="81">
        <f>IFERROR(T67/(Q67),"-")</f>
        <v>0.28571428571429</v>
      </c>
      <c r="V67" s="82"/>
      <c r="W67" s="83">
        <v>4</v>
      </c>
      <c r="X67" s="81">
        <f>IF(Q67=0,"-",W67/Q67)</f>
        <v>0.57142857142857</v>
      </c>
      <c r="Y67" s="186">
        <v>96000</v>
      </c>
      <c r="Z67" s="187">
        <f>IFERROR(Y67/Q67,"-")</f>
        <v>13714.285714286</v>
      </c>
      <c r="AA67" s="187">
        <f>IFERROR(Y67/W67,"-")</f>
        <v>24000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1</v>
      </c>
      <c r="BG67" s="113">
        <f>IF(Q67=0,"",IF(BF67=0,"",(BF67/Q67)))</f>
        <v>0.14285714285714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>
        <v>2</v>
      </c>
      <c r="BP67" s="120">
        <f>IF(Q67=0,"",IF(BO67=0,"",(BO67/Q67)))</f>
        <v>0.28571428571429</v>
      </c>
      <c r="BQ67" s="121">
        <v>1</v>
      </c>
      <c r="BR67" s="122">
        <f>IFERROR(BQ67/BO67,"-")</f>
        <v>0.5</v>
      </c>
      <c r="BS67" s="123">
        <v>65000</v>
      </c>
      <c r="BT67" s="124">
        <f>IFERROR(BS67/BO67,"-")</f>
        <v>32500</v>
      </c>
      <c r="BU67" s="125"/>
      <c r="BV67" s="125"/>
      <c r="BW67" s="125">
        <v>1</v>
      </c>
      <c r="BX67" s="126">
        <v>4</v>
      </c>
      <c r="BY67" s="127">
        <f>IF(Q67=0,"",IF(BX67=0,"",(BX67/Q67)))</f>
        <v>0.57142857142857</v>
      </c>
      <c r="BZ67" s="128">
        <v>3</v>
      </c>
      <c r="CA67" s="129">
        <f>IFERROR(BZ67/BX67,"-")</f>
        <v>0.75</v>
      </c>
      <c r="CB67" s="130">
        <v>31000</v>
      </c>
      <c r="CC67" s="131">
        <f>IFERROR(CB67/BX67,"-")</f>
        <v>7750</v>
      </c>
      <c r="CD67" s="132">
        <v>1</v>
      </c>
      <c r="CE67" s="132">
        <v>1</v>
      </c>
      <c r="CF67" s="132">
        <v>1</v>
      </c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4</v>
      </c>
      <c r="CQ67" s="141">
        <v>96000</v>
      </c>
      <c r="CR67" s="141">
        <v>65000</v>
      </c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202</v>
      </c>
      <c r="C68" s="189" t="s">
        <v>58</v>
      </c>
      <c r="D68" s="189"/>
      <c r="E68" s="189" t="s">
        <v>200</v>
      </c>
      <c r="F68" s="189" t="s">
        <v>190</v>
      </c>
      <c r="G68" s="189" t="s">
        <v>73</v>
      </c>
      <c r="H68" s="89"/>
      <c r="I68" s="89"/>
      <c r="J68" s="89"/>
      <c r="K68" s="181"/>
      <c r="L68" s="80">
        <v>8</v>
      </c>
      <c r="M68" s="80">
        <v>7</v>
      </c>
      <c r="N68" s="80">
        <v>3</v>
      </c>
      <c r="O68" s="91">
        <v>2</v>
      </c>
      <c r="P68" s="92">
        <v>0</v>
      </c>
      <c r="Q68" s="93">
        <f>O68+P68</f>
        <v>2</v>
      </c>
      <c r="R68" s="81">
        <f>IFERROR(Q68/N68,"-")</f>
        <v>0.66666666666667</v>
      </c>
      <c r="S68" s="80">
        <v>0</v>
      </c>
      <c r="T68" s="80">
        <v>0</v>
      </c>
      <c r="U68" s="81">
        <f>IFERROR(T68/(Q68),"-")</f>
        <v>0</v>
      </c>
      <c r="V68" s="82"/>
      <c r="W68" s="83">
        <v>1</v>
      </c>
      <c r="X68" s="81">
        <f>IF(Q68=0,"-",W68/Q68)</f>
        <v>0.5</v>
      </c>
      <c r="Y68" s="186">
        <v>45000</v>
      </c>
      <c r="Z68" s="187">
        <f>IFERROR(Y68/Q68,"-")</f>
        <v>22500</v>
      </c>
      <c r="AA68" s="187">
        <f>IFERROR(Y68/W68,"-")</f>
        <v>45000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>
        <v>1</v>
      </c>
      <c r="BG68" s="113">
        <f>IF(Q68=0,"",IF(BF68=0,"",(BF68/Q68)))</f>
        <v>0.5</v>
      </c>
      <c r="BH68" s="112"/>
      <c r="BI68" s="114">
        <f>IFERROR(BH68/BF68,"-")</f>
        <v>0</v>
      </c>
      <c r="BJ68" s="115"/>
      <c r="BK68" s="116">
        <f>IFERROR(BJ68/BF68,"-")</f>
        <v>0</v>
      </c>
      <c r="BL68" s="117"/>
      <c r="BM68" s="117"/>
      <c r="BN68" s="117"/>
      <c r="BO68" s="119">
        <v>1</v>
      </c>
      <c r="BP68" s="120">
        <f>IF(Q68=0,"",IF(BO68=0,"",(BO68/Q68)))</f>
        <v>0.5</v>
      </c>
      <c r="BQ68" s="121">
        <v>1</v>
      </c>
      <c r="BR68" s="122">
        <f>IFERROR(BQ68/BO68,"-")</f>
        <v>1</v>
      </c>
      <c r="BS68" s="123">
        <v>45000</v>
      </c>
      <c r="BT68" s="124">
        <f>IFERROR(BS68/BO68,"-")</f>
        <v>45000</v>
      </c>
      <c r="BU68" s="125"/>
      <c r="BV68" s="125"/>
      <c r="BW68" s="125">
        <v>1</v>
      </c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1</v>
      </c>
      <c r="CQ68" s="141">
        <v>45000</v>
      </c>
      <c r="CR68" s="141">
        <v>45000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>
        <f>AC69</f>
        <v>0.93333333333333</v>
      </c>
      <c r="B69" s="189" t="s">
        <v>203</v>
      </c>
      <c r="C69" s="189" t="s">
        <v>58</v>
      </c>
      <c r="D69" s="189"/>
      <c r="E69" s="189" t="s">
        <v>204</v>
      </c>
      <c r="F69" s="189" t="s">
        <v>107</v>
      </c>
      <c r="G69" s="189" t="s">
        <v>78</v>
      </c>
      <c r="H69" s="89" t="s">
        <v>156</v>
      </c>
      <c r="I69" s="89" t="s">
        <v>197</v>
      </c>
      <c r="J69" s="89" t="s">
        <v>205</v>
      </c>
      <c r="K69" s="181">
        <v>60000</v>
      </c>
      <c r="L69" s="80">
        <v>2</v>
      </c>
      <c r="M69" s="80">
        <v>0</v>
      </c>
      <c r="N69" s="80">
        <v>15</v>
      </c>
      <c r="O69" s="91">
        <v>1</v>
      </c>
      <c r="P69" s="92">
        <v>0</v>
      </c>
      <c r="Q69" s="93">
        <f>O69+P69</f>
        <v>1</v>
      </c>
      <c r="R69" s="81">
        <f>IFERROR(Q69/N69,"-")</f>
        <v>0.066666666666667</v>
      </c>
      <c r="S69" s="80">
        <v>0</v>
      </c>
      <c r="T69" s="80">
        <v>0</v>
      </c>
      <c r="U69" s="81">
        <f>IFERROR(T69/(Q69),"-")</f>
        <v>0</v>
      </c>
      <c r="V69" s="82">
        <f>IFERROR(K69/SUM(Q69:Q70),"-")</f>
        <v>8571.4285714286</v>
      </c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>
        <f>SUM(Y69:Y70)-SUM(K69:K70)</f>
        <v>-4000</v>
      </c>
      <c r="AC69" s="85">
        <f>SUM(Y69:Y70)/SUM(K69:K70)</f>
        <v>0.93333333333333</v>
      </c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>
        <v>1</v>
      </c>
      <c r="BP69" s="120">
        <f>IF(Q69=0,"",IF(BO69=0,"",(BO69/Q69)))</f>
        <v>1</v>
      </c>
      <c r="BQ69" s="121"/>
      <c r="BR69" s="122">
        <f>IFERROR(BQ69/BO69,"-")</f>
        <v>0</v>
      </c>
      <c r="BS69" s="123"/>
      <c r="BT69" s="124">
        <f>IFERROR(BS69/BO69,"-")</f>
        <v>0</v>
      </c>
      <c r="BU69" s="125"/>
      <c r="BV69" s="125"/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206</v>
      </c>
      <c r="C70" s="189" t="s">
        <v>58</v>
      </c>
      <c r="D70" s="189"/>
      <c r="E70" s="189" t="s">
        <v>204</v>
      </c>
      <c r="F70" s="189" t="s">
        <v>107</v>
      </c>
      <c r="G70" s="189" t="s">
        <v>73</v>
      </c>
      <c r="H70" s="89"/>
      <c r="I70" s="89"/>
      <c r="J70" s="89"/>
      <c r="K70" s="181"/>
      <c r="L70" s="80">
        <v>25</v>
      </c>
      <c r="M70" s="80">
        <v>18</v>
      </c>
      <c r="N70" s="80">
        <v>11</v>
      </c>
      <c r="O70" s="91">
        <v>6</v>
      </c>
      <c r="P70" s="92">
        <v>0</v>
      </c>
      <c r="Q70" s="93">
        <f>O70+P70</f>
        <v>6</v>
      </c>
      <c r="R70" s="81">
        <f>IFERROR(Q70/N70,"-")</f>
        <v>0.54545454545455</v>
      </c>
      <c r="S70" s="80">
        <v>1</v>
      </c>
      <c r="T70" s="80">
        <v>1</v>
      </c>
      <c r="U70" s="81">
        <f>IFERROR(T70/(Q70),"-")</f>
        <v>0.16666666666667</v>
      </c>
      <c r="V70" s="82"/>
      <c r="W70" s="83">
        <v>1</v>
      </c>
      <c r="X70" s="81">
        <f>IF(Q70=0,"-",W70/Q70)</f>
        <v>0.16666666666667</v>
      </c>
      <c r="Y70" s="186">
        <v>56000</v>
      </c>
      <c r="Z70" s="187">
        <f>IFERROR(Y70/Q70,"-")</f>
        <v>9333.3333333333</v>
      </c>
      <c r="AA70" s="187">
        <f>IFERROR(Y70/W70,"-")</f>
        <v>56000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>
        <v>1</v>
      </c>
      <c r="BP70" s="120">
        <f>IF(Q70=0,"",IF(BO70=0,"",(BO70/Q70)))</f>
        <v>0.16666666666667</v>
      </c>
      <c r="BQ70" s="121"/>
      <c r="BR70" s="122">
        <f>IFERROR(BQ70/BO70,"-")</f>
        <v>0</v>
      </c>
      <c r="BS70" s="123"/>
      <c r="BT70" s="124">
        <f>IFERROR(BS70/BO70,"-")</f>
        <v>0</v>
      </c>
      <c r="BU70" s="125"/>
      <c r="BV70" s="125"/>
      <c r="BW70" s="125"/>
      <c r="BX70" s="126">
        <v>2</v>
      </c>
      <c r="BY70" s="127">
        <f>IF(Q70=0,"",IF(BX70=0,"",(BX70/Q70)))</f>
        <v>0.33333333333333</v>
      </c>
      <c r="BZ70" s="128"/>
      <c r="CA70" s="129">
        <f>IFERROR(BZ70/BX70,"-")</f>
        <v>0</v>
      </c>
      <c r="CB70" s="130"/>
      <c r="CC70" s="131">
        <f>IFERROR(CB70/BX70,"-")</f>
        <v>0</v>
      </c>
      <c r="CD70" s="132"/>
      <c r="CE70" s="132"/>
      <c r="CF70" s="132"/>
      <c r="CG70" s="133">
        <v>3</v>
      </c>
      <c r="CH70" s="134">
        <f>IF(Q70=0,"",IF(CG70=0,"",(CG70/Q70)))</f>
        <v>0.5</v>
      </c>
      <c r="CI70" s="135">
        <v>1</v>
      </c>
      <c r="CJ70" s="136">
        <f>IFERROR(CI70/CG70,"-")</f>
        <v>0.33333333333333</v>
      </c>
      <c r="CK70" s="137">
        <v>56000</v>
      </c>
      <c r="CL70" s="138">
        <f>IFERROR(CK70/CG70,"-")</f>
        <v>18666.666666667</v>
      </c>
      <c r="CM70" s="139"/>
      <c r="CN70" s="139"/>
      <c r="CO70" s="139">
        <v>1</v>
      </c>
      <c r="CP70" s="140">
        <v>1</v>
      </c>
      <c r="CQ70" s="141">
        <v>56000</v>
      </c>
      <c r="CR70" s="141">
        <v>56000</v>
      </c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>
        <f>AC71</f>
        <v>0.16025</v>
      </c>
      <c r="B71" s="189" t="s">
        <v>207</v>
      </c>
      <c r="C71" s="189" t="s">
        <v>58</v>
      </c>
      <c r="D71" s="189"/>
      <c r="E71" s="189" t="s">
        <v>204</v>
      </c>
      <c r="F71" s="189" t="s">
        <v>107</v>
      </c>
      <c r="G71" s="189" t="s">
        <v>78</v>
      </c>
      <c r="H71" s="89" t="s">
        <v>166</v>
      </c>
      <c r="I71" s="89" t="s">
        <v>197</v>
      </c>
      <c r="J71" s="190" t="s">
        <v>151</v>
      </c>
      <c r="K71" s="181">
        <v>60000</v>
      </c>
      <c r="L71" s="80">
        <v>18</v>
      </c>
      <c r="M71" s="80">
        <v>0</v>
      </c>
      <c r="N71" s="80">
        <v>50</v>
      </c>
      <c r="O71" s="91">
        <v>2</v>
      </c>
      <c r="P71" s="92">
        <v>0</v>
      </c>
      <c r="Q71" s="93">
        <f>O71+P71</f>
        <v>2</v>
      </c>
      <c r="R71" s="81">
        <f>IFERROR(Q71/N71,"-")</f>
        <v>0.04</v>
      </c>
      <c r="S71" s="80">
        <v>0</v>
      </c>
      <c r="T71" s="80">
        <v>0</v>
      </c>
      <c r="U71" s="81">
        <f>IFERROR(T71/(Q71),"-")</f>
        <v>0</v>
      </c>
      <c r="V71" s="82">
        <f>IFERROR(K71/SUM(Q71:Q72),"-")</f>
        <v>7500</v>
      </c>
      <c r="W71" s="83">
        <v>1</v>
      </c>
      <c r="X71" s="81">
        <f>IF(Q71=0,"-",W71/Q71)</f>
        <v>0.5</v>
      </c>
      <c r="Y71" s="186">
        <v>5000</v>
      </c>
      <c r="Z71" s="187">
        <f>IFERROR(Y71/Q71,"-")</f>
        <v>2500</v>
      </c>
      <c r="AA71" s="187">
        <f>IFERROR(Y71/W71,"-")</f>
        <v>5000</v>
      </c>
      <c r="AB71" s="181">
        <f>SUM(Y71:Y72)-SUM(K71:K72)</f>
        <v>-50385</v>
      </c>
      <c r="AC71" s="85">
        <f>SUM(Y71:Y72)/SUM(K71:K72)</f>
        <v>0.16025</v>
      </c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>
        <f>IF(Q71=0,"",IF(BO71=0,"",(BO71/Q71)))</f>
        <v>0</v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>
        <v>2</v>
      </c>
      <c r="BY71" s="127">
        <f>IF(Q71=0,"",IF(BX71=0,"",(BX71/Q71)))</f>
        <v>1</v>
      </c>
      <c r="BZ71" s="128">
        <v>1</v>
      </c>
      <c r="CA71" s="129">
        <f>IFERROR(BZ71/BX71,"-")</f>
        <v>0.5</v>
      </c>
      <c r="CB71" s="130">
        <v>5000</v>
      </c>
      <c r="CC71" s="131">
        <f>IFERROR(CB71/BX71,"-")</f>
        <v>2500</v>
      </c>
      <c r="CD71" s="132">
        <v>1</v>
      </c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1</v>
      </c>
      <c r="CQ71" s="141">
        <v>5000</v>
      </c>
      <c r="CR71" s="141">
        <v>5000</v>
      </c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208</v>
      </c>
      <c r="C72" s="189" t="s">
        <v>58</v>
      </c>
      <c r="D72" s="189"/>
      <c r="E72" s="189" t="s">
        <v>204</v>
      </c>
      <c r="F72" s="189" t="s">
        <v>107</v>
      </c>
      <c r="G72" s="189" t="s">
        <v>73</v>
      </c>
      <c r="H72" s="89"/>
      <c r="I72" s="89"/>
      <c r="J72" s="89"/>
      <c r="K72" s="181"/>
      <c r="L72" s="80">
        <v>40</v>
      </c>
      <c r="M72" s="80">
        <v>30</v>
      </c>
      <c r="N72" s="80">
        <v>8</v>
      </c>
      <c r="O72" s="91">
        <v>6</v>
      </c>
      <c r="P72" s="92">
        <v>0</v>
      </c>
      <c r="Q72" s="93">
        <f>O72+P72</f>
        <v>6</v>
      </c>
      <c r="R72" s="81">
        <f>IFERROR(Q72/N72,"-")</f>
        <v>0.75</v>
      </c>
      <c r="S72" s="80">
        <v>1</v>
      </c>
      <c r="T72" s="80">
        <v>1</v>
      </c>
      <c r="U72" s="81">
        <f>IFERROR(T72/(Q72),"-")</f>
        <v>0.16666666666667</v>
      </c>
      <c r="V72" s="82"/>
      <c r="W72" s="83">
        <v>1</v>
      </c>
      <c r="X72" s="81">
        <f>IF(Q72=0,"-",W72/Q72)</f>
        <v>0.16666666666667</v>
      </c>
      <c r="Y72" s="186">
        <v>4615</v>
      </c>
      <c r="Z72" s="187">
        <f>IFERROR(Y72/Q72,"-")</f>
        <v>769.16666666667</v>
      </c>
      <c r="AA72" s="187">
        <f>IFERROR(Y72/W72,"-")</f>
        <v>4615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>
        <v>2</v>
      </c>
      <c r="BP72" s="120">
        <f>IF(Q72=0,"",IF(BO72=0,"",(BO72/Q72)))</f>
        <v>0.33333333333333</v>
      </c>
      <c r="BQ72" s="121">
        <v>1</v>
      </c>
      <c r="BR72" s="122">
        <f>IFERROR(BQ72/BO72,"-")</f>
        <v>0.5</v>
      </c>
      <c r="BS72" s="123">
        <v>15000</v>
      </c>
      <c r="BT72" s="124">
        <f>IFERROR(BS72/BO72,"-")</f>
        <v>7500</v>
      </c>
      <c r="BU72" s="125"/>
      <c r="BV72" s="125"/>
      <c r="BW72" s="125">
        <v>1</v>
      </c>
      <c r="BX72" s="126">
        <v>3</v>
      </c>
      <c r="BY72" s="127">
        <f>IF(Q72=0,"",IF(BX72=0,"",(BX72/Q72)))</f>
        <v>0.5</v>
      </c>
      <c r="BZ72" s="128"/>
      <c r="CA72" s="129">
        <f>IFERROR(BZ72/BX72,"-")</f>
        <v>0</v>
      </c>
      <c r="CB72" s="130"/>
      <c r="CC72" s="131">
        <f>IFERROR(CB72/BX72,"-")</f>
        <v>0</v>
      </c>
      <c r="CD72" s="132"/>
      <c r="CE72" s="132"/>
      <c r="CF72" s="132"/>
      <c r="CG72" s="133">
        <v>1</v>
      </c>
      <c r="CH72" s="134">
        <f>IF(Q72=0,"",IF(CG72=0,"",(CG72/Q72)))</f>
        <v>0.16666666666667</v>
      </c>
      <c r="CI72" s="135">
        <v>1</v>
      </c>
      <c r="CJ72" s="136">
        <f>IFERROR(CI72/CG72,"-")</f>
        <v>1</v>
      </c>
      <c r="CK72" s="137">
        <v>4615</v>
      </c>
      <c r="CL72" s="138">
        <f>IFERROR(CK72/CG72,"-")</f>
        <v>4615</v>
      </c>
      <c r="CM72" s="139">
        <v>1</v>
      </c>
      <c r="CN72" s="139"/>
      <c r="CO72" s="139"/>
      <c r="CP72" s="140">
        <v>1</v>
      </c>
      <c r="CQ72" s="141">
        <v>4615</v>
      </c>
      <c r="CR72" s="141">
        <v>15000</v>
      </c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>
        <f>AC73</f>
        <v>8.8</v>
      </c>
      <c r="B73" s="189" t="s">
        <v>209</v>
      </c>
      <c r="C73" s="189" t="s">
        <v>58</v>
      </c>
      <c r="D73" s="189"/>
      <c r="E73" s="189" t="s">
        <v>210</v>
      </c>
      <c r="F73" s="189" t="s">
        <v>146</v>
      </c>
      <c r="G73" s="189" t="s">
        <v>78</v>
      </c>
      <c r="H73" s="89" t="s">
        <v>211</v>
      </c>
      <c r="I73" s="89" t="s">
        <v>97</v>
      </c>
      <c r="J73" s="89" t="s">
        <v>116</v>
      </c>
      <c r="K73" s="181">
        <v>50000</v>
      </c>
      <c r="L73" s="80">
        <v>0</v>
      </c>
      <c r="M73" s="80">
        <v>0</v>
      </c>
      <c r="N73" s="80">
        <v>55</v>
      </c>
      <c r="O73" s="91">
        <v>1</v>
      </c>
      <c r="P73" s="92">
        <v>0</v>
      </c>
      <c r="Q73" s="93">
        <f>O73+P73</f>
        <v>1</v>
      </c>
      <c r="R73" s="81">
        <f>IFERROR(Q73/N73,"-")</f>
        <v>0.018181818181818</v>
      </c>
      <c r="S73" s="80">
        <v>0</v>
      </c>
      <c r="T73" s="80">
        <v>0</v>
      </c>
      <c r="U73" s="81">
        <f>IFERROR(T73/(Q73),"-")</f>
        <v>0</v>
      </c>
      <c r="V73" s="82">
        <f>IFERROR(K73/SUM(Q73:Q75),"-")</f>
        <v>6250</v>
      </c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>
        <f>SUM(Y73:Y75)-SUM(K73:K75)</f>
        <v>390000</v>
      </c>
      <c r="AC73" s="85">
        <f>SUM(Y73:Y75)/SUM(K73:K75)</f>
        <v>8.8</v>
      </c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>
        <f>IF(Q73=0,"",IF(BF73=0,"",(BF73/Q73)))</f>
        <v>0</v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>
        <f>IF(Q73=0,"",IF(BO73=0,"",(BO73/Q73)))</f>
        <v>0</v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/>
      <c r="BY73" s="127">
        <f>IF(Q73=0,"",IF(BX73=0,"",(BX73/Q73)))</f>
        <v>0</v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>
        <v>1</v>
      </c>
      <c r="CH73" s="134">
        <f>IF(Q73=0,"",IF(CG73=0,"",(CG73/Q73)))</f>
        <v>1</v>
      </c>
      <c r="CI73" s="135"/>
      <c r="CJ73" s="136">
        <f>IFERROR(CI73/CG73,"-")</f>
        <v>0</v>
      </c>
      <c r="CK73" s="137"/>
      <c r="CL73" s="138">
        <f>IFERROR(CK73/CG73,"-")</f>
        <v>0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212</v>
      </c>
      <c r="C74" s="189" t="s">
        <v>58</v>
      </c>
      <c r="D74" s="189"/>
      <c r="E74" s="189" t="s">
        <v>210</v>
      </c>
      <c r="F74" s="189" t="s">
        <v>146</v>
      </c>
      <c r="G74" s="189" t="s">
        <v>78</v>
      </c>
      <c r="H74" s="89"/>
      <c r="I74" s="89"/>
      <c r="J74" s="89"/>
      <c r="K74" s="181"/>
      <c r="L74" s="80">
        <v>21</v>
      </c>
      <c r="M74" s="80">
        <v>0</v>
      </c>
      <c r="N74" s="80">
        <v>70</v>
      </c>
      <c r="O74" s="91">
        <v>6</v>
      </c>
      <c r="P74" s="92">
        <v>0</v>
      </c>
      <c r="Q74" s="93">
        <f>O74+P74</f>
        <v>6</v>
      </c>
      <c r="R74" s="81">
        <f>IFERROR(Q74/N74,"-")</f>
        <v>0.085714285714286</v>
      </c>
      <c r="S74" s="80">
        <v>1</v>
      </c>
      <c r="T74" s="80">
        <v>2</v>
      </c>
      <c r="U74" s="81">
        <f>IFERROR(T74/(Q74),"-")</f>
        <v>0.33333333333333</v>
      </c>
      <c r="V74" s="82"/>
      <c r="W74" s="83">
        <v>3</v>
      </c>
      <c r="X74" s="81">
        <f>IF(Q74=0,"-",W74/Q74)</f>
        <v>0.5</v>
      </c>
      <c r="Y74" s="186">
        <v>435000</v>
      </c>
      <c r="Z74" s="187">
        <f>IFERROR(Y74/Q74,"-")</f>
        <v>72500</v>
      </c>
      <c r="AA74" s="187">
        <f>IFERROR(Y74/W74,"-")</f>
        <v>145000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>
        <f>IF(Q74=0,"",IF(BF74=0,"",(BF74/Q74)))</f>
        <v>0</v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>
        <v>4</v>
      </c>
      <c r="BP74" s="120">
        <f>IF(Q74=0,"",IF(BO74=0,"",(BO74/Q74)))</f>
        <v>0.66666666666667</v>
      </c>
      <c r="BQ74" s="121">
        <v>1</v>
      </c>
      <c r="BR74" s="122">
        <f>IFERROR(BQ74/BO74,"-")</f>
        <v>0.25</v>
      </c>
      <c r="BS74" s="123">
        <v>3000</v>
      </c>
      <c r="BT74" s="124">
        <f>IFERROR(BS74/BO74,"-")</f>
        <v>750</v>
      </c>
      <c r="BU74" s="125">
        <v>1</v>
      </c>
      <c r="BV74" s="125"/>
      <c r="BW74" s="125"/>
      <c r="BX74" s="126">
        <v>1</v>
      </c>
      <c r="BY74" s="127">
        <f>IF(Q74=0,"",IF(BX74=0,"",(BX74/Q74)))</f>
        <v>0.16666666666667</v>
      </c>
      <c r="BZ74" s="128">
        <v>1</v>
      </c>
      <c r="CA74" s="129">
        <f>IFERROR(BZ74/BX74,"-")</f>
        <v>1</v>
      </c>
      <c r="CB74" s="130">
        <v>3000</v>
      </c>
      <c r="CC74" s="131">
        <f>IFERROR(CB74/BX74,"-")</f>
        <v>3000</v>
      </c>
      <c r="CD74" s="132">
        <v>1</v>
      </c>
      <c r="CE74" s="132"/>
      <c r="CF74" s="132"/>
      <c r="CG74" s="133">
        <v>1</v>
      </c>
      <c r="CH74" s="134">
        <f>IF(Q74=0,"",IF(CG74=0,"",(CG74/Q74)))</f>
        <v>0.16666666666667</v>
      </c>
      <c r="CI74" s="135">
        <v>1</v>
      </c>
      <c r="CJ74" s="136">
        <f>IFERROR(CI74/CG74,"-")</f>
        <v>1</v>
      </c>
      <c r="CK74" s="137">
        <v>429000</v>
      </c>
      <c r="CL74" s="138">
        <f>IFERROR(CK74/CG74,"-")</f>
        <v>429000</v>
      </c>
      <c r="CM74" s="139"/>
      <c r="CN74" s="139"/>
      <c r="CO74" s="139">
        <v>1</v>
      </c>
      <c r="CP74" s="140">
        <v>3</v>
      </c>
      <c r="CQ74" s="141">
        <v>435000</v>
      </c>
      <c r="CR74" s="141">
        <v>429000</v>
      </c>
      <c r="CS74" s="141"/>
      <c r="CT74" s="142" t="str">
        <f>IF(AND(CR74=0,CS74=0),"",IF(AND(CR74&lt;=100000,CS74&lt;=100000),"",IF(CR74/CQ74&gt;0.7,"男高",IF(CS74/CQ74&gt;0.7,"女高",""))))</f>
        <v>男高</v>
      </c>
    </row>
    <row r="75" spans="1:99">
      <c r="A75" s="79"/>
      <c r="B75" s="189" t="s">
        <v>213</v>
      </c>
      <c r="C75" s="189" t="s">
        <v>58</v>
      </c>
      <c r="D75" s="189"/>
      <c r="E75" s="189" t="s">
        <v>210</v>
      </c>
      <c r="F75" s="189" t="s">
        <v>146</v>
      </c>
      <c r="G75" s="189" t="s">
        <v>73</v>
      </c>
      <c r="H75" s="89"/>
      <c r="I75" s="89"/>
      <c r="J75" s="89"/>
      <c r="K75" s="181"/>
      <c r="L75" s="80">
        <v>18</v>
      </c>
      <c r="M75" s="80">
        <v>5</v>
      </c>
      <c r="N75" s="80">
        <v>1</v>
      </c>
      <c r="O75" s="91">
        <v>1</v>
      </c>
      <c r="P75" s="92">
        <v>0</v>
      </c>
      <c r="Q75" s="93">
        <f>O75+P75</f>
        <v>1</v>
      </c>
      <c r="R75" s="81">
        <f>IFERROR(Q75/N75,"-")</f>
        <v>1</v>
      </c>
      <c r="S75" s="80">
        <v>0</v>
      </c>
      <c r="T75" s="80">
        <v>0</v>
      </c>
      <c r="U75" s="81">
        <f>IFERROR(T75/(Q75),"-")</f>
        <v>0</v>
      </c>
      <c r="V75" s="82"/>
      <c r="W75" s="83">
        <v>1</v>
      </c>
      <c r="X75" s="81">
        <f>IF(Q75=0,"-",W75/Q75)</f>
        <v>1</v>
      </c>
      <c r="Y75" s="186">
        <v>5000</v>
      </c>
      <c r="Z75" s="187">
        <f>IFERROR(Y75/Q75,"-")</f>
        <v>5000</v>
      </c>
      <c r="AA75" s="187">
        <f>IFERROR(Y75/W75,"-")</f>
        <v>5000</v>
      </c>
      <c r="AB75" s="181"/>
      <c r="AC75" s="85"/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>
        <f>IF(Q75=0,"",IF(BO75=0,"",(BO75/Q75)))</f>
        <v>0</v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>
        <v>1</v>
      </c>
      <c r="BY75" s="127">
        <f>IF(Q75=0,"",IF(BX75=0,"",(BX75/Q75)))</f>
        <v>1</v>
      </c>
      <c r="BZ75" s="128">
        <v>1</v>
      </c>
      <c r="CA75" s="129">
        <f>IFERROR(BZ75/BX75,"-")</f>
        <v>1</v>
      </c>
      <c r="CB75" s="130">
        <v>5000</v>
      </c>
      <c r="CC75" s="131">
        <f>IFERROR(CB75/BX75,"-")</f>
        <v>5000</v>
      </c>
      <c r="CD75" s="132">
        <v>1</v>
      </c>
      <c r="CE75" s="132"/>
      <c r="CF75" s="132"/>
      <c r="CG75" s="133"/>
      <c r="CH75" s="134">
        <f>IF(Q75=0,"",IF(CG75=0,"",(CG75/Q75)))</f>
        <v>0</v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1</v>
      </c>
      <c r="CQ75" s="141">
        <v>5000</v>
      </c>
      <c r="CR75" s="141">
        <v>5000</v>
      </c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>
        <f>AC76</f>
        <v>0.1</v>
      </c>
      <c r="B76" s="189" t="s">
        <v>214</v>
      </c>
      <c r="C76" s="189" t="s">
        <v>58</v>
      </c>
      <c r="D76" s="189"/>
      <c r="E76" s="189" t="s">
        <v>215</v>
      </c>
      <c r="F76" s="189" t="s">
        <v>216</v>
      </c>
      <c r="G76" s="189" t="s">
        <v>61</v>
      </c>
      <c r="H76" s="89" t="s">
        <v>175</v>
      </c>
      <c r="I76" s="89" t="s">
        <v>217</v>
      </c>
      <c r="J76" s="190" t="s">
        <v>113</v>
      </c>
      <c r="K76" s="181">
        <v>80000</v>
      </c>
      <c r="L76" s="80">
        <v>5</v>
      </c>
      <c r="M76" s="80">
        <v>0</v>
      </c>
      <c r="N76" s="80">
        <v>76</v>
      </c>
      <c r="O76" s="91">
        <v>0</v>
      </c>
      <c r="P76" s="92">
        <v>0</v>
      </c>
      <c r="Q76" s="93">
        <f>O76+P76</f>
        <v>0</v>
      </c>
      <c r="R76" s="81">
        <f>IFERROR(Q76/N76,"-")</f>
        <v>0</v>
      </c>
      <c r="S76" s="80">
        <v>0</v>
      </c>
      <c r="T76" s="80">
        <v>0</v>
      </c>
      <c r="U76" s="81" t="str">
        <f>IFERROR(T76/(Q76),"-")</f>
        <v>-</v>
      </c>
      <c r="V76" s="82">
        <f>IFERROR(K76/SUM(Q76:Q81),"-")</f>
        <v>13333.333333333</v>
      </c>
      <c r="W76" s="83">
        <v>0</v>
      </c>
      <c r="X76" s="81" t="str">
        <f>IF(Q76=0,"-",W76/Q76)</f>
        <v>-</v>
      </c>
      <c r="Y76" s="186">
        <v>0</v>
      </c>
      <c r="Z76" s="187" t="str">
        <f>IFERROR(Y76/Q76,"-")</f>
        <v>-</v>
      </c>
      <c r="AA76" s="187" t="str">
        <f>IFERROR(Y76/W76,"-")</f>
        <v>-</v>
      </c>
      <c r="AB76" s="181">
        <f>SUM(Y76:Y81)-SUM(K76:K81)</f>
        <v>-72000</v>
      </c>
      <c r="AC76" s="85">
        <f>SUM(Y76:Y81)/SUM(K76:K81)</f>
        <v>0.1</v>
      </c>
      <c r="AD76" s="78"/>
      <c r="AE76" s="94"/>
      <c r="AF76" s="95" t="str">
        <f>IF(Q76=0,"",IF(AE76=0,"",(AE76/Q76)))</f>
        <v/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 t="str">
        <f>IF(Q76=0,"",IF(AN76=0,"",(AN76/Q76)))</f>
        <v/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 t="str">
        <f>IF(Q76=0,"",IF(AW76=0,"",(AW76/Q76)))</f>
        <v/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 t="str">
        <f>IF(Q76=0,"",IF(BF76=0,"",(BF76/Q76)))</f>
        <v/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/>
      <c r="BP76" s="120" t="str">
        <f>IF(Q76=0,"",IF(BO76=0,"",(BO76/Q76)))</f>
        <v/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/>
      <c r="BY76" s="127" t="str">
        <f>IF(Q76=0,"",IF(BX76=0,"",(BX76/Q76)))</f>
        <v/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 t="str">
        <f>IF(Q76=0,"",IF(CG76=0,"",(CG76/Q76)))</f>
        <v/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218</v>
      </c>
      <c r="C77" s="189" t="s">
        <v>58</v>
      </c>
      <c r="D77" s="189"/>
      <c r="E77" s="189" t="s">
        <v>219</v>
      </c>
      <c r="F77" s="189" t="s">
        <v>220</v>
      </c>
      <c r="G77" s="189" t="s">
        <v>78</v>
      </c>
      <c r="H77" s="89" t="s">
        <v>175</v>
      </c>
      <c r="I77" s="89" t="s">
        <v>217</v>
      </c>
      <c r="J77" s="190" t="s">
        <v>170</v>
      </c>
      <c r="K77" s="181"/>
      <c r="L77" s="80">
        <v>3</v>
      </c>
      <c r="M77" s="80">
        <v>0</v>
      </c>
      <c r="N77" s="80">
        <v>86</v>
      </c>
      <c r="O77" s="91">
        <v>0</v>
      </c>
      <c r="P77" s="92">
        <v>0</v>
      </c>
      <c r="Q77" s="93">
        <f>O77+P77</f>
        <v>0</v>
      </c>
      <c r="R77" s="81">
        <f>IFERROR(Q77/N77,"-")</f>
        <v>0</v>
      </c>
      <c r="S77" s="80">
        <v>0</v>
      </c>
      <c r="T77" s="80">
        <v>0</v>
      </c>
      <c r="U77" s="81" t="str">
        <f>IFERROR(T77/(Q77),"-")</f>
        <v>-</v>
      </c>
      <c r="V77" s="82"/>
      <c r="W77" s="83">
        <v>0</v>
      </c>
      <c r="X77" s="81" t="str">
        <f>IF(Q77=0,"-",W77/Q77)</f>
        <v>-</v>
      </c>
      <c r="Y77" s="186">
        <v>0</v>
      </c>
      <c r="Z77" s="187" t="str">
        <f>IFERROR(Y77/Q77,"-")</f>
        <v>-</v>
      </c>
      <c r="AA77" s="187" t="str">
        <f>IFERROR(Y77/W77,"-")</f>
        <v>-</v>
      </c>
      <c r="AB77" s="181"/>
      <c r="AC77" s="85"/>
      <c r="AD77" s="78"/>
      <c r="AE77" s="94"/>
      <c r="AF77" s="95" t="str">
        <f>IF(Q77=0,"",IF(AE77=0,"",(AE77/Q77)))</f>
        <v/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 t="str">
        <f>IF(Q77=0,"",IF(AN77=0,"",(AN77/Q77)))</f>
        <v/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 t="str">
        <f>IF(Q77=0,"",IF(AW77=0,"",(AW77/Q77)))</f>
        <v/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 t="str">
        <f>IF(Q77=0,"",IF(BF77=0,"",(BF77/Q77)))</f>
        <v/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/>
      <c r="BP77" s="120" t="str">
        <f>IF(Q77=0,"",IF(BO77=0,"",(BO77/Q77)))</f>
        <v/>
      </c>
      <c r="BQ77" s="121"/>
      <c r="BR77" s="122" t="str">
        <f>IFERROR(BQ77/BO77,"-")</f>
        <v>-</v>
      </c>
      <c r="BS77" s="123"/>
      <c r="BT77" s="124" t="str">
        <f>IFERROR(BS77/BO77,"-")</f>
        <v>-</v>
      </c>
      <c r="BU77" s="125"/>
      <c r="BV77" s="125"/>
      <c r="BW77" s="125"/>
      <c r="BX77" s="126"/>
      <c r="BY77" s="127" t="str">
        <f>IF(Q77=0,"",IF(BX77=0,"",(BX77/Q77)))</f>
        <v/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 t="str">
        <f>IF(Q77=0,"",IF(CG77=0,"",(CG77/Q77)))</f>
        <v/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221</v>
      </c>
      <c r="C78" s="189" t="s">
        <v>58</v>
      </c>
      <c r="D78" s="189"/>
      <c r="E78" s="189" t="s">
        <v>222</v>
      </c>
      <c r="F78" s="189" t="s">
        <v>223</v>
      </c>
      <c r="G78" s="189" t="s">
        <v>61</v>
      </c>
      <c r="H78" s="89" t="s">
        <v>175</v>
      </c>
      <c r="I78" s="89" t="s">
        <v>217</v>
      </c>
      <c r="J78" s="190" t="s">
        <v>151</v>
      </c>
      <c r="K78" s="181"/>
      <c r="L78" s="80">
        <v>9</v>
      </c>
      <c r="M78" s="80">
        <v>0</v>
      </c>
      <c r="N78" s="80">
        <v>66</v>
      </c>
      <c r="O78" s="91">
        <v>1</v>
      </c>
      <c r="P78" s="92">
        <v>0</v>
      </c>
      <c r="Q78" s="93">
        <f>O78+P78</f>
        <v>1</v>
      </c>
      <c r="R78" s="81">
        <f>IFERROR(Q78/N78,"-")</f>
        <v>0.015151515151515</v>
      </c>
      <c r="S78" s="80">
        <v>0</v>
      </c>
      <c r="T78" s="80">
        <v>0</v>
      </c>
      <c r="U78" s="81">
        <f>IFERROR(T78/(Q78),"-")</f>
        <v>0</v>
      </c>
      <c r="V78" s="82"/>
      <c r="W78" s="83">
        <v>0</v>
      </c>
      <c r="X78" s="81">
        <f>IF(Q78=0,"-",W78/Q78)</f>
        <v>0</v>
      </c>
      <c r="Y78" s="186">
        <v>0</v>
      </c>
      <c r="Z78" s="187">
        <f>IFERROR(Y78/Q78,"-")</f>
        <v>0</v>
      </c>
      <c r="AA78" s="187" t="str">
        <f>IFERROR(Y78/W78,"-")</f>
        <v>-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>
        <f>IF(Q78=0,"",IF(BF78=0,"",(BF78/Q78)))</f>
        <v>0</v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/>
      <c r="BP78" s="120">
        <f>IF(Q78=0,"",IF(BO78=0,"",(BO78/Q78)))</f>
        <v>0</v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/>
      <c r="BY78" s="127">
        <f>IF(Q78=0,"",IF(BX78=0,"",(BX78/Q78)))</f>
        <v>0</v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>
        <v>1</v>
      </c>
      <c r="CH78" s="134">
        <f>IF(Q78=0,"",IF(CG78=0,"",(CG78/Q78)))</f>
        <v>1</v>
      </c>
      <c r="CI78" s="135"/>
      <c r="CJ78" s="136">
        <f>IFERROR(CI78/CG78,"-")</f>
        <v>0</v>
      </c>
      <c r="CK78" s="137"/>
      <c r="CL78" s="138">
        <f>IFERROR(CK78/CG78,"-")</f>
        <v>0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/>
      <c r="B79" s="189" t="s">
        <v>224</v>
      </c>
      <c r="C79" s="189" t="s">
        <v>58</v>
      </c>
      <c r="D79" s="189"/>
      <c r="E79" s="189" t="s">
        <v>225</v>
      </c>
      <c r="F79" s="189" t="s">
        <v>95</v>
      </c>
      <c r="G79" s="189" t="s">
        <v>78</v>
      </c>
      <c r="H79" s="89" t="s">
        <v>175</v>
      </c>
      <c r="I79" s="89" t="s">
        <v>217</v>
      </c>
      <c r="J79" s="190" t="s">
        <v>64</v>
      </c>
      <c r="K79" s="181"/>
      <c r="L79" s="80">
        <v>0</v>
      </c>
      <c r="M79" s="80">
        <v>0</v>
      </c>
      <c r="N79" s="80">
        <v>94</v>
      </c>
      <c r="O79" s="91">
        <v>0</v>
      </c>
      <c r="P79" s="92">
        <v>0</v>
      </c>
      <c r="Q79" s="93">
        <f>O79+P79</f>
        <v>0</v>
      </c>
      <c r="R79" s="81">
        <f>IFERROR(Q79/N79,"-")</f>
        <v>0</v>
      </c>
      <c r="S79" s="80">
        <v>0</v>
      </c>
      <c r="T79" s="80">
        <v>0</v>
      </c>
      <c r="U79" s="81" t="str">
        <f>IFERROR(T79/(Q79),"-")</f>
        <v>-</v>
      </c>
      <c r="V79" s="82"/>
      <c r="W79" s="83">
        <v>0</v>
      </c>
      <c r="X79" s="81" t="str">
        <f>IF(Q79=0,"-",W79/Q79)</f>
        <v>-</v>
      </c>
      <c r="Y79" s="186">
        <v>0</v>
      </c>
      <c r="Z79" s="187" t="str">
        <f>IFERROR(Y79/Q79,"-")</f>
        <v>-</v>
      </c>
      <c r="AA79" s="187" t="str">
        <f>IFERROR(Y79/W79,"-")</f>
        <v>-</v>
      </c>
      <c r="AB79" s="181"/>
      <c r="AC79" s="85"/>
      <c r="AD79" s="78"/>
      <c r="AE79" s="94"/>
      <c r="AF79" s="95" t="str">
        <f>IF(Q79=0,"",IF(AE79=0,"",(AE79/Q79)))</f>
        <v/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 t="str">
        <f>IF(Q79=0,"",IF(AN79=0,"",(AN79/Q79)))</f>
        <v/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 t="str">
        <f>IF(Q79=0,"",IF(AW79=0,"",(AW79/Q79)))</f>
        <v/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 t="str">
        <f>IF(Q79=0,"",IF(BF79=0,"",(BF79/Q79)))</f>
        <v/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/>
      <c r="BP79" s="120" t="str">
        <f>IF(Q79=0,"",IF(BO79=0,"",(BO79/Q79)))</f>
        <v/>
      </c>
      <c r="BQ79" s="121"/>
      <c r="BR79" s="122" t="str">
        <f>IFERROR(BQ79/BO79,"-")</f>
        <v>-</v>
      </c>
      <c r="BS79" s="123"/>
      <c r="BT79" s="124" t="str">
        <f>IFERROR(BS79/BO79,"-")</f>
        <v>-</v>
      </c>
      <c r="BU79" s="125"/>
      <c r="BV79" s="125"/>
      <c r="BW79" s="125"/>
      <c r="BX79" s="126"/>
      <c r="BY79" s="127" t="str">
        <f>IF(Q79=0,"",IF(BX79=0,"",(BX79/Q79)))</f>
        <v/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 t="str">
        <f>IF(Q79=0,"",IF(CG79=0,"",(CG79/Q79)))</f>
        <v/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226</v>
      </c>
      <c r="C80" s="189" t="s">
        <v>58</v>
      </c>
      <c r="D80" s="189"/>
      <c r="E80" s="189" t="s">
        <v>225</v>
      </c>
      <c r="F80" s="189" t="s">
        <v>95</v>
      </c>
      <c r="G80" s="189" t="s">
        <v>78</v>
      </c>
      <c r="H80" s="89"/>
      <c r="I80" s="89"/>
      <c r="J80" s="89"/>
      <c r="K80" s="181"/>
      <c r="L80" s="80">
        <v>19</v>
      </c>
      <c r="M80" s="80">
        <v>0</v>
      </c>
      <c r="N80" s="80">
        <v>83</v>
      </c>
      <c r="O80" s="91">
        <v>3</v>
      </c>
      <c r="P80" s="92">
        <v>0</v>
      </c>
      <c r="Q80" s="93">
        <f>O80+P80</f>
        <v>3</v>
      </c>
      <c r="R80" s="81">
        <f>IFERROR(Q80/N80,"-")</f>
        <v>0.036144578313253</v>
      </c>
      <c r="S80" s="80">
        <v>1</v>
      </c>
      <c r="T80" s="80">
        <v>0</v>
      </c>
      <c r="U80" s="81">
        <f>IFERROR(T80/(Q80),"-")</f>
        <v>0</v>
      </c>
      <c r="V80" s="82"/>
      <c r="W80" s="83">
        <v>0</v>
      </c>
      <c r="X80" s="81">
        <f>IF(Q80=0,"-",W80/Q80)</f>
        <v>0</v>
      </c>
      <c r="Y80" s="186">
        <v>0</v>
      </c>
      <c r="Z80" s="187">
        <f>IFERROR(Y80/Q80,"-")</f>
        <v>0</v>
      </c>
      <c r="AA80" s="187" t="str">
        <f>IFERROR(Y80/W80,"-")</f>
        <v>-</v>
      </c>
      <c r="AB80" s="181"/>
      <c r="AC80" s="85"/>
      <c r="AD80" s="78"/>
      <c r="AE80" s="94"/>
      <c r="AF80" s="95">
        <f>IF(Q80=0,"",IF(AE80=0,"",(AE80/Q80)))</f>
        <v>0</v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>
        <f>IF(Q80=0,"",IF(AN80=0,"",(AN80/Q80)))</f>
        <v>0</v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>
        <f>IF(Q80=0,"",IF(AW80=0,"",(AW80/Q80)))</f>
        <v>0</v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>
        <v>1</v>
      </c>
      <c r="BG80" s="113">
        <f>IF(Q80=0,"",IF(BF80=0,"",(BF80/Q80)))</f>
        <v>0.33333333333333</v>
      </c>
      <c r="BH80" s="112"/>
      <c r="BI80" s="114">
        <f>IFERROR(BH80/BF80,"-")</f>
        <v>0</v>
      </c>
      <c r="BJ80" s="115"/>
      <c r="BK80" s="116">
        <f>IFERROR(BJ80/BF80,"-")</f>
        <v>0</v>
      </c>
      <c r="BL80" s="117"/>
      <c r="BM80" s="117"/>
      <c r="BN80" s="117"/>
      <c r="BO80" s="119">
        <v>1</v>
      </c>
      <c r="BP80" s="120">
        <f>IF(Q80=0,"",IF(BO80=0,"",(BO80/Q80)))</f>
        <v>0.33333333333333</v>
      </c>
      <c r="BQ80" s="121"/>
      <c r="BR80" s="122">
        <f>IFERROR(BQ80/BO80,"-")</f>
        <v>0</v>
      </c>
      <c r="BS80" s="123"/>
      <c r="BT80" s="124">
        <f>IFERROR(BS80/BO80,"-")</f>
        <v>0</v>
      </c>
      <c r="BU80" s="125"/>
      <c r="BV80" s="125"/>
      <c r="BW80" s="125"/>
      <c r="BX80" s="126">
        <v>1</v>
      </c>
      <c r="BY80" s="127">
        <f>IF(Q80=0,"",IF(BX80=0,"",(BX80/Q80)))</f>
        <v>0.33333333333333</v>
      </c>
      <c r="BZ80" s="128"/>
      <c r="CA80" s="129">
        <f>IFERROR(BZ80/BX80,"-")</f>
        <v>0</v>
      </c>
      <c r="CB80" s="130"/>
      <c r="CC80" s="131">
        <f>IFERROR(CB80/BX80,"-")</f>
        <v>0</v>
      </c>
      <c r="CD80" s="132"/>
      <c r="CE80" s="132"/>
      <c r="CF80" s="132"/>
      <c r="CG80" s="133"/>
      <c r="CH80" s="134">
        <f>IF(Q80=0,"",IF(CG80=0,"",(CG80/Q80)))</f>
        <v>0</v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/>
      <c r="B81" s="189" t="s">
        <v>227</v>
      </c>
      <c r="C81" s="189" t="s">
        <v>58</v>
      </c>
      <c r="D81" s="189"/>
      <c r="E81" s="189" t="s">
        <v>72</v>
      </c>
      <c r="F81" s="189" t="s">
        <v>72</v>
      </c>
      <c r="G81" s="189" t="s">
        <v>73</v>
      </c>
      <c r="H81" s="89" t="s">
        <v>143</v>
      </c>
      <c r="I81" s="89"/>
      <c r="J81" s="89"/>
      <c r="K81" s="181"/>
      <c r="L81" s="80">
        <v>29</v>
      </c>
      <c r="M81" s="80">
        <v>17</v>
      </c>
      <c r="N81" s="80">
        <v>8</v>
      </c>
      <c r="O81" s="91">
        <v>2</v>
      </c>
      <c r="P81" s="92">
        <v>0</v>
      </c>
      <c r="Q81" s="93">
        <f>O81+P81</f>
        <v>2</v>
      </c>
      <c r="R81" s="81">
        <f>IFERROR(Q81/N81,"-")</f>
        <v>0.25</v>
      </c>
      <c r="S81" s="80">
        <v>0</v>
      </c>
      <c r="T81" s="80">
        <v>0</v>
      </c>
      <c r="U81" s="81">
        <f>IFERROR(T81/(Q81),"-")</f>
        <v>0</v>
      </c>
      <c r="V81" s="82"/>
      <c r="W81" s="83">
        <v>1</v>
      </c>
      <c r="X81" s="81">
        <f>IF(Q81=0,"-",W81/Q81)</f>
        <v>0.5</v>
      </c>
      <c r="Y81" s="186">
        <v>8000</v>
      </c>
      <c r="Z81" s="187">
        <f>IFERROR(Y81/Q81,"-")</f>
        <v>4000</v>
      </c>
      <c r="AA81" s="187">
        <f>IFERROR(Y81/W81,"-")</f>
        <v>8000</v>
      </c>
      <c r="AB81" s="181"/>
      <c r="AC81" s="85"/>
      <c r="AD81" s="78"/>
      <c r="AE81" s="94"/>
      <c r="AF81" s="95">
        <f>IF(Q81=0,"",IF(AE81=0,"",(AE81/Q81)))</f>
        <v>0</v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>
        <f>IF(Q81=0,"",IF(AN81=0,"",(AN81/Q81)))</f>
        <v>0</v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/>
      <c r="AX81" s="107">
        <f>IF(Q81=0,"",IF(AW81=0,"",(AW81/Q81)))</f>
        <v>0</v>
      </c>
      <c r="AY81" s="106"/>
      <c r="AZ81" s="108" t="str">
        <f>IFERROR(AY81/AW81,"-")</f>
        <v>-</v>
      </c>
      <c r="BA81" s="109"/>
      <c r="BB81" s="110" t="str">
        <f>IFERROR(BA81/AW81,"-")</f>
        <v>-</v>
      </c>
      <c r="BC81" s="111"/>
      <c r="BD81" s="111"/>
      <c r="BE81" s="111"/>
      <c r="BF81" s="112"/>
      <c r="BG81" s="113">
        <f>IF(Q81=0,"",IF(BF81=0,"",(BF81/Q81)))</f>
        <v>0</v>
      </c>
      <c r="BH81" s="112"/>
      <c r="BI81" s="114" t="str">
        <f>IFERROR(BH81/BF81,"-")</f>
        <v>-</v>
      </c>
      <c r="BJ81" s="115"/>
      <c r="BK81" s="116" t="str">
        <f>IFERROR(BJ81/BF81,"-")</f>
        <v>-</v>
      </c>
      <c r="BL81" s="117"/>
      <c r="BM81" s="117"/>
      <c r="BN81" s="117"/>
      <c r="BO81" s="119"/>
      <c r="BP81" s="120">
        <f>IF(Q81=0,"",IF(BO81=0,"",(BO81/Q81)))</f>
        <v>0</v>
      </c>
      <c r="BQ81" s="121"/>
      <c r="BR81" s="122" t="str">
        <f>IFERROR(BQ81/BO81,"-")</f>
        <v>-</v>
      </c>
      <c r="BS81" s="123"/>
      <c r="BT81" s="124" t="str">
        <f>IFERROR(BS81/BO81,"-")</f>
        <v>-</v>
      </c>
      <c r="BU81" s="125"/>
      <c r="BV81" s="125"/>
      <c r="BW81" s="125"/>
      <c r="BX81" s="126"/>
      <c r="BY81" s="127">
        <f>IF(Q81=0,"",IF(BX81=0,"",(BX81/Q81)))</f>
        <v>0</v>
      </c>
      <c r="BZ81" s="128"/>
      <c r="CA81" s="129" t="str">
        <f>IFERROR(BZ81/BX81,"-")</f>
        <v>-</v>
      </c>
      <c r="CB81" s="130"/>
      <c r="CC81" s="131" t="str">
        <f>IFERROR(CB81/BX81,"-")</f>
        <v>-</v>
      </c>
      <c r="CD81" s="132"/>
      <c r="CE81" s="132"/>
      <c r="CF81" s="132"/>
      <c r="CG81" s="133">
        <v>2</v>
      </c>
      <c r="CH81" s="134">
        <f>IF(Q81=0,"",IF(CG81=0,"",(CG81/Q81)))</f>
        <v>1</v>
      </c>
      <c r="CI81" s="135">
        <v>1</v>
      </c>
      <c r="CJ81" s="136">
        <f>IFERROR(CI81/CG81,"-")</f>
        <v>0.5</v>
      </c>
      <c r="CK81" s="137">
        <v>8000</v>
      </c>
      <c r="CL81" s="138">
        <f>IFERROR(CK81/CG81,"-")</f>
        <v>4000</v>
      </c>
      <c r="CM81" s="139"/>
      <c r="CN81" s="139">
        <v>1</v>
      </c>
      <c r="CO81" s="139"/>
      <c r="CP81" s="140">
        <v>1</v>
      </c>
      <c r="CQ81" s="141">
        <v>8000</v>
      </c>
      <c r="CR81" s="141">
        <v>8000</v>
      </c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>
        <f>AC82</f>
        <v>0</v>
      </c>
      <c r="B82" s="189" t="s">
        <v>228</v>
      </c>
      <c r="C82" s="189" t="s">
        <v>58</v>
      </c>
      <c r="D82" s="189"/>
      <c r="E82" s="189"/>
      <c r="F82" s="189"/>
      <c r="G82" s="189" t="s">
        <v>78</v>
      </c>
      <c r="H82" s="89" t="s">
        <v>229</v>
      </c>
      <c r="I82" s="89" t="s">
        <v>230</v>
      </c>
      <c r="J82" s="89" t="s">
        <v>231</v>
      </c>
      <c r="K82" s="181">
        <v>80000</v>
      </c>
      <c r="L82" s="80">
        <v>6</v>
      </c>
      <c r="M82" s="80">
        <v>0</v>
      </c>
      <c r="N82" s="80">
        <v>34</v>
      </c>
      <c r="O82" s="91">
        <v>4</v>
      </c>
      <c r="P82" s="92">
        <v>0</v>
      </c>
      <c r="Q82" s="93">
        <f>O82+P82</f>
        <v>4</v>
      </c>
      <c r="R82" s="81">
        <f>IFERROR(Q82/N82,"-")</f>
        <v>0.11764705882353</v>
      </c>
      <c r="S82" s="80">
        <v>0</v>
      </c>
      <c r="T82" s="80">
        <v>1</v>
      </c>
      <c r="U82" s="81">
        <f>IFERROR(T82/(Q82),"-")</f>
        <v>0.25</v>
      </c>
      <c r="V82" s="82">
        <f>IFERROR(K82/SUM(Q82:Q83),"-")</f>
        <v>13333.333333333</v>
      </c>
      <c r="W82" s="83">
        <v>0</v>
      </c>
      <c r="X82" s="81">
        <f>IF(Q82=0,"-",W82/Q82)</f>
        <v>0</v>
      </c>
      <c r="Y82" s="186">
        <v>0</v>
      </c>
      <c r="Z82" s="187">
        <f>IFERROR(Y82/Q82,"-")</f>
        <v>0</v>
      </c>
      <c r="AA82" s="187" t="str">
        <f>IFERROR(Y82/W82,"-")</f>
        <v>-</v>
      </c>
      <c r="AB82" s="181">
        <f>SUM(Y82:Y83)-SUM(K82:K83)</f>
        <v>-80000</v>
      </c>
      <c r="AC82" s="85">
        <f>SUM(Y82:Y83)/SUM(K82:K83)</f>
        <v>0</v>
      </c>
      <c r="AD82" s="78"/>
      <c r="AE82" s="94"/>
      <c r="AF82" s="95">
        <f>IF(Q82=0,"",IF(AE82=0,"",(AE82/Q82)))</f>
        <v>0</v>
      </c>
      <c r="AG82" s="94"/>
      <c r="AH82" s="96" t="str">
        <f>IFERROR(AG82/AE82,"-")</f>
        <v>-</v>
      </c>
      <c r="AI82" s="97"/>
      <c r="AJ82" s="98" t="str">
        <f>IFERROR(AI82/AE82,"-")</f>
        <v>-</v>
      </c>
      <c r="AK82" s="99"/>
      <c r="AL82" s="99"/>
      <c r="AM82" s="99"/>
      <c r="AN82" s="100"/>
      <c r="AO82" s="101">
        <f>IF(Q82=0,"",IF(AN82=0,"",(AN82/Q82)))</f>
        <v>0</v>
      </c>
      <c r="AP82" s="100"/>
      <c r="AQ82" s="102" t="str">
        <f>IFERROR(AP82/AN82,"-")</f>
        <v>-</v>
      </c>
      <c r="AR82" s="103"/>
      <c r="AS82" s="104" t="str">
        <f>IFERROR(AR82/AN82,"-")</f>
        <v>-</v>
      </c>
      <c r="AT82" s="105"/>
      <c r="AU82" s="105"/>
      <c r="AV82" s="105"/>
      <c r="AW82" s="106"/>
      <c r="AX82" s="107">
        <f>IF(Q82=0,"",IF(AW82=0,"",(AW82/Q82)))</f>
        <v>0</v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>
        <v>1</v>
      </c>
      <c r="BG82" s="113">
        <f>IF(Q82=0,"",IF(BF82=0,"",(BF82/Q82)))</f>
        <v>0.25</v>
      </c>
      <c r="BH82" s="112"/>
      <c r="BI82" s="114">
        <f>IFERROR(BH82/BF82,"-")</f>
        <v>0</v>
      </c>
      <c r="BJ82" s="115"/>
      <c r="BK82" s="116">
        <f>IFERROR(BJ82/BF82,"-")</f>
        <v>0</v>
      </c>
      <c r="BL82" s="117"/>
      <c r="BM82" s="117"/>
      <c r="BN82" s="117"/>
      <c r="BO82" s="119">
        <v>2</v>
      </c>
      <c r="BP82" s="120">
        <f>IF(Q82=0,"",IF(BO82=0,"",(BO82/Q82)))</f>
        <v>0.5</v>
      </c>
      <c r="BQ82" s="121"/>
      <c r="BR82" s="122">
        <f>IFERROR(BQ82/BO82,"-")</f>
        <v>0</v>
      </c>
      <c r="BS82" s="123"/>
      <c r="BT82" s="124">
        <f>IFERROR(BS82/BO82,"-")</f>
        <v>0</v>
      </c>
      <c r="BU82" s="125"/>
      <c r="BV82" s="125"/>
      <c r="BW82" s="125"/>
      <c r="BX82" s="126">
        <v>1</v>
      </c>
      <c r="BY82" s="127">
        <f>IF(Q82=0,"",IF(BX82=0,"",(BX82/Q82)))</f>
        <v>0.25</v>
      </c>
      <c r="BZ82" s="128"/>
      <c r="CA82" s="129">
        <f>IFERROR(BZ82/BX82,"-")</f>
        <v>0</v>
      </c>
      <c r="CB82" s="130"/>
      <c r="CC82" s="131">
        <f>IFERROR(CB82/BX82,"-")</f>
        <v>0</v>
      </c>
      <c r="CD82" s="132"/>
      <c r="CE82" s="132"/>
      <c r="CF82" s="132"/>
      <c r="CG82" s="133"/>
      <c r="CH82" s="134">
        <f>IF(Q82=0,"",IF(CG82=0,"",(CG82/Q82)))</f>
        <v>0</v>
      </c>
      <c r="CI82" s="135"/>
      <c r="CJ82" s="136" t="str">
        <f>IFERROR(CI82/CG82,"-")</f>
        <v>-</v>
      </c>
      <c r="CK82" s="137"/>
      <c r="CL82" s="138" t="str">
        <f>IFERROR(CK82/CG82,"-")</f>
        <v>-</v>
      </c>
      <c r="CM82" s="139"/>
      <c r="CN82" s="139"/>
      <c r="CO82" s="139"/>
      <c r="CP82" s="140">
        <v>0</v>
      </c>
      <c r="CQ82" s="141">
        <v>0</v>
      </c>
      <c r="CR82" s="141"/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79"/>
      <c r="B83" s="189" t="s">
        <v>232</v>
      </c>
      <c r="C83" s="189" t="s">
        <v>58</v>
      </c>
      <c r="D83" s="189"/>
      <c r="E83" s="189"/>
      <c r="F83" s="189"/>
      <c r="G83" s="189" t="s">
        <v>73</v>
      </c>
      <c r="H83" s="89"/>
      <c r="I83" s="89"/>
      <c r="J83" s="89"/>
      <c r="K83" s="181"/>
      <c r="L83" s="80">
        <v>14</v>
      </c>
      <c r="M83" s="80">
        <v>8</v>
      </c>
      <c r="N83" s="80">
        <v>2</v>
      </c>
      <c r="O83" s="91">
        <v>2</v>
      </c>
      <c r="P83" s="92">
        <v>0</v>
      </c>
      <c r="Q83" s="93">
        <f>O83+P83</f>
        <v>2</v>
      </c>
      <c r="R83" s="81">
        <f>IFERROR(Q83/N83,"-")</f>
        <v>1</v>
      </c>
      <c r="S83" s="80">
        <v>1</v>
      </c>
      <c r="T83" s="80">
        <v>0</v>
      </c>
      <c r="U83" s="81">
        <f>IFERROR(T83/(Q83),"-")</f>
        <v>0</v>
      </c>
      <c r="V83" s="82"/>
      <c r="W83" s="83">
        <v>0</v>
      </c>
      <c r="X83" s="81">
        <f>IF(Q83=0,"-",W83/Q83)</f>
        <v>0</v>
      </c>
      <c r="Y83" s="186">
        <v>0</v>
      </c>
      <c r="Z83" s="187">
        <f>IFERROR(Y83/Q83,"-")</f>
        <v>0</v>
      </c>
      <c r="AA83" s="187" t="str">
        <f>IFERROR(Y83/W83,"-")</f>
        <v>-</v>
      </c>
      <c r="AB83" s="181"/>
      <c r="AC83" s="85"/>
      <c r="AD83" s="78"/>
      <c r="AE83" s="94"/>
      <c r="AF83" s="95">
        <f>IF(Q83=0,"",IF(AE83=0,"",(AE83/Q83)))</f>
        <v>0</v>
      </c>
      <c r="AG83" s="94"/>
      <c r="AH83" s="96" t="str">
        <f>IFERROR(AG83/AE83,"-")</f>
        <v>-</v>
      </c>
      <c r="AI83" s="97"/>
      <c r="AJ83" s="98" t="str">
        <f>IFERROR(AI83/AE83,"-")</f>
        <v>-</v>
      </c>
      <c r="AK83" s="99"/>
      <c r="AL83" s="99"/>
      <c r="AM83" s="99"/>
      <c r="AN83" s="100"/>
      <c r="AO83" s="101">
        <f>IF(Q83=0,"",IF(AN83=0,"",(AN83/Q83)))</f>
        <v>0</v>
      </c>
      <c r="AP83" s="100"/>
      <c r="AQ83" s="102" t="str">
        <f>IFERROR(AP83/AN83,"-")</f>
        <v>-</v>
      </c>
      <c r="AR83" s="103"/>
      <c r="AS83" s="104" t="str">
        <f>IFERROR(AR83/AN83,"-")</f>
        <v>-</v>
      </c>
      <c r="AT83" s="105"/>
      <c r="AU83" s="105"/>
      <c r="AV83" s="105"/>
      <c r="AW83" s="106"/>
      <c r="AX83" s="107">
        <f>IF(Q83=0,"",IF(AW83=0,"",(AW83/Q83)))</f>
        <v>0</v>
      </c>
      <c r="AY83" s="106"/>
      <c r="AZ83" s="108" t="str">
        <f>IFERROR(AY83/AW83,"-")</f>
        <v>-</v>
      </c>
      <c r="BA83" s="109"/>
      <c r="BB83" s="110" t="str">
        <f>IFERROR(BA83/AW83,"-")</f>
        <v>-</v>
      </c>
      <c r="BC83" s="111"/>
      <c r="BD83" s="111"/>
      <c r="BE83" s="111"/>
      <c r="BF83" s="112"/>
      <c r="BG83" s="113">
        <f>IF(Q83=0,"",IF(BF83=0,"",(BF83/Q83)))</f>
        <v>0</v>
      </c>
      <c r="BH83" s="112"/>
      <c r="BI83" s="114" t="str">
        <f>IFERROR(BH83/BF83,"-")</f>
        <v>-</v>
      </c>
      <c r="BJ83" s="115"/>
      <c r="BK83" s="116" t="str">
        <f>IFERROR(BJ83/BF83,"-")</f>
        <v>-</v>
      </c>
      <c r="BL83" s="117"/>
      <c r="BM83" s="117"/>
      <c r="BN83" s="117"/>
      <c r="BO83" s="119"/>
      <c r="BP83" s="120">
        <f>IF(Q83=0,"",IF(BO83=0,"",(BO83/Q83)))</f>
        <v>0</v>
      </c>
      <c r="BQ83" s="121"/>
      <c r="BR83" s="122" t="str">
        <f>IFERROR(BQ83/BO83,"-")</f>
        <v>-</v>
      </c>
      <c r="BS83" s="123"/>
      <c r="BT83" s="124" t="str">
        <f>IFERROR(BS83/BO83,"-")</f>
        <v>-</v>
      </c>
      <c r="BU83" s="125"/>
      <c r="BV83" s="125"/>
      <c r="BW83" s="125"/>
      <c r="BX83" s="126">
        <v>2</v>
      </c>
      <c r="BY83" s="127">
        <f>IF(Q83=0,"",IF(BX83=0,"",(BX83/Q83)))</f>
        <v>1</v>
      </c>
      <c r="BZ83" s="128">
        <v>1</v>
      </c>
      <c r="CA83" s="129">
        <f>IFERROR(BZ83/BX83,"-")</f>
        <v>0.5</v>
      </c>
      <c r="CB83" s="130">
        <v>91000</v>
      </c>
      <c r="CC83" s="131">
        <f>IFERROR(CB83/BX83,"-")</f>
        <v>45500</v>
      </c>
      <c r="CD83" s="132"/>
      <c r="CE83" s="132"/>
      <c r="CF83" s="132">
        <v>1</v>
      </c>
      <c r="CG83" s="133"/>
      <c r="CH83" s="134">
        <f>IF(Q83=0,"",IF(CG83=0,"",(CG83/Q83)))</f>
        <v>0</v>
      </c>
      <c r="CI83" s="135"/>
      <c r="CJ83" s="136" t="str">
        <f>IFERROR(CI83/CG83,"-")</f>
        <v>-</v>
      </c>
      <c r="CK83" s="137"/>
      <c r="CL83" s="138" t="str">
        <f>IFERROR(CK83/CG83,"-")</f>
        <v>-</v>
      </c>
      <c r="CM83" s="139"/>
      <c r="CN83" s="139"/>
      <c r="CO83" s="139"/>
      <c r="CP83" s="140">
        <v>0</v>
      </c>
      <c r="CQ83" s="141">
        <v>0</v>
      </c>
      <c r="CR83" s="141">
        <v>91000</v>
      </c>
      <c r="CS83" s="141"/>
      <c r="CT83" s="142" t="str">
        <f>IF(AND(CR83=0,CS83=0),"",IF(AND(CR83&lt;=100000,CS83&lt;=100000),"",IF(CR83/CQ83&gt;0.7,"男高",IF(CS83/CQ83&gt;0.7,"女高",""))))</f>
        <v/>
      </c>
    </row>
    <row r="84" spans="1:99">
      <c r="A84" s="79" t="str">
        <f>AC84</f>
        <v>0</v>
      </c>
      <c r="B84" s="189" t="s">
        <v>233</v>
      </c>
      <c r="C84" s="189" t="s">
        <v>58</v>
      </c>
      <c r="D84" s="189"/>
      <c r="E84" s="189"/>
      <c r="F84" s="189"/>
      <c r="G84" s="189" t="s">
        <v>78</v>
      </c>
      <c r="H84" s="89" t="s">
        <v>234</v>
      </c>
      <c r="I84" s="89" t="s">
        <v>230</v>
      </c>
      <c r="J84" s="190" t="s">
        <v>64</v>
      </c>
      <c r="K84" s="181">
        <v>0</v>
      </c>
      <c r="L84" s="80">
        <v>8</v>
      </c>
      <c r="M84" s="80">
        <v>0</v>
      </c>
      <c r="N84" s="80">
        <v>18</v>
      </c>
      <c r="O84" s="91">
        <v>1</v>
      </c>
      <c r="P84" s="92">
        <v>0</v>
      </c>
      <c r="Q84" s="93">
        <f>O84+P84</f>
        <v>1</v>
      </c>
      <c r="R84" s="81">
        <f>IFERROR(Q84/N84,"-")</f>
        <v>0.055555555555556</v>
      </c>
      <c r="S84" s="80">
        <v>0</v>
      </c>
      <c r="T84" s="80">
        <v>1</v>
      </c>
      <c r="U84" s="81">
        <f>IFERROR(T84/(Q84),"-")</f>
        <v>1</v>
      </c>
      <c r="V84" s="82">
        <f>IFERROR(K84/SUM(Q84:Q85),"-")</f>
        <v>0</v>
      </c>
      <c r="W84" s="83">
        <v>0</v>
      </c>
      <c r="X84" s="81">
        <f>IF(Q84=0,"-",W84/Q84)</f>
        <v>0</v>
      </c>
      <c r="Y84" s="186">
        <v>0</v>
      </c>
      <c r="Z84" s="187">
        <f>IFERROR(Y84/Q84,"-")</f>
        <v>0</v>
      </c>
      <c r="AA84" s="187" t="str">
        <f>IFERROR(Y84/W84,"-")</f>
        <v>-</v>
      </c>
      <c r="AB84" s="181">
        <f>SUM(Y84:Y85)-SUM(K84:K85)</f>
        <v>0</v>
      </c>
      <c r="AC84" s="85" t="str">
        <f>SUM(Y84:Y85)/SUM(K84:K85)</f>
        <v>0</v>
      </c>
      <c r="AD84" s="78"/>
      <c r="AE84" s="94"/>
      <c r="AF84" s="95">
        <f>IF(Q84=0,"",IF(AE84=0,"",(AE84/Q84)))</f>
        <v>0</v>
      </c>
      <c r="AG84" s="94"/>
      <c r="AH84" s="96" t="str">
        <f>IFERROR(AG84/AE84,"-")</f>
        <v>-</v>
      </c>
      <c r="AI84" s="97"/>
      <c r="AJ84" s="98" t="str">
        <f>IFERROR(AI84/AE84,"-")</f>
        <v>-</v>
      </c>
      <c r="AK84" s="99"/>
      <c r="AL84" s="99"/>
      <c r="AM84" s="99"/>
      <c r="AN84" s="100"/>
      <c r="AO84" s="101">
        <f>IF(Q84=0,"",IF(AN84=0,"",(AN84/Q84)))</f>
        <v>0</v>
      </c>
      <c r="AP84" s="100"/>
      <c r="AQ84" s="102" t="str">
        <f>IFERROR(AP84/AN84,"-")</f>
        <v>-</v>
      </c>
      <c r="AR84" s="103"/>
      <c r="AS84" s="104" t="str">
        <f>IFERROR(AR84/AN84,"-")</f>
        <v>-</v>
      </c>
      <c r="AT84" s="105"/>
      <c r="AU84" s="105"/>
      <c r="AV84" s="105"/>
      <c r="AW84" s="106"/>
      <c r="AX84" s="107">
        <f>IF(Q84=0,"",IF(AW84=0,"",(AW84/Q84)))</f>
        <v>0</v>
      </c>
      <c r="AY84" s="106"/>
      <c r="AZ84" s="108" t="str">
        <f>IFERROR(AY84/AW84,"-")</f>
        <v>-</v>
      </c>
      <c r="BA84" s="109"/>
      <c r="BB84" s="110" t="str">
        <f>IFERROR(BA84/AW84,"-")</f>
        <v>-</v>
      </c>
      <c r="BC84" s="111"/>
      <c r="BD84" s="111"/>
      <c r="BE84" s="111"/>
      <c r="BF84" s="112"/>
      <c r="BG84" s="113">
        <f>IF(Q84=0,"",IF(BF84=0,"",(BF84/Q84)))</f>
        <v>0</v>
      </c>
      <c r="BH84" s="112"/>
      <c r="BI84" s="114" t="str">
        <f>IFERROR(BH84/BF84,"-")</f>
        <v>-</v>
      </c>
      <c r="BJ84" s="115"/>
      <c r="BK84" s="116" t="str">
        <f>IFERROR(BJ84/BF84,"-")</f>
        <v>-</v>
      </c>
      <c r="BL84" s="117"/>
      <c r="BM84" s="117"/>
      <c r="BN84" s="117"/>
      <c r="BO84" s="119"/>
      <c r="BP84" s="120">
        <f>IF(Q84=0,"",IF(BO84=0,"",(BO84/Q84)))</f>
        <v>0</v>
      </c>
      <c r="BQ84" s="121"/>
      <c r="BR84" s="122" t="str">
        <f>IFERROR(BQ84/BO84,"-")</f>
        <v>-</v>
      </c>
      <c r="BS84" s="123"/>
      <c r="BT84" s="124" t="str">
        <f>IFERROR(BS84/BO84,"-")</f>
        <v>-</v>
      </c>
      <c r="BU84" s="125"/>
      <c r="BV84" s="125"/>
      <c r="BW84" s="125"/>
      <c r="BX84" s="126">
        <v>1</v>
      </c>
      <c r="BY84" s="127">
        <f>IF(Q84=0,"",IF(BX84=0,"",(BX84/Q84)))</f>
        <v>1</v>
      </c>
      <c r="BZ84" s="128"/>
      <c r="CA84" s="129">
        <f>IFERROR(BZ84/BX84,"-")</f>
        <v>0</v>
      </c>
      <c r="CB84" s="130"/>
      <c r="CC84" s="131">
        <f>IFERROR(CB84/BX84,"-")</f>
        <v>0</v>
      </c>
      <c r="CD84" s="132"/>
      <c r="CE84" s="132"/>
      <c r="CF84" s="132"/>
      <c r="CG84" s="133"/>
      <c r="CH84" s="134">
        <f>IF(Q84=0,"",IF(CG84=0,"",(CG84/Q84)))</f>
        <v>0</v>
      </c>
      <c r="CI84" s="135"/>
      <c r="CJ84" s="136" t="str">
        <f>IFERROR(CI84/CG84,"-")</f>
        <v>-</v>
      </c>
      <c r="CK84" s="137"/>
      <c r="CL84" s="138" t="str">
        <f>IFERROR(CK84/CG84,"-")</f>
        <v>-</v>
      </c>
      <c r="CM84" s="139"/>
      <c r="CN84" s="139"/>
      <c r="CO84" s="139"/>
      <c r="CP84" s="140">
        <v>0</v>
      </c>
      <c r="CQ84" s="141">
        <v>0</v>
      </c>
      <c r="CR84" s="141"/>
      <c r="CS84" s="141"/>
      <c r="CT84" s="142" t="str">
        <f>IF(AND(CR84=0,CS84=0),"",IF(AND(CR84&lt;=100000,CS84&lt;=100000),"",IF(CR84/CQ84&gt;0.7,"男高",IF(CS84/CQ84&gt;0.7,"女高",""))))</f>
        <v/>
      </c>
    </row>
    <row r="85" spans="1:99">
      <c r="A85" s="79"/>
      <c r="B85" s="189" t="s">
        <v>235</v>
      </c>
      <c r="C85" s="189" t="s">
        <v>58</v>
      </c>
      <c r="D85" s="189"/>
      <c r="E85" s="189"/>
      <c r="F85" s="189"/>
      <c r="G85" s="189" t="s">
        <v>73</v>
      </c>
      <c r="H85" s="89"/>
      <c r="I85" s="89"/>
      <c r="J85" s="89"/>
      <c r="K85" s="181"/>
      <c r="L85" s="80">
        <v>0</v>
      </c>
      <c r="M85" s="80">
        <v>0</v>
      </c>
      <c r="N85" s="80">
        <v>0</v>
      </c>
      <c r="O85" s="91">
        <v>0</v>
      </c>
      <c r="P85" s="92">
        <v>0</v>
      </c>
      <c r="Q85" s="93">
        <f>O85+P85</f>
        <v>0</v>
      </c>
      <c r="R85" s="81" t="str">
        <f>IFERROR(Q85/N85,"-")</f>
        <v>-</v>
      </c>
      <c r="S85" s="80">
        <v>0</v>
      </c>
      <c r="T85" s="80">
        <v>0</v>
      </c>
      <c r="U85" s="81" t="str">
        <f>IFERROR(T85/(Q85),"-")</f>
        <v>-</v>
      </c>
      <c r="V85" s="82"/>
      <c r="W85" s="83">
        <v>0</v>
      </c>
      <c r="X85" s="81" t="str">
        <f>IF(Q85=0,"-",W85/Q85)</f>
        <v>-</v>
      </c>
      <c r="Y85" s="186">
        <v>0</v>
      </c>
      <c r="Z85" s="187" t="str">
        <f>IFERROR(Y85/Q85,"-")</f>
        <v>-</v>
      </c>
      <c r="AA85" s="187" t="str">
        <f>IFERROR(Y85/W85,"-")</f>
        <v>-</v>
      </c>
      <c r="AB85" s="181"/>
      <c r="AC85" s="85"/>
      <c r="AD85" s="78"/>
      <c r="AE85" s="94"/>
      <c r="AF85" s="95" t="str">
        <f>IF(Q85=0,"",IF(AE85=0,"",(AE85/Q85)))</f>
        <v/>
      </c>
      <c r="AG85" s="94"/>
      <c r="AH85" s="96" t="str">
        <f>IFERROR(AG85/AE85,"-")</f>
        <v>-</v>
      </c>
      <c r="AI85" s="97"/>
      <c r="AJ85" s="98" t="str">
        <f>IFERROR(AI85/AE85,"-")</f>
        <v>-</v>
      </c>
      <c r="AK85" s="99"/>
      <c r="AL85" s="99"/>
      <c r="AM85" s="99"/>
      <c r="AN85" s="100"/>
      <c r="AO85" s="101" t="str">
        <f>IF(Q85=0,"",IF(AN85=0,"",(AN85/Q85)))</f>
        <v/>
      </c>
      <c r="AP85" s="100"/>
      <c r="AQ85" s="102" t="str">
        <f>IFERROR(AP85/AN85,"-")</f>
        <v>-</v>
      </c>
      <c r="AR85" s="103"/>
      <c r="AS85" s="104" t="str">
        <f>IFERROR(AR85/AN85,"-")</f>
        <v>-</v>
      </c>
      <c r="AT85" s="105"/>
      <c r="AU85" s="105"/>
      <c r="AV85" s="105"/>
      <c r="AW85" s="106"/>
      <c r="AX85" s="107" t="str">
        <f>IF(Q85=0,"",IF(AW85=0,"",(AW85/Q85)))</f>
        <v/>
      </c>
      <c r="AY85" s="106"/>
      <c r="AZ85" s="108" t="str">
        <f>IFERROR(AY85/AW85,"-")</f>
        <v>-</v>
      </c>
      <c r="BA85" s="109"/>
      <c r="BB85" s="110" t="str">
        <f>IFERROR(BA85/AW85,"-")</f>
        <v>-</v>
      </c>
      <c r="BC85" s="111"/>
      <c r="BD85" s="111"/>
      <c r="BE85" s="111"/>
      <c r="BF85" s="112"/>
      <c r="BG85" s="113" t="str">
        <f>IF(Q85=0,"",IF(BF85=0,"",(BF85/Q85)))</f>
        <v/>
      </c>
      <c r="BH85" s="112"/>
      <c r="BI85" s="114" t="str">
        <f>IFERROR(BH85/BF85,"-")</f>
        <v>-</v>
      </c>
      <c r="BJ85" s="115"/>
      <c r="BK85" s="116" t="str">
        <f>IFERROR(BJ85/BF85,"-")</f>
        <v>-</v>
      </c>
      <c r="BL85" s="117"/>
      <c r="BM85" s="117"/>
      <c r="BN85" s="117"/>
      <c r="BO85" s="119"/>
      <c r="BP85" s="120" t="str">
        <f>IF(Q85=0,"",IF(BO85=0,"",(BO85/Q85)))</f>
        <v/>
      </c>
      <c r="BQ85" s="121"/>
      <c r="BR85" s="122" t="str">
        <f>IFERROR(BQ85/BO85,"-")</f>
        <v>-</v>
      </c>
      <c r="BS85" s="123"/>
      <c r="BT85" s="124" t="str">
        <f>IFERROR(BS85/BO85,"-")</f>
        <v>-</v>
      </c>
      <c r="BU85" s="125"/>
      <c r="BV85" s="125"/>
      <c r="BW85" s="125"/>
      <c r="BX85" s="126"/>
      <c r="BY85" s="127" t="str">
        <f>IF(Q85=0,"",IF(BX85=0,"",(BX85/Q85)))</f>
        <v/>
      </c>
      <c r="BZ85" s="128"/>
      <c r="CA85" s="129" t="str">
        <f>IFERROR(BZ85/BX85,"-")</f>
        <v>-</v>
      </c>
      <c r="CB85" s="130"/>
      <c r="CC85" s="131" t="str">
        <f>IFERROR(CB85/BX85,"-")</f>
        <v>-</v>
      </c>
      <c r="CD85" s="132"/>
      <c r="CE85" s="132"/>
      <c r="CF85" s="132"/>
      <c r="CG85" s="133"/>
      <c r="CH85" s="134" t="str">
        <f>IF(Q85=0,"",IF(CG85=0,"",(CG85/Q85)))</f>
        <v/>
      </c>
      <c r="CI85" s="135"/>
      <c r="CJ85" s="136" t="str">
        <f>IFERROR(CI85/CG85,"-")</f>
        <v>-</v>
      </c>
      <c r="CK85" s="137"/>
      <c r="CL85" s="138" t="str">
        <f>IFERROR(CK85/CG85,"-")</f>
        <v>-</v>
      </c>
      <c r="CM85" s="139"/>
      <c r="CN85" s="139"/>
      <c r="CO85" s="139"/>
      <c r="CP85" s="140">
        <v>0</v>
      </c>
      <c r="CQ85" s="141">
        <v>0</v>
      </c>
      <c r="CR85" s="141"/>
      <c r="CS85" s="141"/>
      <c r="CT85" s="142" t="str">
        <f>IF(AND(CR85=0,CS85=0),"",IF(AND(CR85&lt;=100000,CS85&lt;=100000),"",IF(CR85/CQ85&gt;0.7,"男高",IF(CS85/CQ85&gt;0.7,"女高",""))))</f>
        <v/>
      </c>
    </row>
    <row r="86" spans="1:99">
      <c r="A86" s="30"/>
      <c r="B86" s="86"/>
      <c r="C86" s="86"/>
      <c r="D86" s="87"/>
      <c r="E86" s="87"/>
      <c r="F86" s="87"/>
      <c r="G86" s="88"/>
      <c r="H86" s="89"/>
      <c r="I86" s="89"/>
      <c r="J86" s="89"/>
      <c r="K86" s="182"/>
      <c r="L86" s="34"/>
      <c r="M86" s="34"/>
      <c r="N86" s="31"/>
      <c r="O86" s="23"/>
      <c r="P86" s="23"/>
      <c r="Q86" s="23"/>
      <c r="R86" s="32"/>
      <c r="S86" s="32"/>
      <c r="T86" s="23"/>
      <c r="U86" s="32"/>
      <c r="V86" s="25"/>
      <c r="W86" s="25"/>
      <c r="X86" s="25"/>
      <c r="Y86" s="188"/>
      <c r="Z86" s="188"/>
      <c r="AA86" s="188"/>
      <c r="AB86" s="188"/>
      <c r="AC86" s="33"/>
      <c r="AD86" s="58"/>
      <c r="AE86" s="62"/>
      <c r="AF86" s="63"/>
      <c r="AG86" s="62"/>
      <c r="AH86" s="66"/>
      <c r="AI86" s="67"/>
      <c r="AJ86" s="68"/>
      <c r="AK86" s="69"/>
      <c r="AL86" s="69"/>
      <c r="AM86" s="69"/>
      <c r="AN86" s="62"/>
      <c r="AO86" s="63"/>
      <c r="AP86" s="62"/>
      <c r="AQ86" s="66"/>
      <c r="AR86" s="67"/>
      <c r="AS86" s="68"/>
      <c r="AT86" s="69"/>
      <c r="AU86" s="69"/>
      <c r="AV86" s="69"/>
      <c r="AW86" s="62"/>
      <c r="AX86" s="63"/>
      <c r="AY86" s="62"/>
      <c r="AZ86" s="66"/>
      <c r="BA86" s="67"/>
      <c r="BB86" s="68"/>
      <c r="BC86" s="69"/>
      <c r="BD86" s="69"/>
      <c r="BE86" s="69"/>
      <c r="BF86" s="62"/>
      <c r="BG86" s="63"/>
      <c r="BH86" s="62"/>
      <c r="BI86" s="66"/>
      <c r="BJ86" s="67"/>
      <c r="BK86" s="68"/>
      <c r="BL86" s="69"/>
      <c r="BM86" s="69"/>
      <c r="BN86" s="69"/>
      <c r="BO86" s="64"/>
      <c r="BP86" s="65"/>
      <c r="BQ86" s="62"/>
      <c r="BR86" s="66"/>
      <c r="BS86" s="67"/>
      <c r="BT86" s="68"/>
      <c r="BU86" s="69"/>
      <c r="BV86" s="69"/>
      <c r="BW86" s="69"/>
      <c r="BX86" s="64"/>
      <c r="BY86" s="65"/>
      <c r="BZ86" s="62"/>
      <c r="CA86" s="66"/>
      <c r="CB86" s="67"/>
      <c r="CC86" s="68"/>
      <c r="CD86" s="69"/>
      <c r="CE86" s="69"/>
      <c r="CF86" s="69"/>
      <c r="CG86" s="64"/>
      <c r="CH86" s="65"/>
      <c r="CI86" s="62"/>
      <c r="CJ86" s="66"/>
      <c r="CK86" s="67"/>
      <c r="CL86" s="68"/>
      <c r="CM86" s="69"/>
      <c r="CN86" s="69"/>
      <c r="CO86" s="69"/>
      <c r="CP86" s="70"/>
      <c r="CQ86" s="67"/>
      <c r="CR86" s="67"/>
      <c r="CS86" s="67"/>
      <c r="CT86" s="71"/>
    </row>
    <row r="87" spans="1:99">
      <c r="A87" s="30"/>
      <c r="B87" s="37"/>
      <c r="C87" s="37"/>
      <c r="D87" s="21"/>
      <c r="E87" s="21"/>
      <c r="F87" s="21"/>
      <c r="G87" s="22"/>
      <c r="H87" s="36"/>
      <c r="I87" s="36"/>
      <c r="J87" s="74"/>
      <c r="K87" s="183"/>
      <c r="L87" s="34"/>
      <c r="M87" s="34"/>
      <c r="N87" s="31"/>
      <c r="O87" s="23"/>
      <c r="P87" s="23"/>
      <c r="Q87" s="23"/>
      <c r="R87" s="32"/>
      <c r="S87" s="32"/>
      <c r="T87" s="23"/>
      <c r="U87" s="32"/>
      <c r="V87" s="25"/>
      <c r="W87" s="25"/>
      <c r="X87" s="25"/>
      <c r="Y87" s="188"/>
      <c r="Z87" s="188"/>
      <c r="AA87" s="188"/>
      <c r="AB87" s="188"/>
      <c r="AC87" s="33"/>
      <c r="AD87" s="60"/>
      <c r="AE87" s="62"/>
      <c r="AF87" s="63"/>
      <c r="AG87" s="62"/>
      <c r="AH87" s="66"/>
      <c r="AI87" s="67"/>
      <c r="AJ87" s="68"/>
      <c r="AK87" s="69"/>
      <c r="AL87" s="69"/>
      <c r="AM87" s="69"/>
      <c r="AN87" s="62"/>
      <c r="AO87" s="63"/>
      <c r="AP87" s="62"/>
      <c r="AQ87" s="66"/>
      <c r="AR87" s="67"/>
      <c r="AS87" s="68"/>
      <c r="AT87" s="69"/>
      <c r="AU87" s="69"/>
      <c r="AV87" s="69"/>
      <c r="AW87" s="62"/>
      <c r="AX87" s="63"/>
      <c r="AY87" s="62"/>
      <c r="AZ87" s="66"/>
      <c r="BA87" s="67"/>
      <c r="BB87" s="68"/>
      <c r="BC87" s="69"/>
      <c r="BD87" s="69"/>
      <c r="BE87" s="69"/>
      <c r="BF87" s="62"/>
      <c r="BG87" s="63"/>
      <c r="BH87" s="62"/>
      <c r="BI87" s="66"/>
      <c r="BJ87" s="67"/>
      <c r="BK87" s="68"/>
      <c r="BL87" s="69"/>
      <c r="BM87" s="69"/>
      <c r="BN87" s="69"/>
      <c r="BO87" s="64"/>
      <c r="BP87" s="65"/>
      <c r="BQ87" s="62"/>
      <c r="BR87" s="66"/>
      <c r="BS87" s="67"/>
      <c r="BT87" s="68"/>
      <c r="BU87" s="69"/>
      <c r="BV87" s="69"/>
      <c r="BW87" s="69"/>
      <c r="BX87" s="64"/>
      <c r="BY87" s="65"/>
      <c r="BZ87" s="62"/>
      <c r="CA87" s="66"/>
      <c r="CB87" s="67"/>
      <c r="CC87" s="68"/>
      <c r="CD87" s="69"/>
      <c r="CE87" s="69"/>
      <c r="CF87" s="69"/>
      <c r="CG87" s="64"/>
      <c r="CH87" s="65"/>
      <c r="CI87" s="62"/>
      <c r="CJ87" s="66"/>
      <c r="CK87" s="67"/>
      <c r="CL87" s="68"/>
      <c r="CM87" s="69"/>
      <c r="CN87" s="69"/>
      <c r="CO87" s="69"/>
      <c r="CP87" s="70"/>
      <c r="CQ87" s="67"/>
      <c r="CR87" s="67"/>
      <c r="CS87" s="67"/>
      <c r="CT87" s="71"/>
    </row>
    <row r="88" spans="1:99">
      <c r="A88" s="19">
        <f>AC88</f>
        <v>1.301132183908</v>
      </c>
      <c r="B88" s="39"/>
      <c r="C88" s="39"/>
      <c r="D88" s="39"/>
      <c r="E88" s="39"/>
      <c r="F88" s="39"/>
      <c r="G88" s="39"/>
      <c r="H88" s="40" t="s">
        <v>236</v>
      </c>
      <c r="I88" s="40"/>
      <c r="J88" s="40"/>
      <c r="K88" s="184">
        <f>SUM(K6:K87)</f>
        <v>3480000</v>
      </c>
      <c r="L88" s="41">
        <f>SUM(L6:L87)</f>
        <v>1575</v>
      </c>
      <c r="M88" s="41">
        <f>SUM(M6:M87)</f>
        <v>482</v>
      </c>
      <c r="N88" s="41">
        <f>SUM(N6:N87)</f>
        <v>4866</v>
      </c>
      <c r="O88" s="41">
        <f>SUM(O6:O87)</f>
        <v>364</v>
      </c>
      <c r="P88" s="41">
        <f>SUM(P6:P87)</f>
        <v>3</v>
      </c>
      <c r="Q88" s="41">
        <f>SUM(Q6:Q87)</f>
        <v>367</v>
      </c>
      <c r="R88" s="42">
        <f>IFERROR(Q88/N88,"-")</f>
        <v>0.075421290587752</v>
      </c>
      <c r="S88" s="77">
        <f>SUM(S6:S87)</f>
        <v>38</v>
      </c>
      <c r="T88" s="77">
        <f>SUM(T6:T87)</f>
        <v>96</v>
      </c>
      <c r="U88" s="42">
        <f>IFERROR(S88/Q88,"-")</f>
        <v>0.10354223433243</v>
      </c>
      <c r="V88" s="43">
        <f>IFERROR(K88/Q88,"-")</f>
        <v>9482.2888283379</v>
      </c>
      <c r="W88" s="44">
        <f>SUM(W6:W87)</f>
        <v>62</v>
      </c>
      <c r="X88" s="42">
        <f>IFERROR(W88/Q88,"-")</f>
        <v>0.16893732970027</v>
      </c>
      <c r="Y88" s="184">
        <f>SUM(Y6:Y87)</f>
        <v>4527940</v>
      </c>
      <c r="Z88" s="184">
        <f>IFERROR(Y88/Q88,"-")</f>
        <v>12337.711171662</v>
      </c>
      <c r="AA88" s="184">
        <f>IFERROR(Y88/W88,"-")</f>
        <v>73031.290322581</v>
      </c>
      <c r="AB88" s="184">
        <f>Y88-K88</f>
        <v>1047940</v>
      </c>
      <c r="AC88" s="46">
        <f>Y88/K88</f>
        <v>1.301132183908</v>
      </c>
      <c r="AD88" s="59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1"/>
      <c r="CT88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7"/>
    <mergeCell ref="K11:K17"/>
    <mergeCell ref="V11:V17"/>
    <mergeCell ref="AB11:AB17"/>
    <mergeCell ref="AC11:AC17"/>
    <mergeCell ref="A18:A35"/>
    <mergeCell ref="K18:K35"/>
    <mergeCell ref="V18:V35"/>
    <mergeCell ref="AB18:AB35"/>
    <mergeCell ref="AC18:AC35"/>
    <mergeCell ref="A36:A38"/>
    <mergeCell ref="K36:K38"/>
    <mergeCell ref="V36:V38"/>
    <mergeCell ref="AB36:AB38"/>
    <mergeCell ref="AC36:AC38"/>
    <mergeCell ref="A39:A41"/>
    <mergeCell ref="K39:K41"/>
    <mergeCell ref="V39:V41"/>
    <mergeCell ref="AB39:AB41"/>
    <mergeCell ref="AC39:AC41"/>
    <mergeCell ref="A42:A44"/>
    <mergeCell ref="K42:K44"/>
    <mergeCell ref="V42:V44"/>
    <mergeCell ref="AB42:AB44"/>
    <mergeCell ref="AC42:AC44"/>
    <mergeCell ref="A45:A46"/>
    <mergeCell ref="K45:K46"/>
    <mergeCell ref="V45:V46"/>
    <mergeCell ref="AB45:AB46"/>
    <mergeCell ref="AC45:AC46"/>
    <mergeCell ref="A47:A49"/>
    <mergeCell ref="K47:K49"/>
    <mergeCell ref="V47:V49"/>
    <mergeCell ref="AB47:AB49"/>
    <mergeCell ref="AC47:AC49"/>
    <mergeCell ref="A50:A51"/>
    <mergeCell ref="K50:K51"/>
    <mergeCell ref="V50:V51"/>
    <mergeCell ref="AB50:AB51"/>
    <mergeCell ref="AC50:AC51"/>
    <mergeCell ref="A52:A54"/>
    <mergeCell ref="K52:K54"/>
    <mergeCell ref="V52:V54"/>
    <mergeCell ref="AB52:AB54"/>
    <mergeCell ref="AC52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3"/>
    <mergeCell ref="K61:K63"/>
    <mergeCell ref="V61:V63"/>
    <mergeCell ref="AB61:AB63"/>
    <mergeCell ref="AC61:AC63"/>
    <mergeCell ref="A64:A65"/>
    <mergeCell ref="K64:K65"/>
    <mergeCell ref="V64:V65"/>
    <mergeCell ref="AB64:AB65"/>
    <mergeCell ref="AC64:AC65"/>
    <mergeCell ref="A66:A68"/>
    <mergeCell ref="K66:K68"/>
    <mergeCell ref="V66:V68"/>
    <mergeCell ref="AB66:AB68"/>
    <mergeCell ref="AC66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5"/>
    <mergeCell ref="K73:K75"/>
    <mergeCell ref="V73:V75"/>
    <mergeCell ref="AB73:AB75"/>
    <mergeCell ref="AC73:AC75"/>
    <mergeCell ref="A76:A81"/>
    <mergeCell ref="K76:K81"/>
    <mergeCell ref="V76:V81"/>
    <mergeCell ref="AB76:AB81"/>
    <mergeCell ref="AC76:AC81"/>
    <mergeCell ref="A82:A83"/>
    <mergeCell ref="K82:K83"/>
    <mergeCell ref="V82:V83"/>
    <mergeCell ref="AB82:AB83"/>
    <mergeCell ref="AC82:AC83"/>
    <mergeCell ref="A84:A85"/>
    <mergeCell ref="K84:K85"/>
    <mergeCell ref="V84:V85"/>
    <mergeCell ref="AB84:AB85"/>
    <mergeCell ref="AC84:AC8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237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16.172972972973</v>
      </c>
      <c r="B6" s="189" t="s">
        <v>238</v>
      </c>
      <c r="C6" s="189" t="s">
        <v>58</v>
      </c>
      <c r="D6" s="189" t="s">
        <v>239</v>
      </c>
      <c r="E6" s="189" t="s">
        <v>240</v>
      </c>
      <c r="F6" s="189" t="s">
        <v>196</v>
      </c>
      <c r="G6" s="189" t="s">
        <v>61</v>
      </c>
      <c r="H6" s="89" t="s">
        <v>241</v>
      </c>
      <c r="I6" s="89" t="s">
        <v>242</v>
      </c>
      <c r="J6" s="89" t="s">
        <v>133</v>
      </c>
      <c r="K6" s="181">
        <v>370000</v>
      </c>
      <c r="L6" s="80">
        <v>36</v>
      </c>
      <c r="M6" s="80">
        <v>0</v>
      </c>
      <c r="N6" s="80">
        <v>113</v>
      </c>
      <c r="O6" s="91">
        <v>17</v>
      </c>
      <c r="P6" s="92">
        <v>0</v>
      </c>
      <c r="Q6" s="93">
        <f>O6+P6</f>
        <v>17</v>
      </c>
      <c r="R6" s="81">
        <f>IFERROR(Q6/N6,"-")</f>
        <v>0.15044247787611</v>
      </c>
      <c r="S6" s="80">
        <v>2</v>
      </c>
      <c r="T6" s="80">
        <v>4</v>
      </c>
      <c r="U6" s="81">
        <f>IFERROR(T6/(Q6),"-")</f>
        <v>0.23529411764706</v>
      </c>
      <c r="V6" s="82">
        <f>IFERROR(K6/SUM(Q6:Q7),"-")</f>
        <v>9487.1794871795</v>
      </c>
      <c r="W6" s="83">
        <v>2</v>
      </c>
      <c r="X6" s="81">
        <f>IF(Q6=0,"-",W6/Q6)</f>
        <v>0.11764705882353</v>
      </c>
      <c r="Y6" s="186">
        <v>14000</v>
      </c>
      <c r="Z6" s="187">
        <f>IFERROR(Y6/Q6,"-")</f>
        <v>823.52941176471</v>
      </c>
      <c r="AA6" s="187">
        <f>IFERROR(Y6/W6,"-")</f>
        <v>7000</v>
      </c>
      <c r="AB6" s="181">
        <f>SUM(Y6:Y7)-SUM(K6:K7)</f>
        <v>5614000</v>
      </c>
      <c r="AC6" s="85">
        <f>SUM(Y6:Y7)/SUM(K6:K7)</f>
        <v>16.172972972973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6</v>
      </c>
      <c r="AO6" s="101">
        <f>IF(Q6=0,"",IF(AN6=0,"",(AN6/Q6)))</f>
        <v>0.35294117647059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3</v>
      </c>
      <c r="BG6" s="113">
        <f>IF(Q6=0,"",IF(BF6=0,"",(BF6/Q6)))</f>
        <v>0.17647058823529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0.058823529411765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5</v>
      </c>
      <c r="BY6" s="127">
        <f>IF(Q6=0,"",IF(BX6=0,"",(BX6/Q6)))</f>
        <v>0.29411764705882</v>
      </c>
      <c r="BZ6" s="128">
        <v>1</v>
      </c>
      <c r="CA6" s="129">
        <f>IFERROR(BZ6/BX6,"-")</f>
        <v>0.2</v>
      </c>
      <c r="CB6" s="130">
        <v>11000</v>
      </c>
      <c r="CC6" s="131">
        <f>IFERROR(CB6/BX6,"-")</f>
        <v>2200</v>
      </c>
      <c r="CD6" s="132"/>
      <c r="CE6" s="132"/>
      <c r="CF6" s="132">
        <v>1</v>
      </c>
      <c r="CG6" s="133">
        <v>2</v>
      </c>
      <c r="CH6" s="134">
        <f>IF(Q6=0,"",IF(CG6=0,"",(CG6/Q6)))</f>
        <v>0.11764705882353</v>
      </c>
      <c r="CI6" s="135">
        <v>1</v>
      </c>
      <c r="CJ6" s="136">
        <f>IFERROR(CI6/CG6,"-")</f>
        <v>0.5</v>
      </c>
      <c r="CK6" s="137">
        <v>3000</v>
      </c>
      <c r="CL6" s="138">
        <f>IFERROR(CK6/CG6,"-")</f>
        <v>1500</v>
      </c>
      <c r="CM6" s="139">
        <v>1</v>
      </c>
      <c r="CN6" s="139"/>
      <c r="CO6" s="139"/>
      <c r="CP6" s="140">
        <v>2</v>
      </c>
      <c r="CQ6" s="141">
        <v>14000</v>
      </c>
      <c r="CR6" s="141">
        <v>11000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243</v>
      </c>
      <c r="C7" s="189" t="s">
        <v>58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122</v>
      </c>
      <c r="M7" s="80">
        <v>69</v>
      </c>
      <c r="N7" s="80">
        <v>60</v>
      </c>
      <c r="O7" s="91">
        <v>22</v>
      </c>
      <c r="P7" s="92">
        <v>0</v>
      </c>
      <c r="Q7" s="93">
        <f>O7+P7</f>
        <v>22</v>
      </c>
      <c r="R7" s="81">
        <f>IFERROR(Q7/N7,"-")</f>
        <v>0.36666666666667</v>
      </c>
      <c r="S7" s="80">
        <v>3</v>
      </c>
      <c r="T7" s="80">
        <v>4</v>
      </c>
      <c r="U7" s="81">
        <f>IFERROR(T7/(Q7),"-")</f>
        <v>0.18181818181818</v>
      </c>
      <c r="V7" s="82"/>
      <c r="W7" s="83">
        <v>3</v>
      </c>
      <c r="X7" s="81">
        <f>IF(Q7=0,"-",W7/Q7)</f>
        <v>0.13636363636364</v>
      </c>
      <c r="Y7" s="186">
        <v>5970000</v>
      </c>
      <c r="Z7" s="187">
        <f>IFERROR(Y7/Q7,"-")</f>
        <v>271363.63636364</v>
      </c>
      <c r="AA7" s="187">
        <f>IFERROR(Y7/W7,"-")</f>
        <v>1990000</v>
      </c>
      <c r="AB7" s="181"/>
      <c r="AC7" s="85"/>
      <c r="AD7" s="78"/>
      <c r="AE7" s="94">
        <v>1</v>
      </c>
      <c r="AF7" s="95">
        <f>IF(Q7=0,"",IF(AE7=0,"",(AE7/Q7)))</f>
        <v>0.045454545454545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</v>
      </c>
      <c r="AO7" s="101">
        <f>IF(Q7=0,"",IF(AN7=0,"",(AN7/Q7)))</f>
        <v>0.045454545454545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2</v>
      </c>
      <c r="AX7" s="107">
        <f>IF(Q7=0,"",IF(AW7=0,"",(AW7/Q7)))</f>
        <v>0.090909090909091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4</v>
      </c>
      <c r="BG7" s="113">
        <f>IF(Q7=0,"",IF(BF7=0,"",(BF7/Q7)))</f>
        <v>0.18181818181818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6</v>
      </c>
      <c r="BP7" s="120">
        <f>IF(Q7=0,"",IF(BO7=0,"",(BO7/Q7)))</f>
        <v>0.27272727272727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6</v>
      </c>
      <c r="BY7" s="127">
        <f>IF(Q7=0,"",IF(BX7=0,"",(BX7/Q7)))</f>
        <v>0.27272727272727</v>
      </c>
      <c r="BZ7" s="128">
        <v>2</v>
      </c>
      <c r="CA7" s="129">
        <f>IFERROR(BZ7/BX7,"-")</f>
        <v>0.33333333333333</v>
      </c>
      <c r="CB7" s="130">
        <v>2100000</v>
      </c>
      <c r="CC7" s="131">
        <f>IFERROR(CB7/BX7,"-")</f>
        <v>350000</v>
      </c>
      <c r="CD7" s="132">
        <v>1</v>
      </c>
      <c r="CE7" s="132"/>
      <c r="CF7" s="132">
        <v>1</v>
      </c>
      <c r="CG7" s="133">
        <v>2</v>
      </c>
      <c r="CH7" s="134">
        <f>IF(Q7=0,"",IF(CG7=0,"",(CG7/Q7)))</f>
        <v>0.090909090909091</v>
      </c>
      <c r="CI7" s="135">
        <v>1</v>
      </c>
      <c r="CJ7" s="136">
        <f>IFERROR(CI7/CG7,"-")</f>
        <v>0.5</v>
      </c>
      <c r="CK7" s="137">
        <v>3870000</v>
      </c>
      <c r="CL7" s="138">
        <f>IFERROR(CK7/CG7,"-")</f>
        <v>1935000</v>
      </c>
      <c r="CM7" s="139"/>
      <c r="CN7" s="139"/>
      <c r="CO7" s="139">
        <v>1</v>
      </c>
      <c r="CP7" s="140">
        <v>3</v>
      </c>
      <c r="CQ7" s="141">
        <v>5970000</v>
      </c>
      <c r="CR7" s="141">
        <v>3870000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2.2133333333333</v>
      </c>
      <c r="B8" s="189" t="s">
        <v>244</v>
      </c>
      <c r="C8" s="189" t="s">
        <v>245</v>
      </c>
      <c r="D8" s="189" t="s">
        <v>246</v>
      </c>
      <c r="E8" s="189" t="s">
        <v>247</v>
      </c>
      <c r="F8" s="189"/>
      <c r="G8" s="189" t="s">
        <v>78</v>
      </c>
      <c r="H8" s="89" t="s">
        <v>248</v>
      </c>
      <c r="I8" s="89" t="s">
        <v>249</v>
      </c>
      <c r="J8" s="89" t="s">
        <v>136</v>
      </c>
      <c r="K8" s="181">
        <v>75000</v>
      </c>
      <c r="L8" s="80">
        <v>24</v>
      </c>
      <c r="M8" s="80">
        <v>0</v>
      </c>
      <c r="N8" s="80">
        <v>60</v>
      </c>
      <c r="O8" s="91">
        <v>9</v>
      </c>
      <c r="P8" s="92">
        <v>1</v>
      </c>
      <c r="Q8" s="93">
        <f>O8+P8</f>
        <v>10</v>
      </c>
      <c r="R8" s="81">
        <f>IFERROR(Q8/N8,"-")</f>
        <v>0.16666666666667</v>
      </c>
      <c r="S8" s="80">
        <v>0</v>
      </c>
      <c r="T8" s="80">
        <v>2</v>
      </c>
      <c r="U8" s="81">
        <f>IFERROR(T8/(Q8),"-")</f>
        <v>0.2</v>
      </c>
      <c r="V8" s="82">
        <f>IFERROR(K8/SUM(Q8:Q9),"-")</f>
        <v>1923.0769230769</v>
      </c>
      <c r="W8" s="83">
        <v>3</v>
      </c>
      <c r="X8" s="81">
        <f>IF(Q8=0,"-",W8/Q8)</f>
        <v>0.3</v>
      </c>
      <c r="Y8" s="186">
        <v>49000</v>
      </c>
      <c r="Z8" s="187">
        <f>IFERROR(Y8/Q8,"-")</f>
        <v>4900</v>
      </c>
      <c r="AA8" s="187">
        <f>IFERROR(Y8/W8,"-")</f>
        <v>16333.333333333</v>
      </c>
      <c r="AB8" s="181">
        <f>SUM(Y8:Y9)-SUM(K8:K9)</f>
        <v>91000</v>
      </c>
      <c r="AC8" s="85">
        <f>SUM(Y8:Y9)/SUM(K8:K9)</f>
        <v>2.2133333333333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3</v>
      </c>
      <c r="AO8" s="101">
        <f>IF(Q8=0,"",IF(AN8=0,"",(AN8/Q8)))</f>
        <v>0.3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1</v>
      </c>
      <c r="AX8" s="107">
        <f>IF(Q8=0,"",IF(AW8=0,"",(AW8/Q8)))</f>
        <v>0.1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2</v>
      </c>
      <c r="BG8" s="113">
        <f>IF(Q8=0,"",IF(BF8=0,"",(BF8/Q8)))</f>
        <v>0.2</v>
      </c>
      <c r="BH8" s="112">
        <v>1</v>
      </c>
      <c r="BI8" s="114">
        <f>IFERROR(BH8/BF8,"-")</f>
        <v>0.5</v>
      </c>
      <c r="BJ8" s="115">
        <v>6000</v>
      </c>
      <c r="BK8" s="116">
        <f>IFERROR(BJ8/BF8,"-")</f>
        <v>3000</v>
      </c>
      <c r="BL8" s="117"/>
      <c r="BM8" s="117">
        <v>1</v>
      </c>
      <c r="BN8" s="117"/>
      <c r="BO8" s="119">
        <v>3</v>
      </c>
      <c r="BP8" s="120">
        <f>IF(Q8=0,"",IF(BO8=0,"",(BO8/Q8)))</f>
        <v>0.3</v>
      </c>
      <c r="BQ8" s="121">
        <v>1</v>
      </c>
      <c r="BR8" s="122">
        <f>IFERROR(BQ8/BO8,"-")</f>
        <v>0.33333333333333</v>
      </c>
      <c r="BS8" s="123">
        <v>25000</v>
      </c>
      <c r="BT8" s="124">
        <f>IFERROR(BS8/BO8,"-")</f>
        <v>8333.3333333333</v>
      </c>
      <c r="BU8" s="125"/>
      <c r="BV8" s="125"/>
      <c r="BW8" s="125">
        <v>1</v>
      </c>
      <c r="BX8" s="126">
        <v>1</v>
      </c>
      <c r="BY8" s="127">
        <f>IF(Q8=0,"",IF(BX8=0,"",(BX8/Q8)))</f>
        <v>0.1</v>
      </c>
      <c r="BZ8" s="128">
        <v>1</v>
      </c>
      <c r="CA8" s="129">
        <f>IFERROR(BZ8/BX8,"-")</f>
        <v>1</v>
      </c>
      <c r="CB8" s="130">
        <v>18000</v>
      </c>
      <c r="CC8" s="131">
        <f>IFERROR(CB8/BX8,"-")</f>
        <v>18000</v>
      </c>
      <c r="CD8" s="132"/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3</v>
      </c>
      <c r="CQ8" s="141">
        <v>49000</v>
      </c>
      <c r="CR8" s="141">
        <v>25000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250</v>
      </c>
      <c r="C9" s="189" t="s">
        <v>245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204</v>
      </c>
      <c r="M9" s="80">
        <v>93</v>
      </c>
      <c r="N9" s="80">
        <v>52</v>
      </c>
      <c r="O9" s="91">
        <v>29</v>
      </c>
      <c r="P9" s="92">
        <v>0</v>
      </c>
      <c r="Q9" s="93">
        <f>O9+P9</f>
        <v>29</v>
      </c>
      <c r="R9" s="81">
        <f>IFERROR(Q9/N9,"-")</f>
        <v>0.55769230769231</v>
      </c>
      <c r="S9" s="80">
        <v>1</v>
      </c>
      <c r="T9" s="80">
        <v>6</v>
      </c>
      <c r="U9" s="81">
        <f>IFERROR(T9/(Q9),"-")</f>
        <v>0.20689655172414</v>
      </c>
      <c r="V9" s="82"/>
      <c r="W9" s="83">
        <v>5</v>
      </c>
      <c r="X9" s="81">
        <f>IF(Q9=0,"-",W9/Q9)</f>
        <v>0.17241379310345</v>
      </c>
      <c r="Y9" s="186">
        <v>117000</v>
      </c>
      <c r="Z9" s="187">
        <f>IFERROR(Y9/Q9,"-")</f>
        <v>4034.4827586207</v>
      </c>
      <c r="AA9" s="187">
        <f>IFERROR(Y9/W9,"-")</f>
        <v>23400</v>
      </c>
      <c r="AB9" s="181"/>
      <c r="AC9" s="85"/>
      <c r="AD9" s="78"/>
      <c r="AE9" s="94">
        <v>1</v>
      </c>
      <c r="AF9" s="95">
        <f>IF(Q9=0,"",IF(AE9=0,"",(AE9/Q9)))</f>
        <v>0.03448275862069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4</v>
      </c>
      <c r="AO9" s="101">
        <f>IF(Q9=0,"",IF(AN9=0,"",(AN9/Q9)))</f>
        <v>0.13793103448276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8</v>
      </c>
      <c r="BG9" s="113">
        <f>IF(Q9=0,"",IF(BF9=0,"",(BF9/Q9)))</f>
        <v>0.27586206896552</v>
      </c>
      <c r="BH9" s="112">
        <v>3</v>
      </c>
      <c r="BI9" s="114">
        <f>IFERROR(BH9/BF9,"-")</f>
        <v>0.375</v>
      </c>
      <c r="BJ9" s="115">
        <v>26000</v>
      </c>
      <c r="BK9" s="116">
        <f>IFERROR(BJ9/BF9,"-")</f>
        <v>3250</v>
      </c>
      <c r="BL9" s="117">
        <v>2</v>
      </c>
      <c r="BM9" s="117">
        <v>1</v>
      </c>
      <c r="BN9" s="117"/>
      <c r="BO9" s="119">
        <v>10</v>
      </c>
      <c r="BP9" s="120">
        <f>IF(Q9=0,"",IF(BO9=0,"",(BO9/Q9)))</f>
        <v>0.3448275862069</v>
      </c>
      <c r="BQ9" s="121">
        <v>1</v>
      </c>
      <c r="BR9" s="122">
        <f>IFERROR(BQ9/BO9,"-")</f>
        <v>0.1</v>
      </c>
      <c r="BS9" s="123">
        <v>3000</v>
      </c>
      <c r="BT9" s="124">
        <f>IFERROR(BS9/BO9,"-")</f>
        <v>300</v>
      </c>
      <c r="BU9" s="125">
        <v>1</v>
      </c>
      <c r="BV9" s="125"/>
      <c r="BW9" s="125"/>
      <c r="BX9" s="126">
        <v>4</v>
      </c>
      <c r="BY9" s="127">
        <f>IF(Q9=0,"",IF(BX9=0,"",(BX9/Q9)))</f>
        <v>0.13793103448276</v>
      </c>
      <c r="BZ9" s="128">
        <v>1</v>
      </c>
      <c r="CA9" s="129">
        <f>IFERROR(BZ9/BX9,"-")</f>
        <v>0.25</v>
      </c>
      <c r="CB9" s="130">
        <v>147000</v>
      </c>
      <c r="CC9" s="131">
        <f>IFERROR(CB9/BX9,"-")</f>
        <v>36750</v>
      </c>
      <c r="CD9" s="132"/>
      <c r="CE9" s="132"/>
      <c r="CF9" s="132">
        <v>1</v>
      </c>
      <c r="CG9" s="133">
        <v>2</v>
      </c>
      <c r="CH9" s="134">
        <f>IF(Q9=0,"",IF(CG9=0,"",(CG9/Q9)))</f>
        <v>0.068965517241379</v>
      </c>
      <c r="CI9" s="135">
        <v>2</v>
      </c>
      <c r="CJ9" s="136">
        <f>IFERROR(CI9/CG9,"-")</f>
        <v>1</v>
      </c>
      <c r="CK9" s="137">
        <v>76000</v>
      </c>
      <c r="CL9" s="138">
        <f>IFERROR(CK9/CG9,"-")</f>
        <v>38000</v>
      </c>
      <c r="CM9" s="139"/>
      <c r="CN9" s="139"/>
      <c r="CO9" s="139">
        <v>2</v>
      </c>
      <c r="CP9" s="140">
        <v>5</v>
      </c>
      <c r="CQ9" s="141">
        <v>117000</v>
      </c>
      <c r="CR9" s="141">
        <v>147000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7.216</v>
      </c>
      <c r="B10" s="189" t="s">
        <v>251</v>
      </c>
      <c r="C10" s="189" t="s">
        <v>245</v>
      </c>
      <c r="D10" s="189" t="s">
        <v>239</v>
      </c>
      <c r="E10" s="189" t="s">
        <v>252</v>
      </c>
      <c r="F10" s="189"/>
      <c r="G10" s="189" t="s">
        <v>78</v>
      </c>
      <c r="H10" s="89" t="s">
        <v>253</v>
      </c>
      <c r="I10" s="89" t="s">
        <v>254</v>
      </c>
      <c r="J10" s="89" t="s">
        <v>255</v>
      </c>
      <c r="K10" s="181">
        <v>125000</v>
      </c>
      <c r="L10" s="80">
        <v>19</v>
      </c>
      <c r="M10" s="80">
        <v>0</v>
      </c>
      <c r="N10" s="80">
        <v>42</v>
      </c>
      <c r="O10" s="91">
        <v>6</v>
      </c>
      <c r="P10" s="92">
        <v>0</v>
      </c>
      <c r="Q10" s="93">
        <f>O10+P10</f>
        <v>6</v>
      </c>
      <c r="R10" s="81">
        <f>IFERROR(Q10/N10,"-")</f>
        <v>0.14285714285714</v>
      </c>
      <c r="S10" s="80">
        <v>0</v>
      </c>
      <c r="T10" s="80">
        <v>2</v>
      </c>
      <c r="U10" s="81">
        <f>IFERROR(T10/(Q10),"-")</f>
        <v>0.33333333333333</v>
      </c>
      <c r="V10" s="82">
        <f>IFERROR(K10/SUM(Q10:Q11),"-")</f>
        <v>7352.9411764706</v>
      </c>
      <c r="W10" s="83">
        <v>1</v>
      </c>
      <c r="X10" s="81">
        <f>IF(Q10=0,"-",W10/Q10)</f>
        <v>0.16666666666667</v>
      </c>
      <c r="Y10" s="186">
        <v>31000</v>
      </c>
      <c r="Z10" s="187">
        <f>IFERROR(Y10/Q10,"-")</f>
        <v>5166.6666666667</v>
      </c>
      <c r="AA10" s="187">
        <f>IFERROR(Y10/W10,"-")</f>
        <v>31000</v>
      </c>
      <c r="AB10" s="181">
        <f>SUM(Y10:Y11)-SUM(K10:K11)</f>
        <v>777000</v>
      </c>
      <c r="AC10" s="85">
        <f>SUM(Y10:Y11)/SUM(K10:K11)</f>
        <v>7.216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0.33333333333333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1</v>
      </c>
      <c r="BG10" s="113">
        <f>IF(Q10=0,"",IF(BF10=0,"",(BF10/Q10)))</f>
        <v>0.16666666666667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</v>
      </c>
      <c r="BP10" s="120">
        <f>IF(Q10=0,"",IF(BO10=0,"",(BO10/Q10)))</f>
        <v>0.16666666666667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</v>
      </c>
      <c r="BY10" s="127">
        <f>IF(Q10=0,"",IF(BX10=0,"",(BX10/Q10)))</f>
        <v>0.16666666666667</v>
      </c>
      <c r="BZ10" s="128">
        <v>1</v>
      </c>
      <c r="CA10" s="129">
        <f>IFERROR(BZ10/BX10,"-")</f>
        <v>1</v>
      </c>
      <c r="CB10" s="130">
        <v>31000</v>
      </c>
      <c r="CC10" s="131">
        <f>IFERROR(CB10/BX10,"-")</f>
        <v>31000</v>
      </c>
      <c r="CD10" s="132"/>
      <c r="CE10" s="132"/>
      <c r="CF10" s="132">
        <v>1</v>
      </c>
      <c r="CG10" s="133">
        <v>1</v>
      </c>
      <c r="CH10" s="134">
        <f>IF(Q10=0,"",IF(CG10=0,"",(CG10/Q10)))</f>
        <v>0.16666666666667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1</v>
      </c>
      <c r="CQ10" s="141">
        <v>31000</v>
      </c>
      <c r="CR10" s="141">
        <v>31000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256</v>
      </c>
      <c r="C11" s="189" t="s">
        <v>245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85</v>
      </c>
      <c r="M11" s="80">
        <v>39</v>
      </c>
      <c r="N11" s="80">
        <v>31</v>
      </c>
      <c r="O11" s="91">
        <v>11</v>
      </c>
      <c r="P11" s="92">
        <v>0</v>
      </c>
      <c r="Q11" s="93">
        <f>O11+P11</f>
        <v>11</v>
      </c>
      <c r="R11" s="81">
        <f>IFERROR(Q11/N11,"-")</f>
        <v>0.35483870967742</v>
      </c>
      <c r="S11" s="80">
        <v>3</v>
      </c>
      <c r="T11" s="80">
        <v>2</v>
      </c>
      <c r="U11" s="81">
        <f>IFERROR(T11/(Q11),"-")</f>
        <v>0.18181818181818</v>
      </c>
      <c r="V11" s="82"/>
      <c r="W11" s="83">
        <v>4</v>
      </c>
      <c r="X11" s="81">
        <f>IF(Q11=0,"-",W11/Q11)</f>
        <v>0.36363636363636</v>
      </c>
      <c r="Y11" s="186">
        <v>871000</v>
      </c>
      <c r="Z11" s="187">
        <f>IFERROR(Y11/Q11,"-")</f>
        <v>79181.818181818</v>
      </c>
      <c r="AA11" s="187">
        <f>IFERROR(Y11/W11,"-")</f>
        <v>217750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2</v>
      </c>
      <c r="BG11" s="113">
        <f>IF(Q11=0,"",IF(BF11=0,"",(BF11/Q11)))</f>
        <v>0.18181818181818</v>
      </c>
      <c r="BH11" s="112">
        <v>2</v>
      </c>
      <c r="BI11" s="114">
        <f>IFERROR(BH11/BF11,"-")</f>
        <v>1</v>
      </c>
      <c r="BJ11" s="115">
        <v>36000</v>
      </c>
      <c r="BK11" s="116">
        <f>IFERROR(BJ11/BF11,"-")</f>
        <v>18000</v>
      </c>
      <c r="BL11" s="117">
        <v>1</v>
      </c>
      <c r="BM11" s="117"/>
      <c r="BN11" s="117">
        <v>1</v>
      </c>
      <c r="BO11" s="119">
        <v>4</v>
      </c>
      <c r="BP11" s="120">
        <f>IF(Q11=0,"",IF(BO11=0,"",(BO11/Q11)))</f>
        <v>0.36363636363636</v>
      </c>
      <c r="BQ11" s="121">
        <v>1</v>
      </c>
      <c r="BR11" s="122">
        <f>IFERROR(BQ11/BO11,"-")</f>
        <v>0.25</v>
      </c>
      <c r="BS11" s="123">
        <v>5000</v>
      </c>
      <c r="BT11" s="124">
        <f>IFERROR(BS11/BO11,"-")</f>
        <v>1250</v>
      </c>
      <c r="BU11" s="125">
        <v>1</v>
      </c>
      <c r="BV11" s="125"/>
      <c r="BW11" s="125"/>
      <c r="BX11" s="126">
        <v>3</v>
      </c>
      <c r="BY11" s="127">
        <f>IF(Q11=0,"",IF(BX11=0,"",(BX11/Q11)))</f>
        <v>0.27272727272727</v>
      </c>
      <c r="BZ11" s="128">
        <v>1</v>
      </c>
      <c r="CA11" s="129">
        <f>IFERROR(BZ11/BX11,"-")</f>
        <v>0.33333333333333</v>
      </c>
      <c r="CB11" s="130">
        <v>830000</v>
      </c>
      <c r="CC11" s="131">
        <f>IFERROR(CB11/BX11,"-")</f>
        <v>276666.66666667</v>
      </c>
      <c r="CD11" s="132"/>
      <c r="CE11" s="132"/>
      <c r="CF11" s="132">
        <v>1</v>
      </c>
      <c r="CG11" s="133">
        <v>2</v>
      </c>
      <c r="CH11" s="134">
        <f>IF(Q11=0,"",IF(CG11=0,"",(CG11/Q11)))</f>
        <v>0.18181818181818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4</v>
      </c>
      <c r="CQ11" s="141">
        <v>871000</v>
      </c>
      <c r="CR11" s="141">
        <v>830000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30"/>
      <c r="B12" s="86"/>
      <c r="C12" s="86"/>
      <c r="D12" s="87"/>
      <c r="E12" s="87"/>
      <c r="F12" s="87"/>
      <c r="G12" s="88"/>
      <c r="H12" s="89"/>
      <c r="I12" s="89"/>
      <c r="J12" s="89"/>
      <c r="K12" s="182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8"/>
      <c r="Z12" s="188"/>
      <c r="AA12" s="188"/>
      <c r="AB12" s="188"/>
      <c r="AC12" s="33"/>
      <c r="AD12" s="58"/>
      <c r="AE12" s="62"/>
      <c r="AF12" s="63"/>
      <c r="AG12" s="62"/>
      <c r="AH12" s="66"/>
      <c r="AI12" s="67"/>
      <c r="AJ12" s="68"/>
      <c r="AK12" s="69"/>
      <c r="AL12" s="69"/>
      <c r="AM12" s="69"/>
      <c r="AN12" s="62"/>
      <c r="AO12" s="63"/>
      <c r="AP12" s="62"/>
      <c r="AQ12" s="66"/>
      <c r="AR12" s="67"/>
      <c r="AS12" s="68"/>
      <c r="AT12" s="69"/>
      <c r="AU12" s="69"/>
      <c r="AV12" s="69"/>
      <c r="AW12" s="62"/>
      <c r="AX12" s="63"/>
      <c r="AY12" s="62"/>
      <c r="AZ12" s="66"/>
      <c r="BA12" s="67"/>
      <c r="BB12" s="68"/>
      <c r="BC12" s="69"/>
      <c r="BD12" s="69"/>
      <c r="BE12" s="69"/>
      <c r="BF12" s="62"/>
      <c r="BG12" s="63"/>
      <c r="BH12" s="62"/>
      <c r="BI12" s="66"/>
      <c r="BJ12" s="67"/>
      <c r="BK12" s="68"/>
      <c r="BL12" s="69"/>
      <c r="BM12" s="69"/>
      <c r="BN12" s="69"/>
      <c r="BO12" s="64"/>
      <c r="BP12" s="65"/>
      <c r="BQ12" s="62"/>
      <c r="BR12" s="66"/>
      <c r="BS12" s="67"/>
      <c r="BT12" s="68"/>
      <c r="BU12" s="69"/>
      <c r="BV12" s="69"/>
      <c r="BW12" s="69"/>
      <c r="BX12" s="64"/>
      <c r="BY12" s="65"/>
      <c r="BZ12" s="62"/>
      <c r="CA12" s="66"/>
      <c r="CB12" s="67"/>
      <c r="CC12" s="68"/>
      <c r="CD12" s="69"/>
      <c r="CE12" s="69"/>
      <c r="CF12" s="69"/>
      <c r="CG12" s="64"/>
      <c r="CH12" s="65"/>
      <c r="CI12" s="62"/>
      <c r="CJ12" s="66"/>
      <c r="CK12" s="67"/>
      <c r="CL12" s="68"/>
      <c r="CM12" s="69"/>
      <c r="CN12" s="69"/>
      <c r="CO12" s="69"/>
      <c r="CP12" s="70"/>
      <c r="CQ12" s="67"/>
      <c r="CR12" s="67"/>
      <c r="CS12" s="67"/>
      <c r="CT12" s="71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4"/>
      <c r="K13" s="183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60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19">
        <f>AC14</f>
        <v>12.371929824561</v>
      </c>
      <c r="B14" s="39"/>
      <c r="C14" s="39"/>
      <c r="D14" s="39"/>
      <c r="E14" s="39"/>
      <c r="F14" s="39"/>
      <c r="G14" s="39"/>
      <c r="H14" s="40" t="s">
        <v>257</v>
      </c>
      <c r="I14" s="40"/>
      <c r="J14" s="40"/>
      <c r="K14" s="184">
        <f>SUM(K6:K13)</f>
        <v>570000</v>
      </c>
      <c r="L14" s="41">
        <f>SUM(L6:L13)</f>
        <v>490</v>
      </c>
      <c r="M14" s="41">
        <f>SUM(M6:M13)</f>
        <v>201</v>
      </c>
      <c r="N14" s="41">
        <f>SUM(N6:N13)</f>
        <v>358</v>
      </c>
      <c r="O14" s="41">
        <f>SUM(O6:O13)</f>
        <v>94</v>
      </c>
      <c r="P14" s="41">
        <f>SUM(P6:P13)</f>
        <v>1</v>
      </c>
      <c r="Q14" s="41">
        <f>SUM(Q6:Q13)</f>
        <v>95</v>
      </c>
      <c r="R14" s="42">
        <f>IFERROR(Q14/N14,"-")</f>
        <v>0.26536312849162</v>
      </c>
      <c r="S14" s="77">
        <f>SUM(S6:S13)</f>
        <v>9</v>
      </c>
      <c r="T14" s="77">
        <f>SUM(T6:T13)</f>
        <v>20</v>
      </c>
      <c r="U14" s="42">
        <f>IFERROR(S14/Q14,"-")</f>
        <v>0.094736842105263</v>
      </c>
      <c r="V14" s="43">
        <f>IFERROR(K14/Q14,"-")</f>
        <v>6000</v>
      </c>
      <c r="W14" s="44">
        <f>SUM(W6:W13)</f>
        <v>18</v>
      </c>
      <c r="X14" s="42">
        <f>IFERROR(W14/Q14,"-")</f>
        <v>0.18947368421053</v>
      </c>
      <c r="Y14" s="184">
        <f>SUM(Y6:Y13)</f>
        <v>7052000</v>
      </c>
      <c r="Z14" s="184">
        <f>IFERROR(Y14/Q14,"-")</f>
        <v>74231.578947368</v>
      </c>
      <c r="AA14" s="184">
        <f>IFERROR(Y14/W14,"-")</f>
        <v>391777.77777778</v>
      </c>
      <c r="AB14" s="184">
        <f>Y14-K14</f>
        <v>6482000</v>
      </c>
      <c r="AC14" s="46">
        <f>Y14/K14</f>
        <v>12.371929824561</v>
      </c>
      <c r="AD14" s="59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258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1.128</v>
      </c>
      <c r="B6" s="189" t="s">
        <v>259</v>
      </c>
      <c r="C6" s="189" t="s">
        <v>245</v>
      </c>
      <c r="D6" s="189" t="s">
        <v>260</v>
      </c>
      <c r="E6" s="189" t="s">
        <v>261</v>
      </c>
      <c r="F6" s="189" t="s">
        <v>262</v>
      </c>
      <c r="G6" s="189" t="s">
        <v>78</v>
      </c>
      <c r="H6" s="89" t="s">
        <v>263</v>
      </c>
      <c r="I6" s="89" t="s">
        <v>264</v>
      </c>
      <c r="J6" s="89" t="s">
        <v>126</v>
      </c>
      <c r="K6" s="181">
        <v>125000</v>
      </c>
      <c r="L6" s="80">
        <v>68</v>
      </c>
      <c r="M6" s="80">
        <v>0</v>
      </c>
      <c r="N6" s="80">
        <v>321</v>
      </c>
      <c r="O6" s="91">
        <v>36</v>
      </c>
      <c r="P6" s="92">
        <v>1</v>
      </c>
      <c r="Q6" s="93">
        <f>O6+P6</f>
        <v>37</v>
      </c>
      <c r="R6" s="81">
        <f>IFERROR(Q6/N6,"-")</f>
        <v>0.11526479750779</v>
      </c>
      <c r="S6" s="80">
        <v>0</v>
      </c>
      <c r="T6" s="80">
        <v>6</v>
      </c>
      <c r="U6" s="81">
        <f>IFERROR(T6/(Q6),"-")</f>
        <v>0.16216216216216</v>
      </c>
      <c r="V6" s="82">
        <f>IFERROR(K6/SUM(Q6:Q7),"-")</f>
        <v>868.05555555556</v>
      </c>
      <c r="W6" s="83">
        <v>1</v>
      </c>
      <c r="X6" s="81">
        <f>IF(Q6=0,"-",W6/Q6)</f>
        <v>0.027027027027027</v>
      </c>
      <c r="Y6" s="186">
        <v>23000</v>
      </c>
      <c r="Z6" s="187">
        <f>IFERROR(Y6/Q6,"-")</f>
        <v>621.62162162162</v>
      </c>
      <c r="AA6" s="187">
        <f>IFERROR(Y6/W6,"-")</f>
        <v>23000</v>
      </c>
      <c r="AB6" s="181">
        <f>SUM(Y6:Y7)-SUM(K6:K7)</f>
        <v>16000</v>
      </c>
      <c r="AC6" s="85">
        <f>SUM(Y6:Y7)/SUM(K6:K7)</f>
        <v>1.128</v>
      </c>
      <c r="AD6" s="78"/>
      <c r="AE6" s="94">
        <v>1</v>
      </c>
      <c r="AF6" s="95">
        <f>IF(Q6=0,"",IF(AE6=0,"",(AE6/Q6)))</f>
        <v>0.027027027027027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13</v>
      </c>
      <c r="AO6" s="101">
        <f>IF(Q6=0,"",IF(AN6=0,"",(AN6/Q6)))</f>
        <v>0.35135135135135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4</v>
      </c>
      <c r="AX6" s="107">
        <f>IF(Q6=0,"",IF(AW6=0,"",(AW6/Q6)))</f>
        <v>0.10810810810811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6</v>
      </c>
      <c r="BG6" s="113">
        <f>IF(Q6=0,"",IF(BF6=0,"",(BF6/Q6)))</f>
        <v>0.16216216216216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5</v>
      </c>
      <c r="BP6" s="120">
        <f>IF(Q6=0,"",IF(BO6=0,"",(BO6/Q6)))</f>
        <v>0.13513513513514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4</v>
      </c>
      <c r="BY6" s="127">
        <f>IF(Q6=0,"",IF(BX6=0,"",(BX6/Q6)))</f>
        <v>0.10810810810811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4</v>
      </c>
      <c r="CH6" s="134">
        <f>IF(Q6=0,"",IF(CG6=0,"",(CG6/Q6)))</f>
        <v>0.10810810810811</v>
      </c>
      <c r="CI6" s="135">
        <v>1</v>
      </c>
      <c r="CJ6" s="136">
        <f>IFERROR(CI6/CG6,"-")</f>
        <v>0.25</v>
      </c>
      <c r="CK6" s="137">
        <v>23000</v>
      </c>
      <c r="CL6" s="138">
        <f>IFERROR(CK6/CG6,"-")</f>
        <v>5750</v>
      </c>
      <c r="CM6" s="139"/>
      <c r="CN6" s="139"/>
      <c r="CO6" s="139">
        <v>1</v>
      </c>
      <c r="CP6" s="140">
        <v>1</v>
      </c>
      <c r="CQ6" s="141">
        <v>23000</v>
      </c>
      <c r="CR6" s="141">
        <v>23000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265</v>
      </c>
      <c r="C7" s="189" t="s">
        <v>245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359</v>
      </c>
      <c r="M7" s="80">
        <v>258</v>
      </c>
      <c r="N7" s="80">
        <v>259</v>
      </c>
      <c r="O7" s="91">
        <v>105</v>
      </c>
      <c r="P7" s="92">
        <v>2</v>
      </c>
      <c r="Q7" s="93">
        <f>O7+P7</f>
        <v>107</v>
      </c>
      <c r="R7" s="81">
        <f>IFERROR(Q7/N7,"-")</f>
        <v>0.41312741312741</v>
      </c>
      <c r="S7" s="80">
        <v>6</v>
      </c>
      <c r="T7" s="80">
        <v>18</v>
      </c>
      <c r="U7" s="81">
        <f>IFERROR(T7/(Q7),"-")</f>
        <v>0.16822429906542</v>
      </c>
      <c r="V7" s="82"/>
      <c r="W7" s="83">
        <v>4</v>
      </c>
      <c r="X7" s="81">
        <f>IF(Q7=0,"-",W7/Q7)</f>
        <v>0.037383177570093</v>
      </c>
      <c r="Y7" s="186">
        <v>118000</v>
      </c>
      <c r="Z7" s="187">
        <f>IFERROR(Y7/Q7,"-")</f>
        <v>1102.8037383178</v>
      </c>
      <c r="AA7" s="187">
        <f>IFERROR(Y7/W7,"-")</f>
        <v>29500</v>
      </c>
      <c r="AB7" s="181"/>
      <c r="AC7" s="85"/>
      <c r="AD7" s="78"/>
      <c r="AE7" s="94">
        <v>1</v>
      </c>
      <c r="AF7" s="95">
        <f>IF(Q7=0,"",IF(AE7=0,"",(AE7/Q7)))</f>
        <v>0.0093457943925234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33</v>
      </c>
      <c r="AO7" s="101">
        <f>IF(Q7=0,"",IF(AN7=0,"",(AN7/Q7)))</f>
        <v>0.30841121495327</v>
      </c>
      <c r="AP7" s="100">
        <v>1</v>
      </c>
      <c r="AQ7" s="102">
        <f>IFERROR(AP7/AN7,"-")</f>
        <v>0.03030303030303</v>
      </c>
      <c r="AR7" s="103">
        <v>75000</v>
      </c>
      <c r="AS7" s="104">
        <f>IFERROR(AR7/AN7,"-")</f>
        <v>2272.7272727273</v>
      </c>
      <c r="AT7" s="105"/>
      <c r="AU7" s="105"/>
      <c r="AV7" s="105">
        <v>1</v>
      </c>
      <c r="AW7" s="106">
        <v>12</v>
      </c>
      <c r="AX7" s="107">
        <f>IF(Q7=0,"",IF(AW7=0,"",(AW7/Q7)))</f>
        <v>0.11214953271028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19</v>
      </c>
      <c r="BG7" s="113">
        <f>IF(Q7=0,"",IF(BF7=0,"",(BF7/Q7)))</f>
        <v>0.17757009345794</v>
      </c>
      <c r="BH7" s="112">
        <v>1</v>
      </c>
      <c r="BI7" s="114">
        <f>IFERROR(BH7/BF7,"-")</f>
        <v>0.052631578947368</v>
      </c>
      <c r="BJ7" s="115">
        <v>17000</v>
      </c>
      <c r="BK7" s="116">
        <f>IFERROR(BJ7/BF7,"-")</f>
        <v>894.73684210526</v>
      </c>
      <c r="BL7" s="117"/>
      <c r="BM7" s="117"/>
      <c r="BN7" s="117">
        <v>1</v>
      </c>
      <c r="BO7" s="119">
        <v>20</v>
      </c>
      <c r="BP7" s="120">
        <f>IF(Q7=0,"",IF(BO7=0,"",(BO7/Q7)))</f>
        <v>0.18691588785047</v>
      </c>
      <c r="BQ7" s="121">
        <v>1</v>
      </c>
      <c r="BR7" s="122">
        <f>IFERROR(BQ7/BO7,"-")</f>
        <v>0.05</v>
      </c>
      <c r="BS7" s="123">
        <v>16000</v>
      </c>
      <c r="BT7" s="124">
        <f>IFERROR(BS7/BO7,"-")</f>
        <v>800</v>
      </c>
      <c r="BU7" s="125"/>
      <c r="BV7" s="125"/>
      <c r="BW7" s="125">
        <v>1</v>
      </c>
      <c r="BX7" s="126">
        <v>15</v>
      </c>
      <c r="BY7" s="127">
        <f>IF(Q7=0,"",IF(BX7=0,"",(BX7/Q7)))</f>
        <v>0.14018691588785</v>
      </c>
      <c r="BZ7" s="128">
        <v>1</v>
      </c>
      <c r="CA7" s="129">
        <f>IFERROR(BZ7/BX7,"-")</f>
        <v>0.066666666666667</v>
      </c>
      <c r="CB7" s="130">
        <v>10000</v>
      </c>
      <c r="CC7" s="131">
        <f>IFERROR(CB7/BX7,"-")</f>
        <v>666.66666666667</v>
      </c>
      <c r="CD7" s="132"/>
      <c r="CE7" s="132">
        <v>1</v>
      </c>
      <c r="CF7" s="132"/>
      <c r="CG7" s="133">
        <v>7</v>
      </c>
      <c r="CH7" s="134">
        <f>IF(Q7=0,"",IF(CG7=0,"",(CG7/Q7)))</f>
        <v>0.065420560747664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4</v>
      </c>
      <c r="CQ7" s="141">
        <v>118000</v>
      </c>
      <c r="CR7" s="141">
        <v>75000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1.128</v>
      </c>
      <c r="B10" s="39"/>
      <c r="C10" s="39"/>
      <c r="D10" s="39"/>
      <c r="E10" s="39"/>
      <c r="F10" s="39"/>
      <c r="G10" s="39"/>
      <c r="H10" s="40" t="s">
        <v>266</v>
      </c>
      <c r="I10" s="40"/>
      <c r="J10" s="40"/>
      <c r="K10" s="184">
        <f>SUM(K6:K9)</f>
        <v>125000</v>
      </c>
      <c r="L10" s="41">
        <f>SUM(L6:L9)</f>
        <v>427</v>
      </c>
      <c r="M10" s="41">
        <f>SUM(M6:M9)</f>
        <v>258</v>
      </c>
      <c r="N10" s="41">
        <f>SUM(N6:N9)</f>
        <v>580</v>
      </c>
      <c r="O10" s="41">
        <f>SUM(O6:O9)</f>
        <v>141</v>
      </c>
      <c r="P10" s="41">
        <f>SUM(P6:P9)</f>
        <v>3</v>
      </c>
      <c r="Q10" s="41">
        <f>SUM(Q6:Q9)</f>
        <v>144</v>
      </c>
      <c r="R10" s="42">
        <f>IFERROR(Q10/N10,"-")</f>
        <v>0.24827586206897</v>
      </c>
      <c r="S10" s="77">
        <f>SUM(S6:S9)</f>
        <v>6</v>
      </c>
      <c r="T10" s="77">
        <f>SUM(T6:T9)</f>
        <v>24</v>
      </c>
      <c r="U10" s="42">
        <f>IFERROR(S10/Q10,"-")</f>
        <v>0.041666666666667</v>
      </c>
      <c r="V10" s="43">
        <f>IFERROR(K10/Q10,"-")</f>
        <v>868.05555555556</v>
      </c>
      <c r="W10" s="44">
        <f>SUM(W6:W9)</f>
        <v>5</v>
      </c>
      <c r="X10" s="42">
        <f>IFERROR(W10/Q10,"-")</f>
        <v>0.034722222222222</v>
      </c>
      <c r="Y10" s="184">
        <f>SUM(Y6:Y9)</f>
        <v>141000</v>
      </c>
      <c r="Z10" s="184">
        <f>IFERROR(Y10/Q10,"-")</f>
        <v>979.16666666667</v>
      </c>
      <c r="AA10" s="184">
        <f>IFERROR(Y10/W10,"-")</f>
        <v>28200</v>
      </c>
      <c r="AB10" s="184">
        <f>Y10-K10</f>
        <v>16000</v>
      </c>
      <c r="AC10" s="46">
        <f>Y10/K10</f>
        <v>1.128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267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268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269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270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271</v>
      </c>
      <c r="C6" s="189" t="s">
        <v>272</v>
      </c>
      <c r="D6" s="189"/>
      <c r="E6" s="189" t="s">
        <v>78</v>
      </c>
      <c r="F6" s="89" t="s">
        <v>273</v>
      </c>
      <c r="G6" s="89" t="s">
        <v>274</v>
      </c>
      <c r="H6" s="181">
        <v>0</v>
      </c>
      <c r="I6" s="84">
        <v>1500</v>
      </c>
      <c r="J6" s="80">
        <v>0</v>
      </c>
      <c r="K6" s="80">
        <v>0</v>
      </c>
      <c r="L6" s="80">
        <v>6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275</v>
      </c>
      <c r="C7" s="189" t="s">
        <v>272</v>
      </c>
      <c r="D7" s="189"/>
      <c r="E7" s="189" t="s">
        <v>78</v>
      </c>
      <c r="F7" s="89" t="s">
        <v>276</v>
      </c>
      <c r="G7" s="89" t="s">
        <v>274</v>
      </c>
      <c r="H7" s="181">
        <v>0</v>
      </c>
      <c r="I7" s="84">
        <v>1500</v>
      </c>
      <c r="J7" s="80">
        <v>0</v>
      </c>
      <c r="K7" s="80">
        <v>0</v>
      </c>
      <c r="L7" s="80">
        <v>2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277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8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278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268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279</v>
      </c>
      <c r="C6" s="189" t="s">
        <v>280</v>
      </c>
      <c r="D6" s="189" t="s">
        <v>281</v>
      </c>
      <c r="E6" s="189" t="s">
        <v>61</v>
      </c>
      <c r="F6" s="89" t="s">
        <v>282</v>
      </c>
      <c r="G6" s="89" t="s">
        <v>274</v>
      </c>
      <c r="H6" s="181">
        <v>0</v>
      </c>
      <c r="I6" s="80">
        <v>0</v>
      </c>
      <c r="J6" s="80">
        <v>0</v>
      </c>
      <c r="K6" s="80">
        <v>1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2.3012281808264</v>
      </c>
      <c r="B7" s="189" t="s">
        <v>283</v>
      </c>
      <c r="C7" s="189" t="s">
        <v>280</v>
      </c>
      <c r="D7" s="189" t="s">
        <v>281</v>
      </c>
      <c r="E7" s="189" t="s">
        <v>61</v>
      </c>
      <c r="F7" s="89" t="s">
        <v>284</v>
      </c>
      <c r="G7" s="89" t="s">
        <v>274</v>
      </c>
      <c r="H7" s="181">
        <v>4693120</v>
      </c>
      <c r="I7" s="80">
        <v>2942</v>
      </c>
      <c r="J7" s="80">
        <v>0</v>
      </c>
      <c r="K7" s="80">
        <v>192578</v>
      </c>
      <c r="L7" s="93">
        <v>1282</v>
      </c>
      <c r="M7" s="81">
        <f>IFERROR(L7/K7,"-")</f>
        <v>0.0066570428605552</v>
      </c>
      <c r="N7" s="80">
        <v>98</v>
      </c>
      <c r="O7" s="80">
        <v>415</v>
      </c>
      <c r="P7" s="81">
        <f>IFERROR(N7/(L7),"-")</f>
        <v>0.076443057722309</v>
      </c>
      <c r="Q7" s="82">
        <f>IFERROR(H7/SUM(L7:L7),"-")</f>
        <v>3660.7800312012</v>
      </c>
      <c r="R7" s="83">
        <v>177</v>
      </c>
      <c r="S7" s="81">
        <f>IF(L7=0,"-",R7/L7)</f>
        <v>0.1380655226209</v>
      </c>
      <c r="T7" s="186">
        <v>10799940</v>
      </c>
      <c r="U7" s="187">
        <f>IFERROR(T7/L7,"-")</f>
        <v>8424.2901716069</v>
      </c>
      <c r="V7" s="187">
        <f>IFERROR(T7/R7,"-")</f>
        <v>61016.610169492</v>
      </c>
      <c r="W7" s="181">
        <f>SUM(T7:T7)-SUM(H7:H7)</f>
        <v>6106820</v>
      </c>
      <c r="X7" s="85">
        <f>SUM(T7:T7)/SUM(H7:H7)</f>
        <v>2.3012281808264</v>
      </c>
      <c r="Y7" s="78"/>
      <c r="Z7" s="94">
        <v>2</v>
      </c>
      <c r="AA7" s="95">
        <f>IF(L7=0,"",IF(Z7=0,"",(Z7/L7)))</f>
        <v>0.0015600624024961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18</v>
      </c>
      <c r="AJ7" s="101">
        <f>IF(L7=0,"",IF(AI7=0,"",(AI7/L7)))</f>
        <v>0.014040561622465</v>
      </c>
      <c r="AK7" s="100">
        <v>2</v>
      </c>
      <c r="AL7" s="102">
        <f>IFERROR(AK7/AI7,"-")</f>
        <v>0.11111111111111</v>
      </c>
      <c r="AM7" s="103">
        <v>3080</v>
      </c>
      <c r="AN7" s="104">
        <f>IFERROR(AM7/AI7,"-")</f>
        <v>171.11111111111</v>
      </c>
      <c r="AO7" s="105">
        <v>2</v>
      </c>
      <c r="AP7" s="105"/>
      <c r="AQ7" s="105"/>
      <c r="AR7" s="106">
        <v>8</v>
      </c>
      <c r="AS7" s="107">
        <f>IF(L7=0,"",IF(AR7=0,"",(AR7/L7)))</f>
        <v>0.0062402496099844</v>
      </c>
      <c r="AT7" s="106">
        <v>1</v>
      </c>
      <c r="AU7" s="108">
        <f>IFERROR(AT7/AR7,"-")</f>
        <v>0.125</v>
      </c>
      <c r="AV7" s="109">
        <v>6000</v>
      </c>
      <c r="AW7" s="110">
        <f>IFERROR(AV7/AR7,"-")</f>
        <v>750</v>
      </c>
      <c r="AX7" s="111"/>
      <c r="AY7" s="111">
        <v>1</v>
      </c>
      <c r="AZ7" s="111"/>
      <c r="BA7" s="112">
        <v>64</v>
      </c>
      <c r="BB7" s="113">
        <f>IF(L7=0,"",IF(BA7=0,"",(BA7/L7)))</f>
        <v>0.049921996879875</v>
      </c>
      <c r="BC7" s="112">
        <v>6</v>
      </c>
      <c r="BD7" s="114">
        <f>IFERROR(BC7/BA7,"-")</f>
        <v>0.09375</v>
      </c>
      <c r="BE7" s="115">
        <v>88000</v>
      </c>
      <c r="BF7" s="116">
        <f>IFERROR(BE7/BA7,"-")</f>
        <v>1375</v>
      </c>
      <c r="BG7" s="117">
        <v>4</v>
      </c>
      <c r="BH7" s="117"/>
      <c r="BI7" s="117">
        <v>2</v>
      </c>
      <c r="BJ7" s="119">
        <v>744</v>
      </c>
      <c r="BK7" s="120">
        <f>IF(L7=0,"",IF(BJ7=0,"",(BJ7/L7)))</f>
        <v>0.58034321372855</v>
      </c>
      <c r="BL7" s="121">
        <v>88</v>
      </c>
      <c r="BM7" s="122">
        <f>IFERROR(BL7/BJ7,"-")</f>
        <v>0.11827956989247</v>
      </c>
      <c r="BN7" s="123">
        <v>6369120</v>
      </c>
      <c r="BO7" s="124">
        <f>IFERROR(BN7/BJ7,"-")</f>
        <v>8560.6451612903</v>
      </c>
      <c r="BP7" s="125">
        <v>34</v>
      </c>
      <c r="BQ7" s="125">
        <v>21</v>
      </c>
      <c r="BR7" s="125">
        <v>33</v>
      </c>
      <c r="BS7" s="126">
        <v>372</v>
      </c>
      <c r="BT7" s="127">
        <f>IF(L7=0,"",IF(BS7=0,"",(BS7/L7)))</f>
        <v>0.29017160686427</v>
      </c>
      <c r="BU7" s="128">
        <v>65</v>
      </c>
      <c r="BV7" s="129">
        <f>IFERROR(BU7/BS7,"-")</f>
        <v>0.1747311827957</v>
      </c>
      <c r="BW7" s="130">
        <v>3666740</v>
      </c>
      <c r="BX7" s="131">
        <f>IFERROR(BW7/BS7,"-")</f>
        <v>9856.8279569892</v>
      </c>
      <c r="BY7" s="132">
        <v>18</v>
      </c>
      <c r="BZ7" s="132">
        <v>8</v>
      </c>
      <c r="CA7" s="132">
        <v>39</v>
      </c>
      <c r="CB7" s="133">
        <v>74</v>
      </c>
      <c r="CC7" s="134">
        <f>IF(L7=0,"",IF(CB7=0,"",(CB7/L7)))</f>
        <v>0.057722308892356</v>
      </c>
      <c r="CD7" s="135">
        <v>15</v>
      </c>
      <c r="CE7" s="136">
        <f>IFERROR(CD7/CB7,"-")</f>
        <v>0.2027027027027</v>
      </c>
      <c r="CF7" s="137">
        <v>667000</v>
      </c>
      <c r="CG7" s="138">
        <f>IFERROR(CF7/CB7,"-")</f>
        <v>9013.5135135135</v>
      </c>
      <c r="CH7" s="139">
        <v>2</v>
      </c>
      <c r="CI7" s="139">
        <v>3</v>
      </c>
      <c r="CJ7" s="139">
        <v>10</v>
      </c>
      <c r="CK7" s="140">
        <v>177</v>
      </c>
      <c r="CL7" s="141">
        <v>10799940</v>
      </c>
      <c r="CM7" s="141">
        <v>1475000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0.58345002558354</v>
      </c>
      <c r="B8" s="189" t="s">
        <v>285</v>
      </c>
      <c r="C8" s="189" t="s">
        <v>280</v>
      </c>
      <c r="D8" s="189" t="s">
        <v>281</v>
      </c>
      <c r="E8" s="189" t="s">
        <v>61</v>
      </c>
      <c r="F8" s="89" t="s">
        <v>286</v>
      </c>
      <c r="G8" s="89" t="s">
        <v>274</v>
      </c>
      <c r="H8" s="181">
        <v>4751101</v>
      </c>
      <c r="I8" s="80">
        <v>2886</v>
      </c>
      <c r="J8" s="80">
        <v>0</v>
      </c>
      <c r="K8" s="80">
        <v>86213</v>
      </c>
      <c r="L8" s="93">
        <v>1494</v>
      </c>
      <c r="M8" s="81">
        <f>IFERROR(L8/K8,"-")</f>
        <v>0.017329173094545</v>
      </c>
      <c r="N8" s="80">
        <v>44</v>
      </c>
      <c r="O8" s="80">
        <v>562</v>
      </c>
      <c r="P8" s="81">
        <f>IFERROR(N8/(L8),"-")</f>
        <v>0.029451137884873</v>
      </c>
      <c r="Q8" s="82">
        <f>IFERROR(H8/SUM(L8:L8),"-")</f>
        <v>3180.1211512718</v>
      </c>
      <c r="R8" s="83">
        <v>141</v>
      </c>
      <c r="S8" s="81">
        <f>IF(L8=0,"-",R8/L8)</f>
        <v>0.094377510040161</v>
      </c>
      <c r="T8" s="186">
        <v>2772030</v>
      </c>
      <c r="U8" s="187">
        <f>IFERROR(T8/L8,"-")</f>
        <v>1855.4417670683</v>
      </c>
      <c r="V8" s="187">
        <f>IFERROR(T8/R8,"-")</f>
        <v>19659.787234043</v>
      </c>
      <c r="W8" s="181">
        <f>SUM(T8:T8)-SUM(H8:H8)</f>
        <v>-1979071</v>
      </c>
      <c r="X8" s="85">
        <f>SUM(T8:T8)/SUM(H8:H8)</f>
        <v>0.58345002558354</v>
      </c>
      <c r="Y8" s="78"/>
      <c r="Z8" s="94">
        <v>62</v>
      </c>
      <c r="AA8" s="95">
        <f>IF(L8=0,"",IF(Z8=0,"",(Z8/L8)))</f>
        <v>0.041499330655957</v>
      </c>
      <c r="AB8" s="94">
        <v>1</v>
      </c>
      <c r="AC8" s="96">
        <f>IFERROR(AB8/Z8,"-")</f>
        <v>0.016129032258065</v>
      </c>
      <c r="AD8" s="97">
        <v>114000</v>
      </c>
      <c r="AE8" s="98">
        <f>IFERROR(AD8/Z8,"-")</f>
        <v>1838.7096774194</v>
      </c>
      <c r="AF8" s="99"/>
      <c r="AG8" s="99"/>
      <c r="AH8" s="99">
        <v>1</v>
      </c>
      <c r="AI8" s="100">
        <v>259</v>
      </c>
      <c r="AJ8" s="101">
        <f>IF(L8=0,"",IF(AI8=0,"",(AI8/L8)))</f>
        <v>0.17336010709505</v>
      </c>
      <c r="AK8" s="100">
        <v>14</v>
      </c>
      <c r="AL8" s="102">
        <f>IFERROR(AK8/AI8,"-")</f>
        <v>0.054054054054054</v>
      </c>
      <c r="AM8" s="103">
        <v>71240</v>
      </c>
      <c r="AN8" s="104">
        <f>IFERROR(AM8/AI8,"-")</f>
        <v>275.05791505792</v>
      </c>
      <c r="AO8" s="105">
        <v>8</v>
      </c>
      <c r="AP8" s="105">
        <v>5</v>
      </c>
      <c r="AQ8" s="105">
        <v>1</v>
      </c>
      <c r="AR8" s="106">
        <v>168</v>
      </c>
      <c r="AS8" s="107">
        <f>IF(L8=0,"",IF(AR8=0,"",(AR8/L8)))</f>
        <v>0.11244979919679</v>
      </c>
      <c r="AT8" s="106">
        <v>6</v>
      </c>
      <c r="AU8" s="108">
        <f>IFERROR(AT8/AR8,"-")</f>
        <v>0.035714285714286</v>
      </c>
      <c r="AV8" s="109">
        <v>32080</v>
      </c>
      <c r="AW8" s="110">
        <f>IFERROR(AV8/AR8,"-")</f>
        <v>190.95238095238</v>
      </c>
      <c r="AX8" s="111">
        <v>4</v>
      </c>
      <c r="AY8" s="111">
        <v>1</v>
      </c>
      <c r="AZ8" s="111">
        <v>1</v>
      </c>
      <c r="BA8" s="112">
        <v>371</v>
      </c>
      <c r="BB8" s="113">
        <f>IF(L8=0,"",IF(BA8=0,"",(BA8/L8)))</f>
        <v>0.2483266398929</v>
      </c>
      <c r="BC8" s="112">
        <v>20</v>
      </c>
      <c r="BD8" s="114">
        <f>IFERROR(BC8/BA8,"-")</f>
        <v>0.053908355795148</v>
      </c>
      <c r="BE8" s="115">
        <v>209690</v>
      </c>
      <c r="BF8" s="116">
        <f>IFERROR(BE8/BA8,"-")</f>
        <v>565.20215633423</v>
      </c>
      <c r="BG8" s="117">
        <v>11</v>
      </c>
      <c r="BH8" s="117">
        <v>3</v>
      </c>
      <c r="BI8" s="117">
        <v>6</v>
      </c>
      <c r="BJ8" s="119">
        <v>444</v>
      </c>
      <c r="BK8" s="120">
        <f>IF(L8=0,"",IF(BJ8=0,"",(BJ8/L8)))</f>
        <v>0.29718875502008</v>
      </c>
      <c r="BL8" s="121">
        <v>68</v>
      </c>
      <c r="BM8" s="122">
        <f>IFERROR(BL8/BJ8,"-")</f>
        <v>0.15315315315315</v>
      </c>
      <c r="BN8" s="123">
        <v>783770</v>
      </c>
      <c r="BO8" s="124">
        <f>IFERROR(BN8/BJ8,"-")</f>
        <v>1765.2477477477</v>
      </c>
      <c r="BP8" s="125">
        <v>35</v>
      </c>
      <c r="BQ8" s="125">
        <v>13</v>
      </c>
      <c r="BR8" s="125">
        <v>20</v>
      </c>
      <c r="BS8" s="126">
        <v>152</v>
      </c>
      <c r="BT8" s="127">
        <f>IF(L8=0,"",IF(BS8=0,"",(BS8/L8)))</f>
        <v>0.10174029451138</v>
      </c>
      <c r="BU8" s="128">
        <v>25</v>
      </c>
      <c r="BV8" s="129">
        <f>IFERROR(BU8/BS8,"-")</f>
        <v>0.16447368421053</v>
      </c>
      <c r="BW8" s="130">
        <v>944250</v>
      </c>
      <c r="BX8" s="131">
        <f>IFERROR(BW8/BS8,"-")</f>
        <v>6212.1710526316</v>
      </c>
      <c r="BY8" s="132">
        <v>11</v>
      </c>
      <c r="BZ8" s="132">
        <v>3</v>
      </c>
      <c r="CA8" s="132">
        <v>11</v>
      </c>
      <c r="CB8" s="133">
        <v>38</v>
      </c>
      <c r="CC8" s="134">
        <f>IF(L8=0,"",IF(CB8=0,"",(CB8/L8)))</f>
        <v>0.025435073627845</v>
      </c>
      <c r="CD8" s="135">
        <v>7</v>
      </c>
      <c r="CE8" s="136">
        <f>IFERROR(CD8/CB8,"-")</f>
        <v>0.18421052631579</v>
      </c>
      <c r="CF8" s="137">
        <v>617000</v>
      </c>
      <c r="CG8" s="138">
        <f>IFERROR(CF8/CB8,"-")</f>
        <v>16236.842105263</v>
      </c>
      <c r="CH8" s="139">
        <v>1</v>
      </c>
      <c r="CI8" s="139">
        <v>1</v>
      </c>
      <c r="CJ8" s="139">
        <v>5</v>
      </c>
      <c r="CK8" s="140">
        <v>141</v>
      </c>
      <c r="CL8" s="141">
        <v>2772030</v>
      </c>
      <c r="CM8" s="141">
        <v>371000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>
        <f>X9</f>
        <v>7.3271214090193</v>
      </c>
      <c r="B9" s="189" t="s">
        <v>287</v>
      </c>
      <c r="C9" s="189" t="s">
        <v>280</v>
      </c>
      <c r="D9" s="189" t="s">
        <v>281</v>
      </c>
      <c r="E9" s="189" t="s">
        <v>61</v>
      </c>
      <c r="F9" s="89" t="s">
        <v>288</v>
      </c>
      <c r="G9" s="89" t="s">
        <v>274</v>
      </c>
      <c r="H9" s="181">
        <v>144668</v>
      </c>
      <c r="I9" s="80">
        <v>111</v>
      </c>
      <c r="J9" s="80">
        <v>0</v>
      </c>
      <c r="K9" s="80">
        <v>12698</v>
      </c>
      <c r="L9" s="93">
        <v>34</v>
      </c>
      <c r="M9" s="81">
        <f>IFERROR(L9/K9,"-")</f>
        <v>0.0026775870215782</v>
      </c>
      <c r="N9" s="80">
        <v>2</v>
      </c>
      <c r="O9" s="80">
        <v>9</v>
      </c>
      <c r="P9" s="81">
        <f>IFERROR(N9/(L9),"-")</f>
        <v>0.058823529411765</v>
      </c>
      <c r="Q9" s="82">
        <f>IFERROR(H9/SUM(L9:L9),"-")</f>
        <v>4254.9411764706</v>
      </c>
      <c r="R9" s="83">
        <v>3</v>
      </c>
      <c r="S9" s="81">
        <f>IF(L9=0,"-",R9/L9)</f>
        <v>0.088235294117647</v>
      </c>
      <c r="T9" s="186">
        <v>1060000</v>
      </c>
      <c r="U9" s="187">
        <f>IFERROR(T9/L9,"-")</f>
        <v>31176.470588235</v>
      </c>
      <c r="V9" s="187">
        <f>IFERROR(T9/R9,"-")</f>
        <v>353333.33333333</v>
      </c>
      <c r="W9" s="181">
        <f>SUM(T9:T9)-SUM(H9:H9)</f>
        <v>915332</v>
      </c>
      <c r="X9" s="85">
        <f>SUM(T9:T9)/SUM(H9:H9)</f>
        <v>7.3271214090193</v>
      </c>
      <c r="Y9" s="78"/>
      <c r="Z9" s="94"/>
      <c r="AA9" s="95">
        <f>IF(L9=0,"",IF(Z9=0,"",(Z9/L9)))</f>
        <v>0</v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>
        <f>IF(L9=0,"",IF(AI9=0,"",(AI9/L9)))</f>
        <v>0</v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>
        <f>IF(L9=0,"",IF(AR9=0,"",(AR9/L9)))</f>
        <v>0</v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>
        <v>5</v>
      </c>
      <c r="BB9" s="113">
        <f>IF(L9=0,"",IF(BA9=0,"",(BA9/L9)))</f>
        <v>0.14705882352941</v>
      </c>
      <c r="BC9" s="112"/>
      <c r="BD9" s="114">
        <f>IFERROR(BC9/BA9,"-")</f>
        <v>0</v>
      </c>
      <c r="BE9" s="115"/>
      <c r="BF9" s="116">
        <f>IFERROR(BE9/BA9,"-")</f>
        <v>0</v>
      </c>
      <c r="BG9" s="117"/>
      <c r="BH9" s="117"/>
      <c r="BI9" s="117"/>
      <c r="BJ9" s="119">
        <v>13</v>
      </c>
      <c r="BK9" s="120">
        <f>IF(L9=0,"",IF(BJ9=0,"",(BJ9/L9)))</f>
        <v>0.38235294117647</v>
      </c>
      <c r="BL9" s="121">
        <v>1</v>
      </c>
      <c r="BM9" s="122">
        <f>IFERROR(BL9/BJ9,"-")</f>
        <v>0.076923076923077</v>
      </c>
      <c r="BN9" s="123">
        <v>103000</v>
      </c>
      <c r="BO9" s="124">
        <f>IFERROR(BN9/BJ9,"-")</f>
        <v>7923.0769230769</v>
      </c>
      <c r="BP9" s="125"/>
      <c r="BQ9" s="125"/>
      <c r="BR9" s="125">
        <v>1</v>
      </c>
      <c r="BS9" s="126">
        <v>12</v>
      </c>
      <c r="BT9" s="127">
        <f>IF(L9=0,"",IF(BS9=0,"",(BS9/L9)))</f>
        <v>0.35294117647059</v>
      </c>
      <c r="BU9" s="128">
        <v>1</v>
      </c>
      <c r="BV9" s="129">
        <f>IFERROR(BU9/BS9,"-")</f>
        <v>0.083333333333333</v>
      </c>
      <c r="BW9" s="130">
        <v>11000</v>
      </c>
      <c r="BX9" s="131">
        <f>IFERROR(BW9/BS9,"-")</f>
        <v>916.66666666667</v>
      </c>
      <c r="BY9" s="132"/>
      <c r="BZ9" s="132"/>
      <c r="CA9" s="132">
        <v>1</v>
      </c>
      <c r="CB9" s="133">
        <v>4</v>
      </c>
      <c r="CC9" s="134">
        <f>IF(L9=0,"",IF(CB9=0,"",(CB9/L9)))</f>
        <v>0.11764705882353</v>
      </c>
      <c r="CD9" s="135">
        <v>1</v>
      </c>
      <c r="CE9" s="136">
        <f>IFERROR(CD9/CB9,"-")</f>
        <v>0.25</v>
      </c>
      <c r="CF9" s="137">
        <v>946000</v>
      </c>
      <c r="CG9" s="138">
        <f>IFERROR(CF9/CB9,"-")</f>
        <v>236500</v>
      </c>
      <c r="CH9" s="139"/>
      <c r="CI9" s="139"/>
      <c r="CJ9" s="139">
        <v>1</v>
      </c>
      <c r="CK9" s="140">
        <v>3</v>
      </c>
      <c r="CL9" s="141">
        <v>1060000</v>
      </c>
      <c r="CM9" s="141">
        <v>946000</v>
      </c>
      <c r="CN9" s="141"/>
      <c r="CO9" s="142" t="str">
        <f>IF(AND(CM9=0,CN9=0),"",IF(AND(CM9&lt;=100000,CN9&lt;=100000),"",IF(CM9/CL9&gt;0.7,"男高",IF(CN9/CL9&gt;0.7,"女高",""))))</f>
        <v>男高</v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289</v>
      </c>
      <c r="G12" s="40"/>
      <c r="H12" s="184"/>
      <c r="I12" s="41">
        <f>SUM(I6:I11)</f>
        <v>5939</v>
      </c>
      <c r="J12" s="41">
        <f>SUM(J6:J11)</f>
        <v>0</v>
      </c>
      <c r="K12" s="41">
        <f>SUM(K6:K11)</f>
        <v>291490</v>
      </c>
      <c r="L12" s="41">
        <f>SUM(L6:L11)</f>
        <v>2810</v>
      </c>
      <c r="M12" s="42">
        <f>IFERROR(L12/K12,"-")</f>
        <v>0.009640124875639</v>
      </c>
      <c r="N12" s="77">
        <f>SUM(N6:N11)</f>
        <v>144</v>
      </c>
      <c r="O12" s="77">
        <f>SUM(O6:O11)</f>
        <v>986</v>
      </c>
      <c r="P12" s="42">
        <f>IFERROR(N12/L12,"-")</f>
        <v>0.051245551601423</v>
      </c>
      <c r="Q12" s="43">
        <f>IFERROR(H12/L12,"-")</f>
        <v>0</v>
      </c>
      <c r="R12" s="44">
        <f>SUM(R6:R11)</f>
        <v>321</v>
      </c>
      <c r="S12" s="42">
        <f>IFERROR(R12/L12,"-")</f>
        <v>0.11423487544484</v>
      </c>
      <c r="T12" s="184">
        <f>SUM(T6:T11)</f>
        <v>14631970</v>
      </c>
      <c r="U12" s="184">
        <f>IFERROR(T12/L12,"-")</f>
        <v>5207.1067615658</v>
      </c>
      <c r="V12" s="184">
        <f>IFERROR(T12/R12,"-")</f>
        <v>45582.46105919</v>
      </c>
      <c r="W12" s="184">
        <f>T12-H12</f>
        <v>14631970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