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<sst xmlns="http://schemas.openxmlformats.org/spreadsheetml/2006/main" uniqueCount="260">
  <si>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</si>
  <si>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</si>
  <si>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</si>
  <si>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</si>
  <si>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</si>
  <si>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</si>
  <si>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</si>
  <si>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</si>
  <si>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</si>
  <si>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</si>
  <si>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</si>
  <si>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</si>
  <si>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</si>
  <si>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</si>
  <si>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</si>
  <si>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</si>
  <si>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</si>
  <si>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</si>
  <si>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</si>
  <si>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</si>
  <si>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</si>
  <si>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</si>
  <si>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</si>
  <si>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</si>
  <si>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</si>
  <si>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</si>
  <si>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</si>
  <si>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</si>
  <si>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</si>
  <si>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</si>
  <si>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</si>
  <si>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</si>
  <si>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</si>
  <si>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</si>
  <si>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</si>
  <si>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</si>
  <si>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</si>
  <si>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</si>
  <si>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</si>
  <si>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</si>
  <si>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</si>
  <si>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</si>
  <si>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</si>
  <si>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</si>
  <si>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</si>
  <si>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</si>
  <si>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</si>
  <si>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</si>
  <si>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</si>
  <si>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</si>
  <si>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</si>
  <si>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</si>
  <si>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</si>
  <si>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</si>
  <si>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</si>
  <si>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</si>
  <si>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</si>
  <si>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icn050</t>
  </si>
  <si>
    <t>インターカラー</t>
  </si>
  <si>
    <t>DVDパッケージ＿ストーリー版(LINEver)（晶エリー）（高宮菜々子）</t>
  </si>
  <si>
    <t>え、美熟女が(LINEver)</t>
  </si>
  <si>
    <t>lp07</t>
  </si>
  <si>
    <t>スポニチ関東</t>
  </si>
  <si>
    <t>4C終面全5段</t>
  </si>
  <si>
    <t>2月12日(土)</t>
  </si>
  <si>
    <t>ic2854</t>
  </si>
  <si>
    <t>icn051</t>
  </si>
  <si>
    <t>スポニチ関西</t>
  </si>
  <si>
    <t>ic2855</t>
  </si>
  <si>
    <t>icn052</t>
  </si>
  <si>
    <t>スポニチ西部</t>
  </si>
  <si>
    <t>ic2856</t>
  </si>
  <si>
    <t>icn053</t>
  </si>
  <si>
    <t>スポニチ北海道</t>
  </si>
  <si>
    <t>ic2857</t>
  </si>
  <si>
    <t>ic2858</t>
  </si>
  <si>
    <t>(空電共通)</t>
  </si>
  <si>
    <t>空電</t>
  </si>
  <si>
    <t>空電 (共通)</t>
  </si>
  <si>
    <t>icn054</t>
  </si>
  <si>
    <t>デリヘル版3(LINEver)（高宮菜々子）</t>
  </si>
  <si>
    <t>70歳までの出会いリクルート</t>
  </si>
  <si>
    <t>スポーツ報知関東</t>
  </si>
  <si>
    <t>全5段つかみ4回</t>
  </si>
  <si>
    <t>2月06日(日)</t>
  </si>
  <si>
    <t>ic2859</t>
  </si>
  <si>
    <t>ic2860</t>
  </si>
  <si>
    <t>カオス版（晶エリー）</t>
  </si>
  <si>
    <t>従順な美熟女と出会う(私をペットにして)</t>
  </si>
  <si>
    <t>2月13日(日)</t>
  </si>
  <si>
    <t>icn055</t>
  </si>
  <si>
    <t>DVDパッケージ＿ストーリー版(LINEver)（晶エリー）（晶エリー,高宮菜々子）</t>
  </si>
  <si>
    <t>2月20日(日)</t>
  </si>
  <si>
    <t>ic2861</t>
  </si>
  <si>
    <t>ic2862</t>
  </si>
  <si>
    <t>デリヘル版2（大浦真奈美）</t>
  </si>
  <si>
    <t>もう50代の熟女だけど</t>
  </si>
  <si>
    <t>2月27日(日)</t>
  </si>
  <si>
    <t>ic2863</t>
  </si>
  <si>
    <t>icn056</t>
  </si>
  <si>
    <t>デイリースポーツ関西</t>
  </si>
  <si>
    <t>全5段・半5段段つかみ10段保証</t>
  </si>
  <si>
    <t>10段保証</t>
  </si>
  <si>
    <t>ic2864</t>
  </si>
  <si>
    <t>ic2865</t>
  </si>
  <si>
    <t>感動の熟女体験</t>
  </si>
  <si>
    <t>lp01</t>
  </si>
  <si>
    <t>icn057</t>
  </si>
  <si>
    <t>ic2866</t>
  </si>
  <si>
    <t>ic2867</t>
  </si>
  <si>
    <t>けしからん肉体の熟女に言い寄られる</t>
  </si>
  <si>
    <t>icn058</t>
  </si>
  <si>
    <t>右女9版(ヘスティア)(LINEver)（大浦真奈美）</t>
  </si>
  <si>
    <t>もう50代の熟女だけどLINEで誘ってもいい</t>
  </si>
  <si>
    <t>ic2868</t>
  </si>
  <si>
    <t>ic2869</t>
  </si>
  <si>
    <t>icn059</t>
  </si>
  <si>
    <t>①再婚&amp;理解者版(LINEver)（高宮菜々子）</t>
  </si>
  <si>
    <t>①再婚&amp;理解者</t>
  </si>
  <si>
    <t>ニッカン西部</t>
  </si>
  <si>
    <t>半2段つかみ20段保証</t>
  </si>
  <si>
    <t>1～10日</t>
  </si>
  <si>
    <t>ic2870</t>
  </si>
  <si>
    <t>ic2871</t>
  </si>
  <si>
    <t>②興奮版（晶エリー）</t>
  </si>
  <si>
    <t>②70歳までの出会いリクルート</t>
  </si>
  <si>
    <t>11～20日</t>
  </si>
  <si>
    <t>icn060</t>
  </si>
  <si>
    <t>③LINE版(つかみ)（大浦真奈美）</t>
  </si>
  <si>
    <t>③LINEで熟女と出会いができるんです！</t>
  </si>
  <si>
    <t>21～31日</t>
  </si>
  <si>
    <t>ic2872</t>
  </si>
  <si>
    <t>ic2873</t>
  </si>
  <si>
    <t>icn061</t>
  </si>
  <si>
    <t>全5段</t>
  </si>
  <si>
    <t>2月05日(土)</t>
  </si>
  <si>
    <t>ic2874</t>
  </si>
  <si>
    <t>ic2875</t>
  </si>
  <si>
    <t>icn062</t>
  </si>
  <si>
    <t>ic2876</t>
  </si>
  <si>
    <t>ic2877</t>
  </si>
  <si>
    <t>icn063</t>
  </si>
  <si>
    <t>サンスポ関東</t>
  </si>
  <si>
    <t>ic2878</t>
  </si>
  <si>
    <t>ic2879</t>
  </si>
  <si>
    <t>ic2880</t>
  </si>
  <si>
    <t>コンパニオン版（大浦真奈美）</t>
  </si>
  <si>
    <t>日本の出会い系番付第1位に推薦します</t>
  </si>
  <si>
    <t>1C終面全5段</t>
  </si>
  <si>
    <t>ic2881</t>
  </si>
  <si>
    <t>icn064</t>
  </si>
  <si>
    <t>サンスポ関西</t>
  </si>
  <si>
    <t>ic2882</t>
  </si>
  <si>
    <t>ic2883</t>
  </si>
  <si>
    <t>ic2884</t>
  </si>
  <si>
    <t>ic2885</t>
  </si>
  <si>
    <t>icn065</t>
  </si>
  <si>
    <t>スポーツ報知関西</t>
  </si>
  <si>
    <t>2月26日(土)</t>
  </si>
  <si>
    <t>ic2886</t>
  </si>
  <si>
    <t>ic2887</t>
  </si>
  <si>
    <t>ic2888</t>
  </si>
  <si>
    <t>2月23日(水)</t>
  </si>
  <si>
    <t>ic2889</t>
  </si>
  <si>
    <t>icn066</t>
  </si>
  <si>
    <t>ic2890</t>
  </si>
  <si>
    <t>ic2891</t>
  </si>
  <si>
    <t>icn067</t>
  </si>
  <si>
    <t>ニッカン関西</t>
  </si>
  <si>
    <t>ic2892</t>
  </si>
  <si>
    <t>ic2893</t>
  </si>
  <si>
    <t>ic2894</t>
  </si>
  <si>
    <t>食事の後にお持ち帰りしたぜ</t>
  </si>
  <si>
    <t>半5段</t>
  </si>
  <si>
    <t>ic2895</t>
  </si>
  <si>
    <t>icn068</t>
  </si>
  <si>
    <t>ic2896</t>
  </si>
  <si>
    <t>ic2897</t>
  </si>
  <si>
    <t>ic2898</t>
  </si>
  <si>
    <t>2月18日(金)</t>
  </si>
  <si>
    <t>ic2899</t>
  </si>
  <si>
    <t>ic2900</t>
  </si>
  <si>
    <t>ic2901</t>
  </si>
  <si>
    <t>icn069</t>
  </si>
  <si>
    <t>大正版(LINEver)（高宮菜々子）</t>
  </si>
  <si>
    <t>4C終面雑報</t>
  </si>
  <si>
    <t>2月01日(火)</t>
  </si>
  <si>
    <t>ic2902</t>
  </si>
  <si>
    <t>ic2903</t>
  </si>
  <si>
    <t>ic2904</t>
  </si>
  <si>
    <t>記事(ノーマル)（）</t>
  </si>
  <si>
    <t>198「43歳美人熟女。顔出し写真掲載。しかも迫力ボディ」</t>
  </si>
  <si>
    <t>4C記事枠</t>
  </si>
  <si>
    <t>ic2905</t>
  </si>
  <si>
    <t>記事(黄)（）</t>
  </si>
  <si>
    <t>199「出会い史上、最もブックマークされた出会いのサイト」</t>
  </si>
  <si>
    <t>ic2906</t>
  </si>
  <si>
    <t>記事(赤)（）</t>
  </si>
  <si>
    <t>200「ナンパ不要。美熟女ホイホイの神サイト」</t>
  </si>
  <si>
    <t>ic2907</t>
  </si>
  <si>
    <t>記事(青)（）</t>
  </si>
  <si>
    <t>201「新人熟女が100人追加！今がチャンスだ入れ喰い状態、急げ急げ！」</t>
  </si>
  <si>
    <t>ic2908</t>
  </si>
  <si>
    <t>共通</t>
  </si>
  <si>
    <t>ic2909</t>
  </si>
  <si>
    <t>九スポ</t>
  </si>
  <si>
    <t>記事枠</t>
  </si>
  <si>
    <t>ic2910</t>
  </si>
  <si>
    <t>新聞 TOTAL</t>
  </si>
  <si>
    <t>●雑誌 広告</t>
  </si>
  <si>
    <t>icn049</t>
  </si>
  <si>
    <t>日本ジャーナル出版</t>
  </si>
  <si>
    <t>グリーン版(LINEver)（高宮菜々子）</t>
  </si>
  <si>
    <t>元手0円！LINEで始まる出会い</t>
  </si>
  <si>
    <t>週刊実話</t>
  </si>
  <si>
    <t>表4</t>
  </si>
  <si>
    <t>2月24日(木)</t>
  </si>
  <si>
    <t>za213</t>
  </si>
  <si>
    <t>za214</t>
  </si>
  <si>
    <t>ad770</t>
  </si>
  <si>
    <t>アドライヴ</t>
  </si>
  <si>
    <t>いろいろ</t>
  </si>
  <si>
    <t>企画枠高宮菜々子さんメインB</t>
  </si>
  <si>
    <t>実話カタログ企画</t>
  </si>
  <si>
    <t>企画枠</t>
  </si>
  <si>
    <t>ad771</t>
  </si>
  <si>
    <t>adn001</t>
  </si>
  <si>
    <t>大洋図書</t>
  </si>
  <si>
    <t>1P記事_求む！LINE版_ヘスティア</t>
  </si>
  <si>
    <t>金のEX DVD</t>
  </si>
  <si>
    <t>2月17日(木)</t>
  </si>
  <si>
    <t>ad772</t>
  </si>
  <si>
    <t>ad773</t>
  </si>
  <si>
    <t>adn002</t>
  </si>
  <si>
    <t>臨時増刊ラヴァーズ</t>
  </si>
  <si>
    <t>2月21日(月)</t>
  </si>
  <si>
    <t>ad774</t>
  </si>
  <si>
    <t>ad775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</si>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</sst>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0.58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3</v>
      </c>
      <c r="M6" s="80">
        <v>0</v>
      </c>
      <c r="N6" s="80">
        <v>223</v>
      </c>
      <c r="O6" s="91">
        <v>2</v>
      </c>
      <c r="P6" s="92">
        <v>0</v>
      </c>
      <c r="Q6" s="93">
        <f>O6+P6</f>
        <v>2</v>
      </c>
      <c r="R6" s="81">
        <f>IFERROR(Q6/N6,"-")</f>
        <v>0.0089686098654709</v>
      </c>
      <c r="S6" s="80">
        <v>0</v>
      </c>
      <c r="T6" s="80">
        <v>2</v>
      </c>
      <c r="U6" s="81">
        <f>IFERROR(T6/(Q6),"-")</f>
        <v>1</v>
      </c>
      <c r="V6" s="82">
        <f>IFERROR(K6/SUM(Q6:Q14),"-")</f>
        <v>8641.975308642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SUM(Y6:Y14)-SUM(K6:K14)</f>
        <v>-294000</v>
      </c>
      <c r="AC6" s="85">
        <f>SUM(Y6:Y14)/SUM(K6:K14)</f>
        <v>0.58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2</v>
      </c>
      <c r="BP6" s="120">
        <f>IF(Q6=0,"",IF(BO6=0,"",(BO6/Q6)))</f>
        <v>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/>
      <c r="I7" s="89"/>
      <c r="J7" s="89"/>
      <c r="K7" s="181"/>
      <c r="L7" s="80">
        <v>95</v>
      </c>
      <c r="M7" s="80">
        <v>0</v>
      </c>
      <c r="N7" s="80">
        <v>318</v>
      </c>
      <c r="O7" s="91">
        <v>26</v>
      </c>
      <c r="P7" s="92">
        <v>0</v>
      </c>
      <c r="Q7" s="93">
        <f>O7+P7</f>
        <v>26</v>
      </c>
      <c r="R7" s="81">
        <f>IFERROR(Q7/N7,"-")</f>
        <v>0.081761006289308</v>
      </c>
      <c r="S7" s="80">
        <v>1</v>
      </c>
      <c r="T7" s="80">
        <v>11</v>
      </c>
      <c r="U7" s="81">
        <f>IFERROR(T7/(Q7),"-")</f>
        <v>0.42307692307692</v>
      </c>
      <c r="V7" s="82"/>
      <c r="W7" s="83">
        <v>2</v>
      </c>
      <c r="X7" s="81">
        <f>IF(Q7=0,"-",W7/Q7)</f>
        <v>0.076923076923077</v>
      </c>
      <c r="Y7" s="186">
        <v>123000</v>
      </c>
      <c r="Z7" s="187">
        <f>IFERROR(Y7/Q7,"-")</f>
        <v>4730.7692307692</v>
      </c>
      <c r="AA7" s="187">
        <f>IFERROR(Y7/W7,"-")</f>
        <v>61500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0.076923076923077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5</v>
      </c>
      <c r="AX7" s="107">
        <f>IF(Q7=0,"",IF(AW7=0,"",(AW7/Q7)))</f>
        <v>0.19230769230769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8</v>
      </c>
      <c r="BG7" s="113">
        <f>IF(Q7=0,"",IF(BF7=0,"",(BF7/Q7)))</f>
        <v>0.30769230769231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5</v>
      </c>
      <c r="BP7" s="120">
        <f>IF(Q7=0,"",IF(BO7=0,"",(BO7/Q7)))</f>
        <v>0.19230769230769</v>
      </c>
      <c r="BQ7" s="121">
        <v>1</v>
      </c>
      <c r="BR7" s="122">
        <f>IFERROR(BQ7/BO7,"-")</f>
        <v>0.2</v>
      </c>
      <c r="BS7" s="123">
        <v>23000</v>
      </c>
      <c r="BT7" s="124">
        <f>IFERROR(BS7/BO7,"-")</f>
        <v>4600</v>
      </c>
      <c r="BU7" s="125"/>
      <c r="BV7" s="125"/>
      <c r="BW7" s="125">
        <v>1</v>
      </c>
      <c r="BX7" s="126">
        <v>6</v>
      </c>
      <c r="BY7" s="127">
        <f>IF(Q7=0,"",IF(BX7=0,"",(BX7/Q7)))</f>
        <v>0.23076923076923</v>
      </c>
      <c r="BZ7" s="128">
        <v>2</v>
      </c>
      <c r="CA7" s="129">
        <f>IFERROR(BZ7/BX7,"-")</f>
        <v>0.33333333333333</v>
      </c>
      <c r="CB7" s="130">
        <v>123000</v>
      </c>
      <c r="CC7" s="131">
        <f>IFERROR(CB7/BX7,"-")</f>
        <v>20500</v>
      </c>
      <c r="CD7" s="132"/>
      <c r="CE7" s="132"/>
      <c r="CF7" s="132">
        <v>2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123000</v>
      </c>
      <c r="CR7" s="141">
        <v>108000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66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67</v>
      </c>
      <c r="I8" s="89" t="s">
        <v>63</v>
      </c>
      <c r="J8" s="190" t="s">
        <v>64</v>
      </c>
      <c r="K8" s="181"/>
      <c r="L8" s="80">
        <v>1</v>
      </c>
      <c r="M8" s="80">
        <v>0</v>
      </c>
      <c r="N8" s="80">
        <v>143</v>
      </c>
      <c r="O8" s="91">
        <v>1</v>
      </c>
      <c r="P8" s="92">
        <v>0</v>
      </c>
      <c r="Q8" s="93">
        <f>O8+P8</f>
        <v>1</v>
      </c>
      <c r="R8" s="81">
        <f>IFERROR(Q8/N8,"-")</f>
        <v>0.006993006993007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>
        <v>1</v>
      </c>
      <c r="CH8" s="134">
        <f>IF(Q8=0,"",IF(CG8=0,"",(CG8/Q8)))</f>
        <v>1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68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/>
      <c r="I9" s="89"/>
      <c r="J9" s="89"/>
      <c r="K9" s="181"/>
      <c r="L9" s="80">
        <v>67</v>
      </c>
      <c r="M9" s="80">
        <v>0</v>
      </c>
      <c r="N9" s="80">
        <v>222</v>
      </c>
      <c r="O9" s="91">
        <v>19</v>
      </c>
      <c r="P9" s="92">
        <v>0</v>
      </c>
      <c r="Q9" s="93">
        <f>O9+P9</f>
        <v>19</v>
      </c>
      <c r="R9" s="81">
        <f>IFERROR(Q9/N9,"-")</f>
        <v>0.085585585585586</v>
      </c>
      <c r="S9" s="80">
        <v>1</v>
      </c>
      <c r="T9" s="80">
        <v>5</v>
      </c>
      <c r="U9" s="81">
        <f>IFERROR(T9/(Q9),"-")</f>
        <v>0.26315789473684</v>
      </c>
      <c r="V9" s="82"/>
      <c r="W9" s="83">
        <v>2</v>
      </c>
      <c r="X9" s="81">
        <f>IF(Q9=0,"-",W9/Q9)</f>
        <v>0.10526315789474</v>
      </c>
      <c r="Y9" s="186">
        <v>36000</v>
      </c>
      <c r="Z9" s="187">
        <f>IFERROR(Y9/Q9,"-")</f>
        <v>1894.7368421053</v>
      </c>
      <c r="AA9" s="187">
        <f>IFERROR(Y9/W9,"-")</f>
        <v>18000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4</v>
      </c>
      <c r="AO9" s="101">
        <f>IF(Q9=0,"",IF(AN9=0,"",(AN9/Q9)))</f>
        <v>0.21052631578947</v>
      </c>
      <c r="AP9" s="100">
        <v>1</v>
      </c>
      <c r="AQ9" s="102">
        <f>IFERROR(AP9/AN9,"-")</f>
        <v>0.25</v>
      </c>
      <c r="AR9" s="103">
        <v>21000</v>
      </c>
      <c r="AS9" s="104">
        <f>IFERROR(AR9/AN9,"-")</f>
        <v>5250</v>
      </c>
      <c r="AT9" s="105"/>
      <c r="AU9" s="105"/>
      <c r="AV9" s="105">
        <v>1</v>
      </c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4</v>
      </c>
      <c r="BG9" s="113">
        <f>IF(Q9=0,"",IF(BF9=0,"",(BF9/Q9)))</f>
        <v>0.21052631578947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8</v>
      </c>
      <c r="BP9" s="120">
        <f>IF(Q9=0,"",IF(BO9=0,"",(BO9/Q9)))</f>
        <v>0.42105263157895</v>
      </c>
      <c r="BQ9" s="121">
        <v>1</v>
      </c>
      <c r="BR9" s="122">
        <f>IFERROR(BQ9/BO9,"-")</f>
        <v>0.125</v>
      </c>
      <c r="BS9" s="123">
        <v>15000</v>
      </c>
      <c r="BT9" s="124">
        <f>IFERROR(BS9/BO9,"-")</f>
        <v>1875</v>
      </c>
      <c r="BU9" s="125"/>
      <c r="BV9" s="125">
        <v>1</v>
      </c>
      <c r="BW9" s="125"/>
      <c r="BX9" s="126">
        <v>2</v>
      </c>
      <c r="BY9" s="127">
        <f>IF(Q9=0,"",IF(BX9=0,"",(BX9/Q9)))</f>
        <v>0.10526315789474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0.052631578947368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2</v>
      </c>
      <c r="CQ9" s="141">
        <v>36000</v>
      </c>
      <c r="CR9" s="141">
        <v>21000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69</v>
      </c>
      <c r="C10" s="189" t="s">
        <v>58</v>
      </c>
      <c r="D10" s="189"/>
      <c r="E10" s="189" t="s">
        <v>59</v>
      </c>
      <c r="F10" s="189" t="s">
        <v>60</v>
      </c>
      <c r="G10" s="189" t="s">
        <v>61</v>
      </c>
      <c r="H10" s="89" t="s">
        <v>70</v>
      </c>
      <c r="I10" s="89" t="s">
        <v>63</v>
      </c>
      <c r="J10" s="190" t="s">
        <v>64</v>
      </c>
      <c r="K10" s="181"/>
      <c r="L10" s="80">
        <v>0</v>
      </c>
      <c r="M10" s="80">
        <v>0</v>
      </c>
      <c r="N10" s="80">
        <v>45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71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/>
      <c r="I11" s="89"/>
      <c r="J11" s="89"/>
      <c r="K11" s="181"/>
      <c r="L11" s="80">
        <v>26</v>
      </c>
      <c r="M11" s="80">
        <v>0</v>
      </c>
      <c r="N11" s="80">
        <v>79</v>
      </c>
      <c r="O11" s="91">
        <v>14</v>
      </c>
      <c r="P11" s="92">
        <v>0</v>
      </c>
      <c r="Q11" s="93">
        <f>O11+P11</f>
        <v>14</v>
      </c>
      <c r="R11" s="81">
        <f>IFERROR(Q11/N11,"-")</f>
        <v>0.17721518987342</v>
      </c>
      <c r="S11" s="80">
        <v>1</v>
      </c>
      <c r="T11" s="80">
        <v>2</v>
      </c>
      <c r="U11" s="81">
        <f>IFERROR(T11/(Q11),"-")</f>
        <v>0.14285714285714</v>
      </c>
      <c r="V11" s="82"/>
      <c r="W11" s="83">
        <v>2</v>
      </c>
      <c r="X11" s="81">
        <f>IF(Q11=0,"-",W11/Q11)</f>
        <v>0.14285714285714</v>
      </c>
      <c r="Y11" s="186">
        <v>43000</v>
      </c>
      <c r="Z11" s="187">
        <f>IFERROR(Y11/Q11,"-")</f>
        <v>3071.4285714286</v>
      </c>
      <c r="AA11" s="187">
        <f>IFERROR(Y11/W11,"-")</f>
        <v>21500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0.071428571428571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2</v>
      </c>
      <c r="AX11" s="107">
        <f>IF(Q11=0,"",IF(AW11=0,"",(AW11/Q11)))</f>
        <v>0.14285714285714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2</v>
      </c>
      <c r="BG11" s="113">
        <f>IF(Q11=0,"",IF(BF11=0,"",(BF11/Q11)))</f>
        <v>0.14285714285714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5</v>
      </c>
      <c r="BP11" s="120">
        <f>IF(Q11=0,"",IF(BO11=0,"",(BO11/Q11)))</f>
        <v>0.35714285714286</v>
      </c>
      <c r="BQ11" s="121">
        <v>1</v>
      </c>
      <c r="BR11" s="122">
        <f>IFERROR(BQ11/BO11,"-")</f>
        <v>0.2</v>
      </c>
      <c r="BS11" s="123">
        <v>3000</v>
      </c>
      <c r="BT11" s="124">
        <f>IFERROR(BS11/BO11,"-")</f>
        <v>600</v>
      </c>
      <c r="BU11" s="125">
        <v>1</v>
      </c>
      <c r="BV11" s="125"/>
      <c r="BW11" s="125"/>
      <c r="BX11" s="126">
        <v>3</v>
      </c>
      <c r="BY11" s="127">
        <f>IF(Q11=0,"",IF(BX11=0,"",(BX11/Q11)))</f>
        <v>0.21428571428571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0.071428571428571</v>
      </c>
      <c r="CI11" s="135">
        <v>1</v>
      </c>
      <c r="CJ11" s="136">
        <f>IFERROR(CI11/CG11,"-")</f>
        <v>1</v>
      </c>
      <c r="CK11" s="137">
        <v>40000</v>
      </c>
      <c r="CL11" s="138">
        <f>IFERROR(CK11/CG11,"-")</f>
        <v>40000</v>
      </c>
      <c r="CM11" s="139"/>
      <c r="CN11" s="139"/>
      <c r="CO11" s="139">
        <v>1</v>
      </c>
      <c r="CP11" s="140">
        <v>2</v>
      </c>
      <c r="CQ11" s="141">
        <v>43000</v>
      </c>
      <c r="CR11" s="141">
        <v>40000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72</v>
      </c>
      <c r="C12" s="189" t="s">
        <v>58</v>
      </c>
      <c r="D12" s="189"/>
      <c r="E12" s="189" t="s">
        <v>59</v>
      </c>
      <c r="F12" s="189" t="s">
        <v>60</v>
      </c>
      <c r="G12" s="189" t="s">
        <v>61</v>
      </c>
      <c r="H12" s="89" t="s">
        <v>73</v>
      </c>
      <c r="I12" s="89" t="s">
        <v>63</v>
      </c>
      <c r="J12" s="190" t="s">
        <v>64</v>
      </c>
      <c r="K12" s="181"/>
      <c r="L12" s="80">
        <v>0</v>
      </c>
      <c r="M12" s="80">
        <v>0</v>
      </c>
      <c r="N12" s="80">
        <v>63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74</v>
      </c>
      <c r="C13" s="189" t="s">
        <v>58</v>
      </c>
      <c r="D13" s="189"/>
      <c r="E13" s="189" t="s">
        <v>59</v>
      </c>
      <c r="F13" s="189" t="s">
        <v>60</v>
      </c>
      <c r="G13" s="189" t="s">
        <v>61</v>
      </c>
      <c r="H13" s="89"/>
      <c r="I13" s="89"/>
      <c r="J13" s="89"/>
      <c r="K13" s="181"/>
      <c r="L13" s="80">
        <v>28</v>
      </c>
      <c r="M13" s="80">
        <v>0</v>
      </c>
      <c r="N13" s="80">
        <v>89</v>
      </c>
      <c r="O13" s="91">
        <v>5</v>
      </c>
      <c r="P13" s="92">
        <v>0</v>
      </c>
      <c r="Q13" s="93">
        <f>O13+P13</f>
        <v>5</v>
      </c>
      <c r="R13" s="81">
        <f>IFERROR(Q13/N13,"-")</f>
        <v>0.056179775280899</v>
      </c>
      <c r="S13" s="80">
        <v>1</v>
      </c>
      <c r="T13" s="80">
        <v>2</v>
      </c>
      <c r="U13" s="81">
        <f>IFERROR(T13/(Q13),"-")</f>
        <v>0.4</v>
      </c>
      <c r="V13" s="82"/>
      <c r="W13" s="83">
        <v>2</v>
      </c>
      <c r="X13" s="81">
        <f>IF(Q13=0,"-",W13/Q13)</f>
        <v>0.4</v>
      </c>
      <c r="Y13" s="186">
        <v>106000</v>
      </c>
      <c r="Z13" s="187">
        <f>IFERROR(Y13/Q13,"-")</f>
        <v>21200</v>
      </c>
      <c r="AA13" s="187">
        <f>IFERROR(Y13/W13,"-")</f>
        <v>53000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2</v>
      </c>
      <c r="AO13" s="101">
        <f>IF(Q13=0,"",IF(AN13=0,"",(AN13/Q13)))</f>
        <v>0.4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3</v>
      </c>
      <c r="BP13" s="120">
        <f>IF(Q13=0,"",IF(BO13=0,"",(BO13/Q13)))</f>
        <v>0.6</v>
      </c>
      <c r="BQ13" s="121">
        <v>2</v>
      </c>
      <c r="BR13" s="122">
        <f>IFERROR(BQ13/BO13,"-")</f>
        <v>0.66666666666667</v>
      </c>
      <c r="BS13" s="123">
        <v>106000</v>
      </c>
      <c r="BT13" s="124">
        <f>IFERROR(BS13/BO13,"-")</f>
        <v>35333.333333333</v>
      </c>
      <c r="BU13" s="125"/>
      <c r="BV13" s="125"/>
      <c r="BW13" s="125">
        <v>2</v>
      </c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2</v>
      </c>
      <c r="CQ13" s="141">
        <v>106000</v>
      </c>
      <c r="CR13" s="141">
        <v>90000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75</v>
      </c>
      <c r="C14" s="189" t="s">
        <v>58</v>
      </c>
      <c r="D14" s="189"/>
      <c r="E14" s="189" t="s">
        <v>76</v>
      </c>
      <c r="F14" s="189" t="s">
        <v>76</v>
      </c>
      <c r="G14" s="189" t="s">
        <v>77</v>
      </c>
      <c r="H14" s="89" t="s">
        <v>78</v>
      </c>
      <c r="I14" s="89"/>
      <c r="J14" s="89"/>
      <c r="K14" s="181"/>
      <c r="L14" s="80">
        <v>107</v>
      </c>
      <c r="M14" s="80">
        <v>64</v>
      </c>
      <c r="N14" s="80">
        <v>28</v>
      </c>
      <c r="O14" s="91">
        <v>14</v>
      </c>
      <c r="P14" s="92">
        <v>0</v>
      </c>
      <c r="Q14" s="93">
        <f>O14+P14</f>
        <v>14</v>
      </c>
      <c r="R14" s="81">
        <f>IFERROR(Q14/N14,"-")</f>
        <v>0.5</v>
      </c>
      <c r="S14" s="80">
        <v>2</v>
      </c>
      <c r="T14" s="80">
        <v>1</v>
      </c>
      <c r="U14" s="81">
        <f>IFERROR(T14/(Q14),"-")</f>
        <v>0.071428571428571</v>
      </c>
      <c r="V14" s="82"/>
      <c r="W14" s="83">
        <v>3</v>
      </c>
      <c r="X14" s="81">
        <f>IF(Q14=0,"-",W14/Q14)</f>
        <v>0.21428571428571</v>
      </c>
      <c r="Y14" s="186">
        <v>98000</v>
      </c>
      <c r="Z14" s="187">
        <f>IFERROR(Y14/Q14,"-")</f>
        <v>7000</v>
      </c>
      <c r="AA14" s="187">
        <f>IFERROR(Y14/W14,"-")</f>
        <v>32666.666666667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0.071428571428571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8</v>
      </c>
      <c r="BP14" s="120">
        <f>IF(Q14=0,"",IF(BO14=0,"",(BO14/Q14)))</f>
        <v>0.57142857142857</v>
      </c>
      <c r="BQ14" s="121">
        <v>2</v>
      </c>
      <c r="BR14" s="122">
        <f>IFERROR(BQ14/BO14,"-")</f>
        <v>0.25</v>
      </c>
      <c r="BS14" s="123">
        <v>41000</v>
      </c>
      <c r="BT14" s="124">
        <f>IFERROR(BS14/BO14,"-")</f>
        <v>5125</v>
      </c>
      <c r="BU14" s="125"/>
      <c r="BV14" s="125"/>
      <c r="BW14" s="125">
        <v>2</v>
      </c>
      <c r="BX14" s="126">
        <v>3</v>
      </c>
      <c r="BY14" s="127">
        <f>IF(Q14=0,"",IF(BX14=0,"",(BX14/Q14)))</f>
        <v>0.21428571428571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2</v>
      </c>
      <c r="CH14" s="134">
        <f>IF(Q14=0,"",IF(CG14=0,"",(CG14/Q14)))</f>
        <v>0.14285714285714</v>
      </c>
      <c r="CI14" s="135">
        <v>2</v>
      </c>
      <c r="CJ14" s="136">
        <f>IFERROR(CI14/CG14,"-")</f>
        <v>1</v>
      </c>
      <c r="CK14" s="137">
        <v>60000</v>
      </c>
      <c r="CL14" s="138">
        <f>IFERROR(CK14/CG14,"-")</f>
        <v>30000</v>
      </c>
      <c r="CM14" s="139">
        <v>1</v>
      </c>
      <c r="CN14" s="139"/>
      <c r="CO14" s="139">
        <v>1</v>
      </c>
      <c r="CP14" s="140">
        <v>3</v>
      </c>
      <c r="CQ14" s="141">
        <v>98000</v>
      </c>
      <c r="CR14" s="141">
        <v>57000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>
        <f>AC15</f>
        <v>0.57692307692308</v>
      </c>
      <c r="B15" s="189" t="s">
        <v>79</v>
      </c>
      <c r="C15" s="189" t="s">
        <v>58</v>
      </c>
      <c r="D15" s="189"/>
      <c r="E15" s="189" t="s">
        <v>80</v>
      </c>
      <c r="F15" s="189" t="s">
        <v>81</v>
      </c>
      <c r="G15" s="189" t="s">
        <v>61</v>
      </c>
      <c r="H15" s="89" t="s">
        <v>82</v>
      </c>
      <c r="I15" s="89" t="s">
        <v>83</v>
      </c>
      <c r="J15" s="191" t="s">
        <v>84</v>
      </c>
      <c r="K15" s="181">
        <v>520000</v>
      </c>
      <c r="L15" s="80">
        <v>0</v>
      </c>
      <c r="M15" s="80">
        <v>0</v>
      </c>
      <c r="N15" s="80">
        <v>116</v>
      </c>
      <c r="O15" s="91">
        <v>0</v>
      </c>
      <c r="P15" s="92">
        <v>0</v>
      </c>
      <c r="Q15" s="93">
        <f>O15+P15</f>
        <v>0</v>
      </c>
      <c r="R15" s="81">
        <f>IFERROR(Q15/N15,"-")</f>
        <v>0</v>
      </c>
      <c r="S15" s="80">
        <v>0</v>
      </c>
      <c r="T15" s="80">
        <v>0</v>
      </c>
      <c r="U15" s="81" t="str">
        <f>IFERROR(T15/(Q15),"-")</f>
        <v>-</v>
      </c>
      <c r="V15" s="82">
        <f>IFERROR(K15/SUM(Q15:Q21),"-")</f>
        <v>14054.054054054</v>
      </c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>
        <f>SUM(Y15:Y21)-SUM(K15:K21)</f>
        <v>-220000</v>
      </c>
      <c r="AC15" s="85">
        <f>SUM(Y15:Y21)/SUM(K15:K21)</f>
        <v>0.57692307692308</v>
      </c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85</v>
      </c>
      <c r="C16" s="189" t="s">
        <v>58</v>
      </c>
      <c r="D16" s="189"/>
      <c r="E16" s="189" t="s">
        <v>80</v>
      </c>
      <c r="F16" s="189" t="s">
        <v>81</v>
      </c>
      <c r="G16" s="189" t="s">
        <v>61</v>
      </c>
      <c r="H16" s="89"/>
      <c r="I16" s="89" t="s">
        <v>83</v>
      </c>
      <c r="J16" s="89"/>
      <c r="K16" s="181"/>
      <c r="L16" s="80">
        <v>54</v>
      </c>
      <c r="M16" s="80">
        <v>0</v>
      </c>
      <c r="N16" s="80">
        <v>203</v>
      </c>
      <c r="O16" s="91">
        <v>12</v>
      </c>
      <c r="P16" s="92">
        <v>0</v>
      </c>
      <c r="Q16" s="93">
        <f>O16+P16</f>
        <v>12</v>
      </c>
      <c r="R16" s="81">
        <f>IFERROR(Q16/N16,"-")</f>
        <v>0.059113300492611</v>
      </c>
      <c r="S16" s="80">
        <v>1</v>
      </c>
      <c r="T16" s="80">
        <v>3</v>
      </c>
      <c r="U16" s="81">
        <f>IFERROR(T16/(Q16),"-")</f>
        <v>0.25</v>
      </c>
      <c r="V16" s="82"/>
      <c r="W16" s="83">
        <v>2</v>
      </c>
      <c r="X16" s="81">
        <f>IF(Q16=0,"-",W16/Q16)</f>
        <v>0.16666666666667</v>
      </c>
      <c r="Y16" s="186">
        <v>115000</v>
      </c>
      <c r="Z16" s="187">
        <f>IFERROR(Y16/Q16,"-")</f>
        <v>9583.3333333333</v>
      </c>
      <c r="AA16" s="187">
        <f>IFERROR(Y16/W16,"-")</f>
        <v>57500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0.083333333333333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2</v>
      </c>
      <c r="BG16" s="113">
        <f>IF(Q16=0,"",IF(BF16=0,"",(BF16/Q16)))</f>
        <v>0.16666666666667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8</v>
      </c>
      <c r="BP16" s="120">
        <f>IF(Q16=0,"",IF(BO16=0,"",(BO16/Q16)))</f>
        <v>0.66666666666667</v>
      </c>
      <c r="BQ16" s="121">
        <v>2</v>
      </c>
      <c r="BR16" s="122">
        <f>IFERROR(BQ16/BO16,"-")</f>
        <v>0.25</v>
      </c>
      <c r="BS16" s="123">
        <v>115000</v>
      </c>
      <c r="BT16" s="124">
        <f>IFERROR(BS16/BO16,"-")</f>
        <v>14375</v>
      </c>
      <c r="BU16" s="125">
        <v>1</v>
      </c>
      <c r="BV16" s="125"/>
      <c r="BW16" s="125">
        <v>1</v>
      </c>
      <c r="BX16" s="126">
        <v>1</v>
      </c>
      <c r="BY16" s="127">
        <f>IF(Q16=0,"",IF(BX16=0,"",(BX16/Q16)))</f>
        <v>0.083333333333333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115000</v>
      </c>
      <c r="CR16" s="141">
        <v>110000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/>
      <c r="B17" s="189" t="s">
        <v>86</v>
      </c>
      <c r="C17" s="189" t="s">
        <v>58</v>
      </c>
      <c r="D17" s="189"/>
      <c r="E17" s="189" t="s">
        <v>87</v>
      </c>
      <c r="F17" s="189" t="s">
        <v>88</v>
      </c>
      <c r="G17" s="189" t="s">
        <v>61</v>
      </c>
      <c r="H17" s="89"/>
      <c r="I17" s="89" t="s">
        <v>83</v>
      </c>
      <c r="J17" s="191" t="s">
        <v>89</v>
      </c>
      <c r="K17" s="181"/>
      <c r="L17" s="80">
        <v>24</v>
      </c>
      <c r="M17" s="80">
        <v>0</v>
      </c>
      <c r="N17" s="80">
        <v>77</v>
      </c>
      <c r="O17" s="91">
        <v>7</v>
      </c>
      <c r="P17" s="92">
        <v>0</v>
      </c>
      <c r="Q17" s="93">
        <f>O17+P17</f>
        <v>7</v>
      </c>
      <c r="R17" s="81">
        <f>IFERROR(Q17/N17,"-")</f>
        <v>0.090909090909091</v>
      </c>
      <c r="S17" s="80">
        <v>0</v>
      </c>
      <c r="T17" s="80">
        <v>2</v>
      </c>
      <c r="U17" s="81">
        <f>IFERROR(T17/(Q17),"-")</f>
        <v>0.28571428571429</v>
      </c>
      <c r="V17" s="82"/>
      <c r="W17" s="83">
        <v>2</v>
      </c>
      <c r="X17" s="81">
        <f>IF(Q17=0,"-",W17/Q17)</f>
        <v>0.28571428571429</v>
      </c>
      <c r="Y17" s="186">
        <v>61000</v>
      </c>
      <c r="Z17" s="187">
        <f>IFERROR(Y17/Q17,"-")</f>
        <v>8714.2857142857</v>
      </c>
      <c r="AA17" s="187">
        <f>IFERROR(Y17/W17,"-")</f>
        <v>30500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2</v>
      </c>
      <c r="BG17" s="113">
        <f>IF(Q17=0,"",IF(BF17=0,"",(BF17/Q17)))</f>
        <v>0.28571428571429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</v>
      </c>
      <c r="BP17" s="120">
        <f>IF(Q17=0,"",IF(BO17=0,"",(BO17/Q17)))</f>
        <v>0.14285714285714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3</v>
      </c>
      <c r="BY17" s="127">
        <f>IF(Q17=0,"",IF(BX17=0,"",(BX17/Q17)))</f>
        <v>0.42857142857143</v>
      </c>
      <c r="BZ17" s="128">
        <v>1</v>
      </c>
      <c r="CA17" s="129">
        <f>IFERROR(BZ17/BX17,"-")</f>
        <v>0.33333333333333</v>
      </c>
      <c r="CB17" s="130">
        <v>26000</v>
      </c>
      <c r="CC17" s="131">
        <f>IFERROR(CB17/BX17,"-")</f>
        <v>8666.6666666667</v>
      </c>
      <c r="CD17" s="132"/>
      <c r="CE17" s="132"/>
      <c r="CF17" s="132">
        <v>1</v>
      </c>
      <c r="CG17" s="133">
        <v>1</v>
      </c>
      <c r="CH17" s="134">
        <f>IF(Q17=0,"",IF(CG17=0,"",(CG17/Q17)))</f>
        <v>0.14285714285714</v>
      </c>
      <c r="CI17" s="135">
        <v>1</v>
      </c>
      <c r="CJ17" s="136">
        <f>IFERROR(CI17/CG17,"-")</f>
        <v>1</v>
      </c>
      <c r="CK17" s="137">
        <v>35000</v>
      </c>
      <c r="CL17" s="138">
        <f>IFERROR(CK17/CG17,"-")</f>
        <v>35000</v>
      </c>
      <c r="CM17" s="139"/>
      <c r="CN17" s="139"/>
      <c r="CO17" s="139">
        <v>1</v>
      </c>
      <c r="CP17" s="140">
        <v>2</v>
      </c>
      <c r="CQ17" s="141">
        <v>61000</v>
      </c>
      <c r="CR17" s="141">
        <v>35000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90</v>
      </c>
      <c r="C18" s="189" t="s">
        <v>58</v>
      </c>
      <c r="D18" s="189"/>
      <c r="E18" s="189" t="s">
        <v>91</v>
      </c>
      <c r="F18" s="189" t="s">
        <v>60</v>
      </c>
      <c r="G18" s="189" t="s">
        <v>61</v>
      </c>
      <c r="H18" s="89"/>
      <c r="I18" s="89" t="s">
        <v>83</v>
      </c>
      <c r="J18" s="191" t="s">
        <v>92</v>
      </c>
      <c r="K18" s="181"/>
      <c r="L18" s="80">
        <v>1</v>
      </c>
      <c r="M18" s="80">
        <v>0</v>
      </c>
      <c r="N18" s="80">
        <v>79</v>
      </c>
      <c r="O18" s="91">
        <v>0</v>
      </c>
      <c r="P18" s="92">
        <v>0</v>
      </c>
      <c r="Q18" s="93">
        <f>O18+P18</f>
        <v>0</v>
      </c>
      <c r="R18" s="81">
        <f>IFERROR(Q18/N18,"-")</f>
        <v>0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93</v>
      </c>
      <c r="C19" s="189" t="s">
        <v>58</v>
      </c>
      <c r="D19" s="189"/>
      <c r="E19" s="189" t="s">
        <v>91</v>
      </c>
      <c r="F19" s="189" t="s">
        <v>60</v>
      </c>
      <c r="G19" s="189" t="s">
        <v>61</v>
      </c>
      <c r="H19" s="89"/>
      <c r="I19" s="89" t="s">
        <v>83</v>
      </c>
      <c r="J19" s="89"/>
      <c r="K19" s="181"/>
      <c r="L19" s="80">
        <v>39</v>
      </c>
      <c r="M19" s="80">
        <v>0</v>
      </c>
      <c r="N19" s="80">
        <v>161</v>
      </c>
      <c r="O19" s="91">
        <v>11</v>
      </c>
      <c r="P19" s="92">
        <v>0</v>
      </c>
      <c r="Q19" s="93">
        <f>O19+P19</f>
        <v>11</v>
      </c>
      <c r="R19" s="81">
        <f>IFERROR(Q19/N19,"-")</f>
        <v>0.06832298136646</v>
      </c>
      <c r="S19" s="80">
        <v>1</v>
      </c>
      <c r="T19" s="80">
        <v>4</v>
      </c>
      <c r="U19" s="81">
        <f>IFERROR(T19/(Q19),"-")</f>
        <v>0.36363636363636</v>
      </c>
      <c r="V19" s="82"/>
      <c r="W19" s="83">
        <v>2</v>
      </c>
      <c r="X19" s="81">
        <f>IF(Q19=0,"-",W19/Q19)</f>
        <v>0.18181818181818</v>
      </c>
      <c r="Y19" s="186">
        <v>15000</v>
      </c>
      <c r="Z19" s="187">
        <f>IFERROR(Y19/Q19,"-")</f>
        <v>1363.6363636364</v>
      </c>
      <c r="AA19" s="187">
        <f>IFERROR(Y19/W19,"-")</f>
        <v>7500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0.090909090909091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1</v>
      </c>
      <c r="AX19" s="107">
        <f>IF(Q19=0,"",IF(AW19=0,"",(AW19/Q19)))</f>
        <v>0.090909090909091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5</v>
      </c>
      <c r="BG19" s="113">
        <f>IF(Q19=0,"",IF(BF19=0,"",(BF19/Q19)))</f>
        <v>0.45454545454545</v>
      </c>
      <c r="BH19" s="112">
        <v>1</v>
      </c>
      <c r="BI19" s="114">
        <f>IFERROR(BH19/BF19,"-")</f>
        <v>0.2</v>
      </c>
      <c r="BJ19" s="115">
        <v>12000</v>
      </c>
      <c r="BK19" s="116">
        <f>IFERROR(BJ19/BF19,"-")</f>
        <v>2400</v>
      </c>
      <c r="BL19" s="117"/>
      <c r="BM19" s="117"/>
      <c r="BN19" s="117">
        <v>1</v>
      </c>
      <c r="BO19" s="119">
        <v>3</v>
      </c>
      <c r="BP19" s="120">
        <f>IF(Q19=0,"",IF(BO19=0,"",(BO19/Q19)))</f>
        <v>0.27272727272727</v>
      </c>
      <c r="BQ19" s="121">
        <v>1</v>
      </c>
      <c r="BR19" s="122">
        <f>IFERROR(BQ19/BO19,"-")</f>
        <v>0.33333333333333</v>
      </c>
      <c r="BS19" s="123">
        <v>3000</v>
      </c>
      <c r="BT19" s="124">
        <f>IFERROR(BS19/BO19,"-")</f>
        <v>1000</v>
      </c>
      <c r="BU19" s="125">
        <v>1</v>
      </c>
      <c r="BV19" s="125"/>
      <c r="BW19" s="125"/>
      <c r="BX19" s="126">
        <v>1</v>
      </c>
      <c r="BY19" s="127">
        <f>IF(Q19=0,"",IF(BX19=0,"",(BX19/Q19)))</f>
        <v>0.090909090909091</v>
      </c>
      <c r="BZ19" s="128">
        <v>1</v>
      </c>
      <c r="CA19" s="129">
        <f>IFERROR(BZ19/BX19,"-")</f>
        <v>1</v>
      </c>
      <c r="CB19" s="130">
        <v>9000</v>
      </c>
      <c r="CC19" s="131">
        <f>IFERROR(CB19/BX19,"-")</f>
        <v>9000</v>
      </c>
      <c r="CD19" s="132"/>
      <c r="CE19" s="132"/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2</v>
      </c>
      <c r="CQ19" s="141">
        <v>15000</v>
      </c>
      <c r="CR19" s="141">
        <v>12000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94</v>
      </c>
      <c r="C20" s="189" t="s">
        <v>58</v>
      </c>
      <c r="D20" s="189"/>
      <c r="E20" s="189" t="s">
        <v>95</v>
      </c>
      <c r="F20" s="189" t="s">
        <v>96</v>
      </c>
      <c r="G20" s="189" t="s">
        <v>61</v>
      </c>
      <c r="H20" s="89"/>
      <c r="I20" s="89" t="s">
        <v>83</v>
      </c>
      <c r="J20" s="191" t="s">
        <v>97</v>
      </c>
      <c r="K20" s="181"/>
      <c r="L20" s="80">
        <v>8</v>
      </c>
      <c r="M20" s="80">
        <v>0</v>
      </c>
      <c r="N20" s="80">
        <v>34</v>
      </c>
      <c r="O20" s="91">
        <v>1</v>
      </c>
      <c r="P20" s="92">
        <v>0</v>
      </c>
      <c r="Q20" s="93">
        <f>O20+P20</f>
        <v>1</v>
      </c>
      <c r="R20" s="81">
        <f>IFERROR(Q20/N20,"-")</f>
        <v>0.029411764705882</v>
      </c>
      <c r="S20" s="80">
        <v>1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1</v>
      </c>
      <c r="Y20" s="186">
        <v>5000</v>
      </c>
      <c r="Z20" s="187">
        <f>IFERROR(Y20/Q20,"-")</f>
        <v>5000</v>
      </c>
      <c r="AA20" s="187">
        <f>IFERROR(Y20/W20,"-")</f>
        <v>5000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>
        <v>1</v>
      </c>
      <c r="CH20" s="134">
        <f>IF(Q20=0,"",IF(CG20=0,"",(CG20/Q20)))</f>
        <v>1</v>
      </c>
      <c r="CI20" s="135">
        <v>1</v>
      </c>
      <c r="CJ20" s="136">
        <f>IFERROR(CI20/CG20,"-")</f>
        <v>1</v>
      </c>
      <c r="CK20" s="137">
        <v>5000</v>
      </c>
      <c r="CL20" s="138">
        <f>IFERROR(CK20/CG20,"-")</f>
        <v>5000</v>
      </c>
      <c r="CM20" s="139">
        <v>1</v>
      </c>
      <c r="CN20" s="139"/>
      <c r="CO20" s="139"/>
      <c r="CP20" s="140">
        <v>1</v>
      </c>
      <c r="CQ20" s="141">
        <v>5000</v>
      </c>
      <c r="CR20" s="141">
        <v>5000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98</v>
      </c>
      <c r="C21" s="189" t="s">
        <v>58</v>
      </c>
      <c r="D21" s="189"/>
      <c r="E21" s="189" t="s">
        <v>76</v>
      </c>
      <c r="F21" s="189" t="s">
        <v>76</v>
      </c>
      <c r="G21" s="189" t="s">
        <v>77</v>
      </c>
      <c r="H21" s="89"/>
      <c r="I21" s="89"/>
      <c r="J21" s="89"/>
      <c r="K21" s="181"/>
      <c r="L21" s="80">
        <v>100</v>
      </c>
      <c r="M21" s="80">
        <v>50</v>
      </c>
      <c r="N21" s="80">
        <v>28</v>
      </c>
      <c r="O21" s="91">
        <v>6</v>
      </c>
      <c r="P21" s="92">
        <v>0</v>
      </c>
      <c r="Q21" s="93">
        <f>O21+P21</f>
        <v>6</v>
      </c>
      <c r="R21" s="81">
        <f>IFERROR(Q21/N21,"-")</f>
        <v>0.21428571428571</v>
      </c>
      <c r="S21" s="80">
        <v>2</v>
      </c>
      <c r="T21" s="80">
        <v>1</v>
      </c>
      <c r="U21" s="81">
        <f>IFERROR(T21/(Q21),"-")</f>
        <v>0.16666666666667</v>
      </c>
      <c r="V21" s="82"/>
      <c r="W21" s="83">
        <v>3</v>
      </c>
      <c r="X21" s="81">
        <f>IF(Q21=0,"-",W21/Q21)</f>
        <v>0.5</v>
      </c>
      <c r="Y21" s="186">
        <v>104000</v>
      </c>
      <c r="Z21" s="187">
        <f>IFERROR(Y21/Q21,"-")</f>
        <v>17333.333333333</v>
      </c>
      <c r="AA21" s="187">
        <f>IFERROR(Y21/W21,"-")</f>
        <v>34666.666666667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4</v>
      </c>
      <c r="BP21" s="120">
        <f>IF(Q21=0,"",IF(BO21=0,"",(BO21/Q21)))</f>
        <v>0.66666666666667</v>
      </c>
      <c r="BQ21" s="121">
        <v>3</v>
      </c>
      <c r="BR21" s="122">
        <f>IFERROR(BQ21/BO21,"-")</f>
        <v>0.75</v>
      </c>
      <c r="BS21" s="123">
        <v>104000</v>
      </c>
      <c r="BT21" s="124">
        <f>IFERROR(BS21/BO21,"-")</f>
        <v>26000</v>
      </c>
      <c r="BU21" s="125"/>
      <c r="BV21" s="125">
        <v>1</v>
      </c>
      <c r="BW21" s="125">
        <v>2</v>
      </c>
      <c r="BX21" s="126">
        <v>1</v>
      </c>
      <c r="BY21" s="127">
        <f>IF(Q21=0,"",IF(BX21=0,"",(BX21/Q21)))</f>
        <v>0.16666666666667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>
        <v>1</v>
      </c>
      <c r="CH21" s="134">
        <f>IF(Q21=0,"",IF(CG21=0,"",(CG21/Q21)))</f>
        <v>0.16666666666667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3</v>
      </c>
      <c r="CQ21" s="141">
        <v>104000</v>
      </c>
      <c r="CR21" s="141">
        <v>68000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2.7582</v>
      </c>
      <c r="B22" s="189" t="s">
        <v>99</v>
      </c>
      <c r="C22" s="189" t="s">
        <v>58</v>
      </c>
      <c r="D22" s="189"/>
      <c r="E22" s="189" t="s">
        <v>80</v>
      </c>
      <c r="F22" s="189" t="s">
        <v>81</v>
      </c>
      <c r="G22" s="189" t="s">
        <v>61</v>
      </c>
      <c r="H22" s="89" t="s">
        <v>100</v>
      </c>
      <c r="I22" s="89" t="s">
        <v>101</v>
      </c>
      <c r="J22" s="89" t="s">
        <v>102</v>
      </c>
      <c r="K22" s="181">
        <v>200000</v>
      </c>
      <c r="L22" s="80">
        <v>0</v>
      </c>
      <c r="M22" s="80">
        <v>0</v>
      </c>
      <c r="N22" s="80">
        <v>100</v>
      </c>
      <c r="O22" s="91">
        <v>0</v>
      </c>
      <c r="P22" s="92">
        <v>0</v>
      </c>
      <c r="Q22" s="93">
        <f>O22+P22</f>
        <v>0</v>
      </c>
      <c r="R22" s="81">
        <f>IFERROR(Q22/N22,"-")</f>
        <v>0</v>
      </c>
      <c r="S22" s="80">
        <v>0</v>
      </c>
      <c r="T22" s="80">
        <v>0</v>
      </c>
      <c r="U22" s="81" t="str">
        <f>IFERROR(T22/(Q22),"-")</f>
        <v>-</v>
      </c>
      <c r="V22" s="82">
        <f>IFERROR(K22/SUM(Q22:Q30),"-")</f>
        <v>7407.4074074074</v>
      </c>
      <c r="W22" s="83">
        <v>0</v>
      </c>
      <c r="X22" s="81" t="str">
        <f>IF(Q22=0,"-",W22/Q22)</f>
        <v>-</v>
      </c>
      <c r="Y22" s="186">
        <v>0</v>
      </c>
      <c r="Z22" s="187" t="str">
        <f>IFERROR(Y22/Q22,"-")</f>
        <v>-</v>
      </c>
      <c r="AA22" s="187" t="str">
        <f>IFERROR(Y22/W22,"-")</f>
        <v>-</v>
      </c>
      <c r="AB22" s="181">
        <f>SUM(Y22:Y30)-SUM(K22:K30)</f>
        <v>351640</v>
      </c>
      <c r="AC22" s="85">
        <f>SUM(Y22:Y30)/SUM(K22:K30)</f>
        <v>2.7582</v>
      </c>
      <c r="AD22" s="78"/>
      <c r="AE22" s="94"/>
      <c r="AF22" s="95" t="str">
        <f>IF(Q22=0,"",IF(AE22=0,"",(AE22/Q22)))</f>
        <v/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 t="str">
        <f>IF(Q22=0,"",IF(AN22=0,"",(AN22/Q22)))</f>
        <v/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 t="str">
        <f>IF(Q22=0,"",IF(AW22=0,"",(AW22/Q22)))</f>
        <v/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 t="str">
        <f>IF(Q22=0,"",IF(BF22=0,"",(BF22/Q22)))</f>
        <v/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 t="str">
        <f>IF(Q22=0,"",IF(BO22=0,"",(BO22/Q22)))</f>
        <v/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 t="str">
        <f>IF(Q22=0,"",IF(BX22=0,"",(BX22/Q22)))</f>
        <v/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 t="str">
        <f>IF(Q22=0,"",IF(CG22=0,"",(CG22/Q22)))</f>
        <v/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103</v>
      </c>
      <c r="C23" s="189" t="s">
        <v>58</v>
      </c>
      <c r="D23" s="189"/>
      <c r="E23" s="189" t="s">
        <v>80</v>
      </c>
      <c r="F23" s="189" t="s">
        <v>81</v>
      </c>
      <c r="G23" s="189" t="s">
        <v>61</v>
      </c>
      <c r="H23" s="89"/>
      <c r="I23" s="89" t="s">
        <v>101</v>
      </c>
      <c r="J23" s="89"/>
      <c r="K23" s="181"/>
      <c r="L23" s="80">
        <v>18</v>
      </c>
      <c r="M23" s="80">
        <v>0</v>
      </c>
      <c r="N23" s="80">
        <v>80</v>
      </c>
      <c r="O23" s="91">
        <v>4</v>
      </c>
      <c r="P23" s="92">
        <v>0</v>
      </c>
      <c r="Q23" s="93">
        <f>O23+P23</f>
        <v>4</v>
      </c>
      <c r="R23" s="81">
        <f>IFERROR(Q23/N23,"-")</f>
        <v>0.05</v>
      </c>
      <c r="S23" s="80">
        <v>0</v>
      </c>
      <c r="T23" s="80">
        <v>1</v>
      </c>
      <c r="U23" s="81">
        <f>IFERROR(T23/(Q23),"-")</f>
        <v>0.25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0.25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</v>
      </c>
      <c r="BP23" s="120">
        <f>IF(Q23=0,"",IF(BO23=0,"",(BO23/Q23)))</f>
        <v>0.25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0.25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1</v>
      </c>
      <c r="CH23" s="134">
        <f>IF(Q23=0,"",IF(CG23=0,"",(CG23/Q23)))</f>
        <v>0.25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104</v>
      </c>
      <c r="C24" s="189" t="s">
        <v>58</v>
      </c>
      <c r="D24" s="189"/>
      <c r="E24" s="189" t="s">
        <v>87</v>
      </c>
      <c r="F24" s="189" t="s">
        <v>105</v>
      </c>
      <c r="G24" s="189" t="s">
        <v>106</v>
      </c>
      <c r="H24" s="89"/>
      <c r="I24" s="89" t="s">
        <v>101</v>
      </c>
      <c r="J24" s="89"/>
      <c r="K24" s="181"/>
      <c r="L24" s="80">
        <v>24</v>
      </c>
      <c r="M24" s="80">
        <v>0</v>
      </c>
      <c r="N24" s="80">
        <v>80</v>
      </c>
      <c r="O24" s="91">
        <v>4</v>
      </c>
      <c r="P24" s="92">
        <v>0</v>
      </c>
      <c r="Q24" s="93">
        <f>O24+P24</f>
        <v>4</v>
      </c>
      <c r="R24" s="81">
        <f>IFERROR(Q24/N24,"-")</f>
        <v>0.05</v>
      </c>
      <c r="S24" s="80">
        <v>1</v>
      </c>
      <c r="T24" s="80">
        <v>1</v>
      </c>
      <c r="U24" s="81">
        <f>IFERROR(T24/(Q24),"-")</f>
        <v>0.25</v>
      </c>
      <c r="V24" s="82"/>
      <c r="W24" s="83">
        <v>1</v>
      </c>
      <c r="X24" s="81">
        <f>IF(Q24=0,"-",W24/Q24)</f>
        <v>0.25</v>
      </c>
      <c r="Y24" s="186">
        <v>5000</v>
      </c>
      <c r="Z24" s="187">
        <f>IFERROR(Y24/Q24,"-")</f>
        <v>1250</v>
      </c>
      <c r="AA24" s="187">
        <f>IFERROR(Y24/W24,"-")</f>
        <v>5000</v>
      </c>
      <c r="AB24" s="181"/>
      <c r="AC24" s="85"/>
      <c r="AD24" s="78"/>
      <c r="AE24" s="94">
        <v>1</v>
      </c>
      <c r="AF24" s="95">
        <f>IF(Q24=0,"",IF(AE24=0,"",(AE24/Q24)))</f>
        <v>0.25</v>
      </c>
      <c r="AG24" s="94"/>
      <c r="AH24" s="96">
        <f>IFERROR(AG24/AE24,"-")</f>
        <v>0</v>
      </c>
      <c r="AI24" s="97"/>
      <c r="AJ24" s="98">
        <f>IFERROR(AI24/AE24,"-")</f>
        <v>0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1</v>
      </c>
      <c r="AX24" s="107">
        <f>IF(Q24=0,"",IF(AW24=0,"",(AW24/Q24)))</f>
        <v>0.25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0.25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>
        <v>1</v>
      </c>
      <c r="CH24" s="134">
        <f>IF(Q24=0,"",IF(CG24=0,"",(CG24/Q24)))</f>
        <v>0.25</v>
      </c>
      <c r="CI24" s="135">
        <v>1</v>
      </c>
      <c r="CJ24" s="136">
        <f>IFERROR(CI24/CG24,"-")</f>
        <v>1</v>
      </c>
      <c r="CK24" s="137">
        <v>5000</v>
      </c>
      <c r="CL24" s="138">
        <f>IFERROR(CK24/CG24,"-")</f>
        <v>5000</v>
      </c>
      <c r="CM24" s="139">
        <v>1</v>
      </c>
      <c r="CN24" s="139"/>
      <c r="CO24" s="139"/>
      <c r="CP24" s="140">
        <v>1</v>
      </c>
      <c r="CQ24" s="141">
        <v>5000</v>
      </c>
      <c r="CR24" s="141">
        <v>5000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107</v>
      </c>
      <c r="C25" s="189" t="s">
        <v>58</v>
      </c>
      <c r="D25" s="189"/>
      <c r="E25" s="189" t="s">
        <v>91</v>
      </c>
      <c r="F25" s="189" t="s">
        <v>60</v>
      </c>
      <c r="G25" s="189" t="s">
        <v>61</v>
      </c>
      <c r="H25" s="89"/>
      <c r="I25" s="89" t="s">
        <v>101</v>
      </c>
      <c r="J25" s="89"/>
      <c r="K25" s="181"/>
      <c r="L25" s="80">
        <v>0</v>
      </c>
      <c r="M25" s="80">
        <v>0</v>
      </c>
      <c r="N25" s="80">
        <v>43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108</v>
      </c>
      <c r="C26" s="189" t="s">
        <v>58</v>
      </c>
      <c r="D26" s="189"/>
      <c r="E26" s="189" t="s">
        <v>91</v>
      </c>
      <c r="F26" s="189" t="s">
        <v>60</v>
      </c>
      <c r="G26" s="189" t="s">
        <v>61</v>
      </c>
      <c r="H26" s="89"/>
      <c r="I26" s="89" t="s">
        <v>101</v>
      </c>
      <c r="J26" s="89"/>
      <c r="K26" s="181"/>
      <c r="L26" s="80">
        <v>16</v>
      </c>
      <c r="M26" s="80">
        <v>0</v>
      </c>
      <c r="N26" s="80">
        <v>51</v>
      </c>
      <c r="O26" s="91">
        <v>2</v>
      </c>
      <c r="P26" s="92">
        <v>0</v>
      </c>
      <c r="Q26" s="93">
        <f>O26+P26</f>
        <v>2</v>
      </c>
      <c r="R26" s="81">
        <f>IFERROR(Q26/N26,"-")</f>
        <v>0.03921568627451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1</v>
      </c>
      <c r="BP26" s="120">
        <f>IF(Q26=0,"",IF(BO26=0,"",(BO26/Q26)))</f>
        <v>0.5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109</v>
      </c>
      <c r="C27" s="189" t="s">
        <v>58</v>
      </c>
      <c r="D27" s="189"/>
      <c r="E27" s="189" t="s">
        <v>95</v>
      </c>
      <c r="F27" s="189" t="s">
        <v>110</v>
      </c>
      <c r="G27" s="189" t="s">
        <v>106</v>
      </c>
      <c r="H27" s="89"/>
      <c r="I27" s="89" t="s">
        <v>101</v>
      </c>
      <c r="J27" s="89"/>
      <c r="K27" s="181"/>
      <c r="L27" s="80">
        <v>4</v>
      </c>
      <c r="M27" s="80">
        <v>0</v>
      </c>
      <c r="N27" s="80">
        <v>64</v>
      </c>
      <c r="O27" s="91">
        <v>3</v>
      </c>
      <c r="P27" s="92">
        <v>0</v>
      </c>
      <c r="Q27" s="93">
        <f>O27+P27</f>
        <v>3</v>
      </c>
      <c r="R27" s="81">
        <f>IFERROR(Q27/N27,"-")</f>
        <v>0.046875</v>
      </c>
      <c r="S27" s="80">
        <v>0</v>
      </c>
      <c r="T27" s="80">
        <v>2</v>
      </c>
      <c r="U27" s="81">
        <f>IFERROR(T27/(Q27),"-")</f>
        <v>0.66666666666667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1</v>
      </c>
      <c r="BG27" s="113">
        <f>IF(Q27=0,"",IF(BF27=0,"",(BF27/Q27)))</f>
        <v>0.33333333333333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1</v>
      </c>
      <c r="BP27" s="120">
        <f>IF(Q27=0,"",IF(BO27=0,"",(BO27/Q27)))</f>
        <v>0.33333333333333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>
        <v>1</v>
      </c>
      <c r="CH27" s="134">
        <f>IF(Q27=0,"",IF(CG27=0,"",(CG27/Q27)))</f>
        <v>0.33333333333333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111</v>
      </c>
      <c r="C28" s="189" t="s">
        <v>58</v>
      </c>
      <c r="D28" s="189"/>
      <c r="E28" s="189" t="s">
        <v>112</v>
      </c>
      <c r="F28" s="189" t="s">
        <v>113</v>
      </c>
      <c r="G28" s="189" t="s">
        <v>61</v>
      </c>
      <c r="H28" s="89"/>
      <c r="I28" s="89" t="s">
        <v>101</v>
      </c>
      <c r="J28" s="89"/>
      <c r="K28" s="181"/>
      <c r="L28" s="80">
        <v>0</v>
      </c>
      <c r="M28" s="80">
        <v>0</v>
      </c>
      <c r="N28" s="80">
        <v>42</v>
      </c>
      <c r="O28" s="91">
        <v>0</v>
      </c>
      <c r="P28" s="92">
        <v>0</v>
      </c>
      <c r="Q28" s="93">
        <f>O28+P28</f>
        <v>0</v>
      </c>
      <c r="R28" s="81">
        <f>IFERROR(Q28/N28,"-")</f>
        <v>0</v>
      </c>
      <c r="S28" s="80">
        <v>0</v>
      </c>
      <c r="T28" s="80">
        <v>0</v>
      </c>
      <c r="U28" s="81" t="str">
        <f>IFERROR(T28/(Q28),"-")</f>
        <v>-</v>
      </c>
      <c r="V28" s="82"/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/>
      <c r="AC28" s="85"/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114</v>
      </c>
      <c r="C29" s="189" t="s">
        <v>58</v>
      </c>
      <c r="D29" s="189"/>
      <c r="E29" s="189" t="s">
        <v>112</v>
      </c>
      <c r="F29" s="189" t="s">
        <v>113</v>
      </c>
      <c r="G29" s="189" t="s">
        <v>61</v>
      </c>
      <c r="H29" s="89"/>
      <c r="I29" s="89" t="s">
        <v>101</v>
      </c>
      <c r="J29" s="89"/>
      <c r="K29" s="181"/>
      <c r="L29" s="80">
        <v>8</v>
      </c>
      <c r="M29" s="80">
        <v>0</v>
      </c>
      <c r="N29" s="80">
        <v>25</v>
      </c>
      <c r="O29" s="91">
        <v>4</v>
      </c>
      <c r="P29" s="92">
        <v>0</v>
      </c>
      <c r="Q29" s="93">
        <f>O29+P29</f>
        <v>4</v>
      </c>
      <c r="R29" s="81">
        <f>IFERROR(Q29/N29,"-")</f>
        <v>0.16</v>
      </c>
      <c r="S29" s="80">
        <v>1</v>
      </c>
      <c r="T29" s="80">
        <v>2</v>
      </c>
      <c r="U29" s="81">
        <f>IFERROR(T29/(Q29),"-")</f>
        <v>0.5</v>
      </c>
      <c r="V29" s="82"/>
      <c r="W29" s="83">
        <v>1</v>
      </c>
      <c r="X29" s="81">
        <f>IF(Q29=0,"-",W29/Q29)</f>
        <v>0.25</v>
      </c>
      <c r="Y29" s="186">
        <v>5000</v>
      </c>
      <c r="Z29" s="187">
        <f>IFERROR(Y29/Q29,"-")</f>
        <v>1250</v>
      </c>
      <c r="AA29" s="187">
        <f>IFERROR(Y29/W29,"-")</f>
        <v>5000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2</v>
      </c>
      <c r="AO29" s="101">
        <f>IF(Q29=0,"",IF(AN29=0,"",(AN29/Q29)))</f>
        <v>0.5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0.25</v>
      </c>
      <c r="BH29" s="112">
        <v>1</v>
      </c>
      <c r="BI29" s="114">
        <f>IFERROR(BH29/BF29,"-")</f>
        <v>1</v>
      </c>
      <c r="BJ29" s="115">
        <v>5000</v>
      </c>
      <c r="BK29" s="116">
        <f>IFERROR(BJ29/BF29,"-")</f>
        <v>5000</v>
      </c>
      <c r="BL29" s="117">
        <v>1</v>
      </c>
      <c r="BM29" s="117"/>
      <c r="BN29" s="117"/>
      <c r="BO29" s="119">
        <v>1</v>
      </c>
      <c r="BP29" s="120">
        <f>IF(Q29=0,"",IF(BO29=0,"",(BO29/Q29)))</f>
        <v>0.25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5000</v>
      </c>
      <c r="CR29" s="141">
        <v>5000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115</v>
      </c>
      <c r="C30" s="189" t="s">
        <v>58</v>
      </c>
      <c r="D30" s="189"/>
      <c r="E30" s="189" t="s">
        <v>76</v>
      </c>
      <c r="F30" s="189" t="s">
        <v>76</v>
      </c>
      <c r="G30" s="189" t="s">
        <v>77</v>
      </c>
      <c r="H30" s="89"/>
      <c r="I30" s="89"/>
      <c r="J30" s="89"/>
      <c r="K30" s="181"/>
      <c r="L30" s="80">
        <v>148</v>
      </c>
      <c r="M30" s="80">
        <v>52</v>
      </c>
      <c r="N30" s="80">
        <v>25</v>
      </c>
      <c r="O30" s="91">
        <v>10</v>
      </c>
      <c r="P30" s="92">
        <v>0</v>
      </c>
      <c r="Q30" s="93">
        <f>O30+P30</f>
        <v>10</v>
      </c>
      <c r="R30" s="81">
        <f>IFERROR(Q30/N30,"-")</f>
        <v>0.4</v>
      </c>
      <c r="S30" s="80">
        <v>4</v>
      </c>
      <c r="T30" s="80">
        <v>0</v>
      </c>
      <c r="U30" s="81">
        <f>IFERROR(T30/(Q30),"-")</f>
        <v>0</v>
      </c>
      <c r="V30" s="82"/>
      <c r="W30" s="83">
        <v>2</v>
      </c>
      <c r="X30" s="81">
        <f>IF(Q30=0,"-",W30/Q30)</f>
        <v>0.2</v>
      </c>
      <c r="Y30" s="186">
        <v>541640</v>
      </c>
      <c r="Z30" s="187">
        <f>IFERROR(Y30/Q30,"-")</f>
        <v>54164</v>
      </c>
      <c r="AA30" s="187">
        <f>IFERROR(Y30/W30,"-")</f>
        <v>270820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3</v>
      </c>
      <c r="BP30" s="120">
        <f>IF(Q30=0,"",IF(BO30=0,"",(BO30/Q30)))</f>
        <v>0.3</v>
      </c>
      <c r="BQ30" s="121">
        <v>1</v>
      </c>
      <c r="BR30" s="122">
        <f>IFERROR(BQ30/BO30,"-")</f>
        <v>0.33333333333333</v>
      </c>
      <c r="BS30" s="123">
        <v>493640</v>
      </c>
      <c r="BT30" s="124">
        <f>IFERROR(BS30/BO30,"-")</f>
        <v>164546.66666667</v>
      </c>
      <c r="BU30" s="125"/>
      <c r="BV30" s="125"/>
      <c r="BW30" s="125">
        <v>1</v>
      </c>
      <c r="BX30" s="126">
        <v>4</v>
      </c>
      <c r="BY30" s="127">
        <f>IF(Q30=0,"",IF(BX30=0,"",(BX30/Q30)))</f>
        <v>0.4</v>
      </c>
      <c r="BZ30" s="128">
        <v>1</v>
      </c>
      <c r="CA30" s="129">
        <f>IFERROR(BZ30/BX30,"-")</f>
        <v>0.25</v>
      </c>
      <c r="CB30" s="130">
        <v>45000</v>
      </c>
      <c r="CC30" s="131">
        <f>IFERROR(CB30/BX30,"-")</f>
        <v>11250</v>
      </c>
      <c r="CD30" s="132"/>
      <c r="CE30" s="132"/>
      <c r="CF30" s="132">
        <v>1</v>
      </c>
      <c r="CG30" s="133">
        <v>3</v>
      </c>
      <c r="CH30" s="134">
        <f>IF(Q30=0,"",IF(CG30=0,"",(CG30/Q30)))</f>
        <v>0.3</v>
      </c>
      <c r="CI30" s="135">
        <v>2</v>
      </c>
      <c r="CJ30" s="136">
        <f>IFERROR(CI30/CG30,"-")</f>
        <v>0.66666666666667</v>
      </c>
      <c r="CK30" s="137">
        <v>183000</v>
      </c>
      <c r="CL30" s="138">
        <f>IFERROR(CK30/CG30,"-")</f>
        <v>61000</v>
      </c>
      <c r="CM30" s="139">
        <v>1</v>
      </c>
      <c r="CN30" s="139"/>
      <c r="CO30" s="139">
        <v>1</v>
      </c>
      <c r="CP30" s="140">
        <v>2</v>
      </c>
      <c r="CQ30" s="141">
        <v>541640</v>
      </c>
      <c r="CR30" s="141">
        <v>493640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>
        <f>AC31</f>
        <v>0.23</v>
      </c>
      <c r="B31" s="189" t="s">
        <v>116</v>
      </c>
      <c r="C31" s="189" t="s">
        <v>58</v>
      </c>
      <c r="D31" s="189"/>
      <c r="E31" s="189" t="s">
        <v>117</v>
      </c>
      <c r="F31" s="189" t="s">
        <v>118</v>
      </c>
      <c r="G31" s="189" t="s">
        <v>61</v>
      </c>
      <c r="H31" s="89" t="s">
        <v>119</v>
      </c>
      <c r="I31" s="89" t="s">
        <v>120</v>
      </c>
      <c r="J31" s="89" t="s">
        <v>121</v>
      </c>
      <c r="K31" s="181">
        <v>200000</v>
      </c>
      <c r="L31" s="80">
        <v>0</v>
      </c>
      <c r="M31" s="80">
        <v>0</v>
      </c>
      <c r="N31" s="80">
        <v>43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>
        <f>IFERROR(K31/SUM(Q31:Q36),"-")</f>
        <v>9523.8095238095</v>
      </c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>
        <f>SUM(Y31:Y36)-SUM(K31:K36)</f>
        <v>-154000</v>
      </c>
      <c r="AC31" s="85">
        <f>SUM(Y31:Y36)/SUM(K31:K36)</f>
        <v>0.23</v>
      </c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122</v>
      </c>
      <c r="C32" s="189" t="s">
        <v>58</v>
      </c>
      <c r="D32" s="189"/>
      <c r="E32" s="189" t="s">
        <v>117</v>
      </c>
      <c r="F32" s="189" t="s">
        <v>118</v>
      </c>
      <c r="G32" s="189" t="s">
        <v>61</v>
      </c>
      <c r="H32" s="89"/>
      <c r="I32" s="89" t="s">
        <v>120</v>
      </c>
      <c r="J32" s="89"/>
      <c r="K32" s="181"/>
      <c r="L32" s="80">
        <v>21</v>
      </c>
      <c r="M32" s="80">
        <v>0</v>
      </c>
      <c r="N32" s="80">
        <v>86</v>
      </c>
      <c r="O32" s="91">
        <v>7</v>
      </c>
      <c r="P32" s="92">
        <v>0</v>
      </c>
      <c r="Q32" s="93">
        <f>O32+P32</f>
        <v>7</v>
      </c>
      <c r="R32" s="81">
        <f>IFERROR(Q32/N32,"-")</f>
        <v>0.081395348837209</v>
      </c>
      <c r="S32" s="80">
        <v>0</v>
      </c>
      <c r="T32" s="80">
        <v>2</v>
      </c>
      <c r="U32" s="81">
        <f>IFERROR(T32/(Q32),"-")</f>
        <v>0.28571428571429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0.14285714285714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5</v>
      </c>
      <c r="BP32" s="120">
        <f>IF(Q32=0,"",IF(BO32=0,"",(BO32/Q32)))</f>
        <v>0.71428571428571</v>
      </c>
      <c r="BQ32" s="121">
        <v>1</v>
      </c>
      <c r="BR32" s="122">
        <f>IFERROR(BQ32/BO32,"-")</f>
        <v>0.2</v>
      </c>
      <c r="BS32" s="123">
        <v>15000</v>
      </c>
      <c r="BT32" s="124">
        <f>IFERROR(BS32/BO32,"-")</f>
        <v>3000</v>
      </c>
      <c r="BU32" s="125"/>
      <c r="BV32" s="125"/>
      <c r="BW32" s="125">
        <v>1</v>
      </c>
      <c r="BX32" s="126">
        <v>1</v>
      </c>
      <c r="BY32" s="127">
        <f>IF(Q32=0,"",IF(BX32=0,"",(BX32/Q32)))</f>
        <v>0.14285714285714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>
        <v>15000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123</v>
      </c>
      <c r="C33" s="189" t="s">
        <v>58</v>
      </c>
      <c r="D33" s="189"/>
      <c r="E33" s="189" t="s">
        <v>124</v>
      </c>
      <c r="F33" s="189" t="s">
        <v>125</v>
      </c>
      <c r="G33" s="189" t="s">
        <v>106</v>
      </c>
      <c r="H33" s="89"/>
      <c r="I33" s="89" t="s">
        <v>120</v>
      </c>
      <c r="J33" s="89" t="s">
        <v>126</v>
      </c>
      <c r="K33" s="181"/>
      <c r="L33" s="80">
        <v>5</v>
      </c>
      <c r="M33" s="80">
        <v>0</v>
      </c>
      <c r="N33" s="80">
        <v>35</v>
      </c>
      <c r="O33" s="91">
        <v>3</v>
      </c>
      <c r="P33" s="92">
        <v>0</v>
      </c>
      <c r="Q33" s="93">
        <f>O33+P33</f>
        <v>3</v>
      </c>
      <c r="R33" s="81">
        <f>IFERROR(Q33/N33,"-")</f>
        <v>0.085714285714286</v>
      </c>
      <c r="S33" s="80">
        <v>1</v>
      </c>
      <c r="T33" s="80">
        <v>1</v>
      </c>
      <c r="U33" s="81">
        <f>IFERROR(T33/(Q33),"-")</f>
        <v>0.33333333333333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>
        <v>2</v>
      </c>
      <c r="BY33" s="127">
        <f>IF(Q33=0,"",IF(BX33=0,"",(BX33/Q33)))</f>
        <v>0.66666666666667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1</v>
      </c>
      <c r="CH33" s="134">
        <f>IF(Q33=0,"",IF(CG33=0,"",(CG33/Q33)))</f>
        <v>0.33333333333333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127</v>
      </c>
      <c r="C34" s="189" t="s">
        <v>58</v>
      </c>
      <c r="D34" s="189"/>
      <c r="E34" s="189" t="s">
        <v>128</v>
      </c>
      <c r="F34" s="189" t="s">
        <v>129</v>
      </c>
      <c r="G34" s="189" t="s">
        <v>61</v>
      </c>
      <c r="H34" s="89"/>
      <c r="I34" s="89" t="s">
        <v>120</v>
      </c>
      <c r="J34" s="89" t="s">
        <v>130</v>
      </c>
      <c r="K34" s="181"/>
      <c r="L34" s="80">
        <v>0</v>
      </c>
      <c r="M34" s="80">
        <v>0</v>
      </c>
      <c r="N34" s="80">
        <v>25</v>
      </c>
      <c r="O34" s="91">
        <v>0</v>
      </c>
      <c r="P34" s="92">
        <v>0</v>
      </c>
      <c r="Q34" s="93">
        <f>O34+P34</f>
        <v>0</v>
      </c>
      <c r="R34" s="81">
        <f>IFERROR(Q34/N34,"-")</f>
        <v>0</v>
      </c>
      <c r="S34" s="80">
        <v>0</v>
      </c>
      <c r="T34" s="80">
        <v>0</v>
      </c>
      <c r="U34" s="81" t="str">
        <f>IFERROR(T34/(Q34),"-")</f>
        <v>-</v>
      </c>
      <c r="V34" s="82"/>
      <c r="W34" s="83">
        <v>0</v>
      </c>
      <c r="X34" s="81" t="str">
        <f>IF(Q34=0,"-",W34/Q34)</f>
        <v>-</v>
      </c>
      <c r="Y34" s="186">
        <v>0</v>
      </c>
      <c r="Z34" s="187" t="str">
        <f>IFERROR(Y34/Q34,"-")</f>
        <v>-</v>
      </c>
      <c r="AA34" s="187" t="str">
        <f>IFERROR(Y34/W34,"-")</f>
        <v>-</v>
      </c>
      <c r="AB34" s="181"/>
      <c r="AC34" s="85"/>
      <c r="AD34" s="78"/>
      <c r="AE34" s="94"/>
      <c r="AF34" s="95" t="str">
        <f>IF(Q34=0,"",IF(AE34=0,"",(AE34/Q34)))</f>
        <v/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 t="str">
        <f>IF(Q34=0,"",IF(AN34=0,"",(AN34/Q34)))</f>
        <v/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 t="str">
        <f>IF(Q34=0,"",IF(AW34=0,"",(AW34/Q34)))</f>
        <v/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 t="str">
        <f>IF(Q34=0,"",IF(BF34=0,"",(BF34/Q34)))</f>
        <v/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 t="str">
        <f>IF(Q34=0,"",IF(BO34=0,"",(BO34/Q34)))</f>
        <v/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 t="str">
        <f>IF(Q34=0,"",IF(BX34=0,"",(BX34/Q34)))</f>
        <v/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 t="str">
        <f>IF(Q34=0,"",IF(CG34=0,"",(CG34/Q34)))</f>
        <v/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131</v>
      </c>
      <c r="C35" s="189" t="s">
        <v>58</v>
      </c>
      <c r="D35" s="189"/>
      <c r="E35" s="189" t="s">
        <v>128</v>
      </c>
      <c r="F35" s="189" t="s">
        <v>129</v>
      </c>
      <c r="G35" s="189" t="s">
        <v>61</v>
      </c>
      <c r="H35" s="89"/>
      <c r="I35" s="89" t="s">
        <v>120</v>
      </c>
      <c r="J35" s="89"/>
      <c r="K35" s="181"/>
      <c r="L35" s="80">
        <v>23</v>
      </c>
      <c r="M35" s="80">
        <v>0</v>
      </c>
      <c r="N35" s="80">
        <v>65</v>
      </c>
      <c r="O35" s="91">
        <v>5</v>
      </c>
      <c r="P35" s="92">
        <v>0</v>
      </c>
      <c r="Q35" s="93">
        <f>O35+P35</f>
        <v>5</v>
      </c>
      <c r="R35" s="81">
        <f>IFERROR(Q35/N35,"-")</f>
        <v>0.076923076923077</v>
      </c>
      <c r="S35" s="80">
        <v>0</v>
      </c>
      <c r="T35" s="80">
        <v>1</v>
      </c>
      <c r="U35" s="81">
        <f>IFERROR(T35/(Q35),"-")</f>
        <v>0.2</v>
      </c>
      <c r="V35" s="82"/>
      <c r="W35" s="83">
        <v>1</v>
      </c>
      <c r="X35" s="81">
        <f>IF(Q35=0,"-",W35/Q35)</f>
        <v>0.2</v>
      </c>
      <c r="Y35" s="186">
        <v>5000</v>
      </c>
      <c r="Z35" s="187">
        <f>IFERROR(Y35/Q35,"-")</f>
        <v>1000</v>
      </c>
      <c r="AA35" s="187">
        <f>IFERROR(Y35/W35,"-")</f>
        <v>5000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2</v>
      </c>
      <c r="AO35" s="101">
        <f>IF(Q35=0,"",IF(AN35=0,"",(AN35/Q35)))</f>
        <v>0.4</v>
      </c>
      <c r="AP35" s="100">
        <v>1</v>
      </c>
      <c r="AQ35" s="102">
        <f>IFERROR(AP35/AN35,"-")</f>
        <v>0.5</v>
      </c>
      <c r="AR35" s="103">
        <v>5000</v>
      </c>
      <c r="AS35" s="104">
        <f>IFERROR(AR35/AN35,"-")</f>
        <v>2500</v>
      </c>
      <c r="AT35" s="105">
        <v>1</v>
      </c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2</v>
      </c>
      <c r="BG35" s="113">
        <f>IF(Q35=0,"",IF(BF35=0,"",(BF35/Q35)))</f>
        <v>0.4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</v>
      </c>
      <c r="BP35" s="120">
        <f>IF(Q35=0,"",IF(BO35=0,"",(BO35/Q35)))</f>
        <v>0.2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5000</v>
      </c>
      <c r="CR35" s="141">
        <v>5000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132</v>
      </c>
      <c r="C36" s="189" t="s">
        <v>58</v>
      </c>
      <c r="D36" s="189"/>
      <c r="E36" s="189" t="s">
        <v>76</v>
      </c>
      <c r="F36" s="189" t="s">
        <v>76</v>
      </c>
      <c r="G36" s="189" t="s">
        <v>77</v>
      </c>
      <c r="H36" s="89"/>
      <c r="I36" s="89"/>
      <c r="J36" s="89"/>
      <c r="K36" s="181"/>
      <c r="L36" s="80">
        <v>57</v>
      </c>
      <c r="M36" s="80">
        <v>22</v>
      </c>
      <c r="N36" s="80">
        <v>14</v>
      </c>
      <c r="O36" s="91">
        <v>6</v>
      </c>
      <c r="P36" s="92">
        <v>0</v>
      </c>
      <c r="Q36" s="93">
        <f>O36+P36</f>
        <v>6</v>
      </c>
      <c r="R36" s="81">
        <f>IFERROR(Q36/N36,"-")</f>
        <v>0.42857142857143</v>
      </c>
      <c r="S36" s="80">
        <v>2</v>
      </c>
      <c r="T36" s="80">
        <v>0</v>
      </c>
      <c r="U36" s="81">
        <f>IFERROR(T36/(Q36),"-")</f>
        <v>0</v>
      </c>
      <c r="V36" s="82"/>
      <c r="W36" s="83">
        <v>2</v>
      </c>
      <c r="X36" s="81">
        <f>IF(Q36=0,"-",W36/Q36)</f>
        <v>0.33333333333333</v>
      </c>
      <c r="Y36" s="186">
        <v>41000</v>
      </c>
      <c r="Z36" s="187">
        <f>IFERROR(Y36/Q36,"-")</f>
        <v>6833.3333333333</v>
      </c>
      <c r="AA36" s="187">
        <f>IFERROR(Y36/W36,"-")</f>
        <v>20500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2</v>
      </c>
      <c r="BP36" s="120">
        <f>IF(Q36=0,"",IF(BO36=0,"",(BO36/Q36)))</f>
        <v>0.33333333333333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1</v>
      </c>
      <c r="BY36" s="127">
        <f>IF(Q36=0,"",IF(BX36=0,"",(BX36/Q36)))</f>
        <v>0.16666666666667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>
        <v>3</v>
      </c>
      <c r="CH36" s="134">
        <f>IF(Q36=0,"",IF(CG36=0,"",(CG36/Q36)))</f>
        <v>0.5</v>
      </c>
      <c r="CI36" s="135">
        <v>2</v>
      </c>
      <c r="CJ36" s="136">
        <f>IFERROR(CI36/CG36,"-")</f>
        <v>0.66666666666667</v>
      </c>
      <c r="CK36" s="137">
        <v>41000</v>
      </c>
      <c r="CL36" s="138">
        <f>IFERROR(CK36/CG36,"-")</f>
        <v>13666.666666667</v>
      </c>
      <c r="CM36" s="139">
        <v>1</v>
      </c>
      <c r="CN36" s="139"/>
      <c r="CO36" s="139">
        <v>1</v>
      </c>
      <c r="CP36" s="140">
        <v>2</v>
      </c>
      <c r="CQ36" s="141">
        <v>41000</v>
      </c>
      <c r="CR36" s="141">
        <v>38000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</v>
      </c>
      <c r="B37" s="189" t="s">
        <v>133</v>
      </c>
      <c r="C37" s="189" t="s">
        <v>58</v>
      </c>
      <c r="D37" s="189"/>
      <c r="E37" s="189" t="s">
        <v>80</v>
      </c>
      <c r="F37" s="189" t="s">
        <v>81</v>
      </c>
      <c r="G37" s="189" t="s">
        <v>61</v>
      </c>
      <c r="H37" s="89" t="s">
        <v>62</v>
      </c>
      <c r="I37" s="89" t="s">
        <v>134</v>
      </c>
      <c r="J37" s="190" t="s">
        <v>135</v>
      </c>
      <c r="K37" s="181">
        <v>120000</v>
      </c>
      <c r="L37" s="80">
        <v>0</v>
      </c>
      <c r="M37" s="80">
        <v>0</v>
      </c>
      <c r="N37" s="80">
        <v>101</v>
      </c>
      <c r="O37" s="91">
        <v>0</v>
      </c>
      <c r="P37" s="92">
        <v>0</v>
      </c>
      <c r="Q37" s="93">
        <f>O37+P37</f>
        <v>0</v>
      </c>
      <c r="R37" s="81">
        <f>IFERROR(Q37/N37,"-")</f>
        <v>0</v>
      </c>
      <c r="S37" s="80">
        <v>0</v>
      </c>
      <c r="T37" s="80">
        <v>0</v>
      </c>
      <c r="U37" s="81" t="str">
        <f>IFERROR(T37/(Q37),"-")</f>
        <v>-</v>
      </c>
      <c r="V37" s="82">
        <f>IFERROR(K37/SUM(Q37:Q39),"-")</f>
        <v>10909.090909091</v>
      </c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>
        <f>SUM(Y37:Y39)-SUM(K37:K39)</f>
        <v>-120000</v>
      </c>
      <c r="AC37" s="85">
        <f>SUM(Y37:Y39)/SUM(K37:K39)</f>
        <v>0</v>
      </c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136</v>
      </c>
      <c r="C38" s="189" t="s">
        <v>58</v>
      </c>
      <c r="D38" s="189"/>
      <c r="E38" s="189" t="s">
        <v>80</v>
      </c>
      <c r="F38" s="189" t="s">
        <v>81</v>
      </c>
      <c r="G38" s="189" t="s">
        <v>61</v>
      </c>
      <c r="H38" s="89"/>
      <c r="I38" s="89"/>
      <c r="J38" s="89"/>
      <c r="K38" s="181"/>
      <c r="L38" s="80">
        <v>21</v>
      </c>
      <c r="M38" s="80">
        <v>0</v>
      </c>
      <c r="N38" s="80">
        <v>89</v>
      </c>
      <c r="O38" s="91">
        <v>8</v>
      </c>
      <c r="P38" s="92">
        <v>0</v>
      </c>
      <c r="Q38" s="93">
        <f>O38+P38</f>
        <v>8</v>
      </c>
      <c r="R38" s="81">
        <f>IFERROR(Q38/N38,"-")</f>
        <v>0.089887640449438</v>
      </c>
      <c r="S38" s="80">
        <v>0</v>
      </c>
      <c r="T38" s="80">
        <v>2</v>
      </c>
      <c r="U38" s="81">
        <f>IFERROR(T38/(Q38),"-")</f>
        <v>0.25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0.125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>
        <v>1</v>
      </c>
      <c r="AX38" s="107">
        <f>IF(Q38=0,"",IF(AW38=0,"",(AW38/Q38)))</f>
        <v>0.125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>
        <v>3</v>
      </c>
      <c r="BG38" s="113">
        <f>IF(Q38=0,"",IF(BF38=0,"",(BF38/Q38)))</f>
        <v>0.375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3</v>
      </c>
      <c r="BP38" s="120">
        <f>IF(Q38=0,"",IF(BO38=0,"",(BO38/Q38)))</f>
        <v>0.375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137</v>
      </c>
      <c r="C39" s="189" t="s">
        <v>58</v>
      </c>
      <c r="D39" s="189"/>
      <c r="E39" s="189" t="s">
        <v>80</v>
      </c>
      <c r="F39" s="189" t="s">
        <v>81</v>
      </c>
      <c r="G39" s="189" t="s">
        <v>77</v>
      </c>
      <c r="H39" s="89"/>
      <c r="I39" s="89"/>
      <c r="J39" s="89"/>
      <c r="K39" s="181"/>
      <c r="L39" s="80">
        <v>31</v>
      </c>
      <c r="M39" s="80">
        <v>16</v>
      </c>
      <c r="N39" s="80">
        <v>14</v>
      </c>
      <c r="O39" s="91">
        <v>3</v>
      </c>
      <c r="P39" s="92">
        <v>0</v>
      </c>
      <c r="Q39" s="93">
        <f>O39+P39</f>
        <v>3</v>
      </c>
      <c r="R39" s="81">
        <f>IFERROR(Q39/N39,"-")</f>
        <v>0.21428571428571</v>
      </c>
      <c r="S39" s="80">
        <v>1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0.33333333333333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2</v>
      </c>
      <c r="BY39" s="127">
        <f>IF(Q39=0,"",IF(BX39=0,"",(BX39/Q39)))</f>
        <v>0.66666666666667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0.033333333333333</v>
      </c>
      <c r="B40" s="189" t="s">
        <v>138</v>
      </c>
      <c r="C40" s="189" t="s">
        <v>58</v>
      </c>
      <c r="D40" s="189"/>
      <c r="E40" s="189" t="s">
        <v>80</v>
      </c>
      <c r="F40" s="189" t="s">
        <v>81</v>
      </c>
      <c r="G40" s="189" t="s">
        <v>61</v>
      </c>
      <c r="H40" s="89" t="s">
        <v>67</v>
      </c>
      <c r="I40" s="89" t="s">
        <v>134</v>
      </c>
      <c r="J40" s="191" t="s">
        <v>84</v>
      </c>
      <c r="K40" s="181">
        <v>150000</v>
      </c>
      <c r="L40" s="80">
        <v>0</v>
      </c>
      <c r="M40" s="80">
        <v>0</v>
      </c>
      <c r="N40" s="80">
        <v>48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>
        <f>IFERROR(K40/SUM(Q40:Q42),"-")</f>
        <v>21428.571428571</v>
      </c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>
        <f>SUM(Y40:Y42)-SUM(K40:K42)</f>
        <v>-145000</v>
      </c>
      <c r="AC40" s="85">
        <f>SUM(Y40:Y42)/SUM(K40:K42)</f>
        <v>0.033333333333333</v>
      </c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139</v>
      </c>
      <c r="C41" s="189" t="s">
        <v>58</v>
      </c>
      <c r="D41" s="189"/>
      <c r="E41" s="189" t="s">
        <v>80</v>
      </c>
      <c r="F41" s="189" t="s">
        <v>81</v>
      </c>
      <c r="G41" s="189" t="s">
        <v>61</v>
      </c>
      <c r="H41" s="89"/>
      <c r="I41" s="89"/>
      <c r="J41" s="89"/>
      <c r="K41" s="181"/>
      <c r="L41" s="80">
        <v>18</v>
      </c>
      <c r="M41" s="80">
        <v>0</v>
      </c>
      <c r="N41" s="80">
        <v>40</v>
      </c>
      <c r="O41" s="91">
        <v>7</v>
      </c>
      <c r="P41" s="92">
        <v>0</v>
      </c>
      <c r="Q41" s="93">
        <f>O41+P41</f>
        <v>7</v>
      </c>
      <c r="R41" s="81">
        <f>IFERROR(Q41/N41,"-")</f>
        <v>0.175</v>
      </c>
      <c r="S41" s="80">
        <v>0</v>
      </c>
      <c r="T41" s="80">
        <v>3</v>
      </c>
      <c r="U41" s="81">
        <f>IFERROR(T41/(Q41),"-")</f>
        <v>0.42857142857143</v>
      </c>
      <c r="V41" s="82"/>
      <c r="W41" s="83">
        <v>1</v>
      </c>
      <c r="X41" s="81">
        <f>IF(Q41=0,"-",W41/Q41)</f>
        <v>0.14285714285714</v>
      </c>
      <c r="Y41" s="186">
        <v>5000</v>
      </c>
      <c r="Z41" s="187">
        <f>IFERROR(Y41/Q41,"-")</f>
        <v>714.28571428571</v>
      </c>
      <c r="AA41" s="187">
        <f>IFERROR(Y41/W41,"-")</f>
        <v>5000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>
        <v>1</v>
      </c>
      <c r="AO41" s="101">
        <f>IF(Q41=0,"",IF(AN41=0,"",(AN41/Q41)))</f>
        <v>0.14285714285714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3</v>
      </c>
      <c r="BG41" s="113">
        <f>IF(Q41=0,"",IF(BF41=0,"",(BF41/Q41)))</f>
        <v>0.42857142857143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2</v>
      </c>
      <c r="BP41" s="120">
        <f>IF(Q41=0,"",IF(BO41=0,"",(BO41/Q41)))</f>
        <v>0.28571428571429</v>
      </c>
      <c r="BQ41" s="121">
        <v>1</v>
      </c>
      <c r="BR41" s="122">
        <f>IFERROR(BQ41/BO41,"-")</f>
        <v>0.5</v>
      </c>
      <c r="BS41" s="123">
        <v>5000</v>
      </c>
      <c r="BT41" s="124">
        <f>IFERROR(BS41/BO41,"-")</f>
        <v>2500</v>
      </c>
      <c r="BU41" s="125">
        <v>1</v>
      </c>
      <c r="BV41" s="125"/>
      <c r="BW41" s="125"/>
      <c r="BX41" s="126">
        <v>1</v>
      </c>
      <c r="BY41" s="127">
        <f>IF(Q41=0,"",IF(BX41=0,"",(BX41/Q41)))</f>
        <v>0.14285714285714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5000</v>
      </c>
      <c r="CR41" s="141">
        <v>5000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140</v>
      </c>
      <c r="C42" s="189" t="s">
        <v>58</v>
      </c>
      <c r="D42" s="189"/>
      <c r="E42" s="189" t="s">
        <v>80</v>
      </c>
      <c r="F42" s="189" t="s">
        <v>81</v>
      </c>
      <c r="G42" s="189" t="s">
        <v>77</v>
      </c>
      <c r="H42" s="89"/>
      <c r="I42" s="89"/>
      <c r="J42" s="89"/>
      <c r="K42" s="181"/>
      <c r="L42" s="80">
        <v>13</v>
      </c>
      <c r="M42" s="80">
        <v>8</v>
      </c>
      <c r="N42" s="80">
        <v>2</v>
      </c>
      <c r="O42" s="91">
        <v>0</v>
      </c>
      <c r="P42" s="92">
        <v>0</v>
      </c>
      <c r="Q42" s="93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0.21818181818182</v>
      </c>
      <c r="B43" s="189" t="s">
        <v>141</v>
      </c>
      <c r="C43" s="189" t="s">
        <v>58</v>
      </c>
      <c r="D43" s="189"/>
      <c r="E43" s="189" t="s">
        <v>59</v>
      </c>
      <c r="F43" s="189" t="s">
        <v>60</v>
      </c>
      <c r="G43" s="189" t="s">
        <v>61</v>
      </c>
      <c r="H43" s="89" t="s">
        <v>142</v>
      </c>
      <c r="I43" s="89" t="s">
        <v>63</v>
      </c>
      <c r="J43" s="190" t="s">
        <v>135</v>
      </c>
      <c r="K43" s="181">
        <v>220000</v>
      </c>
      <c r="L43" s="80">
        <v>0</v>
      </c>
      <c r="M43" s="80">
        <v>0</v>
      </c>
      <c r="N43" s="80">
        <v>144</v>
      </c>
      <c r="O43" s="91">
        <v>0</v>
      </c>
      <c r="P43" s="92">
        <v>0</v>
      </c>
      <c r="Q43" s="93">
        <f>O43+P43</f>
        <v>0</v>
      </c>
      <c r="R43" s="81">
        <f>IFERROR(Q43/N43,"-")</f>
        <v>0</v>
      </c>
      <c r="S43" s="80">
        <v>0</v>
      </c>
      <c r="T43" s="80">
        <v>0</v>
      </c>
      <c r="U43" s="81" t="str">
        <f>IFERROR(T43/(Q43),"-")</f>
        <v>-</v>
      </c>
      <c r="V43" s="82">
        <f>IFERROR(K43/SUM(Q43:Q45),"-")</f>
        <v>9166.6666666667</v>
      </c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>
        <f>SUM(Y43:Y45)-SUM(K43:K45)</f>
        <v>-172000</v>
      </c>
      <c r="AC43" s="85">
        <f>SUM(Y43:Y45)/SUM(K43:K45)</f>
        <v>0.21818181818182</v>
      </c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143</v>
      </c>
      <c r="C44" s="189" t="s">
        <v>58</v>
      </c>
      <c r="D44" s="189"/>
      <c r="E44" s="189" t="s">
        <v>59</v>
      </c>
      <c r="F44" s="189" t="s">
        <v>60</v>
      </c>
      <c r="G44" s="189" t="s">
        <v>61</v>
      </c>
      <c r="H44" s="89"/>
      <c r="I44" s="89"/>
      <c r="J44" s="89"/>
      <c r="K44" s="181"/>
      <c r="L44" s="80">
        <v>47</v>
      </c>
      <c r="M44" s="80">
        <v>0</v>
      </c>
      <c r="N44" s="80">
        <v>152</v>
      </c>
      <c r="O44" s="91">
        <v>17</v>
      </c>
      <c r="P44" s="92">
        <v>0</v>
      </c>
      <c r="Q44" s="93">
        <f>O44+P44</f>
        <v>17</v>
      </c>
      <c r="R44" s="81">
        <f>IFERROR(Q44/N44,"-")</f>
        <v>0.11184210526316</v>
      </c>
      <c r="S44" s="80">
        <v>1</v>
      </c>
      <c r="T44" s="80">
        <v>5</v>
      </c>
      <c r="U44" s="81">
        <f>IFERROR(T44/(Q44),"-")</f>
        <v>0.29411764705882</v>
      </c>
      <c r="V44" s="82"/>
      <c r="W44" s="83">
        <v>4</v>
      </c>
      <c r="X44" s="81">
        <f>IF(Q44=0,"-",W44/Q44)</f>
        <v>0.23529411764706</v>
      </c>
      <c r="Y44" s="186">
        <v>38000</v>
      </c>
      <c r="Z44" s="187">
        <f>IFERROR(Y44/Q44,"-")</f>
        <v>2235.2941176471</v>
      </c>
      <c r="AA44" s="187">
        <f>IFERROR(Y44/W44,"-")</f>
        <v>9500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4</v>
      </c>
      <c r="AO44" s="101">
        <f>IF(Q44=0,"",IF(AN44=0,"",(AN44/Q44)))</f>
        <v>0.23529411764706</v>
      </c>
      <c r="AP44" s="100">
        <v>1</v>
      </c>
      <c r="AQ44" s="102">
        <f>IFERROR(AP44/AN44,"-")</f>
        <v>0.25</v>
      </c>
      <c r="AR44" s="103">
        <v>5000</v>
      </c>
      <c r="AS44" s="104">
        <f>IFERROR(AR44/AN44,"-")</f>
        <v>1250</v>
      </c>
      <c r="AT44" s="105">
        <v>1</v>
      </c>
      <c r="AU44" s="105"/>
      <c r="AV44" s="105"/>
      <c r="AW44" s="106">
        <v>2</v>
      </c>
      <c r="AX44" s="107">
        <f>IF(Q44=0,"",IF(AW44=0,"",(AW44/Q44)))</f>
        <v>0.11764705882353</v>
      </c>
      <c r="AY44" s="106"/>
      <c r="AZ44" s="108">
        <f>IFERROR(AY44/AW44,"-")</f>
        <v>0</v>
      </c>
      <c r="BA44" s="109"/>
      <c r="BB44" s="110">
        <f>IFERROR(BA44/AW44,"-")</f>
        <v>0</v>
      </c>
      <c r="BC44" s="111"/>
      <c r="BD44" s="111"/>
      <c r="BE44" s="111"/>
      <c r="BF44" s="112">
        <v>1</v>
      </c>
      <c r="BG44" s="113">
        <f>IF(Q44=0,"",IF(BF44=0,"",(BF44/Q44)))</f>
        <v>0.058823529411765</v>
      </c>
      <c r="BH44" s="112">
        <v>1</v>
      </c>
      <c r="BI44" s="114">
        <f>IFERROR(BH44/BF44,"-")</f>
        <v>1</v>
      </c>
      <c r="BJ44" s="115">
        <v>11000</v>
      </c>
      <c r="BK44" s="116">
        <f>IFERROR(BJ44/BF44,"-")</f>
        <v>11000</v>
      </c>
      <c r="BL44" s="117"/>
      <c r="BM44" s="117"/>
      <c r="BN44" s="117">
        <v>1</v>
      </c>
      <c r="BO44" s="119">
        <v>6</v>
      </c>
      <c r="BP44" s="120">
        <f>IF(Q44=0,"",IF(BO44=0,"",(BO44/Q44)))</f>
        <v>0.35294117647059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4</v>
      </c>
      <c r="BY44" s="127">
        <f>IF(Q44=0,"",IF(BX44=0,"",(BX44/Q44)))</f>
        <v>0.23529411764706</v>
      </c>
      <c r="BZ44" s="128">
        <v>2</v>
      </c>
      <c r="CA44" s="129">
        <f>IFERROR(BZ44/BX44,"-")</f>
        <v>0.5</v>
      </c>
      <c r="CB44" s="130">
        <v>22000</v>
      </c>
      <c r="CC44" s="131">
        <f>IFERROR(CB44/BX44,"-")</f>
        <v>5500</v>
      </c>
      <c r="CD44" s="132">
        <v>1</v>
      </c>
      <c r="CE44" s="132"/>
      <c r="CF44" s="132">
        <v>1</v>
      </c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4</v>
      </c>
      <c r="CQ44" s="141">
        <v>38000</v>
      </c>
      <c r="CR44" s="141">
        <v>17000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144</v>
      </c>
      <c r="C45" s="189" t="s">
        <v>58</v>
      </c>
      <c r="D45" s="189"/>
      <c r="E45" s="189" t="s">
        <v>59</v>
      </c>
      <c r="F45" s="189" t="s">
        <v>60</v>
      </c>
      <c r="G45" s="189" t="s">
        <v>77</v>
      </c>
      <c r="H45" s="89"/>
      <c r="I45" s="89"/>
      <c r="J45" s="89"/>
      <c r="K45" s="181"/>
      <c r="L45" s="80">
        <v>25</v>
      </c>
      <c r="M45" s="80">
        <v>24</v>
      </c>
      <c r="N45" s="80">
        <v>25</v>
      </c>
      <c r="O45" s="91">
        <v>7</v>
      </c>
      <c r="P45" s="92">
        <v>0</v>
      </c>
      <c r="Q45" s="93">
        <f>O45+P45</f>
        <v>7</v>
      </c>
      <c r="R45" s="81">
        <f>IFERROR(Q45/N45,"-")</f>
        <v>0.28</v>
      </c>
      <c r="S45" s="80">
        <v>2</v>
      </c>
      <c r="T45" s="80">
        <v>1</v>
      </c>
      <c r="U45" s="81">
        <f>IFERROR(T45/(Q45),"-")</f>
        <v>0.14285714285714</v>
      </c>
      <c r="V45" s="82"/>
      <c r="W45" s="83">
        <v>1</v>
      </c>
      <c r="X45" s="81">
        <f>IF(Q45=0,"-",W45/Q45)</f>
        <v>0.14285714285714</v>
      </c>
      <c r="Y45" s="186">
        <v>10000</v>
      </c>
      <c r="Z45" s="187">
        <f>IFERROR(Y45/Q45,"-")</f>
        <v>1428.5714285714</v>
      </c>
      <c r="AA45" s="187">
        <f>IFERROR(Y45/W45,"-")</f>
        <v>10000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>
        <v>1</v>
      </c>
      <c r="AX45" s="107">
        <f>IF(Q45=0,"",IF(AW45=0,"",(AW45/Q45)))</f>
        <v>0.14285714285714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0.14285714285714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2</v>
      </c>
      <c r="BY45" s="127">
        <f>IF(Q45=0,"",IF(BX45=0,"",(BX45/Q45)))</f>
        <v>0.28571428571429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>
        <v>3</v>
      </c>
      <c r="CH45" s="134">
        <f>IF(Q45=0,"",IF(CG45=0,"",(CG45/Q45)))</f>
        <v>0.42857142857143</v>
      </c>
      <c r="CI45" s="135">
        <v>1</v>
      </c>
      <c r="CJ45" s="136">
        <f>IFERROR(CI45/CG45,"-")</f>
        <v>0.33333333333333</v>
      </c>
      <c r="CK45" s="137">
        <v>10000</v>
      </c>
      <c r="CL45" s="138">
        <f>IFERROR(CK45/CG45,"-")</f>
        <v>3333.3333333333</v>
      </c>
      <c r="CM45" s="139"/>
      <c r="CN45" s="139">
        <v>1</v>
      </c>
      <c r="CO45" s="139"/>
      <c r="CP45" s="140">
        <v>1</v>
      </c>
      <c r="CQ45" s="141">
        <v>10000</v>
      </c>
      <c r="CR45" s="141">
        <v>10000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2.02</v>
      </c>
      <c r="B46" s="189" t="s">
        <v>145</v>
      </c>
      <c r="C46" s="189" t="s">
        <v>58</v>
      </c>
      <c r="D46" s="189"/>
      <c r="E46" s="189" t="s">
        <v>146</v>
      </c>
      <c r="F46" s="189" t="s">
        <v>147</v>
      </c>
      <c r="G46" s="189" t="s">
        <v>106</v>
      </c>
      <c r="H46" s="89" t="s">
        <v>142</v>
      </c>
      <c r="I46" s="89" t="s">
        <v>148</v>
      </c>
      <c r="J46" s="191" t="s">
        <v>97</v>
      </c>
      <c r="K46" s="181">
        <v>150000</v>
      </c>
      <c r="L46" s="80">
        <v>15</v>
      </c>
      <c r="M46" s="80">
        <v>0</v>
      </c>
      <c r="N46" s="80">
        <v>71</v>
      </c>
      <c r="O46" s="91">
        <v>5</v>
      </c>
      <c r="P46" s="92">
        <v>0</v>
      </c>
      <c r="Q46" s="93">
        <f>O46+P46</f>
        <v>5</v>
      </c>
      <c r="R46" s="81">
        <f>IFERROR(Q46/N46,"-")</f>
        <v>0.070422535211268</v>
      </c>
      <c r="S46" s="80">
        <v>1</v>
      </c>
      <c r="T46" s="80">
        <v>4</v>
      </c>
      <c r="U46" s="81">
        <f>IFERROR(T46/(Q46),"-")</f>
        <v>0.8</v>
      </c>
      <c r="V46" s="82">
        <f>IFERROR(K46/SUM(Q46:Q47),"-")</f>
        <v>16666.666666667</v>
      </c>
      <c r="W46" s="83">
        <v>1</v>
      </c>
      <c r="X46" s="81">
        <f>IF(Q46=0,"-",W46/Q46)</f>
        <v>0.2</v>
      </c>
      <c r="Y46" s="186">
        <v>28000</v>
      </c>
      <c r="Z46" s="187">
        <f>IFERROR(Y46/Q46,"-")</f>
        <v>5600</v>
      </c>
      <c r="AA46" s="187">
        <f>IFERROR(Y46/W46,"-")</f>
        <v>28000</v>
      </c>
      <c r="AB46" s="181">
        <f>SUM(Y46:Y47)-SUM(K46:K47)</f>
        <v>153000</v>
      </c>
      <c r="AC46" s="85">
        <f>SUM(Y46:Y47)/SUM(K46:K47)</f>
        <v>2.02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1</v>
      </c>
      <c r="AO46" s="101">
        <f>IF(Q46=0,"",IF(AN46=0,"",(AN46/Q46)))</f>
        <v>0.2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>
        <v>1</v>
      </c>
      <c r="AX46" s="107">
        <f>IF(Q46=0,"",IF(AW46=0,"",(AW46/Q46)))</f>
        <v>0.2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>
        <v>1</v>
      </c>
      <c r="BG46" s="113">
        <f>IF(Q46=0,"",IF(BF46=0,"",(BF46/Q46)))</f>
        <v>0.2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1</v>
      </c>
      <c r="BP46" s="120">
        <f>IF(Q46=0,"",IF(BO46=0,"",(BO46/Q46)))</f>
        <v>0.2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1</v>
      </c>
      <c r="BY46" s="127">
        <f>IF(Q46=0,"",IF(BX46=0,"",(BX46/Q46)))</f>
        <v>0.2</v>
      </c>
      <c r="BZ46" s="128">
        <v>1</v>
      </c>
      <c r="CA46" s="129">
        <f>IFERROR(BZ46/BX46,"-")</f>
        <v>1</v>
      </c>
      <c r="CB46" s="130">
        <v>28000</v>
      </c>
      <c r="CC46" s="131">
        <f>IFERROR(CB46/BX46,"-")</f>
        <v>28000</v>
      </c>
      <c r="CD46" s="132"/>
      <c r="CE46" s="132"/>
      <c r="CF46" s="132">
        <v>1</v>
      </c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28000</v>
      </c>
      <c r="CR46" s="141">
        <v>28000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149</v>
      </c>
      <c r="C47" s="189" t="s">
        <v>58</v>
      </c>
      <c r="D47" s="189"/>
      <c r="E47" s="189" t="s">
        <v>146</v>
      </c>
      <c r="F47" s="189" t="s">
        <v>147</v>
      </c>
      <c r="G47" s="189" t="s">
        <v>77</v>
      </c>
      <c r="H47" s="89"/>
      <c r="I47" s="89"/>
      <c r="J47" s="89"/>
      <c r="K47" s="181"/>
      <c r="L47" s="80">
        <v>40</v>
      </c>
      <c r="M47" s="80">
        <v>21</v>
      </c>
      <c r="N47" s="80">
        <v>13</v>
      </c>
      <c r="O47" s="91">
        <v>4</v>
      </c>
      <c r="P47" s="92">
        <v>0</v>
      </c>
      <c r="Q47" s="93">
        <f>O47+P47</f>
        <v>4</v>
      </c>
      <c r="R47" s="81">
        <f>IFERROR(Q47/N47,"-")</f>
        <v>0.30769230769231</v>
      </c>
      <c r="S47" s="80">
        <v>2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0.25</v>
      </c>
      <c r="Y47" s="186">
        <v>275000</v>
      </c>
      <c r="Z47" s="187">
        <f>IFERROR(Y47/Q47,"-")</f>
        <v>68750</v>
      </c>
      <c r="AA47" s="187">
        <f>IFERROR(Y47/W47,"-")</f>
        <v>275000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0.25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>
        <v>1</v>
      </c>
      <c r="AX47" s="107">
        <f>IF(Q47=0,"",IF(AW47=0,"",(AW47/Q47)))</f>
        <v>0.25</v>
      </c>
      <c r="AY47" s="106"/>
      <c r="AZ47" s="108">
        <f>IFERROR(AY47/AW47,"-")</f>
        <v>0</v>
      </c>
      <c r="BA47" s="109"/>
      <c r="BB47" s="110">
        <f>IFERROR(BA47/AW47,"-")</f>
        <v>0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1</v>
      </c>
      <c r="BP47" s="120">
        <f>IF(Q47=0,"",IF(BO47=0,"",(BO47/Q47)))</f>
        <v>0.25</v>
      </c>
      <c r="BQ47" s="121">
        <v>1</v>
      </c>
      <c r="BR47" s="122">
        <f>IFERROR(BQ47/BO47,"-")</f>
        <v>1</v>
      </c>
      <c r="BS47" s="123">
        <v>70000</v>
      </c>
      <c r="BT47" s="124">
        <f>IFERROR(BS47/BO47,"-")</f>
        <v>70000</v>
      </c>
      <c r="BU47" s="125"/>
      <c r="BV47" s="125"/>
      <c r="BW47" s="125">
        <v>1</v>
      </c>
      <c r="BX47" s="126">
        <v>1</v>
      </c>
      <c r="BY47" s="127">
        <f>IF(Q47=0,"",IF(BX47=0,"",(BX47/Q47)))</f>
        <v>0.25</v>
      </c>
      <c r="BZ47" s="128">
        <v>1</v>
      </c>
      <c r="CA47" s="129">
        <f>IFERROR(BZ47/BX47,"-")</f>
        <v>1</v>
      </c>
      <c r="CB47" s="130">
        <v>1103890</v>
      </c>
      <c r="CC47" s="131">
        <f>IFERROR(CB47/BX47,"-")</f>
        <v>1103890</v>
      </c>
      <c r="CD47" s="132"/>
      <c r="CE47" s="132"/>
      <c r="CF47" s="132">
        <v>1</v>
      </c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275000</v>
      </c>
      <c r="CR47" s="141">
        <v>1103890</v>
      </c>
      <c r="CS47" s="141"/>
      <c r="CT47" s="142" t="str">
        <f>IF(AND(CR47=0,CS47=0),"",IF(AND(CR47&lt;=100000,CS47&lt;=100000),"",IF(CR47/CQ47&gt;0.7,"男高",IF(CS47/CQ47&gt;0.7,"女高",""))))</f>
        <v>男高</v>
      </c>
    </row>
    <row r="48" spans="1:99">
      <c r="A48" s="79">
        <f>AC48</f>
        <v>0.28636363636364</v>
      </c>
      <c r="B48" s="189" t="s">
        <v>150</v>
      </c>
      <c r="C48" s="189" t="s">
        <v>58</v>
      </c>
      <c r="D48" s="189"/>
      <c r="E48" s="189" t="s">
        <v>59</v>
      </c>
      <c r="F48" s="189" t="s">
        <v>60</v>
      </c>
      <c r="G48" s="189" t="s">
        <v>61</v>
      </c>
      <c r="H48" s="89" t="s">
        <v>151</v>
      </c>
      <c r="I48" s="89" t="s">
        <v>63</v>
      </c>
      <c r="J48" s="190" t="s">
        <v>135</v>
      </c>
      <c r="K48" s="181">
        <v>220000</v>
      </c>
      <c r="L48" s="80">
        <v>0</v>
      </c>
      <c r="M48" s="80">
        <v>0</v>
      </c>
      <c r="N48" s="80">
        <v>164</v>
      </c>
      <c r="O48" s="91">
        <v>0</v>
      </c>
      <c r="P48" s="92">
        <v>0</v>
      </c>
      <c r="Q48" s="93">
        <f>O48+P48</f>
        <v>0</v>
      </c>
      <c r="R48" s="81">
        <f>IFERROR(Q48/N48,"-")</f>
        <v>0</v>
      </c>
      <c r="S48" s="80">
        <v>0</v>
      </c>
      <c r="T48" s="80">
        <v>0</v>
      </c>
      <c r="U48" s="81" t="str">
        <f>IFERROR(T48/(Q48),"-")</f>
        <v>-</v>
      </c>
      <c r="V48" s="82">
        <f>IFERROR(K48/SUM(Q48:Q50),"-")</f>
        <v>10000</v>
      </c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>
        <f>SUM(Y48:Y50)-SUM(K48:K50)</f>
        <v>-157000</v>
      </c>
      <c r="AC48" s="85">
        <f>SUM(Y48:Y50)/SUM(K48:K50)</f>
        <v>0.28636363636364</v>
      </c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152</v>
      </c>
      <c r="C49" s="189" t="s">
        <v>58</v>
      </c>
      <c r="D49" s="189"/>
      <c r="E49" s="189" t="s">
        <v>59</v>
      </c>
      <c r="F49" s="189" t="s">
        <v>60</v>
      </c>
      <c r="G49" s="189" t="s">
        <v>61</v>
      </c>
      <c r="H49" s="89"/>
      <c r="I49" s="89"/>
      <c r="J49" s="89"/>
      <c r="K49" s="181"/>
      <c r="L49" s="80">
        <v>59</v>
      </c>
      <c r="M49" s="80">
        <v>0</v>
      </c>
      <c r="N49" s="80">
        <v>220</v>
      </c>
      <c r="O49" s="91">
        <v>19</v>
      </c>
      <c r="P49" s="92">
        <v>0</v>
      </c>
      <c r="Q49" s="93">
        <f>O49+P49</f>
        <v>19</v>
      </c>
      <c r="R49" s="81">
        <f>IFERROR(Q49/N49,"-")</f>
        <v>0.086363636363636</v>
      </c>
      <c r="S49" s="80">
        <v>0</v>
      </c>
      <c r="T49" s="80">
        <v>6</v>
      </c>
      <c r="U49" s="81">
        <f>IFERROR(T49/(Q49),"-")</f>
        <v>0.31578947368421</v>
      </c>
      <c r="V49" s="82"/>
      <c r="W49" s="83">
        <v>2</v>
      </c>
      <c r="X49" s="81">
        <f>IF(Q49=0,"-",W49/Q49)</f>
        <v>0.10526315789474</v>
      </c>
      <c r="Y49" s="186">
        <v>63000</v>
      </c>
      <c r="Z49" s="187">
        <f>IFERROR(Y49/Q49,"-")</f>
        <v>3315.7894736842</v>
      </c>
      <c r="AA49" s="187">
        <f>IFERROR(Y49/W49,"-")</f>
        <v>31500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4</v>
      </c>
      <c r="AO49" s="101">
        <f>IF(Q49=0,"",IF(AN49=0,"",(AN49/Q49)))</f>
        <v>0.21052631578947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>
        <v>2</v>
      </c>
      <c r="AX49" s="107">
        <f>IF(Q49=0,"",IF(AW49=0,"",(AW49/Q49)))</f>
        <v>0.10526315789474</v>
      </c>
      <c r="AY49" s="106"/>
      <c r="AZ49" s="108">
        <f>IFERROR(AY49/AW49,"-")</f>
        <v>0</v>
      </c>
      <c r="BA49" s="109"/>
      <c r="BB49" s="110">
        <f>IFERROR(BA49/AW49,"-")</f>
        <v>0</v>
      </c>
      <c r="BC49" s="111"/>
      <c r="BD49" s="111"/>
      <c r="BE49" s="111"/>
      <c r="BF49" s="112">
        <v>5</v>
      </c>
      <c r="BG49" s="113">
        <f>IF(Q49=0,"",IF(BF49=0,"",(BF49/Q49)))</f>
        <v>0.26315789473684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5</v>
      </c>
      <c r="BP49" s="120">
        <f>IF(Q49=0,"",IF(BO49=0,"",(BO49/Q49)))</f>
        <v>0.26315789473684</v>
      </c>
      <c r="BQ49" s="121">
        <v>2</v>
      </c>
      <c r="BR49" s="122">
        <f>IFERROR(BQ49/BO49,"-")</f>
        <v>0.4</v>
      </c>
      <c r="BS49" s="123">
        <v>63000</v>
      </c>
      <c r="BT49" s="124">
        <f>IFERROR(BS49/BO49,"-")</f>
        <v>12600</v>
      </c>
      <c r="BU49" s="125"/>
      <c r="BV49" s="125">
        <v>1</v>
      </c>
      <c r="BW49" s="125">
        <v>1</v>
      </c>
      <c r="BX49" s="126">
        <v>2</v>
      </c>
      <c r="BY49" s="127">
        <f>IF(Q49=0,"",IF(BX49=0,"",(BX49/Q49)))</f>
        <v>0.10526315789474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>
        <v>1</v>
      </c>
      <c r="CH49" s="134">
        <f>IF(Q49=0,"",IF(CG49=0,"",(CG49/Q49)))</f>
        <v>0.052631578947368</v>
      </c>
      <c r="CI49" s="135"/>
      <c r="CJ49" s="136">
        <f>IFERROR(CI49/CG49,"-")</f>
        <v>0</v>
      </c>
      <c r="CK49" s="137"/>
      <c r="CL49" s="138">
        <f>IFERROR(CK49/CG49,"-")</f>
        <v>0</v>
      </c>
      <c r="CM49" s="139"/>
      <c r="CN49" s="139"/>
      <c r="CO49" s="139"/>
      <c r="CP49" s="140">
        <v>2</v>
      </c>
      <c r="CQ49" s="141">
        <v>63000</v>
      </c>
      <c r="CR49" s="141">
        <v>55000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153</v>
      </c>
      <c r="C50" s="189" t="s">
        <v>58</v>
      </c>
      <c r="D50" s="189"/>
      <c r="E50" s="189" t="s">
        <v>59</v>
      </c>
      <c r="F50" s="189" t="s">
        <v>60</v>
      </c>
      <c r="G50" s="189" t="s">
        <v>77</v>
      </c>
      <c r="H50" s="89"/>
      <c r="I50" s="89"/>
      <c r="J50" s="89"/>
      <c r="K50" s="181"/>
      <c r="L50" s="80">
        <v>32</v>
      </c>
      <c r="M50" s="80">
        <v>22</v>
      </c>
      <c r="N50" s="80">
        <v>33</v>
      </c>
      <c r="O50" s="91">
        <v>3</v>
      </c>
      <c r="P50" s="92">
        <v>0</v>
      </c>
      <c r="Q50" s="93">
        <f>O50+P50</f>
        <v>3</v>
      </c>
      <c r="R50" s="81">
        <f>IFERROR(Q50/N50,"-")</f>
        <v>0.090909090909091</v>
      </c>
      <c r="S50" s="80">
        <v>1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0.33333333333333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1</v>
      </c>
      <c r="BY50" s="127">
        <f>IF(Q50=0,"",IF(BX50=0,"",(BX50/Q50)))</f>
        <v>0.33333333333333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>
        <v>1</v>
      </c>
      <c r="CH50" s="134">
        <f>IF(Q50=0,"",IF(CG50=0,"",(CG50/Q50)))</f>
        <v>0.33333333333333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</v>
      </c>
      <c r="B51" s="189" t="s">
        <v>154</v>
      </c>
      <c r="C51" s="189" t="s">
        <v>58</v>
      </c>
      <c r="D51" s="189"/>
      <c r="E51" s="189" t="s">
        <v>146</v>
      </c>
      <c r="F51" s="189" t="s">
        <v>147</v>
      </c>
      <c r="G51" s="189" t="s">
        <v>106</v>
      </c>
      <c r="H51" s="89" t="s">
        <v>151</v>
      </c>
      <c r="I51" s="89" t="s">
        <v>148</v>
      </c>
      <c r="J51" s="191" t="s">
        <v>92</v>
      </c>
      <c r="K51" s="181">
        <v>150000</v>
      </c>
      <c r="L51" s="80">
        <v>44</v>
      </c>
      <c r="M51" s="80">
        <v>0</v>
      </c>
      <c r="N51" s="80">
        <v>109</v>
      </c>
      <c r="O51" s="91">
        <v>7</v>
      </c>
      <c r="P51" s="92">
        <v>0</v>
      </c>
      <c r="Q51" s="93">
        <f>O51+P51</f>
        <v>7</v>
      </c>
      <c r="R51" s="81">
        <f>IFERROR(Q51/N51,"-")</f>
        <v>0.064220183486239</v>
      </c>
      <c r="S51" s="80">
        <v>1</v>
      </c>
      <c r="T51" s="80">
        <v>1</v>
      </c>
      <c r="U51" s="81">
        <f>IFERROR(T51/(Q51),"-")</f>
        <v>0.14285714285714</v>
      </c>
      <c r="V51" s="82">
        <f>IFERROR(K51/SUM(Q51:Q52),"-")</f>
        <v>13636.363636364</v>
      </c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>
        <f>SUM(Y51:Y52)-SUM(K51:K52)</f>
        <v>-150000</v>
      </c>
      <c r="AC51" s="85">
        <f>SUM(Y51:Y52)/SUM(K51:K52)</f>
        <v>0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0.14285714285714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0.14285714285714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3</v>
      </c>
      <c r="BY51" s="127">
        <f>IF(Q51=0,"",IF(BX51=0,"",(BX51/Q51)))</f>
        <v>0.42857142857143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>
        <v>2</v>
      </c>
      <c r="CH51" s="134">
        <f>IF(Q51=0,"",IF(CG51=0,"",(CG51/Q51)))</f>
        <v>0.28571428571429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155</v>
      </c>
      <c r="C52" s="189" t="s">
        <v>58</v>
      </c>
      <c r="D52" s="189"/>
      <c r="E52" s="189" t="s">
        <v>146</v>
      </c>
      <c r="F52" s="189" t="s">
        <v>147</v>
      </c>
      <c r="G52" s="189" t="s">
        <v>77</v>
      </c>
      <c r="H52" s="89"/>
      <c r="I52" s="89"/>
      <c r="J52" s="89"/>
      <c r="K52" s="181"/>
      <c r="L52" s="80">
        <v>44</v>
      </c>
      <c r="M52" s="80">
        <v>30</v>
      </c>
      <c r="N52" s="80">
        <v>5</v>
      </c>
      <c r="O52" s="91">
        <v>4</v>
      </c>
      <c r="P52" s="92">
        <v>0</v>
      </c>
      <c r="Q52" s="93">
        <f>O52+P52</f>
        <v>4</v>
      </c>
      <c r="R52" s="81">
        <f>IFERROR(Q52/N52,"-")</f>
        <v>0.8</v>
      </c>
      <c r="S52" s="80">
        <v>0</v>
      </c>
      <c r="T52" s="80">
        <v>1</v>
      </c>
      <c r="U52" s="81">
        <f>IFERROR(T52/(Q52),"-")</f>
        <v>0.25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2</v>
      </c>
      <c r="BP52" s="120">
        <f>IF(Q52=0,"",IF(BO52=0,"",(BO52/Q52)))</f>
        <v>0.5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2</v>
      </c>
      <c r="BY52" s="127">
        <f>IF(Q52=0,"",IF(BX52=0,"",(BX52/Q52)))</f>
        <v>0.5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0.5</v>
      </c>
      <c r="B53" s="189" t="s">
        <v>156</v>
      </c>
      <c r="C53" s="189" t="s">
        <v>58</v>
      </c>
      <c r="D53" s="189"/>
      <c r="E53" s="189" t="s">
        <v>59</v>
      </c>
      <c r="F53" s="189" t="s">
        <v>60</v>
      </c>
      <c r="G53" s="189" t="s">
        <v>61</v>
      </c>
      <c r="H53" s="89" t="s">
        <v>157</v>
      </c>
      <c r="I53" s="89" t="s">
        <v>63</v>
      </c>
      <c r="J53" s="190" t="s">
        <v>158</v>
      </c>
      <c r="K53" s="181">
        <v>190000</v>
      </c>
      <c r="L53" s="80">
        <v>0</v>
      </c>
      <c r="M53" s="80">
        <v>0</v>
      </c>
      <c r="N53" s="80">
        <v>106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>
        <f>IFERROR(K53/SUM(Q53:Q55),"-")</f>
        <v>11875</v>
      </c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>
        <f>SUM(Y53:Y55)-SUM(K53:K55)</f>
        <v>-95000</v>
      </c>
      <c r="AC53" s="85">
        <f>SUM(Y53:Y55)/SUM(K53:K55)</f>
        <v>0.5</v>
      </c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159</v>
      </c>
      <c r="C54" s="189" t="s">
        <v>58</v>
      </c>
      <c r="D54" s="189"/>
      <c r="E54" s="189" t="s">
        <v>59</v>
      </c>
      <c r="F54" s="189" t="s">
        <v>60</v>
      </c>
      <c r="G54" s="189" t="s">
        <v>61</v>
      </c>
      <c r="H54" s="89"/>
      <c r="I54" s="89"/>
      <c r="J54" s="89"/>
      <c r="K54" s="181"/>
      <c r="L54" s="80">
        <v>45</v>
      </c>
      <c r="M54" s="80">
        <v>0</v>
      </c>
      <c r="N54" s="80">
        <v>124</v>
      </c>
      <c r="O54" s="91">
        <v>14</v>
      </c>
      <c r="P54" s="92">
        <v>0</v>
      </c>
      <c r="Q54" s="93">
        <f>O54+P54</f>
        <v>14</v>
      </c>
      <c r="R54" s="81">
        <f>IFERROR(Q54/N54,"-")</f>
        <v>0.11290322580645</v>
      </c>
      <c r="S54" s="80">
        <v>2</v>
      </c>
      <c r="T54" s="80">
        <v>1</v>
      </c>
      <c r="U54" s="81">
        <f>IFERROR(T54/(Q54),"-")</f>
        <v>0.071428571428571</v>
      </c>
      <c r="V54" s="82"/>
      <c r="W54" s="83">
        <v>1</v>
      </c>
      <c r="X54" s="81">
        <f>IF(Q54=0,"-",W54/Q54)</f>
        <v>0.071428571428571</v>
      </c>
      <c r="Y54" s="186">
        <v>5000</v>
      </c>
      <c r="Z54" s="187">
        <f>IFERROR(Y54/Q54,"-")</f>
        <v>357.14285714286</v>
      </c>
      <c r="AA54" s="187">
        <f>IFERROR(Y54/W54,"-")</f>
        <v>5000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2</v>
      </c>
      <c r="AO54" s="101">
        <f>IF(Q54=0,"",IF(AN54=0,"",(AN54/Q54)))</f>
        <v>0.14285714285714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2</v>
      </c>
      <c r="BG54" s="113">
        <f>IF(Q54=0,"",IF(BF54=0,"",(BF54/Q54)))</f>
        <v>0.14285714285714</v>
      </c>
      <c r="BH54" s="112">
        <v>1</v>
      </c>
      <c r="BI54" s="114">
        <f>IFERROR(BH54/BF54,"-")</f>
        <v>0.5</v>
      </c>
      <c r="BJ54" s="115">
        <v>5000</v>
      </c>
      <c r="BK54" s="116">
        <f>IFERROR(BJ54/BF54,"-")</f>
        <v>2500</v>
      </c>
      <c r="BL54" s="117">
        <v>1</v>
      </c>
      <c r="BM54" s="117"/>
      <c r="BN54" s="117"/>
      <c r="BO54" s="119">
        <v>8</v>
      </c>
      <c r="BP54" s="120">
        <f>IF(Q54=0,"",IF(BO54=0,"",(BO54/Q54)))</f>
        <v>0.57142857142857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2</v>
      </c>
      <c r="BY54" s="127">
        <f>IF(Q54=0,"",IF(BX54=0,"",(BX54/Q54)))</f>
        <v>0.14285714285714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5000</v>
      </c>
      <c r="CR54" s="141">
        <v>5000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160</v>
      </c>
      <c r="C55" s="189" t="s">
        <v>58</v>
      </c>
      <c r="D55" s="189"/>
      <c r="E55" s="189" t="s">
        <v>59</v>
      </c>
      <c r="F55" s="189" t="s">
        <v>60</v>
      </c>
      <c r="G55" s="189" t="s">
        <v>77</v>
      </c>
      <c r="H55" s="89"/>
      <c r="I55" s="89"/>
      <c r="J55" s="89"/>
      <c r="K55" s="181"/>
      <c r="L55" s="80">
        <v>22</v>
      </c>
      <c r="M55" s="80">
        <v>14</v>
      </c>
      <c r="N55" s="80">
        <v>5</v>
      </c>
      <c r="O55" s="91">
        <v>2</v>
      </c>
      <c r="P55" s="92">
        <v>0</v>
      </c>
      <c r="Q55" s="93">
        <f>O55+P55</f>
        <v>2</v>
      </c>
      <c r="R55" s="81">
        <f>IFERROR(Q55/N55,"-")</f>
        <v>0.4</v>
      </c>
      <c r="S55" s="80">
        <v>1</v>
      </c>
      <c r="T55" s="80">
        <v>1</v>
      </c>
      <c r="U55" s="81">
        <f>IFERROR(T55/(Q55),"-")</f>
        <v>0.5</v>
      </c>
      <c r="V55" s="82"/>
      <c r="W55" s="83">
        <v>1</v>
      </c>
      <c r="X55" s="81">
        <f>IF(Q55=0,"-",W55/Q55)</f>
        <v>0.5</v>
      </c>
      <c r="Y55" s="186">
        <v>90000</v>
      </c>
      <c r="Z55" s="187">
        <f>IFERROR(Y55/Q55,"-")</f>
        <v>45000</v>
      </c>
      <c r="AA55" s="187">
        <f>IFERROR(Y55/W55,"-")</f>
        <v>90000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0.5</v>
      </c>
      <c r="BQ55" s="121">
        <v>1</v>
      </c>
      <c r="BR55" s="122">
        <f>IFERROR(BQ55/BO55,"-")</f>
        <v>1</v>
      </c>
      <c r="BS55" s="123">
        <v>90000</v>
      </c>
      <c r="BT55" s="124">
        <f>IFERROR(BS55/BO55,"-")</f>
        <v>90000</v>
      </c>
      <c r="BU55" s="125"/>
      <c r="BV55" s="125"/>
      <c r="BW55" s="125">
        <v>1</v>
      </c>
      <c r="BX55" s="126">
        <v>1</v>
      </c>
      <c r="BY55" s="127">
        <f>IF(Q55=0,"",IF(BX55=0,"",(BX55/Q55)))</f>
        <v>0.5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1</v>
      </c>
      <c r="CQ55" s="141">
        <v>90000</v>
      </c>
      <c r="CR55" s="141">
        <v>90000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0.091666666666667</v>
      </c>
      <c r="B56" s="189" t="s">
        <v>161</v>
      </c>
      <c r="C56" s="189" t="s">
        <v>58</v>
      </c>
      <c r="D56" s="189"/>
      <c r="E56" s="189" t="s">
        <v>87</v>
      </c>
      <c r="F56" s="189" t="s">
        <v>105</v>
      </c>
      <c r="G56" s="189" t="s">
        <v>106</v>
      </c>
      <c r="H56" s="89" t="s">
        <v>100</v>
      </c>
      <c r="I56" s="89" t="s">
        <v>63</v>
      </c>
      <c r="J56" s="89" t="s">
        <v>162</v>
      </c>
      <c r="K56" s="181">
        <v>120000</v>
      </c>
      <c r="L56" s="80">
        <v>13</v>
      </c>
      <c r="M56" s="80">
        <v>0</v>
      </c>
      <c r="N56" s="80">
        <v>60</v>
      </c>
      <c r="O56" s="91">
        <v>6</v>
      </c>
      <c r="P56" s="92">
        <v>0</v>
      </c>
      <c r="Q56" s="93">
        <f>O56+P56</f>
        <v>6</v>
      </c>
      <c r="R56" s="81">
        <f>IFERROR(Q56/N56,"-")</f>
        <v>0.1</v>
      </c>
      <c r="S56" s="80">
        <v>1</v>
      </c>
      <c r="T56" s="80">
        <v>2</v>
      </c>
      <c r="U56" s="81">
        <f>IFERROR(T56/(Q56),"-")</f>
        <v>0.33333333333333</v>
      </c>
      <c r="V56" s="82">
        <f>IFERROR(K56/SUM(Q56:Q57),"-")</f>
        <v>15000</v>
      </c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>
        <f>SUM(Y56:Y57)-SUM(K56:K57)</f>
        <v>-109000</v>
      </c>
      <c r="AC56" s="85">
        <f>SUM(Y56:Y57)/SUM(K56:K57)</f>
        <v>0.091666666666667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0.16666666666667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3</v>
      </c>
      <c r="BP56" s="120">
        <f>IF(Q56=0,"",IF(BO56=0,"",(BO56/Q56)))</f>
        <v>0.5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0.16666666666667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>
        <v>1</v>
      </c>
      <c r="CH56" s="134">
        <f>IF(Q56=0,"",IF(CG56=0,"",(CG56/Q56)))</f>
        <v>0.16666666666667</v>
      </c>
      <c r="CI56" s="135"/>
      <c r="CJ56" s="136">
        <f>IFERROR(CI56/CG56,"-")</f>
        <v>0</v>
      </c>
      <c r="CK56" s="137"/>
      <c r="CL56" s="138">
        <f>IFERROR(CK56/CG56,"-")</f>
        <v>0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163</v>
      </c>
      <c r="C57" s="189" t="s">
        <v>58</v>
      </c>
      <c r="D57" s="189"/>
      <c r="E57" s="189" t="s">
        <v>87</v>
      </c>
      <c r="F57" s="189" t="s">
        <v>105</v>
      </c>
      <c r="G57" s="189" t="s">
        <v>77</v>
      </c>
      <c r="H57" s="89"/>
      <c r="I57" s="89"/>
      <c r="J57" s="89"/>
      <c r="K57" s="181"/>
      <c r="L57" s="80">
        <v>12</v>
      </c>
      <c r="M57" s="80">
        <v>10</v>
      </c>
      <c r="N57" s="80">
        <v>1</v>
      </c>
      <c r="O57" s="91">
        <v>2</v>
      </c>
      <c r="P57" s="92">
        <v>0</v>
      </c>
      <c r="Q57" s="93">
        <f>O57+P57</f>
        <v>2</v>
      </c>
      <c r="R57" s="81">
        <f>IFERROR(Q57/N57,"-")</f>
        <v>2</v>
      </c>
      <c r="S57" s="80">
        <v>1</v>
      </c>
      <c r="T57" s="80">
        <v>0</v>
      </c>
      <c r="U57" s="81">
        <f>IFERROR(T57/(Q57),"-")</f>
        <v>0</v>
      </c>
      <c r="V57" s="82"/>
      <c r="W57" s="83">
        <v>1</v>
      </c>
      <c r="X57" s="81">
        <f>IF(Q57=0,"-",W57/Q57)</f>
        <v>0.5</v>
      </c>
      <c r="Y57" s="186">
        <v>11000</v>
      </c>
      <c r="Z57" s="187">
        <f>IFERROR(Y57/Q57,"-")</f>
        <v>5500</v>
      </c>
      <c r="AA57" s="187">
        <f>IFERROR(Y57/W57,"-")</f>
        <v>11000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0.5</v>
      </c>
      <c r="BH57" s="112">
        <v>1</v>
      </c>
      <c r="BI57" s="114">
        <f>IFERROR(BH57/BF57,"-")</f>
        <v>1</v>
      </c>
      <c r="BJ57" s="115">
        <v>11000</v>
      </c>
      <c r="BK57" s="116">
        <f>IFERROR(BJ57/BF57,"-")</f>
        <v>11000</v>
      </c>
      <c r="BL57" s="117"/>
      <c r="BM57" s="117"/>
      <c r="BN57" s="117">
        <v>1</v>
      </c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>
        <v>1</v>
      </c>
      <c r="CH57" s="134">
        <f>IF(Q57=0,"",IF(CG57=0,"",(CG57/Q57)))</f>
        <v>0.5</v>
      </c>
      <c r="CI57" s="135">
        <v>1</v>
      </c>
      <c r="CJ57" s="136">
        <f>IFERROR(CI57/CG57,"-")</f>
        <v>1</v>
      </c>
      <c r="CK57" s="137">
        <v>10000</v>
      </c>
      <c r="CL57" s="138">
        <f>IFERROR(CK57/CG57,"-")</f>
        <v>10000</v>
      </c>
      <c r="CM57" s="139"/>
      <c r="CN57" s="139">
        <v>1</v>
      </c>
      <c r="CO57" s="139"/>
      <c r="CP57" s="140">
        <v>1</v>
      </c>
      <c r="CQ57" s="141">
        <v>11000</v>
      </c>
      <c r="CR57" s="141">
        <v>11000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0.05</v>
      </c>
      <c r="B58" s="189" t="s">
        <v>164</v>
      </c>
      <c r="C58" s="189" t="s">
        <v>58</v>
      </c>
      <c r="D58" s="189"/>
      <c r="E58" s="189" t="s">
        <v>59</v>
      </c>
      <c r="F58" s="189" t="s">
        <v>60</v>
      </c>
      <c r="G58" s="189" t="s">
        <v>61</v>
      </c>
      <c r="H58" s="89" t="s">
        <v>100</v>
      </c>
      <c r="I58" s="89" t="s">
        <v>63</v>
      </c>
      <c r="J58" s="190" t="s">
        <v>158</v>
      </c>
      <c r="K58" s="181">
        <v>120000</v>
      </c>
      <c r="L58" s="80">
        <v>0</v>
      </c>
      <c r="M58" s="80">
        <v>0</v>
      </c>
      <c r="N58" s="80">
        <v>97</v>
      </c>
      <c r="O58" s="91">
        <v>0</v>
      </c>
      <c r="P58" s="92">
        <v>0</v>
      </c>
      <c r="Q58" s="93">
        <f>O58+P58</f>
        <v>0</v>
      </c>
      <c r="R58" s="81">
        <f>IFERROR(Q58/N58,"-")</f>
        <v>0</v>
      </c>
      <c r="S58" s="80">
        <v>0</v>
      </c>
      <c r="T58" s="80">
        <v>0</v>
      </c>
      <c r="U58" s="81" t="str">
        <f>IFERROR(T58/(Q58),"-")</f>
        <v>-</v>
      </c>
      <c r="V58" s="82">
        <f>IFERROR(K58/SUM(Q58:Q60),"-")</f>
        <v>13333.333333333</v>
      </c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>
        <f>SUM(Y58:Y60)-SUM(K58:K60)</f>
        <v>-114000</v>
      </c>
      <c r="AC58" s="85">
        <f>SUM(Y58:Y60)/SUM(K58:K60)</f>
        <v>0.05</v>
      </c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165</v>
      </c>
      <c r="C59" s="189" t="s">
        <v>58</v>
      </c>
      <c r="D59" s="189"/>
      <c r="E59" s="189" t="s">
        <v>59</v>
      </c>
      <c r="F59" s="189" t="s">
        <v>60</v>
      </c>
      <c r="G59" s="189" t="s">
        <v>61</v>
      </c>
      <c r="H59" s="89"/>
      <c r="I59" s="89"/>
      <c r="J59" s="89"/>
      <c r="K59" s="181"/>
      <c r="L59" s="80">
        <v>31</v>
      </c>
      <c r="M59" s="80">
        <v>0</v>
      </c>
      <c r="N59" s="80">
        <v>76</v>
      </c>
      <c r="O59" s="91">
        <v>8</v>
      </c>
      <c r="P59" s="92">
        <v>0</v>
      </c>
      <c r="Q59" s="93">
        <f>O59+P59</f>
        <v>8</v>
      </c>
      <c r="R59" s="81">
        <f>IFERROR(Q59/N59,"-")</f>
        <v>0.10526315789474</v>
      </c>
      <c r="S59" s="80">
        <v>1</v>
      </c>
      <c r="T59" s="80">
        <v>3</v>
      </c>
      <c r="U59" s="81">
        <f>IFERROR(T59/(Q59),"-")</f>
        <v>0.375</v>
      </c>
      <c r="V59" s="82"/>
      <c r="W59" s="83">
        <v>1</v>
      </c>
      <c r="X59" s="81">
        <f>IF(Q59=0,"-",W59/Q59)</f>
        <v>0.125</v>
      </c>
      <c r="Y59" s="186">
        <v>6000</v>
      </c>
      <c r="Z59" s="187">
        <f>IFERROR(Y59/Q59,"-")</f>
        <v>750</v>
      </c>
      <c r="AA59" s="187">
        <f>IFERROR(Y59/W59,"-")</f>
        <v>6000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>
        <v>1</v>
      </c>
      <c r="AO59" s="101">
        <f>IF(Q59=0,"",IF(AN59=0,"",(AN59/Q59)))</f>
        <v>0.125</v>
      </c>
      <c r="AP59" s="100"/>
      <c r="AQ59" s="102">
        <f>IFERROR(AP59/AN59,"-")</f>
        <v>0</v>
      </c>
      <c r="AR59" s="103"/>
      <c r="AS59" s="104">
        <f>IFERROR(AR59/AN59,"-")</f>
        <v>0</v>
      </c>
      <c r="AT59" s="105"/>
      <c r="AU59" s="105"/>
      <c r="AV59" s="105"/>
      <c r="AW59" s="106">
        <v>1</v>
      </c>
      <c r="AX59" s="107">
        <f>IF(Q59=0,"",IF(AW59=0,"",(AW59/Q59)))</f>
        <v>0.125</v>
      </c>
      <c r="AY59" s="106"/>
      <c r="AZ59" s="108">
        <f>IFERROR(AY59/AW59,"-")</f>
        <v>0</v>
      </c>
      <c r="BA59" s="109"/>
      <c r="BB59" s="110">
        <f>IFERROR(BA59/AW59,"-")</f>
        <v>0</v>
      </c>
      <c r="BC59" s="111"/>
      <c r="BD59" s="111"/>
      <c r="BE59" s="111"/>
      <c r="BF59" s="112">
        <v>1</v>
      </c>
      <c r="BG59" s="113">
        <f>IF(Q59=0,"",IF(BF59=0,"",(BF59/Q59)))</f>
        <v>0.125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4</v>
      </c>
      <c r="BP59" s="120">
        <f>IF(Q59=0,"",IF(BO59=0,"",(BO59/Q59)))</f>
        <v>0.5</v>
      </c>
      <c r="BQ59" s="121">
        <v>1</v>
      </c>
      <c r="BR59" s="122">
        <f>IFERROR(BQ59/BO59,"-")</f>
        <v>0.25</v>
      </c>
      <c r="BS59" s="123">
        <v>6000</v>
      </c>
      <c r="BT59" s="124">
        <f>IFERROR(BS59/BO59,"-")</f>
        <v>1500</v>
      </c>
      <c r="BU59" s="125"/>
      <c r="BV59" s="125">
        <v>1</v>
      </c>
      <c r="BW59" s="125"/>
      <c r="BX59" s="126">
        <v>1</v>
      </c>
      <c r="BY59" s="127">
        <f>IF(Q59=0,"",IF(BX59=0,"",(BX59/Q59)))</f>
        <v>0.125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1</v>
      </c>
      <c r="CQ59" s="141">
        <v>6000</v>
      </c>
      <c r="CR59" s="141">
        <v>6000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166</v>
      </c>
      <c r="C60" s="189" t="s">
        <v>58</v>
      </c>
      <c r="D60" s="189"/>
      <c r="E60" s="189" t="s">
        <v>59</v>
      </c>
      <c r="F60" s="189" t="s">
        <v>60</v>
      </c>
      <c r="G60" s="189" t="s">
        <v>77</v>
      </c>
      <c r="H60" s="89"/>
      <c r="I60" s="89"/>
      <c r="J60" s="89"/>
      <c r="K60" s="181"/>
      <c r="L60" s="80">
        <v>15</v>
      </c>
      <c r="M60" s="80">
        <v>12</v>
      </c>
      <c r="N60" s="80">
        <v>5</v>
      </c>
      <c r="O60" s="91">
        <v>1</v>
      </c>
      <c r="P60" s="92">
        <v>0</v>
      </c>
      <c r="Q60" s="93">
        <f>O60+P60</f>
        <v>1</v>
      </c>
      <c r="R60" s="81">
        <f>IFERROR(Q60/N60,"-")</f>
        <v>0.2</v>
      </c>
      <c r="S60" s="80">
        <v>0</v>
      </c>
      <c r="T60" s="80">
        <v>1</v>
      </c>
      <c r="U60" s="81">
        <f>IFERROR(T60/(Q60),"-")</f>
        <v>1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>
        <v>1</v>
      </c>
      <c r="BY60" s="127">
        <f>IF(Q60=0,"",IF(BX60=0,"",(BX60/Q60)))</f>
        <v>1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</v>
      </c>
      <c r="B61" s="189" t="s">
        <v>167</v>
      </c>
      <c r="C61" s="189" t="s">
        <v>58</v>
      </c>
      <c r="D61" s="189"/>
      <c r="E61" s="189" t="s">
        <v>112</v>
      </c>
      <c r="F61" s="189" t="s">
        <v>113</v>
      </c>
      <c r="G61" s="189" t="s">
        <v>61</v>
      </c>
      <c r="H61" s="89" t="s">
        <v>168</v>
      </c>
      <c r="I61" s="89" t="s">
        <v>134</v>
      </c>
      <c r="J61" s="190" t="s">
        <v>135</v>
      </c>
      <c r="K61" s="181">
        <v>130000</v>
      </c>
      <c r="L61" s="80">
        <v>0</v>
      </c>
      <c r="M61" s="80">
        <v>0</v>
      </c>
      <c r="N61" s="80">
        <v>51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>
        <f>IFERROR(K61/SUM(Q61:Q63),"-")</f>
        <v>16250</v>
      </c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>
        <f>SUM(Y61:Y63)-SUM(K61:K63)</f>
        <v>-130000</v>
      </c>
      <c r="AC61" s="85">
        <f>SUM(Y61:Y63)/SUM(K61:K63)</f>
        <v>0</v>
      </c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169</v>
      </c>
      <c r="C62" s="189" t="s">
        <v>58</v>
      </c>
      <c r="D62" s="189"/>
      <c r="E62" s="189" t="s">
        <v>112</v>
      </c>
      <c r="F62" s="189" t="s">
        <v>113</v>
      </c>
      <c r="G62" s="189" t="s">
        <v>61</v>
      </c>
      <c r="H62" s="89"/>
      <c r="I62" s="89"/>
      <c r="J62" s="89"/>
      <c r="K62" s="181"/>
      <c r="L62" s="80">
        <v>18</v>
      </c>
      <c r="M62" s="80">
        <v>0</v>
      </c>
      <c r="N62" s="80">
        <v>68</v>
      </c>
      <c r="O62" s="91">
        <v>7</v>
      </c>
      <c r="P62" s="92">
        <v>0</v>
      </c>
      <c r="Q62" s="93">
        <f>O62+P62</f>
        <v>7</v>
      </c>
      <c r="R62" s="81">
        <f>IFERROR(Q62/N62,"-")</f>
        <v>0.10294117647059</v>
      </c>
      <c r="S62" s="80">
        <v>0</v>
      </c>
      <c r="T62" s="80">
        <v>2</v>
      </c>
      <c r="U62" s="81">
        <f>IFERROR(T62/(Q62),"-")</f>
        <v>0.28571428571429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3</v>
      </c>
      <c r="BG62" s="113">
        <f>IF(Q62=0,"",IF(BF62=0,"",(BF62/Q62)))</f>
        <v>0.42857142857143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4</v>
      </c>
      <c r="BP62" s="120">
        <f>IF(Q62=0,"",IF(BO62=0,"",(BO62/Q62)))</f>
        <v>0.57142857142857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170</v>
      </c>
      <c r="C63" s="189" t="s">
        <v>58</v>
      </c>
      <c r="D63" s="189"/>
      <c r="E63" s="189" t="s">
        <v>112</v>
      </c>
      <c r="F63" s="189" t="s">
        <v>113</v>
      </c>
      <c r="G63" s="189" t="s">
        <v>77</v>
      </c>
      <c r="H63" s="89"/>
      <c r="I63" s="89"/>
      <c r="J63" s="89"/>
      <c r="K63" s="181"/>
      <c r="L63" s="80">
        <v>8</v>
      </c>
      <c r="M63" s="80">
        <v>6</v>
      </c>
      <c r="N63" s="80">
        <v>2</v>
      </c>
      <c r="O63" s="91">
        <v>1</v>
      </c>
      <c r="P63" s="92">
        <v>0</v>
      </c>
      <c r="Q63" s="93">
        <f>O63+P63</f>
        <v>1</v>
      </c>
      <c r="R63" s="81">
        <f>IFERROR(Q63/N63,"-")</f>
        <v>0.5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>
        <v>1</v>
      </c>
      <c r="AO63" s="101">
        <f>IF(Q63=0,"",IF(AN63=0,"",(AN63/Q63)))</f>
        <v>1</v>
      </c>
      <c r="AP63" s="100"/>
      <c r="AQ63" s="102">
        <f>IFERROR(AP63/AN63,"-")</f>
        <v>0</v>
      </c>
      <c r="AR63" s="103"/>
      <c r="AS63" s="104">
        <f>IFERROR(AR63/AN63,"-")</f>
        <v>0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171</v>
      </c>
      <c r="C64" s="189" t="s">
        <v>58</v>
      </c>
      <c r="D64" s="189"/>
      <c r="E64" s="189" t="s">
        <v>146</v>
      </c>
      <c r="F64" s="189" t="s">
        <v>172</v>
      </c>
      <c r="G64" s="189" t="s">
        <v>106</v>
      </c>
      <c r="H64" s="89" t="s">
        <v>168</v>
      </c>
      <c r="I64" s="89" t="s">
        <v>173</v>
      </c>
      <c r="J64" s="190" t="s">
        <v>64</v>
      </c>
      <c r="K64" s="181">
        <v>65000</v>
      </c>
      <c r="L64" s="80">
        <v>10</v>
      </c>
      <c r="M64" s="80">
        <v>0</v>
      </c>
      <c r="N64" s="80">
        <v>34</v>
      </c>
      <c r="O64" s="91">
        <v>3</v>
      </c>
      <c r="P64" s="92">
        <v>1</v>
      </c>
      <c r="Q64" s="93">
        <f>O64+P64</f>
        <v>4</v>
      </c>
      <c r="R64" s="81">
        <f>IFERROR(Q64/N64,"-")</f>
        <v>0.11764705882353</v>
      </c>
      <c r="S64" s="80">
        <v>0</v>
      </c>
      <c r="T64" s="80">
        <v>1</v>
      </c>
      <c r="U64" s="81">
        <f>IFERROR(T64/(Q64),"-")</f>
        <v>0.25</v>
      </c>
      <c r="V64" s="82">
        <f>IFERROR(K64/SUM(Q64:Q65),"-")</f>
        <v>16250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-65000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0.25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2</v>
      </c>
      <c r="BP64" s="120">
        <f>IF(Q64=0,"",IF(BO64=0,"",(BO64/Q64)))</f>
        <v>0.5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0.25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174</v>
      </c>
      <c r="C65" s="189" t="s">
        <v>58</v>
      </c>
      <c r="D65" s="189"/>
      <c r="E65" s="189" t="s">
        <v>146</v>
      </c>
      <c r="F65" s="189" t="s">
        <v>172</v>
      </c>
      <c r="G65" s="189" t="s">
        <v>77</v>
      </c>
      <c r="H65" s="89"/>
      <c r="I65" s="89"/>
      <c r="J65" s="89"/>
      <c r="K65" s="181"/>
      <c r="L65" s="80">
        <v>6</v>
      </c>
      <c r="M65" s="80">
        <v>6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175</v>
      </c>
      <c r="C66" s="189" t="s">
        <v>58</v>
      </c>
      <c r="D66" s="189"/>
      <c r="E66" s="189" t="s">
        <v>59</v>
      </c>
      <c r="F66" s="189" t="s">
        <v>60</v>
      </c>
      <c r="G66" s="189" t="s">
        <v>61</v>
      </c>
      <c r="H66" s="89" t="s">
        <v>168</v>
      </c>
      <c r="I66" s="89" t="s">
        <v>173</v>
      </c>
      <c r="J66" s="191" t="s">
        <v>92</v>
      </c>
      <c r="K66" s="181">
        <v>65000</v>
      </c>
      <c r="L66" s="80">
        <v>0</v>
      </c>
      <c r="M66" s="80">
        <v>0</v>
      </c>
      <c r="N66" s="80">
        <v>47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>
        <f>IFERROR(K66/SUM(Q66:Q68),"-")</f>
        <v>16250</v>
      </c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>
        <f>SUM(Y66:Y68)-SUM(K66:K68)</f>
        <v>-65000</v>
      </c>
      <c r="AC66" s="85">
        <f>SUM(Y66:Y68)/SUM(K66:K68)</f>
        <v>0</v>
      </c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176</v>
      </c>
      <c r="C67" s="189" t="s">
        <v>58</v>
      </c>
      <c r="D67" s="189"/>
      <c r="E67" s="189" t="s">
        <v>59</v>
      </c>
      <c r="F67" s="189" t="s">
        <v>60</v>
      </c>
      <c r="G67" s="189" t="s">
        <v>61</v>
      </c>
      <c r="H67" s="89"/>
      <c r="I67" s="89"/>
      <c r="J67" s="89"/>
      <c r="K67" s="181"/>
      <c r="L67" s="80">
        <v>26</v>
      </c>
      <c r="M67" s="80">
        <v>0</v>
      </c>
      <c r="N67" s="80">
        <v>82</v>
      </c>
      <c r="O67" s="91">
        <v>4</v>
      </c>
      <c r="P67" s="92">
        <v>0</v>
      </c>
      <c r="Q67" s="93">
        <f>O67+P67</f>
        <v>4</v>
      </c>
      <c r="R67" s="81">
        <f>IFERROR(Q67/N67,"-")</f>
        <v>0.048780487804878</v>
      </c>
      <c r="S67" s="80">
        <v>0</v>
      </c>
      <c r="T67" s="80">
        <v>3</v>
      </c>
      <c r="U67" s="81">
        <f>IFERROR(T67/(Q67),"-")</f>
        <v>0.75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>
        <v>1</v>
      </c>
      <c r="AX67" s="107">
        <f>IF(Q67=0,"",IF(AW67=0,"",(AW67/Q67)))</f>
        <v>0.25</v>
      </c>
      <c r="AY67" s="106"/>
      <c r="AZ67" s="108">
        <f>IFERROR(AY67/AW67,"-")</f>
        <v>0</v>
      </c>
      <c r="BA67" s="109"/>
      <c r="BB67" s="110">
        <f>IFERROR(BA67/AW67,"-")</f>
        <v>0</v>
      </c>
      <c r="BC67" s="111"/>
      <c r="BD67" s="111"/>
      <c r="BE67" s="111"/>
      <c r="BF67" s="112">
        <v>3</v>
      </c>
      <c r="BG67" s="113">
        <f>IF(Q67=0,"",IF(BF67=0,"",(BF67/Q67)))</f>
        <v>0.75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177</v>
      </c>
      <c r="C68" s="189" t="s">
        <v>58</v>
      </c>
      <c r="D68" s="189"/>
      <c r="E68" s="189" t="s">
        <v>59</v>
      </c>
      <c r="F68" s="189" t="s">
        <v>60</v>
      </c>
      <c r="G68" s="189" t="s">
        <v>77</v>
      </c>
      <c r="H68" s="89"/>
      <c r="I68" s="89"/>
      <c r="J68" s="89"/>
      <c r="K68" s="181"/>
      <c r="L68" s="80">
        <v>3</v>
      </c>
      <c r="M68" s="80">
        <v>3</v>
      </c>
      <c r="N68" s="80">
        <v>0</v>
      </c>
      <c r="O68" s="91">
        <v>0</v>
      </c>
      <c r="P68" s="92">
        <v>0</v>
      </c>
      <c r="Q68" s="93">
        <f>O68+P68</f>
        <v>0</v>
      </c>
      <c r="R68" s="81" t="str">
        <f>IFERROR(Q68/N68,"-")</f>
        <v>-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0.05</v>
      </c>
      <c r="B69" s="189" t="s">
        <v>178</v>
      </c>
      <c r="C69" s="189" t="s">
        <v>58</v>
      </c>
      <c r="D69" s="189"/>
      <c r="E69" s="189" t="s">
        <v>87</v>
      </c>
      <c r="F69" s="189" t="s">
        <v>105</v>
      </c>
      <c r="G69" s="189" t="s">
        <v>61</v>
      </c>
      <c r="H69" s="89" t="s">
        <v>142</v>
      </c>
      <c r="I69" s="89" t="s">
        <v>173</v>
      </c>
      <c r="J69" s="89" t="s">
        <v>179</v>
      </c>
      <c r="K69" s="181">
        <v>60000</v>
      </c>
      <c r="L69" s="80">
        <v>8</v>
      </c>
      <c r="M69" s="80">
        <v>0</v>
      </c>
      <c r="N69" s="80">
        <v>50</v>
      </c>
      <c r="O69" s="91">
        <v>3</v>
      </c>
      <c r="P69" s="92">
        <v>0</v>
      </c>
      <c r="Q69" s="93">
        <f>O69+P69</f>
        <v>3</v>
      </c>
      <c r="R69" s="81">
        <f>IFERROR(Q69/N69,"-")</f>
        <v>0.06</v>
      </c>
      <c r="S69" s="80">
        <v>0</v>
      </c>
      <c r="T69" s="80">
        <v>1</v>
      </c>
      <c r="U69" s="81">
        <f>IFERROR(T69/(Q69),"-")</f>
        <v>0.33333333333333</v>
      </c>
      <c r="V69" s="82">
        <f>IFERROR(K69/SUM(Q69:Q70),"-")</f>
        <v>20000</v>
      </c>
      <c r="W69" s="83">
        <v>1</v>
      </c>
      <c r="X69" s="81">
        <f>IF(Q69=0,"-",W69/Q69)</f>
        <v>0.33333333333333</v>
      </c>
      <c r="Y69" s="186">
        <v>3000</v>
      </c>
      <c r="Z69" s="187">
        <f>IFERROR(Y69/Q69,"-")</f>
        <v>1000</v>
      </c>
      <c r="AA69" s="187">
        <f>IFERROR(Y69/W69,"-")</f>
        <v>3000</v>
      </c>
      <c r="AB69" s="181">
        <f>SUM(Y69:Y70)-SUM(K69:K70)</f>
        <v>-57000</v>
      </c>
      <c r="AC69" s="85">
        <f>SUM(Y69:Y70)/SUM(K69:K70)</f>
        <v>0.05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3</v>
      </c>
      <c r="BP69" s="120">
        <f>IF(Q69=0,"",IF(BO69=0,"",(BO69/Q69)))</f>
        <v>1</v>
      </c>
      <c r="BQ69" s="121">
        <v>1</v>
      </c>
      <c r="BR69" s="122">
        <f>IFERROR(BQ69/BO69,"-")</f>
        <v>0.33333333333333</v>
      </c>
      <c r="BS69" s="123">
        <v>3000</v>
      </c>
      <c r="BT69" s="124">
        <f>IFERROR(BS69/BO69,"-")</f>
        <v>1000</v>
      </c>
      <c r="BU69" s="125">
        <v>1</v>
      </c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1</v>
      </c>
      <c r="CQ69" s="141">
        <v>3000</v>
      </c>
      <c r="CR69" s="141">
        <v>3000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180</v>
      </c>
      <c r="C70" s="189" t="s">
        <v>58</v>
      </c>
      <c r="D70" s="189"/>
      <c r="E70" s="189" t="s">
        <v>87</v>
      </c>
      <c r="F70" s="189" t="s">
        <v>105</v>
      </c>
      <c r="G70" s="189" t="s">
        <v>77</v>
      </c>
      <c r="H70" s="89"/>
      <c r="I70" s="89"/>
      <c r="J70" s="89"/>
      <c r="K70" s="181"/>
      <c r="L70" s="80">
        <v>16</v>
      </c>
      <c r="M70" s="80">
        <v>11</v>
      </c>
      <c r="N70" s="80">
        <v>2</v>
      </c>
      <c r="O70" s="91">
        <v>0</v>
      </c>
      <c r="P70" s="92">
        <v>0</v>
      </c>
      <c r="Q70" s="93">
        <f>O70+P70</f>
        <v>0</v>
      </c>
      <c r="R70" s="81">
        <f>IFERROR(Q70/N70,"-")</f>
        <v>0</v>
      </c>
      <c r="S70" s="80">
        <v>0</v>
      </c>
      <c r="T70" s="80">
        <v>0</v>
      </c>
      <c r="U70" s="81" t="str">
        <f>IFERROR(T70/(Q70),"-")</f>
        <v>-</v>
      </c>
      <c r="V70" s="82"/>
      <c r="W70" s="83">
        <v>0</v>
      </c>
      <c r="X70" s="81" t="str">
        <f>IF(Q70=0,"-",W70/Q70)</f>
        <v>-</v>
      </c>
      <c r="Y70" s="186">
        <v>0</v>
      </c>
      <c r="Z70" s="187" t="str">
        <f>IFERROR(Y70/Q70,"-")</f>
        <v>-</v>
      </c>
      <c r="AA70" s="187" t="str">
        <f>IFERROR(Y70/W70,"-")</f>
        <v>-</v>
      </c>
      <c r="AB70" s="181"/>
      <c r="AC70" s="85"/>
      <c r="AD70" s="78"/>
      <c r="AE70" s="94"/>
      <c r="AF70" s="95" t="str">
        <f>IF(Q70=0,"",IF(AE70=0,"",(AE70/Q70)))</f>
        <v/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 t="str">
        <f>IF(Q70=0,"",IF(AN70=0,"",(AN70/Q70)))</f>
        <v/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 t="str">
        <f>IF(Q70=0,"",IF(AW70=0,"",(AW70/Q70)))</f>
        <v/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 t="str">
        <f>IF(Q70=0,"",IF(BF70=0,"",(BF70/Q70)))</f>
        <v/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 t="str">
        <f>IF(Q70=0,"",IF(BO70=0,"",(BO70/Q70)))</f>
        <v/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 t="str">
        <f>IF(Q70=0,"",IF(BX70=0,"",(BX70/Q70)))</f>
        <v/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 t="str">
        <f>IF(Q70=0,"",IF(CG70=0,"",(CG70/Q70)))</f>
        <v/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</v>
      </c>
      <c r="B71" s="189" t="s">
        <v>181</v>
      </c>
      <c r="C71" s="189" t="s">
        <v>58</v>
      </c>
      <c r="D71" s="189"/>
      <c r="E71" s="189" t="s">
        <v>87</v>
      </c>
      <c r="F71" s="189" t="s">
        <v>105</v>
      </c>
      <c r="G71" s="189" t="s">
        <v>61</v>
      </c>
      <c r="H71" s="89" t="s">
        <v>151</v>
      </c>
      <c r="I71" s="89" t="s">
        <v>173</v>
      </c>
      <c r="J71" s="89" t="s">
        <v>179</v>
      </c>
      <c r="K71" s="181">
        <v>60000</v>
      </c>
      <c r="L71" s="80">
        <v>7</v>
      </c>
      <c r="M71" s="80">
        <v>0</v>
      </c>
      <c r="N71" s="80">
        <v>38</v>
      </c>
      <c r="O71" s="91">
        <v>2</v>
      </c>
      <c r="P71" s="92">
        <v>0</v>
      </c>
      <c r="Q71" s="93">
        <f>O71+P71</f>
        <v>2</v>
      </c>
      <c r="R71" s="81">
        <f>IFERROR(Q71/N71,"-")</f>
        <v>0.052631578947368</v>
      </c>
      <c r="S71" s="80">
        <v>0</v>
      </c>
      <c r="T71" s="80">
        <v>0</v>
      </c>
      <c r="U71" s="81">
        <f>IFERROR(T71/(Q71),"-")</f>
        <v>0</v>
      </c>
      <c r="V71" s="82">
        <f>IFERROR(K71/SUM(Q71:Q72),"-")</f>
        <v>20000</v>
      </c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>
        <f>SUM(Y71:Y72)-SUM(K71:K72)</f>
        <v>-60000</v>
      </c>
      <c r="AC71" s="85">
        <f>SUM(Y71:Y72)/SUM(K71:K72)</f>
        <v>0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>
        <v>2</v>
      </c>
      <c r="BY71" s="127">
        <f>IF(Q71=0,"",IF(BX71=0,"",(BX71/Q71)))</f>
        <v>1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182</v>
      </c>
      <c r="C72" s="189" t="s">
        <v>58</v>
      </c>
      <c r="D72" s="189"/>
      <c r="E72" s="189" t="s">
        <v>87</v>
      </c>
      <c r="F72" s="189" t="s">
        <v>105</v>
      </c>
      <c r="G72" s="189" t="s">
        <v>77</v>
      </c>
      <c r="H72" s="89"/>
      <c r="I72" s="89"/>
      <c r="J72" s="89"/>
      <c r="K72" s="181"/>
      <c r="L72" s="80">
        <v>11</v>
      </c>
      <c r="M72" s="80">
        <v>10</v>
      </c>
      <c r="N72" s="80">
        <v>5</v>
      </c>
      <c r="O72" s="91">
        <v>1</v>
      </c>
      <c r="P72" s="92">
        <v>0</v>
      </c>
      <c r="Q72" s="93">
        <f>O72+P72</f>
        <v>1</v>
      </c>
      <c r="R72" s="81">
        <f>IFERROR(Q72/N72,"-")</f>
        <v>0.2</v>
      </c>
      <c r="S72" s="80">
        <v>0</v>
      </c>
      <c r="T72" s="80">
        <v>0</v>
      </c>
      <c r="U72" s="81">
        <f>IFERROR(T72/(Q72),"-")</f>
        <v>0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1</v>
      </c>
      <c r="BY72" s="127">
        <f>IF(Q72=0,"",IF(BX72=0,"",(BX72/Q72)))</f>
        <v>1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0</v>
      </c>
      <c r="B73" s="189" t="s">
        <v>183</v>
      </c>
      <c r="C73" s="189" t="s">
        <v>58</v>
      </c>
      <c r="D73" s="189"/>
      <c r="E73" s="189" t="s">
        <v>184</v>
      </c>
      <c r="F73" s="189" t="s">
        <v>81</v>
      </c>
      <c r="G73" s="189" t="s">
        <v>61</v>
      </c>
      <c r="H73" s="89" t="s">
        <v>82</v>
      </c>
      <c r="I73" s="89" t="s">
        <v>185</v>
      </c>
      <c r="J73" s="89" t="s">
        <v>186</v>
      </c>
      <c r="K73" s="181">
        <v>50000</v>
      </c>
      <c r="L73" s="80">
        <v>0</v>
      </c>
      <c r="M73" s="80">
        <v>0</v>
      </c>
      <c r="N73" s="80">
        <v>31</v>
      </c>
      <c r="O73" s="91">
        <v>0</v>
      </c>
      <c r="P73" s="92">
        <v>0</v>
      </c>
      <c r="Q73" s="93">
        <f>O73+P73</f>
        <v>0</v>
      </c>
      <c r="R73" s="81">
        <f>IFERROR(Q73/N73,"-")</f>
        <v>0</v>
      </c>
      <c r="S73" s="80">
        <v>0</v>
      </c>
      <c r="T73" s="80">
        <v>0</v>
      </c>
      <c r="U73" s="81" t="str">
        <f>IFERROR(T73/(Q73),"-")</f>
        <v>-</v>
      </c>
      <c r="V73" s="82">
        <f>IFERROR(K73/SUM(Q73:Q75),"-")</f>
        <v>16666.666666667</v>
      </c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>
        <f>SUM(Y73:Y75)-SUM(K73:K75)</f>
        <v>-50000</v>
      </c>
      <c r="AC73" s="85">
        <f>SUM(Y73:Y75)/SUM(K73:K75)</f>
        <v>0</v>
      </c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187</v>
      </c>
      <c r="C74" s="189" t="s">
        <v>58</v>
      </c>
      <c r="D74" s="189"/>
      <c r="E74" s="189" t="s">
        <v>184</v>
      </c>
      <c r="F74" s="189" t="s">
        <v>81</v>
      </c>
      <c r="G74" s="189" t="s">
        <v>61</v>
      </c>
      <c r="H74" s="89"/>
      <c r="I74" s="89"/>
      <c r="J74" s="89"/>
      <c r="K74" s="181"/>
      <c r="L74" s="80">
        <v>5</v>
      </c>
      <c r="M74" s="80">
        <v>0</v>
      </c>
      <c r="N74" s="80">
        <v>22</v>
      </c>
      <c r="O74" s="91">
        <v>2</v>
      </c>
      <c r="P74" s="92">
        <v>0</v>
      </c>
      <c r="Q74" s="93">
        <f>O74+P74</f>
        <v>2</v>
      </c>
      <c r="R74" s="81">
        <f>IFERROR(Q74/N74,"-")</f>
        <v>0.090909090909091</v>
      </c>
      <c r="S74" s="80">
        <v>0</v>
      </c>
      <c r="T74" s="80">
        <v>0</v>
      </c>
      <c r="U74" s="81">
        <f>IFERROR(T74/(Q74),"-")</f>
        <v>0</v>
      </c>
      <c r="V74" s="82"/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>
        <v>1</v>
      </c>
      <c r="AO74" s="101">
        <f>IF(Q74=0,"",IF(AN74=0,"",(AN74/Q74)))</f>
        <v>0.5</v>
      </c>
      <c r="AP74" s="100"/>
      <c r="AQ74" s="102">
        <f>IFERROR(AP74/AN74,"-")</f>
        <v>0</v>
      </c>
      <c r="AR74" s="103"/>
      <c r="AS74" s="104">
        <f>IFERROR(AR74/AN74,"-")</f>
        <v>0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>
        <v>1</v>
      </c>
      <c r="BP74" s="120">
        <f>IF(Q74=0,"",IF(BO74=0,"",(BO74/Q74)))</f>
        <v>0.5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/>
      <c r="BY74" s="127">
        <f>IF(Q74=0,"",IF(BX74=0,"",(BX74/Q74)))</f>
        <v>0</v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188</v>
      </c>
      <c r="C75" s="189" t="s">
        <v>58</v>
      </c>
      <c r="D75" s="189"/>
      <c r="E75" s="189" t="s">
        <v>184</v>
      </c>
      <c r="F75" s="189" t="s">
        <v>81</v>
      </c>
      <c r="G75" s="189" t="s">
        <v>77</v>
      </c>
      <c r="H75" s="89"/>
      <c r="I75" s="89"/>
      <c r="J75" s="89"/>
      <c r="K75" s="181"/>
      <c r="L75" s="80">
        <v>21</v>
      </c>
      <c r="M75" s="80">
        <v>6</v>
      </c>
      <c r="N75" s="80">
        <v>2</v>
      </c>
      <c r="O75" s="91">
        <v>1</v>
      </c>
      <c r="P75" s="92">
        <v>0</v>
      </c>
      <c r="Q75" s="93">
        <f>O75+P75</f>
        <v>1</v>
      </c>
      <c r="R75" s="81">
        <f>IFERROR(Q75/N75,"-")</f>
        <v>0.5</v>
      </c>
      <c r="S75" s="80">
        <v>0</v>
      </c>
      <c r="T75" s="80">
        <v>0</v>
      </c>
      <c r="U75" s="81">
        <f>IFERROR(T75/(Q75),"-")</f>
        <v>0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>
        <f>IF(Q75=0,"",IF(BO75=0,"",(BO75/Q75)))</f>
        <v>0</v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>
        <v>1</v>
      </c>
      <c r="CH75" s="134">
        <f>IF(Q75=0,"",IF(CG75=0,"",(CG75/Q75)))</f>
        <v>1</v>
      </c>
      <c r="CI75" s="135"/>
      <c r="CJ75" s="136">
        <f>IFERROR(CI75/CG75,"-")</f>
        <v>0</v>
      </c>
      <c r="CK75" s="137"/>
      <c r="CL75" s="138">
        <f>IFERROR(CK75/CG75,"-")</f>
        <v>0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27.8125</v>
      </c>
      <c r="B76" s="189" t="s">
        <v>189</v>
      </c>
      <c r="C76" s="189" t="s">
        <v>58</v>
      </c>
      <c r="D76" s="189"/>
      <c r="E76" s="189" t="s">
        <v>190</v>
      </c>
      <c r="F76" s="189" t="s">
        <v>191</v>
      </c>
      <c r="G76" s="189" t="s">
        <v>61</v>
      </c>
      <c r="H76" s="89" t="s">
        <v>100</v>
      </c>
      <c r="I76" s="89" t="s">
        <v>192</v>
      </c>
      <c r="J76" s="191" t="s">
        <v>84</v>
      </c>
      <c r="K76" s="181">
        <v>80000</v>
      </c>
      <c r="L76" s="80">
        <v>2</v>
      </c>
      <c r="M76" s="80">
        <v>0</v>
      </c>
      <c r="N76" s="80">
        <v>88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>
        <f>IFERROR(K76/SUM(Q76:Q80),"-")</f>
        <v>11428.571428571</v>
      </c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>
        <f>SUM(Y76:Y80)-SUM(K76:K80)</f>
        <v>2145000</v>
      </c>
      <c r="AC76" s="85">
        <f>SUM(Y76:Y80)/SUM(K76:K80)</f>
        <v>27.8125</v>
      </c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193</v>
      </c>
      <c r="C77" s="189" t="s">
        <v>58</v>
      </c>
      <c r="D77" s="189"/>
      <c r="E77" s="189" t="s">
        <v>194</v>
      </c>
      <c r="F77" s="189" t="s">
        <v>195</v>
      </c>
      <c r="G77" s="189" t="s">
        <v>106</v>
      </c>
      <c r="H77" s="89" t="s">
        <v>100</v>
      </c>
      <c r="I77" s="89" t="s">
        <v>192</v>
      </c>
      <c r="J77" s="191" t="s">
        <v>89</v>
      </c>
      <c r="K77" s="181"/>
      <c r="L77" s="80">
        <v>3</v>
      </c>
      <c r="M77" s="80">
        <v>0</v>
      </c>
      <c r="N77" s="80">
        <v>99</v>
      </c>
      <c r="O77" s="91">
        <v>2</v>
      </c>
      <c r="P77" s="92">
        <v>0</v>
      </c>
      <c r="Q77" s="93">
        <f>O77+P77</f>
        <v>2</v>
      </c>
      <c r="R77" s="81">
        <f>IFERROR(Q77/N77,"-")</f>
        <v>0.02020202020202</v>
      </c>
      <c r="S77" s="80">
        <v>0</v>
      </c>
      <c r="T77" s="80">
        <v>2</v>
      </c>
      <c r="U77" s="81">
        <f>IFERROR(T77/(Q77),"-")</f>
        <v>1</v>
      </c>
      <c r="V77" s="82"/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>
        <v>1</v>
      </c>
      <c r="AX77" s="107">
        <f>IF(Q77=0,"",IF(AW77=0,"",(AW77/Q77)))</f>
        <v>0.5</v>
      </c>
      <c r="AY77" s="106"/>
      <c r="AZ77" s="108">
        <f>IFERROR(AY77/AW77,"-")</f>
        <v>0</v>
      </c>
      <c r="BA77" s="109"/>
      <c r="BB77" s="110">
        <f>IFERROR(BA77/AW77,"-")</f>
        <v>0</v>
      </c>
      <c r="BC77" s="111"/>
      <c r="BD77" s="111"/>
      <c r="BE77" s="111"/>
      <c r="BF77" s="112">
        <v>1</v>
      </c>
      <c r="BG77" s="113">
        <f>IF(Q77=0,"",IF(BF77=0,"",(BF77/Q77)))</f>
        <v>0.5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/>
      <c r="BP77" s="120">
        <f>IF(Q77=0,"",IF(BO77=0,"",(BO77/Q77)))</f>
        <v>0</v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196</v>
      </c>
      <c r="C78" s="189" t="s">
        <v>58</v>
      </c>
      <c r="D78" s="189"/>
      <c r="E78" s="189" t="s">
        <v>197</v>
      </c>
      <c r="F78" s="189" t="s">
        <v>198</v>
      </c>
      <c r="G78" s="189" t="s">
        <v>61</v>
      </c>
      <c r="H78" s="89" t="s">
        <v>100</v>
      </c>
      <c r="I78" s="89" t="s">
        <v>192</v>
      </c>
      <c r="J78" s="191" t="s">
        <v>92</v>
      </c>
      <c r="K78" s="181"/>
      <c r="L78" s="80">
        <v>5</v>
      </c>
      <c r="M78" s="80">
        <v>0</v>
      </c>
      <c r="N78" s="80">
        <v>80</v>
      </c>
      <c r="O78" s="91">
        <v>3</v>
      </c>
      <c r="P78" s="92">
        <v>0</v>
      </c>
      <c r="Q78" s="93">
        <f>O78+P78</f>
        <v>3</v>
      </c>
      <c r="R78" s="81">
        <f>IFERROR(Q78/N78,"-")</f>
        <v>0.0375</v>
      </c>
      <c r="S78" s="80">
        <v>1</v>
      </c>
      <c r="T78" s="80">
        <v>1</v>
      </c>
      <c r="U78" s="81">
        <f>IFERROR(T78/(Q78),"-")</f>
        <v>0.33333333333333</v>
      </c>
      <c r="V78" s="82"/>
      <c r="W78" s="83">
        <v>1</v>
      </c>
      <c r="X78" s="81">
        <f>IF(Q78=0,"-",W78/Q78)</f>
        <v>0.33333333333333</v>
      </c>
      <c r="Y78" s="186">
        <v>2225000</v>
      </c>
      <c r="Z78" s="187">
        <f>IFERROR(Y78/Q78,"-")</f>
        <v>741666.66666667</v>
      </c>
      <c r="AA78" s="187">
        <f>IFERROR(Y78/W78,"-")</f>
        <v>2225000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>
        <v>1</v>
      </c>
      <c r="BP78" s="120">
        <f>IF(Q78=0,"",IF(BO78=0,"",(BO78/Q78)))</f>
        <v>0.33333333333333</v>
      </c>
      <c r="BQ78" s="121"/>
      <c r="BR78" s="122">
        <f>IFERROR(BQ78/BO78,"-")</f>
        <v>0</v>
      </c>
      <c r="BS78" s="123"/>
      <c r="BT78" s="124">
        <f>IFERROR(BS78/BO78,"-")</f>
        <v>0</v>
      </c>
      <c r="BU78" s="125"/>
      <c r="BV78" s="125"/>
      <c r="BW78" s="125"/>
      <c r="BX78" s="126">
        <v>1</v>
      </c>
      <c r="BY78" s="127">
        <f>IF(Q78=0,"",IF(BX78=0,"",(BX78/Q78)))</f>
        <v>0.33333333333333</v>
      </c>
      <c r="BZ78" s="128"/>
      <c r="CA78" s="129">
        <f>IFERROR(BZ78/BX78,"-")</f>
        <v>0</v>
      </c>
      <c r="CB78" s="130"/>
      <c r="CC78" s="131">
        <f>IFERROR(CB78/BX78,"-")</f>
        <v>0</v>
      </c>
      <c r="CD78" s="132"/>
      <c r="CE78" s="132"/>
      <c r="CF78" s="132"/>
      <c r="CG78" s="133">
        <v>1</v>
      </c>
      <c r="CH78" s="134">
        <f>IF(Q78=0,"",IF(CG78=0,"",(CG78/Q78)))</f>
        <v>0.33333333333333</v>
      </c>
      <c r="CI78" s="135">
        <v>1</v>
      </c>
      <c r="CJ78" s="136">
        <f>IFERROR(CI78/CG78,"-")</f>
        <v>1</v>
      </c>
      <c r="CK78" s="137">
        <v>2225000</v>
      </c>
      <c r="CL78" s="138">
        <f>IFERROR(CK78/CG78,"-")</f>
        <v>2225000</v>
      </c>
      <c r="CM78" s="139"/>
      <c r="CN78" s="139"/>
      <c r="CO78" s="139">
        <v>1</v>
      </c>
      <c r="CP78" s="140">
        <v>1</v>
      </c>
      <c r="CQ78" s="141">
        <v>2225000</v>
      </c>
      <c r="CR78" s="141">
        <v>2225000</v>
      </c>
      <c r="CS78" s="141"/>
      <c r="CT78" s="142" t="str">
        <f>IF(AND(CR78=0,CS78=0),"",IF(AND(CR78&lt;=100000,CS78&lt;=100000),"",IF(CR78/CQ78&gt;0.7,"男高",IF(CS78/CQ78&gt;0.7,"女高",""))))</f>
        <v>男高</v>
      </c>
    </row>
    <row r="79" spans="1:99">
      <c r="A79" s="79"/>
      <c r="B79" s="189" t="s">
        <v>199</v>
      </c>
      <c r="C79" s="189" t="s">
        <v>58</v>
      </c>
      <c r="D79" s="189"/>
      <c r="E79" s="189" t="s">
        <v>200</v>
      </c>
      <c r="F79" s="189" t="s">
        <v>201</v>
      </c>
      <c r="G79" s="189" t="s">
        <v>106</v>
      </c>
      <c r="H79" s="89" t="s">
        <v>100</v>
      </c>
      <c r="I79" s="89" t="s">
        <v>192</v>
      </c>
      <c r="J79" s="191" t="s">
        <v>97</v>
      </c>
      <c r="K79" s="181"/>
      <c r="L79" s="80">
        <v>1</v>
      </c>
      <c r="M79" s="80">
        <v>0</v>
      </c>
      <c r="N79" s="80">
        <v>59</v>
      </c>
      <c r="O79" s="91">
        <v>1</v>
      </c>
      <c r="P79" s="92">
        <v>0</v>
      </c>
      <c r="Q79" s="93">
        <f>O79+P79</f>
        <v>1</v>
      </c>
      <c r="R79" s="81">
        <f>IFERROR(Q79/N79,"-")</f>
        <v>0.016949152542373</v>
      </c>
      <c r="S79" s="80">
        <v>0</v>
      </c>
      <c r="T79" s="80">
        <v>0</v>
      </c>
      <c r="U79" s="81">
        <f>IFERROR(T79/(Q79),"-")</f>
        <v>0</v>
      </c>
      <c r="V79" s="82"/>
      <c r="W79" s="83">
        <v>0</v>
      </c>
      <c r="X79" s="81">
        <f>IF(Q79=0,"-",W79/Q79)</f>
        <v>0</v>
      </c>
      <c r="Y79" s="186">
        <v>0</v>
      </c>
      <c r="Z79" s="187">
        <f>IFERROR(Y79/Q79,"-")</f>
        <v>0</v>
      </c>
      <c r="AA79" s="187" t="str">
        <f>IFERROR(Y79/W79,"-")</f>
        <v>-</v>
      </c>
      <c r="AB79" s="181"/>
      <c r="AC79" s="85"/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>
        <v>1</v>
      </c>
      <c r="BP79" s="120">
        <f>IF(Q79=0,"",IF(BO79=0,"",(BO79/Q79)))</f>
        <v>1</v>
      </c>
      <c r="BQ79" s="121"/>
      <c r="BR79" s="122">
        <f>IFERROR(BQ79/BO79,"-")</f>
        <v>0</v>
      </c>
      <c r="BS79" s="123"/>
      <c r="BT79" s="124">
        <f>IFERROR(BS79/BO79,"-")</f>
        <v>0</v>
      </c>
      <c r="BU79" s="125"/>
      <c r="BV79" s="125"/>
      <c r="BW79" s="125"/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202</v>
      </c>
      <c r="C80" s="189" t="s">
        <v>58</v>
      </c>
      <c r="D80" s="189"/>
      <c r="E80" s="189" t="s">
        <v>76</v>
      </c>
      <c r="F80" s="189" t="s">
        <v>76</v>
      </c>
      <c r="G80" s="189" t="s">
        <v>77</v>
      </c>
      <c r="H80" s="89" t="s">
        <v>203</v>
      </c>
      <c r="I80" s="89"/>
      <c r="J80" s="89"/>
      <c r="K80" s="181"/>
      <c r="L80" s="80">
        <v>33</v>
      </c>
      <c r="M80" s="80">
        <v>18</v>
      </c>
      <c r="N80" s="80">
        <v>6</v>
      </c>
      <c r="O80" s="91">
        <v>1</v>
      </c>
      <c r="P80" s="92">
        <v>0</v>
      </c>
      <c r="Q80" s="93">
        <f>O80+P80</f>
        <v>1</v>
      </c>
      <c r="R80" s="81">
        <f>IFERROR(Q80/N80,"-")</f>
        <v>0.16666666666667</v>
      </c>
      <c r="S80" s="80">
        <v>0</v>
      </c>
      <c r="T80" s="80">
        <v>0</v>
      </c>
      <c r="U80" s="81">
        <f>IFERROR(T80/(Q80),"-")</f>
        <v>0</v>
      </c>
      <c r="V80" s="82"/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/>
      <c r="AC80" s="85"/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>
        <v>1</v>
      </c>
      <c r="AX80" s="107">
        <f>IF(Q80=0,"",IF(AW80=0,"",(AW80/Q80)))</f>
        <v>1</v>
      </c>
      <c r="AY80" s="106"/>
      <c r="AZ80" s="108">
        <f>IFERROR(AY80/AW80,"-")</f>
        <v>0</v>
      </c>
      <c r="BA80" s="109"/>
      <c r="BB80" s="110">
        <f>IFERROR(BA80/AW80,"-")</f>
        <v>0</v>
      </c>
      <c r="BC80" s="111"/>
      <c r="BD80" s="111"/>
      <c r="BE80" s="111"/>
      <c r="BF80" s="112"/>
      <c r="BG80" s="113">
        <f>IF(Q80=0,"",IF(BF80=0,"",(BF80/Q80)))</f>
        <v>0</v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>
        <f>IF(Q80=0,"",IF(BO80=0,"",(BO80/Q80)))</f>
        <v>0</v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>
        <f>IF(Q80=0,"",IF(BX80=0,"",(BX80/Q80)))</f>
        <v>0</v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 t="str">
        <f>AC81</f>
        <v>0</v>
      </c>
      <c r="B81" s="189" t="s">
        <v>204</v>
      </c>
      <c r="C81" s="189" t="s">
        <v>58</v>
      </c>
      <c r="D81" s="189"/>
      <c r="E81" s="189"/>
      <c r="F81" s="189"/>
      <c r="G81" s="189" t="s">
        <v>106</v>
      </c>
      <c r="H81" s="89" t="s">
        <v>205</v>
      </c>
      <c r="I81" s="89" t="s">
        <v>206</v>
      </c>
      <c r="J81" s="191" t="s">
        <v>97</v>
      </c>
      <c r="K81" s="181">
        <v>0</v>
      </c>
      <c r="L81" s="80">
        <v>3</v>
      </c>
      <c r="M81" s="80">
        <v>0</v>
      </c>
      <c r="N81" s="80">
        <v>19</v>
      </c>
      <c r="O81" s="91">
        <v>2</v>
      </c>
      <c r="P81" s="92">
        <v>0</v>
      </c>
      <c r="Q81" s="93">
        <f>O81+P81</f>
        <v>2</v>
      </c>
      <c r="R81" s="81">
        <f>IFERROR(Q81/N81,"-")</f>
        <v>0.10526315789474</v>
      </c>
      <c r="S81" s="80">
        <v>0</v>
      </c>
      <c r="T81" s="80">
        <v>0</v>
      </c>
      <c r="U81" s="81">
        <f>IFERROR(T81/(Q81),"-")</f>
        <v>0</v>
      </c>
      <c r="V81" s="82">
        <f>IFERROR(K81/SUM(Q81:Q82),"-")</f>
        <v>0</v>
      </c>
      <c r="W81" s="83">
        <v>0</v>
      </c>
      <c r="X81" s="81">
        <f>IF(Q81=0,"-",W81/Q81)</f>
        <v>0</v>
      </c>
      <c r="Y81" s="186">
        <v>0</v>
      </c>
      <c r="Z81" s="187">
        <f>IFERROR(Y81/Q81,"-")</f>
        <v>0</v>
      </c>
      <c r="AA81" s="187" t="str">
        <f>IFERROR(Y81/W81,"-")</f>
        <v>-</v>
      </c>
      <c r="AB81" s="181">
        <f>SUM(Y81:Y82)-SUM(K81:K82)</f>
        <v>0</v>
      </c>
      <c r="AC81" s="85" t="str">
        <f>SUM(Y81:Y82)/SUM(K81:K82)</f>
        <v>0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>
        <v>1</v>
      </c>
      <c r="AX81" s="107">
        <f>IF(Q81=0,"",IF(AW81=0,"",(AW81/Q81)))</f>
        <v>0.5</v>
      </c>
      <c r="AY81" s="106"/>
      <c r="AZ81" s="108">
        <f>IFERROR(AY81/AW81,"-")</f>
        <v>0</v>
      </c>
      <c r="BA81" s="109"/>
      <c r="BB81" s="110">
        <f>IFERROR(BA81/AW81,"-")</f>
        <v>0</v>
      </c>
      <c r="BC81" s="111"/>
      <c r="BD81" s="111"/>
      <c r="BE81" s="111"/>
      <c r="BF81" s="112"/>
      <c r="BG81" s="113">
        <f>IF(Q81=0,"",IF(BF81=0,"",(BF81/Q81)))</f>
        <v>0</v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>
        <v>1</v>
      </c>
      <c r="BP81" s="120">
        <f>IF(Q81=0,"",IF(BO81=0,"",(BO81/Q81)))</f>
        <v>0.5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>
        <f>IF(Q81=0,"",IF(CG81=0,"",(CG81/Q81)))</f>
        <v>0</v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207</v>
      </c>
      <c r="C82" s="189" t="s">
        <v>58</v>
      </c>
      <c r="D82" s="189"/>
      <c r="E82" s="189"/>
      <c r="F82" s="189"/>
      <c r="G82" s="189" t="s">
        <v>77</v>
      </c>
      <c r="H82" s="89"/>
      <c r="I82" s="89"/>
      <c r="J82" s="89"/>
      <c r="K82" s="181"/>
      <c r="L82" s="80">
        <v>1</v>
      </c>
      <c r="M82" s="80">
        <v>1</v>
      </c>
      <c r="N82" s="80">
        <v>0</v>
      </c>
      <c r="O82" s="91">
        <v>0</v>
      </c>
      <c r="P82" s="92">
        <v>0</v>
      </c>
      <c r="Q82" s="93">
        <f>O82+P82</f>
        <v>0</v>
      </c>
      <c r="R82" s="81" t="str">
        <f>IFERROR(Q82/N82,"-")</f>
        <v>-</v>
      </c>
      <c r="S82" s="80">
        <v>0</v>
      </c>
      <c r="T82" s="80">
        <v>0</v>
      </c>
      <c r="U82" s="81" t="str">
        <f>IFERROR(T82/(Q82),"-")</f>
        <v>-</v>
      </c>
      <c r="V82" s="82"/>
      <c r="W82" s="83">
        <v>0</v>
      </c>
      <c r="X82" s="81" t="str">
        <f>IF(Q82=0,"-",W82/Q82)</f>
        <v>-</v>
      </c>
      <c r="Y82" s="186">
        <v>0</v>
      </c>
      <c r="Z82" s="187" t="str">
        <f>IFERROR(Y82/Q82,"-")</f>
        <v>-</v>
      </c>
      <c r="AA82" s="187" t="str">
        <f>IFERROR(Y82/W82,"-")</f>
        <v>-</v>
      </c>
      <c r="AB82" s="181"/>
      <c r="AC82" s="85"/>
      <c r="AD82" s="78"/>
      <c r="AE82" s="94"/>
      <c r="AF82" s="95" t="str">
        <f>IF(Q82=0,"",IF(AE82=0,"",(AE82/Q82)))</f>
        <v/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 t="str">
        <f>IF(Q82=0,"",IF(AN82=0,"",(AN82/Q82)))</f>
        <v/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 t="str">
        <f>IF(Q82=0,"",IF(AW82=0,"",(AW82/Q82)))</f>
        <v/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 t="str">
        <f>IF(Q82=0,"",IF(BF82=0,"",(BF82/Q82)))</f>
        <v/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/>
      <c r="BP82" s="120" t="str">
        <f>IF(Q82=0,"",IF(BO82=0,"",(BO82/Q82)))</f>
        <v/>
      </c>
      <c r="BQ82" s="121"/>
      <c r="BR82" s="122" t="str">
        <f>IFERROR(BQ82/BO82,"-")</f>
        <v>-</v>
      </c>
      <c r="BS82" s="123"/>
      <c r="BT82" s="124" t="str">
        <f>IFERROR(BS82/BO82,"-")</f>
        <v>-</v>
      </c>
      <c r="BU82" s="125"/>
      <c r="BV82" s="125"/>
      <c r="BW82" s="125"/>
      <c r="BX82" s="126"/>
      <c r="BY82" s="127" t="str">
        <f>IF(Q82=0,"",IF(BX82=0,"",(BX82/Q82)))</f>
        <v/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/>
      <c r="CH82" s="134" t="str">
        <f>IF(Q82=0,"",IF(CG82=0,"",(CG82/Q82)))</f>
        <v/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30"/>
      <c r="B83" s="86"/>
      <c r="C83" s="86"/>
      <c r="D83" s="87"/>
      <c r="E83" s="87"/>
      <c r="F83" s="87"/>
      <c r="G83" s="88"/>
      <c r="H83" s="89"/>
      <c r="I83" s="89"/>
      <c r="J83" s="89"/>
      <c r="K83" s="182"/>
      <c r="L83" s="34"/>
      <c r="M83" s="34"/>
      <c r="N83" s="31"/>
      <c r="O83" s="23"/>
      <c r="P83" s="23"/>
      <c r="Q83" s="23"/>
      <c r="R83" s="32"/>
      <c r="S83" s="32"/>
      <c r="T83" s="23"/>
      <c r="U83" s="32"/>
      <c r="V83" s="25"/>
      <c r="W83" s="25"/>
      <c r="X83" s="25"/>
      <c r="Y83" s="188"/>
      <c r="Z83" s="188"/>
      <c r="AA83" s="188"/>
      <c r="AB83" s="188"/>
      <c r="AC83" s="33"/>
      <c r="AD83" s="58"/>
      <c r="AE83" s="62"/>
      <c r="AF83" s="63"/>
      <c r="AG83" s="62"/>
      <c r="AH83" s="66"/>
      <c r="AI83" s="67"/>
      <c r="AJ83" s="68"/>
      <c r="AK83" s="69"/>
      <c r="AL83" s="69"/>
      <c r="AM83" s="69"/>
      <c r="AN83" s="62"/>
      <c r="AO83" s="63"/>
      <c r="AP83" s="62"/>
      <c r="AQ83" s="66"/>
      <c r="AR83" s="67"/>
      <c r="AS83" s="68"/>
      <c r="AT83" s="69"/>
      <c r="AU83" s="69"/>
      <c r="AV83" s="69"/>
      <c r="AW83" s="62"/>
      <c r="AX83" s="63"/>
      <c r="AY83" s="62"/>
      <c r="AZ83" s="66"/>
      <c r="BA83" s="67"/>
      <c r="BB83" s="68"/>
      <c r="BC83" s="69"/>
      <c r="BD83" s="69"/>
      <c r="BE83" s="69"/>
      <c r="BF83" s="62"/>
      <c r="BG83" s="63"/>
      <c r="BH83" s="62"/>
      <c r="BI83" s="66"/>
      <c r="BJ83" s="67"/>
      <c r="BK83" s="68"/>
      <c r="BL83" s="69"/>
      <c r="BM83" s="69"/>
      <c r="BN83" s="69"/>
      <c r="BO83" s="64"/>
      <c r="BP83" s="65"/>
      <c r="BQ83" s="62"/>
      <c r="BR83" s="66"/>
      <c r="BS83" s="67"/>
      <c r="BT83" s="68"/>
      <c r="BU83" s="69"/>
      <c r="BV83" s="69"/>
      <c r="BW83" s="69"/>
      <c r="BX83" s="64"/>
      <c r="BY83" s="65"/>
      <c r="BZ83" s="62"/>
      <c r="CA83" s="66"/>
      <c r="CB83" s="67"/>
      <c r="CC83" s="68"/>
      <c r="CD83" s="69"/>
      <c r="CE83" s="69"/>
      <c r="CF83" s="69"/>
      <c r="CG83" s="64"/>
      <c r="CH83" s="65"/>
      <c r="CI83" s="62"/>
      <c r="CJ83" s="66"/>
      <c r="CK83" s="67"/>
      <c r="CL83" s="68"/>
      <c r="CM83" s="69"/>
      <c r="CN83" s="69"/>
      <c r="CO83" s="69"/>
      <c r="CP83" s="70"/>
      <c r="CQ83" s="67"/>
      <c r="CR83" s="67"/>
      <c r="CS83" s="67"/>
      <c r="CT83" s="71"/>
    </row>
    <row r="84" spans="1:99">
      <c r="A84" s="30"/>
      <c r="B84" s="37"/>
      <c r="C84" s="37"/>
      <c r="D84" s="21"/>
      <c r="E84" s="21"/>
      <c r="F84" s="21"/>
      <c r="G84" s="22"/>
      <c r="H84" s="36"/>
      <c r="I84" s="36"/>
      <c r="J84" s="74"/>
      <c r="K84" s="183"/>
      <c r="L84" s="34"/>
      <c r="M84" s="34"/>
      <c r="N84" s="31"/>
      <c r="O84" s="23"/>
      <c r="P84" s="23"/>
      <c r="Q84" s="23"/>
      <c r="R84" s="32"/>
      <c r="S84" s="32"/>
      <c r="T84" s="23"/>
      <c r="U84" s="32"/>
      <c r="V84" s="25"/>
      <c r="W84" s="25"/>
      <c r="X84" s="25"/>
      <c r="Y84" s="188"/>
      <c r="Z84" s="188"/>
      <c r="AA84" s="188"/>
      <c r="AB84" s="188"/>
      <c r="AC84" s="33"/>
      <c r="AD84" s="60"/>
      <c r="AE84" s="62"/>
      <c r="AF84" s="63"/>
      <c r="AG84" s="62"/>
      <c r="AH84" s="66"/>
      <c r="AI84" s="67"/>
      <c r="AJ84" s="68"/>
      <c r="AK84" s="69"/>
      <c r="AL84" s="69"/>
      <c r="AM84" s="69"/>
      <c r="AN84" s="62"/>
      <c r="AO84" s="63"/>
      <c r="AP84" s="62"/>
      <c r="AQ84" s="66"/>
      <c r="AR84" s="67"/>
      <c r="AS84" s="68"/>
      <c r="AT84" s="69"/>
      <c r="AU84" s="69"/>
      <c r="AV84" s="69"/>
      <c r="AW84" s="62"/>
      <c r="AX84" s="63"/>
      <c r="AY84" s="62"/>
      <c r="AZ84" s="66"/>
      <c r="BA84" s="67"/>
      <c r="BB84" s="68"/>
      <c r="BC84" s="69"/>
      <c r="BD84" s="69"/>
      <c r="BE84" s="69"/>
      <c r="BF84" s="62"/>
      <c r="BG84" s="63"/>
      <c r="BH84" s="62"/>
      <c r="BI84" s="66"/>
      <c r="BJ84" s="67"/>
      <c r="BK84" s="68"/>
      <c r="BL84" s="69"/>
      <c r="BM84" s="69"/>
      <c r="BN84" s="69"/>
      <c r="BO84" s="64"/>
      <c r="BP84" s="65"/>
      <c r="BQ84" s="62"/>
      <c r="BR84" s="66"/>
      <c r="BS84" s="67"/>
      <c r="BT84" s="68"/>
      <c r="BU84" s="69"/>
      <c r="BV84" s="69"/>
      <c r="BW84" s="69"/>
      <c r="BX84" s="64"/>
      <c r="BY84" s="65"/>
      <c r="BZ84" s="62"/>
      <c r="CA84" s="66"/>
      <c r="CB84" s="67"/>
      <c r="CC84" s="68"/>
      <c r="CD84" s="69"/>
      <c r="CE84" s="69"/>
      <c r="CF84" s="69"/>
      <c r="CG84" s="64"/>
      <c r="CH84" s="65"/>
      <c r="CI84" s="62"/>
      <c r="CJ84" s="66"/>
      <c r="CK84" s="67"/>
      <c r="CL84" s="68"/>
      <c r="CM84" s="69"/>
      <c r="CN84" s="69"/>
      <c r="CO84" s="69"/>
      <c r="CP84" s="70"/>
      <c r="CQ84" s="67"/>
      <c r="CR84" s="67"/>
      <c r="CS84" s="67"/>
      <c r="CT84" s="71"/>
    </row>
    <row r="85" spans="1:99">
      <c r="A85" s="19">
        <f>AC85</f>
        <v>1.1379943977591</v>
      </c>
      <c r="B85" s="39"/>
      <c r="C85" s="39"/>
      <c r="D85" s="39"/>
      <c r="E85" s="39"/>
      <c r="F85" s="39"/>
      <c r="G85" s="39"/>
      <c r="H85" s="40" t="s">
        <v>208</v>
      </c>
      <c r="I85" s="40"/>
      <c r="J85" s="40"/>
      <c r="K85" s="184">
        <f>SUM(K6:K84)</f>
        <v>3570000</v>
      </c>
      <c r="L85" s="41">
        <f>SUM(L6:L84)</f>
        <v>1591</v>
      </c>
      <c r="M85" s="41">
        <f>SUM(M6:M84)</f>
        <v>406</v>
      </c>
      <c r="N85" s="41">
        <f>SUM(N6:N84)</f>
        <v>5175</v>
      </c>
      <c r="O85" s="41">
        <f>SUM(O6:O84)</f>
        <v>316</v>
      </c>
      <c r="P85" s="41">
        <f>SUM(P6:P84)</f>
        <v>1</v>
      </c>
      <c r="Q85" s="41">
        <f>SUM(Q6:Q84)</f>
        <v>317</v>
      </c>
      <c r="R85" s="42">
        <f>IFERROR(Q85/N85,"-")</f>
        <v>0.061256038647343</v>
      </c>
      <c r="S85" s="77">
        <f>SUM(S6:S84)</f>
        <v>36</v>
      </c>
      <c r="T85" s="77">
        <f>SUM(T6:T84)</f>
        <v>84</v>
      </c>
      <c r="U85" s="42">
        <f>IFERROR(S85/Q85,"-")</f>
        <v>0.11356466876972</v>
      </c>
      <c r="V85" s="43">
        <f>IFERROR(K85/Q85,"-")</f>
        <v>11261.829652997</v>
      </c>
      <c r="W85" s="44">
        <f>SUM(W6:W84)</f>
        <v>44</v>
      </c>
      <c r="X85" s="42">
        <f>IFERROR(W85/Q85,"-")</f>
        <v>0.13880126182965</v>
      </c>
      <c r="Y85" s="184">
        <f>SUM(Y6:Y84)</f>
        <v>4062640</v>
      </c>
      <c r="Z85" s="184">
        <f>IFERROR(Y85/Q85,"-")</f>
        <v>12815.899053628</v>
      </c>
      <c r="AA85" s="184">
        <f>IFERROR(Y85/W85,"-")</f>
        <v>92332.727272727</v>
      </c>
      <c r="AB85" s="184">
        <f>Y85-K85</f>
        <v>492640</v>
      </c>
      <c r="AC85" s="46">
        <f>Y85/K85</f>
        <v>1.1379943977591</v>
      </c>
      <c r="AD85" s="59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4"/>
    <mergeCell ref="K6:K14"/>
    <mergeCell ref="V6:V14"/>
    <mergeCell ref="AB6:AB14"/>
    <mergeCell ref="AC6:AC14"/>
    <mergeCell ref="A15:A21"/>
    <mergeCell ref="K15:K21"/>
    <mergeCell ref="V15:V21"/>
    <mergeCell ref="AB15:AB21"/>
    <mergeCell ref="AC15:AC21"/>
    <mergeCell ref="A22:A30"/>
    <mergeCell ref="K22:K30"/>
    <mergeCell ref="V22:V30"/>
    <mergeCell ref="AB22:AB30"/>
    <mergeCell ref="AC22:AC30"/>
    <mergeCell ref="A31:A36"/>
    <mergeCell ref="K31:K36"/>
    <mergeCell ref="V31:V36"/>
    <mergeCell ref="AB31:AB36"/>
    <mergeCell ref="AC31:AC36"/>
    <mergeCell ref="A37:A39"/>
    <mergeCell ref="K37:K39"/>
    <mergeCell ref="V37:V39"/>
    <mergeCell ref="AB37:AB39"/>
    <mergeCell ref="AC37:AC39"/>
    <mergeCell ref="A40:A42"/>
    <mergeCell ref="K40:K42"/>
    <mergeCell ref="V40:V42"/>
    <mergeCell ref="AB40:AB42"/>
    <mergeCell ref="AC40:AC42"/>
    <mergeCell ref="A43:A45"/>
    <mergeCell ref="K43:K45"/>
    <mergeCell ref="V43:V45"/>
    <mergeCell ref="AB43:AB45"/>
    <mergeCell ref="AC43:AC45"/>
    <mergeCell ref="A46:A47"/>
    <mergeCell ref="K46:K47"/>
    <mergeCell ref="V46:V47"/>
    <mergeCell ref="AB46:AB47"/>
    <mergeCell ref="AC46:AC47"/>
    <mergeCell ref="A48:A50"/>
    <mergeCell ref="K48:K50"/>
    <mergeCell ref="V48:V50"/>
    <mergeCell ref="AB48:AB50"/>
    <mergeCell ref="AC48:AC50"/>
    <mergeCell ref="A51:A52"/>
    <mergeCell ref="K51:K52"/>
    <mergeCell ref="V51:V52"/>
    <mergeCell ref="AB51:AB52"/>
    <mergeCell ref="AC51:AC52"/>
    <mergeCell ref="A53:A55"/>
    <mergeCell ref="K53:K55"/>
    <mergeCell ref="V53:V55"/>
    <mergeCell ref="AB53:AB55"/>
    <mergeCell ref="AC53:AC55"/>
    <mergeCell ref="A56:A57"/>
    <mergeCell ref="K56:K57"/>
    <mergeCell ref="V56:V57"/>
    <mergeCell ref="AB56:AB57"/>
    <mergeCell ref="AC56:AC57"/>
    <mergeCell ref="A58:A60"/>
    <mergeCell ref="K58:K60"/>
    <mergeCell ref="V58:V60"/>
    <mergeCell ref="AB58:AB60"/>
    <mergeCell ref="AC58:AC60"/>
    <mergeCell ref="A61:A63"/>
    <mergeCell ref="K61:K63"/>
    <mergeCell ref="V61:V63"/>
    <mergeCell ref="AB61:AB63"/>
    <mergeCell ref="AC61:AC63"/>
    <mergeCell ref="A64:A65"/>
    <mergeCell ref="K64:K65"/>
    <mergeCell ref="V64:V65"/>
    <mergeCell ref="AB64:AB65"/>
    <mergeCell ref="AC64:AC65"/>
    <mergeCell ref="A66:A68"/>
    <mergeCell ref="K66:K68"/>
    <mergeCell ref="V66:V68"/>
    <mergeCell ref="AB66:AB68"/>
    <mergeCell ref="AC66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5"/>
    <mergeCell ref="K73:K75"/>
    <mergeCell ref="V73:V75"/>
    <mergeCell ref="AB73:AB75"/>
    <mergeCell ref="AC73:AC75"/>
    <mergeCell ref="A76:A80"/>
    <mergeCell ref="K76:K80"/>
    <mergeCell ref="V76:V80"/>
    <mergeCell ref="AB76:AB80"/>
    <mergeCell ref="AC76:AC80"/>
    <mergeCell ref="A81:A82"/>
    <mergeCell ref="K81:K82"/>
    <mergeCell ref="V81:V82"/>
    <mergeCell ref="AB81:AB82"/>
    <mergeCell ref="AC81:AC8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0.55356756756757</v>
      </c>
      <c r="B6" s="189" t="s">
        <v>210</v>
      </c>
      <c r="C6" s="189" t="s">
        <v>58</v>
      </c>
      <c r="D6" s="189" t="s">
        <v>211</v>
      </c>
      <c r="E6" s="189" t="s">
        <v>212</v>
      </c>
      <c r="F6" s="189" t="s">
        <v>213</v>
      </c>
      <c r="G6" s="189" t="s">
        <v>61</v>
      </c>
      <c r="H6" s="89" t="s">
        <v>214</v>
      </c>
      <c r="I6" s="89" t="s">
        <v>215</v>
      </c>
      <c r="J6" s="89" t="s">
        <v>216</v>
      </c>
      <c r="K6" s="181">
        <v>370000</v>
      </c>
      <c r="L6" s="80">
        <v>2</v>
      </c>
      <c r="M6" s="80">
        <v>0</v>
      </c>
      <c r="N6" s="80">
        <v>363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>
        <f>IFERROR(K6/SUM(Q6:Q8),"-")</f>
        <v>5068.4931506849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SUM(Y6:Y8)-SUM(K6:K8)</f>
        <v>-165180</v>
      </c>
      <c r="AC6" s="85">
        <f>SUM(Y6:Y8)/SUM(K6:K8)</f>
        <v>0.55356756756757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217</v>
      </c>
      <c r="C7" s="189" t="s">
        <v>58</v>
      </c>
      <c r="D7" s="189"/>
      <c r="E7" s="189"/>
      <c r="F7" s="189"/>
      <c r="G7" s="189" t="s">
        <v>61</v>
      </c>
      <c r="H7" s="89"/>
      <c r="I7" s="89"/>
      <c r="J7" s="89"/>
      <c r="K7" s="181"/>
      <c r="L7" s="80">
        <v>158</v>
      </c>
      <c r="M7" s="80">
        <v>0</v>
      </c>
      <c r="N7" s="80">
        <v>423</v>
      </c>
      <c r="O7" s="91">
        <v>65</v>
      </c>
      <c r="P7" s="92">
        <v>0</v>
      </c>
      <c r="Q7" s="93">
        <f>O7+P7</f>
        <v>65</v>
      </c>
      <c r="R7" s="81">
        <f>IFERROR(Q7/N7,"-")</f>
        <v>0.15366430260047</v>
      </c>
      <c r="S7" s="80">
        <v>6</v>
      </c>
      <c r="T7" s="80">
        <v>17</v>
      </c>
      <c r="U7" s="81">
        <f>IFERROR(T7/(Q7),"-")</f>
        <v>0.26153846153846</v>
      </c>
      <c r="V7" s="82"/>
      <c r="W7" s="83">
        <v>7</v>
      </c>
      <c r="X7" s="81">
        <f>IF(Q7=0,"-",W7/Q7)</f>
        <v>0.10769230769231</v>
      </c>
      <c r="Y7" s="186">
        <v>194820</v>
      </c>
      <c r="Z7" s="187">
        <f>IFERROR(Y7/Q7,"-")</f>
        <v>2997.2307692308</v>
      </c>
      <c r="AA7" s="187">
        <f>IFERROR(Y7/W7,"-")</f>
        <v>27831.428571429</v>
      </c>
      <c r="AB7" s="181"/>
      <c r="AC7" s="85"/>
      <c r="AD7" s="78"/>
      <c r="AE7" s="94">
        <v>4</v>
      </c>
      <c r="AF7" s="95">
        <f>IF(Q7=0,"",IF(AE7=0,"",(AE7/Q7)))</f>
        <v>0.061538461538462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21</v>
      </c>
      <c r="AO7" s="101">
        <f>IF(Q7=0,"",IF(AN7=0,"",(AN7/Q7)))</f>
        <v>0.32307692307692</v>
      </c>
      <c r="AP7" s="100">
        <v>2</v>
      </c>
      <c r="AQ7" s="102">
        <f>IFERROR(AP7/AN7,"-")</f>
        <v>0.095238095238095</v>
      </c>
      <c r="AR7" s="103">
        <v>6820</v>
      </c>
      <c r="AS7" s="104">
        <f>IFERROR(AR7/AN7,"-")</f>
        <v>324.7619047619</v>
      </c>
      <c r="AT7" s="105">
        <v>1</v>
      </c>
      <c r="AU7" s="105">
        <v>1</v>
      </c>
      <c r="AV7" s="105"/>
      <c r="AW7" s="106">
        <v>5</v>
      </c>
      <c r="AX7" s="107">
        <f>IF(Q7=0,"",IF(AW7=0,"",(AW7/Q7)))</f>
        <v>0.076923076923077</v>
      </c>
      <c r="AY7" s="106">
        <v>1</v>
      </c>
      <c r="AZ7" s="108">
        <f>IFERROR(AY7/AW7,"-")</f>
        <v>0.2</v>
      </c>
      <c r="BA7" s="109">
        <v>2000</v>
      </c>
      <c r="BB7" s="110">
        <f>IFERROR(BA7/AW7,"-")</f>
        <v>400</v>
      </c>
      <c r="BC7" s="111">
        <v>1</v>
      </c>
      <c r="BD7" s="111"/>
      <c r="BE7" s="111"/>
      <c r="BF7" s="112">
        <v>8</v>
      </c>
      <c r="BG7" s="113">
        <f>IF(Q7=0,"",IF(BF7=0,"",(BF7/Q7)))</f>
        <v>0.12307692307692</v>
      </c>
      <c r="BH7" s="112">
        <v>2</v>
      </c>
      <c r="BI7" s="114">
        <f>IFERROR(BH7/BF7,"-")</f>
        <v>0.25</v>
      </c>
      <c r="BJ7" s="115">
        <v>26000</v>
      </c>
      <c r="BK7" s="116">
        <f>IFERROR(BJ7/BF7,"-")</f>
        <v>3250</v>
      </c>
      <c r="BL7" s="117"/>
      <c r="BM7" s="117">
        <v>1</v>
      </c>
      <c r="BN7" s="117">
        <v>1</v>
      </c>
      <c r="BO7" s="119">
        <v>19</v>
      </c>
      <c r="BP7" s="120">
        <f>IF(Q7=0,"",IF(BO7=0,"",(BO7/Q7)))</f>
        <v>0.29230769230769</v>
      </c>
      <c r="BQ7" s="121">
        <v>2</v>
      </c>
      <c r="BR7" s="122">
        <f>IFERROR(BQ7/BO7,"-")</f>
        <v>0.10526315789474</v>
      </c>
      <c r="BS7" s="123">
        <v>160000</v>
      </c>
      <c r="BT7" s="124">
        <f>IFERROR(BS7/BO7,"-")</f>
        <v>8421.0526315789</v>
      </c>
      <c r="BU7" s="125">
        <v>1</v>
      </c>
      <c r="BV7" s="125"/>
      <c r="BW7" s="125">
        <v>1</v>
      </c>
      <c r="BX7" s="126">
        <v>7</v>
      </c>
      <c r="BY7" s="127">
        <f>IF(Q7=0,"",IF(BX7=0,"",(BX7/Q7)))</f>
        <v>0.10769230769231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0.015384615384615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7</v>
      </c>
      <c r="CQ7" s="141">
        <v>194820</v>
      </c>
      <c r="CR7" s="141">
        <v>155000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218</v>
      </c>
      <c r="C8" s="189" t="s">
        <v>58</v>
      </c>
      <c r="D8" s="189"/>
      <c r="E8" s="189"/>
      <c r="F8" s="189"/>
      <c r="G8" s="189" t="s">
        <v>77</v>
      </c>
      <c r="H8" s="89"/>
      <c r="I8" s="89"/>
      <c r="J8" s="89"/>
      <c r="K8" s="181"/>
      <c r="L8" s="80">
        <v>121</v>
      </c>
      <c r="M8" s="80">
        <v>52</v>
      </c>
      <c r="N8" s="80">
        <v>25</v>
      </c>
      <c r="O8" s="91">
        <v>8</v>
      </c>
      <c r="P8" s="92">
        <v>0</v>
      </c>
      <c r="Q8" s="93">
        <f>O8+P8</f>
        <v>8</v>
      </c>
      <c r="R8" s="81">
        <f>IFERROR(Q8/N8,"-")</f>
        <v>0.32</v>
      </c>
      <c r="S8" s="80">
        <v>0</v>
      </c>
      <c r="T8" s="80">
        <v>4</v>
      </c>
      <c r="U8" s="81">
        <f>IFERROR(T8/(Q8),"-")</f>
        <v>0.5</v>
      </c>
      <c r="V8" s="82"/>
      <c r="W8" s="83">
        <v>1</v>
      </c>
      <c r="X8" s="81">
        <f>IF(Q8=0,"-",W8/Q8)</f>
        <v>0.125</v>
      </c>
      <c r="Y8" s="186">
        <v>10000</v>
      </c>
      <c r="Z8" s="187">
        <f>IFERROR(Y8/Q8,"-")</f>
        <v>1250</v>
      </c>
      <c r="AA8" s="187">
        <f>IFERROR(Y8/W8,"-")</f>
        <v>10000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0.125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5</v>
      </c>
      <c r="BP8" s="120">
        <f>IF(Q8=0,"",IF(BO8=0,"",(BO8/Q8)))</f>
        <v>0.625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0.25</v>
      </c>
      <c r="BZ8" s="128">
        <v>2</v>
      </c>
      <c r="CA8" s="129">
        <f>IFERROR(BZ8/BX8,"-")</f>
        <v>1</v>
      </c>
      <c r="CB8" s="130">
        <v>113000</v>
      </c>
      <c r="CC8" s="131">
        <f>IFERROR(CB8/BX8,"-")</f>
        <v>56500</v>
      </c>
      <c r="CD8" s="132">
        <v>1</v>
      </c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10000</v>
      </c>
      <c r="CR8" s="141">
        <v>103000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>
        <f>AC9</f>
        <v>3.4416666666667</v>
      </c>
      <c r="B9" s="189" t="s">
        <v>219</v>
      </c>
      <c r="C9" s="189" t="s">
        <v>220</v>
      </c>
      <c r="D9" s="189" t="s">
        <v>221</v>
      </c>
      <c r="E9" s="189" t="s">
        <v>222</v>
      </c>
      <c r="F9" s="189"/>
      <c r="G9" s="189" t="s">
        <v>61</v>
      </c>
      <c r="H9" s="89" t="s">
        <v>223</v>
      </c>
      <c r="I9" s="89" t="s">
        <v>224</v>
      </c>
      <c r="J9" s="89" t="s">
        <v>186</v>
      </c>
      <c r="K9" s="181">
        <v>60000</v>
      </c>
      <c r="L9" s="80">
        <v>33</v>
      </c>
      <c r="M9" s="80">
        <v>0</v>
      </c>
      <c r="N9" s="80">
        <v>125</v>
      </c>
      <c r="O9" s="91">
        <v>14</v>
      </c>
      <c r="P9" s="92">
        <v>1</v>
      </c>
      <c r="Q9" s="93">
        <f>O9+P9</f>
        <v>15</v>
      </c>
      <c r="R9" s="81">
        <f>IFERROR(Q9/N9,"-")</f>
        <v>0.12</v>
      </c>
      <c r="S9" s="80">
        <v>0</v>
      </c>
      <c r="T9" s="80">
        <v>1</v>
      </c>
      <c r="U9" s="81">
        <f>IFERROR(T9/(Q9),"-")</f>
        <v>0.066666666666667</v>
      </c>
      <c r="V9" s="82">
        <f>IFERROR(K9/SUM(Q9:Q10),"-")</f>
        <v>2000</v>
      </c>
      <c r="W9" s="83">
        <v>3</v>
      </c>
      <c r="X9" s="81">
        <f>IF(Q9=0,"-",W9/Q9)</f>
        <v>0.2</v>
      </c>
      <c r="Y9" s="186">
        <v>20500</v>
      </c>
      <c r="Z9" s="187">
        <f>IFERROR(Y9/Q9,"-")</f>
        <v>1366.6666666667</v>
      </c>
      <c r="AA9" s="187">
        <f>IFERROR(Y9/W9,"-")</f>
        <v>6833.3333333333</v>
      </c>
      <c r="AB9" s="181">
        <f>SUM(Y9:Y10)-SUM(K9:K10)</f>
        <v>146500</v>
      </c>
      <c r="AC9" s="85">
        <f>SUM(Y9:Y10)/SUM(K9:K10)</f>
        <v>3.4416666666667</v>
      </c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5</v>
      </c>
      <c r="AO9" s="101">
        <f>IF(Q9=0,"",IF(AN9=0,"",(AN9/Q9)))</f>
        <v>0.33333333333333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2</v>
      </c>
      <c r="AX9" s="107">
        <f>IF(Q9=0,"",IF(AW9=0,"",(AW9/Q9)))</f>
        <v>0.13333333333333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5</v>
      </c>
      <c r="BG9" s="113">
        <f>IF(Q9=0,"",IF(BF9=0,"",(BF9/Q9)))</f>
        <v>0.33333333333333</v>
      </c>
      <c r="BH9" s="112">
        <v>2</v>
      </c>
      <c r="BI9" s="114">
        <f>IFERROR(BH9/BF9,"-")</f>
        <v>0.4</v>
      </c>
      <c r="BJ9" s="115">
        <v>7500</v>
      </c>
      <c r="BK9" s="116">
        <f>IFERROR(BJ9/BF9,"-")</f>
        <v>1500</v>
      </c>
      <c r="BL9" s="117">
        <v>2</v>
      </c>
      <c r="BM9" s="117"/>
      <c r="BN9" s="117"/>
      <c r="BO9" s="119">
        <v>2</v>
      </c>
      <c r="BP9" s="120">
        <f>IF(Q9=0,"",IF(BO9=0,"",(BO9/Q9)))</f>
        <v>0.13333333333333</v>
      </c>
      <c r="BQ9" s="121">
        <v>1</v>
      </c>
      <c r="BR9" s="122">
        <f>IFERROR(BQ9/BO9,"-")</f>
        <v>0.5</v>
      </c>
      <c r="BS9" s="123">
        <v>13000</v>
      </c>
      <c r="BT9" s="124">
        <f>IFERROR(BS9/BO9,"-")</f>
        <v>6500</v>
      </c>
      <c r="BU9" s="125"/>
      <c r="BV9" s="125"/>
      <c r="BW9" s="125">
        <v>1</v>
      </c>
      <c r="BX9" s="126">
        <v>1</v>
      </c>
      <c r="BY9" s="127">
        <f>IF(Q9=0,"",IF(BX9=0,"",(BX9/Q9)))</f>
        <v>0.066666666666667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3</v>
      </c>
      <c r="CQ9" s="141">
        <v>20500</v>
      </c>
      <c r="CR9" s="141">
        <v>13000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225</v>
      </c>
      <c r="C10" s="189" t="s">
        <v>220</v>
      </c>
      <c r="D10" s="189"/>
      <c r="E10" s="189"/>
      <c r="F10" s="189"/>
      <c r="G10" s="189" t="s">
        <v>77</v>
      </c>
      <c r="H10" s="89"/>
      <c r="I10" s="89"/>
      <c r="J10" s="89"/>
      <c r="K10" s="181"/>
      <c r="L10" s="80">
        <v>164</v>
      </c>
      <c r="M10" s="80">
        <v>81</v>
      </c>
      <c r="N10" s="80">
        <v>38</v>
      </c>
      <c r="O10" s="91">
        <v>15</v>
      </c>
      <c r="P10" s="92">
        <v>0</v>
      </c>
      <c r="Q10" s="93">
        <f>O10+P10</f>
        <v>15</v>
      </c>
      <c r="R10" s="81">
        <f>IFERROR(Q10/N10,"-")</f>
        <v>0.39473684210526</v>
      </c>
      <c r="S10" s="80">
        <v>5</v>
      </c>
      <c r="T10" s="80">
        <v>2</v>
      </c>
      <c r="U10" s="81">
        <f>IFERROR(T10/(Q10),"-")</f>
        <v>0.13333333333333</v>
      </c>
      <c r="V10" s="82"/>
      <c r="W10" s="83">
        <v>4</v>
      </c>
      <c r="X10" s="81">
        <f>IF(Q10=0,"-",W10/Q10)</f>
        <v>0.26666666666667</v>
      </c>
      <c r="Y10" s="186">
        <v>186000</v>
      </c>
      <c r="Z10" s="187">
        <f>IFERROR(Y10/Q10,"-")</f>
        <v>12400</v>
      </c>
      <c r="AA10" s="187">
        <f>IFERROR(Y10/W10,"-")</f>
        <v>46500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0.13333333333333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2</v>
      </c>
      <c r="AX10" s="107">
        <f>IF(Q10=0,"",IF(AW10=0,"",(AW10/Q10)))</f>
        <v>0.13333333333333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</v>
      </c>
      <c r="BG10" s="113">
        <f>IF(Q10=0,"",IF(BF10=0,"",(BF10/Q10)))</f>
        <v>0.066666666666667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4</v>
      </c>
      <c r="BP10" s="120">
        <f>IF(Q10=0,"",IF(BO10=0,"",(BO10/Q10)))</f>
        <v>0.26666666666667</v>
      </c>
      <c r="BQ10" s="121">
        <v>3</v>
      </c>
      <c r="BR10" s="122">
        <f>IFERROR(BQ10/BO10,"-")</f>
        <v>0.75</v>
      </c>
      <c r="BS10" s="123">
        <v>175000</v>
      </c>
      <c r="BT10" s="124">
        <f>IFERROR(BS10/BO10,"-")</f>
        <v>43750</v>
      </c>
      <c r="BU10" s="125">
        <v>1</v>
      </c>
      <c r="BV10" s="125">
        <v>1</v>
      </c>
      <c r="BW10" s="125">
        <v>1</v>
      </c>
      <c r="BX10" s="126">
        <v>6</v>
      </c>
      <c r="BY10" s="127">
        <f>IF(Q10=0,"",IF(BX10=0,"",(BX10/Q10)))</f>
        <v>0.4</v>
      </c>
      <c r="BZ10" s="128">
        <v>2</v>
      </c>
      <c r="CA10" s="129">
        <f>IFERROR(BZ10/BX10,"-")</f>
        <v>0.33333333333333</v>
      </c>
      <c r="CB10" s="130">
        <v>11000</v>
      </c>
      <c r="CC10" s="131">
        <f>IFERROR(CB10/BX10,"-")</f>
        <v>1833.3333333333</v>
      </c>
      <c r="CD10" s="132">
        <v>1</v>
      </c>
      <c r="CE10" s="132">
        <v>1</v>
      </c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4</v>
      </c>
      <c r="CQ10" s="141">
        <v>186000</v>
      </c>
      <c r="CR10" s="141">
        <v>150000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0.17333333333333</v>
      </c>
      <c r="B11" s="189" t="s">
        <v>226</v>
      </c>
      <c r="C11" s="189" t="s">
        <v>220</v>
      </c>
      <c r="D11" s="189" t="s">
        <v>227</v>
      </c>
      <c r="E11" s="189" t="s">
        <v>228</v>
      </c>
      <c r="F11" s="189"/>
      <c r="G11" s="189" t="s">
        <v>61</v>
      </c>
      <c r="H11" s="89" t="s">
        <v>229</v>
      </c>
      <c r="I11" s="89" t="s">
        <v>215</v>
      </c>
      <c r="J11" s="89" t="s">
        <v>230</v>
      </c>
      <c r="K11" s="181">
        <v>75000</v>
      </c>
      <c r="L11" s="80">
        <v>0</v>
      </c>
      <c r="M11" s="80">
        <v>0</v>
      </c>
      <c r="N11" s="80">
        <v>142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>
        <f>IFERROR(K11/SUM(Q11:Q13),"-")</f>
        <v>2027.027027027</v>
      </c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>
        <f>SUM(Y11:Y13)-SUM(K11:K13)</f>
        <v>-62000</v>
      </c>
      <c r="AC11" s="85">
        <f>SUM(Y11:Y13)/SUM(K11:K13)</f>
        <v>0.17333333333333</v>
      </c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231</v>
      </c>
      <c r="C12" s="189" t="s">
        <v>220</v>
      </c>
      <c r="D12" s="189"/>
      <c r="E12" s="189"/>
      <c r="F12" s="189"/>
      <c r="G12" s="189" t="s">
        <v>61</v>
      </c>
      <c r="H12" s="89"/>
      <c r="I12" s="89"/>
      <c r="J12" s="89"/>
      <c r="K12" s="181"/>
      <c r="L12" s="80">
        <v>68</v>
      </c>
      <c r="M12" s="80">
        <v>0</v>
      </c>
      <c r="N12" s="80">
        <v>194</v>
      </c>
      <c r="O12" s="91">
        <v>30</v>
      </c>
      <c r="P12" s="92">
        <v>0</v>
      </c>
      <c r="Q12" s="93">
        <f>O12+P12</f>
        <v>30</v>
      </c>
      <c r="R12" s="81">
        <f>IFERROR(Q12/N12,"-")</f>
        <v>0.15463917525773</v>
      </c>
      <c r="S12" s="80">
        <v>0</v>
      </c>
      <c r="T12" s="80">
        <v>10</v>
      </c>
      <c r="U12" s="81">
        <f>IFERROR(T12/(Q12),"-")</f>
        <v>0.33333333333333</v>
      </c>
      <c r="V12" s="82"/>
      <c r="W12" s="83">
        <v>2</v>
      </c>
      <c r="X12" s="81">
        <f>IF(Q12=0,"-",W12/Q12)</f>
        <v>0.066666666666667</v>
      </c>
      <c r="Y12" s="186">
        <v>13000</v>
      </c>
      <c r="Z12" s="187">
        <f>IFERROR(Y12/Q12,"-")</f>
        <v>433.33333333333</v>
      </c>
      <c r="AA12" s="187">
        <f>IFERROR(Y12/W12,"-")</f>
        <v>6500</v>
      </c>
      <c r="AB12" s="181"/>
      <c r="AC12" s="85"/>
      <c r="AD12" s="78"/>
      <c r="AE12" s="94">
        <v>1</v>
      </c>
      <c r="AF12" s="95">
        <f>IF(Q12=0,"",IF(AE12=0,"",(AE12/Q12)))</f>
        <v>0.033333333333333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9</v>
      </c>
      <c r="AO12" s="101">
        <f>IF(Q12=0,"",IF(AN12=0,"",(AN12/Q12)))</f>
        <v>0.3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7</v>
      </c>
      <c r="AX12" s="107">
        <f>IF(Q12=0,"",IF(AW12=0,"",(AW12/Q12)))</f>
        <v>0.23333333333333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6</v>
      </c>
      <c r="BG12" s="113">
        <f>IF(Q12=0,"",IF(BF12=0,"",(BF12/Q12)))</f>
        <v>0.2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4</v>
      </c>
      <c r="BP12" s="120">
        <f>IF(Q12=0,"",IF(BO12=0,"",(BO12/Q12)))</f>
        <v>0.13333333333333</v>
      </c>
      <c r="BQ12" s="121">
        <v>1</v>
      </c>
      <c r="BR12" s="122">
        <f>IFERROR(BQ12/BO12,"-")</f>
        <v>0.25</v>
      </c>
      <c r="BS12" s="123">
        <v>10000</v>
      </c>
      <c r="BT12" s="124">
        <f>IFERROR(BS12/BO12,"-")</f>
        <v>2500</v>
      </c>
      <c r="BU12" s="125">
        <v>1</v>
      </c>
      <c r="BV12" s="125"/>
      <c r="BW12" s="125"/>
      <c r="BX12" s="126">
        <v>2</v>
      </c>
      <c r="BY12" s="127">
        <f>IF(Q12=0,"",IF(BX12=0,"",(BX12/Q12)))</f>
        <v>0.066666666666667</v>
      </c>
      <c r="BZ12" s="128">
        <v>1</v>
      </c>
      <c r="CA12" s="129">
        <f>IFERROR(BZ12/BX12,"-")</f>
        <v>0.5</v>
      </c>
      <c r="CB12" s="130">
        <v>3000</v>
      </c>
      <c r="CC12" s="131">
        <f>IFERROR(CB12/BX12,"-")</f>
        <v>1500</v>
      </c>
      <c r="CD12" s="132">
        <v>1</v>
      </c>
      <c r="CE12" s="132"/>
      <c r="CF12" s="132"/>
      <c r="CG12" s="133">
        <v>1</v>
      </c>
      <c r="CH12" s="134">
        <f>IF(Q12=0,"",IF(CG12=0,"",(CG12/Q12)))</f>
        <v>0.033333333333333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2</v>
      </c>
      <c r="CQ12" s="141">
        <v>13000</v>
      </c>
      <c r="CR12" s="141">
        <v>10000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232</v>
      </c>
      <c r="C13" s="189" t="s">
        <v>220</v>
      </c>
      <c r="D13" s="189"/>
      <c r="E13" s="189"/>
      <c r="F13" s="189"/>
      <c r="G13" s="189" t="s">
        <v>77</v>
      </c>
      <c r="H13" s="89"/>
      <c r="I13" s="89"/>
      <c r="J13" s="89"/>
      <c r="K13" s="181"/>
      <c r="L13" s="80">
        <v>64</v>
      </c>
      <c r="M13" s="80">
        <v>33</v>
      </c>
      <c r="N13" s="80">
        <v>37</v>
      </c>
      <c r="O13" s="91">
        <v>7</v>
      </c>
      <c r="P13" s="92">
        <v>0</v>
      </c>
      <c r="Q13" s="93">
        <f>O13+P13</f>
        <v>7</v>
      </c>
      <c r="R13" s="81">
        <f>IFERROR(Q13/N13,"-")</f>
        <v>0.18918918918919</v>
      </c>
      <c r="S13" s="80">
        <v>1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0.14285714285714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3</v>
      </c>
      <c r="BG13" s="113">
        <f>IF(Q13=0,"",IF(BF13=0,"",(BF13/Q13)))</f>
        <v>0.42857142857143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0.28571428571429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0.14285714285714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3.9733333333333</v>
      </c>
      <c r="B14" s="189" t="s">
        <v>233</v>
      </c>
      <c r="C14" s="189" t="s">
        <v>220</v>
      </c>
      <c r="D14" s="189" t="s">
        <v>227</v>
      </c>
      <c r="E14" s="189" t="s">
        <v>228</v>
      </c>
      <c r="F14" s="189"/>
      <c r="G14" s="189" t="s">
        <v>61</v>
      </c>
      <c r="H14" s="89" t="s">
        <v>234</v>
      </c>
      <c r="I14" s="89" t="s">
        <v>215</v>
      </c>
      <c r="J14" s="89" t="s">
        <v>235</v>
      </c>
      <c r="K14" s="181">
        <v>75000</v>
      </c>
      <c r="L14" s="80">
        <v>0</v>
      </c>
      <c r="M14" s="80">
        <v>0</v>
      </c>
      <c r="N14" s="80">
        <v>221</v>
      </c>
      <c r="O14" s="91">
        <v>0</v>
      </c>
      <c r="P14" s="92">
        <v>0</v>
      </c>
      <c r="Q14" s="93">
        <f>O14+P14</f>
        <v>0</v>
      </c>
      <c r="R14" s="81">
        <f>IFERROR(Q14/N14,"-")</f>
        <v>0</v>
      </c>
      <c r="S14" s="80">
        <v>0</v>
      </c>
      <c r="T14" s="80">
        <v>0</v>
      </c>
      <c r="U14" s="81" t="str">
        <f>IFERROR(T14/(Q14),"-")</f>
        <v>-</v>
      </c>
      <c r="V14" s="82">
        <f>IFERROR(K14/SUM(Q14:Q16),"-")</f>
        <v>1229.5081967213</v>
      </c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>
        <f>SUM(Y14:Y16)-SUM(K14:K16)</f>
        <v>223000</v>
      </c>
      <c r="AC14" s="85">
        <f>SUM(Y14:Y16)/SUM(K14:K16)</f>
        <v>3.9733333333333</v>
      </c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236</v>
      </c>
      <c r="C15" s="189" t="s">
        <v>220</v>
      </c>
      <c r="D15" s="189"/>
      <c r="E15" s="189"/>
      <c r="F15" s="189"/>
      <c r="G15" s="189" t="s">
        <v>61</v>
      </c>
      <c r="H15" s="89"/>
      <c r="I15" s="89"/>
      <c r="J15" s="89"/>
      <c r="K15" s="181"/>
      <c r="L15" s="80">
        <v>124</v>
      </c>
      <c r="M15" s="80">
        <v>0</v>
      </c>
      <c r="N15" s="80">
        <v>329</v>
      </c>
      <c r="O15" s="91">
        <v>49</v>
      </c>
      <c r="P15" s="92">
        <v>1</v>
      </c>
      <c r="Q15" s="93">
        <f>O15+P15</f>
        <v>50</v>
      </c>
      <c r="R15" s="81">
        <f>IFERROR(Q15/N15,"-")</f>
        <v>0.15197568389058</v>
      </c>
      <c r="S15" s="80">
        <v>4</v>
      </c>
      <c r="T15" s="80">
        <v>12</v>
      </c>
      <c r="U15" s="81">
        <f>IFERROR(T15/(Q15),"-")</f>
        <v>0.24</v>
      </c>
      <c r="V15" s="82"/>
      <c r="W15" s="83">
        <v>4</v>
      </c>
      <c r="X15" s="81">
        <f>IF(Q15=0,"-",W15/Q15)</f>
        <v>0.08</v>
      </c>
      <c r="Y15" s="186">
        <v>218000</v>
      </c>
      <c r="Z15" s="187">
        <f>IFERROR(Y15/Q15,"-")</f>
        <v>4360</v>
      </c>
      <c r="AA15" s="187">
        <f>IFERROR(Y15/W15,"-")</f>
        <v>54500</v>
      </c>
      <c r="AB15" s="181"/>
      <c r="AC15" s="85"/>
      <c r="AD15" s="78"/>
      <c r="AE15" s="94">
        <v>2</v>
      </c>
      <c r="AF15" s="95">
        <f>IF(Q15=0,"",IF(AE15=0,"",(AE15/Q15)))</f>
        <v>0.04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10</v>
      </c>
      <c r="AO15" s="101">
        <f>IF(Q15=0,"",IF(AN15=0,"",(AN15/Q15)))</f>
        <v>0.2</v>
      </c>
      <c r="AP15" s="100">
        <v>1</v>
      </c>
      <c r="AQ15" s="102">
        <f>IFERROR(AP15/AN15,"-")</f>
        <v>0.1</v>
      </c>
      <c r="AR15" s="103">
        <v>6000</v>
      </c>
      <c r="AS15" s="104">
        <f>IFERROR(AR15/AN15,"-")</f>
        <v>600</v>
      </c>
      <c r="AT15" s="105"/>
      <c r="AU15" s="105">
        <v>1</v>
      </c>
      <c r="AV15" s="105"/>
      <c r="AW15" s="106">
        <v>8</v>
      </c>
      <c r="AX15" s="107">
        <f>IF(Q15=0,"",IF(AW15=0,"",(AW15/Q15)))</f>
        <v>0.16</v>
      </c>
      <c r="AY15" s="106">
        <v>1</v>
      </c>
      <c r="AZ15" s="108">
        <f>IFERROR(AY15/AW15,"-")</f>
        <v>0.125</v>
      </c>
      <c r="BA15" s="109">
        <v>6000</v>
      </c>
      <c r="BB15" s="110">
        <f>IFERROR(BA15/AW15,"-")</f>
        <v>750</v>
      </c>
      <c r="BC15" s="111"/>
      <c r="BD15" s="111">
        <v>1</v>
      </c>
      <c r="BE15" s="111"/>
      <c r="BF15" s="112">
        <v>13</v>
      </c>
      <c r="BG15" s="113">
        <f>IF(Q15=0,"",IF(BF15=0,"",(BF15/Q15)))</f>
        <v>0.26</v>
      </c>
      <c r="BH15" s="112">
        <v>1</v>
      </c>
      <c r="BI15" s="114">
        <f>IFERROR(BH15/BF15,"-")</f>
        <v>0.076923076923077</v>
      </c>
      <c r="BJ15" s="115">
        <v>3000</v>
      </c>
      <c r="BK15" s="116">
        <f>IFERROR(BJ15/BF15,"-")</f>
        <v>230.76923076923</v>
      </c>
      <c r="BL15" s="117">
        <v>1</v>
      </c>
      <c r="BM15" s="117"/>
      <c r="BN15" s="117"/>
      <c r="BO15" s="119">
        <v>10</v>
      </c>
      <c r="BP15" s="120">
        <f>IF(Q15=0,"",IF(BO15=0,"",(BO15/Q15)))</f>
        <v>0.2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6</v>
      </c>
      <c r="BY15" s="127">
        <f>IF(Q15=0,"",IF(BX15=0,"",(BX15/Q15)))</f>
        <v>0.12</v>
      </c>
      <c r="BZ15" s="128">
        <v>1</v>
      </c>
      <c r="CA15" s="129">
        <f>IFERROR(BZ15/BX15,"-")</f>
        <v>0.16666666666667</v>
      </c>
      <c r="CB15" s="130">
        <v>8000</v>
      </c>
      <c r="CC15" s="131">
        <f>IFERROR(CB15/BX15,"-")</f>
        <v>1333.3333333333</v>
      </c>
      <c r="CD15" s="132"/>
      <c r="CE15" s="132">
        <v>1</v>
      </c>
      <c r="CF15" s="132"/>
      <c r="CG15" s="133">
        <v>1</v>
      </c>
      <c r="CH15" s="134">
        <f>IF(Q15=0,"",IF(CG15=0,"",(CG15/Q15)))</f>
        <v>0.02</v>
      </c>
      <c r="CI15" s="135">
        <v>1</v>
      </c>
      <c r="CJ15" s="136">
        <f>IFERROR(CI15/CG15,"-")</f>
        <v>1</v>
      </c>
      <c r="CK15" s="137">
        <v>203000</v>
      </c>
      <c r="CL15" s="138">
        <f>IFERROR(CK15/CG15,"-")</f>
        <v>203000</v>
      </c>
      <c r="CM15" s="139"/>
      <c r="CN15" s="139"/>
      <c r="CO15" s="139">
        <v>1</v>
      </c>
      <c r="CP15" s="140">
        <v>4</v>
      </c>
      <c r="CQ15" s="141">
        <v>218000</v>
      </c>
      <c r="CR15" s="141">
        <v>203000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237</v>
      </c>
      <c r="C16" s="189" t="s">
        <v>220</v>
      </c>
      <c r="D16" s="189"/>
      <c r="E16" s="189"/>
      <c r="F16" s="189"/>
      <c r="G16" s="189" t="s">
        <v>77</v>
      </c>
      <c r="H16" s="89"/>
      <c r="I16" s="89"/>
      <c r="J16" s="89"/>
      <c r="K16" s="181"/>
      <c r="L16" s="80">
        <v>89</v>
      </c>
      <c r="M16" s="80">
        <v>44</v>
      </c>
      <c r="N16" s="80">
        <v>18</v>
      </c>
      <c r="O16" s="91">
        <v>11</v>
      </c>
      <c r="P16" s="92">
        <v>0</v>
      </c>
      <c r="Q16" s="93">
        <f>O16+P16</f>
        <v>11</v>
      </c>
      <c r="R16" s="81">
        <f>IFERROR(Q16/N16,"-")</f>
        <v>0.61111111111111</v>
      </c>
      <c r="S16" s="80">
        <v>2</v>
      </c>
      <c r="T16" s="80">
        <v>2</v>
      </c>
      <c r="U16" s="81">
        <f>IFERROR(T16/(Q16),"-")</f>
        <v>0.18181818181818</v>
      </c>
      <c r="V16" s="82"/>
      <c r="W16" s="83">
        <v>2</v>
      </c>
      <c r="X16" s="81">
        <f>IF(Q16=0,"-",W16/Q16)</f>
        <v>0.18181818181818</v>
      </c>
      <c r="Y16" s="186">
        <v>80000</v>
      </c>
      <c r="Z16" s="187">
        <f>IFERROR(Y16/Q16,"-")</f>
        <v>7272.7272727273</v>
      </c>
      <c r="AA16" s="187">
        <f>IFERROR(Y16/W16,"-")</f>
        <v>40000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0.090909090909091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2</v>
      </c>
      <c r="BG16" s="113">
        <f>IF(Q16=0,"",IF(BF16=0,"",(BF16/Q16)))</f>
        <v>0.18181818181818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4</v>
      </c>
      <c r="BP16" s="120">
        <f>IF(Q16=0,"",IF(BO16=0,"",(BO16/Q16)))</f>
        <v>0.36363636363636</v>
      </c>
      <c r="BQ16" s="121">
        <v>2</v>
      </c>
      <c r="BR16" s="122">
        <f>IFERROR(BQ16/BO16,"-")</f>
        <v>0.5</v>
      </c>
      <c r="BS16" s="123">
        <v>58000</v>
      </c>
      <c r="BT16" s="124">
        <f>IFERROR(BS16/BO16,"-")</f>
        <v>14500</v>
      </c>
      <c r="BU16" s="125"/>
      <c r="BV16" s="125"/>
      <c r="BW16" s="125">
        <v>2</v>
      </c>
      <c r="BX16" s="126">
        <v>4</v>
      </c>
      <c r="BY16" s="127">
        <f>IF(Q16=0,"",IF(BX16=0,"",(BX16/Q16)))</f>
        <v>0.36363636363636</v>
      </c>
      <c r="BZ16" s="128">
        <v>1</v>
      </c>
      <c r="CA16" s="129">
        <f>IFERROR(BZ16/BX16,"-")</f>
        <v>0.25</v>
      </c>
      <c r="CB16" s="130">
        <v>42000</v>
      </c>
      <c r="CC16" s="131">
        <f>IFERROR(CB16/BX16,"-")</f>
        <v>10500</v>
      </c>
      <c r="CD16" s="132"/>
      <c r="CE16" s="132"/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80000</v>
      </c>
      <c r="CR16" s="141">
        <v>42000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30"/>
      <c r="B17" s="86"/>
      <c r="C17" s="86"/>
      <c r="D17" s="87"/>
      <c r="E17" s="87"/>
      <c r="F17" s="87"/>
      <c r="G17" s="88"/>
      <c r="H17" s="89"/>
      <c r="I17" s="89"/>
      <c r="J17" s="89"/>
      <c r="K17" s="182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58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30"/>
      <c r="B18" s="37"/>
      <c r="C18" s="37"/>
      <c r="D18" s="21"/>
      <c r="E18" s="21"/>
      <c r="F18" s="21"/>
      <c r="G18" s="22"/>
      <c r="H18" s="36"/>
      <c r="I18" s="36"/>
      <c r="J18" s="74"/>
      <c r="K18" s="183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8"/>
      <c r="Z18" s="188"/>
      <c r="AA18" s="188"/>
      <c r="AB18" s="188"/>
      <c r="AC18" s="33"/>
      <c r="AD18" s="60"/>
      <c r="AE18" s="62"/>
      <c r="AF18" s="63"/>
      <c r="AG18" s="62"/>
      <c r="AH18" s="66"/>
      <c r="AI18" s="67"/>
      <c r="AJ18" s="68"/>
      <c r="AK18" s="69"/>
      <c r="AL18" s="69"/>
      <c r="AM18" s="69"/>
      <c r="AN18" s="62"/>
      <c r="AO18" s="63"/>
      <c r="AP18" s="62"/>
      <c r="AQ18" s="66"/>
      <c r="AR18" s="67"/>
      <c r="AS18" s="68"/>
      <c r="AT18" s="69"/>
      <c r="AU18" s="69"/>
      <c r="AV18" s="69"/>
      <c r="AW18" s="62"/>
      <c r="AX18" s="63"/>
      <c r="AY18" s="62"/>
      <c r="AZ18" s="66"/>
      <c r="BA18" s="67"/>
      <c r="BB18" s="68"/>
      <c r="BC18" s="69"/>
      <c r="BD18" s="69"/>
      <c r="BE18" s="69"/>
      <c r="BF18" s="62"/>
      <c r="BG18" s="63"/>
      <c r="BH18" s="62"/>
      <c r="BI18" s="66"/>
      <c r="BJ18" s="67"/>
      <c r="BK18" s="68"/>
      <c r="BL18" s="69"/>
      <c r="BM18" s="69"/>
      <c r="BN18" s="69"/>
      <c r="BO18" s="64"/>
      <c r="BP18" s="65"/>
      <c r="BQ18" s="62"/>
      <c r="BR18" s="66"/>
      <c r="BS18" s="67"/>
      <c r="BT18" s="68"/>
      <c r="BU18" s="69"/>
      <c r="BV18" s="69"/>
      <c r="BW18" s="69"/>
      <c r="BX18" s="64"/>
      <c r="BY18" s="65"/>
      <c r="BZ18" s="62"/>
      <c r="CA18" s="66"/>
      <c r="CB18" s="67"/>
      <c r="CC18" s="68"/>
      <c r="CD18" s="69"/>
      <c r="CE18" s="69"/>
      <c r="CF18" s="69"/>
      <c r="CG18" s="64"/>
      <c r="CH18" s="65"/>
      <c r="CI18" s="62"/>
      <c r="CJ18" s="66"/>
      <c r="CK18" s="67"/>
      <c r="CL18" s="68"/>
      <c r="CM18" s="69"/>
      <c r="CN18" s="69"/>
      <c r="CO18" s="69"/>
      <c r="CP18" s="70"/>
      <c r="CQ18" s="67"/>
      <c r="CR18" s="67"/>
      <c r="CS18" s="67"/>
      <c r="CT18" s="71"/>
    </row>
    <row r="19" spans="1:99">
      <c r="A19" s="19">
        <f>AC19</f>
        <v>1.2453793103448</v>
      </c>
      <c r="B19" s="39"/>
      <c r="C19" s="39"/>
      <c r="D19" s="39"/>
      <c r="E19" s="39"/>
      <c r="F19" s="39"/>
      <c r="G19" s="39"/>
      <c r="H19" s="40" t="s">
        <v>238</v>
      </c>
      <c r="I19" s="40"/>
      <c r="J19" s="40"/>
      <c r="K19" s="184">
        <f>SUM(K6:K18)</f>
        <v>580000</v>
      </c>
      <c r="L19" s="41">
        <f>SUM(L6:L18)</f>
        <v>823</v>
      </c>
      <c r="M19" s="41">
        <f>SUM(M6:M18)</f>
        <v>210</v>
      </c>
      <c r="N19" s="41">
        <f>SUM(N6:N18)</f>
        <v>1915</v>
      </c>
      <c r="O19" s="41">
        <f>SUM(O6:O18)</f>
        <v>199</v>
      </c>
      <c r="P19" s="41">
        <f>SUM(P6:P18)</f>
        <v>2</v>
      </c>
      <c r="Q19" s="41">
        <f>SUM(Q6:Q18)</f>
        <v>201</v>
      </c>
      <c r="R19" s="42">
        <f>IFERROR(Q19/N19,"-")</f>
        <v>0.10496083550914</v>
      </c>
      <c r="S19" s="77">
        <f>SUM(S6:S18)</f>
        <v>18</v>
      </c>
      <c r="T19" s="77">
        <f>SUM(T6:T18)</f>
        <v>48</v>
      </c>
      <c r="U19" s="42">
        <f>IFERROR(S19/Q19,"-")</f>
        <v>0.08955223880597</v>
      </c>
      <c r="V19" s="43">
        <f>IFERROR(K19/Q19,"-")</f>
        <v>2885.5721393035</v>
      </c>
      <c r="W19" s="44">
        <f>SUM(W6:W18)</f>
        <v>23</v>
      </c>
      <c r="X19" s="42">
        <f>IFERROR(W19/Q19,"-")</f>
        <v>0.11442786069652</v>
      </c>
      <c r="Y19" s="184">
        <f>SUM(Y6:Y18)</f>
        <v>722320</v>
      </c>
      <c r="Z19" s="184">
        <f>IFERROR(Y19/Q19,"-")</f>
        <v>3593.631840796</v>
      </c>
      <c r="AA19" s="184">
        <f>IFERROR(Y19/W19,"-")</f>
        <v>31405.217391304</v>
      </c>
      <c r="AB19" s="184">
        <f>Y19-K19</f>
        <v>142320</v>
      </c>
      <c r="AC19" s="46">
        <f>Y19/K19</f>
        <v>1.2453793103448</v>
      </c>
      <c r="AD19" s="59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8"/>
    <mergeCell ref="K6:K8"/>
    <mergeCell ref="V6:V8"/>
    <mergeCell ref="AB6:AB8"/>
    <mergeCell ref="AC6:AC8"/>
    <mergeCell ref="A9:A10"/>
    <mergeCell ref="K9:K10"/>
    <mergeCell ref="V9:V10"/>
    <mergeCell ref="AB9:AB10"/>
    <mergeCell ref="AC9:AC10"/>
    <mergeCell ref="A11:A13"/>
    <mergeCell ref="K11:K13"/>
    <mergeCell ref="V11:V13"/>
    <mergeCell ref="AB11:AB13"/>
    <mergeCell ref="AC11:AC13"/>
    <mergeCell ref="A14:A16"/>
    <mergeCell ref="K14:K16"/>
    <mergeCell ref="V14:V16"/>
    <mergeCell ref="AB14:AB16"/>
    <mergeCell ref="AC14:AC1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239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240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241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242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243</v>
      </c>
      <c r="C6" s="189" t="s">
        <v>244</v>
      </c>
      <c r="D6" s="189"/>
      <c r="E6" s="189" t="s">
        <v>61</v>
      </c>
      <c r="F6" s="89" t="s">
        <v>245</v>
      </c>
      <c r="G6" s="89" t="s">
        <v>246</v>
      </c>
      <c r="H6" s="181">
        <v>0</v>
      </c>
      <c r="I6" s="84">
        <v>1500</v>
      </c>
      <c r="J6" s="80">
        <v>0</v>
      </c>
      <c r="K6" s="80">
        <v>0</v>
      </c>
      <c r="L6" s="80">
        <v>13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247</v>
      </c>
      <c r="C7" s="189" t="s">
        <v>244</v>
      </c>
      <c r="D7" s="189"/>
      <c r="E7" s="189" t="s">
        <v>61</v>
      </c>
      <c r="F7" s="89" t="s">
        <v>248</v>
      </c>
      <c r="G7" s="89" t="s">
        <v>246</v>
      </c>
      <c r="H7" s="181">
        <v>0</v>
      </c>
      <c r="I7" s="84">
        <v>1500</v>
      </c>
      <c r="J7" s="80">
        <v>0</v>
      </c>
      <c r="K7" s="80">
        <v>0</v>
      </c>
      <c r="L7" s="80">
        <v>5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249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18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250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240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251</v>
      </c>
      <c r="C6" s="189" t="s">
        <v>252</v>
      </c>
      <c r="D6" s="189" t="s">
        <v>253</v>
      </c>
      <c r="E6" s="189" t="s">
        <v>106</v>
      </c>
      <c r="F6" s="89" t="s">
        <v>254</v>
      </c>
      <c r="G6" s="89" t="s">
        <v>246</v>
      </c>
      <c r="H6" s="181">
        <v>0</v>
      </c>
      <c r="I6" s="80">
        <v>0</v>
      </c>
      <c r="J6" s="80">
        <v>0</v>
      </c>
      <c r="K6" s="80">
        <v>1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2.7610884376195</v>
      </c>
      <c r="B7" s="189" t="s">
        <v>255</v>
      </c>
      <c r="C7" s="189" t="s">
        <v>252</v>
      </c>
      <c r="D7" s="189" t="s">
        <v>253</v>
      </c>
      <c r="E7" s="189" t="s">
        <v>106</v>
      </c>
      <c r="F7" s="89" t="s">
        <v>256</v>
      </c>
      <c r="G7" s="89" t="s">
        <v>246</v>
      </c>
      <c r="H7" s="181">
        <v>4120328</v>
      </c>
      <c r="I7" s="80">
        <v>2795</v>
      </c>
      <c r="J7" s="80">
        <v>0</v>
      </c>
      <c r="K7" s="80">
        <v>189632</v>
      </c>
      <c r="L7" s="93">
        <v>1116</v>
      </c>
      <c r="M7" s="81">
        <f>IFERROR(L7/K7,"-")</f>
        <v>0.0058850826864664</v>
      </c>
      <c r="N7" s="80">
        <v>79</v>
      </c>
      <c r="O7" s="80">
        <v>403</v>
      </c>
      <c r="P7" s="81">
        <f>IFERROR(N7/(L7),"-")</f>
        <v>0.07078853046595</v>
      </c>
      <c r="Q7" s="82">
        <f>IFERROR(H7/SUM(L7:L7),"-")</f>
        <v>3692.0501792115</v>
      </c>
      <c r="R7" s="83">
        <v>143</v>
      </c>
      <c r="S7" s="81">
        <f>IF(L7=0,"-",R7/L7)</f>
        <v>0.12813620071685</v>
      </c>
      <c r="T7" s="186">
        <v>11376590</v>
      </c>
      <c r="U7" s="187">
        <f>IFERROR(T7/L7,"-")</f>
        <v>10194.077060932</v>
      </c>
      <c r="V7" s="187">
        <f>IFERROR(T7/R7,"-")</f>
        <v>79556.573426573</v>
      </c>
      <c r="W7" s="181">
        <f>SUM(T7:T7)-SUM(H7:H7)</f>
        <v>7256262</v>
      </c>
      <c r="X7" s="85">
        <f>SUM(T7:T7)/SUM(H7:H7)</f>
        <v>2.7610884376195</v>
      </c>
      <c r="Y7" s="78"/>
      <c r="Z7" s="94">
        <v>1</v>
      </c>
      <c r="AA7" s="95">
        <f>IF(L7=0,"",IF(Z7=0,"",(Z7/L7)))</f>
        <v>0.00089605734767025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18</v>
      </c>
      <c r="AJ7" s="101">
        <f>IF(L7=0,"",IF(AI7=0,"",(AI7/L7)))</f>
        <v>0.016129032258065</v>
      </c>
      <c r="AK7" s="100">
        <v>1</v>
      </c>
      <c r="AL7" s="102">
        <f>IFERROR(AK7/AI7,"-")</f>
        <v>0.055555555555556</v>
      </c>
      <c r="AM7" s="103">
        <v>3000</v>
      </c>
      <c r="AN7" s="104">
        <f>IFERROR(AM7/AI7,"-")</f>
        <v>166.66666666667</v>
      </c>
      <c r="AO7" s="105">
        <v>1</v>
      </c>
      <c r="AP7" s="105"/>
      <c r="AQ7" s="105"/>
      <c r="AR7" s="106">
        <v>5</v>
      </c>
      <c r="AS7" s="107">
        <f>IF(L7=0,"",IF(AR7=0,"",(AR7/L7)))</f>
        <v>0.0044802867383513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57</v>
      </c>
      <c r="BB7" s="113">
        <f>IF(L7=0,"",IF(BA7=0,"",(BA7/L7)))</f>
        <v>0.051075268817204</v>
      </c>
      <c r="BC7" s="112">
        <v>3</v>
      </c>
      <c r="BD7" s="114">
        <f>IFERROR(BC7/BA7,"-")</f>
        <v>0.052631578947368</v>
      </c>
      <c r="BE7" s="115">
        <v>64000</v>
      </c>
      <c r="BF7" s="116">
        <f>IFERROR(BE7/BA7,"-")</f>
        <v>1122.8070175439</v>
      </c>
      <c r="BG7" s="117">
        <v>1</v>
      </c>
      <c r="BH7" s="117"/>
      <c r="BI7" s="117">
        <v>2</v>
      </c>
      <c r="BJ7" s="119">
        <v>620</v>
      </c>
      <c r="BK7" s="120">
        <f>IF(L7=0,"",IF(BJ7=0,"",(BJ7/L7)))</f>
        <v>0.55555555555556</v>
      </c>
      <c r="BL7" s="121">
        <v>71</v>
      </c>
      <c r="BM7" s="122">
        <f>IFERROR(BL7/BJ7,"-")</f>
        <v>0.11451612903226</v>
      </c>
      <c r="BN7" s="123">
        <v>7061690</v>
      </c>
      <c r="BO7" s="124">
        <f>IFERROR(BN7/BJ7,"-")</f>
        <v>11389.822580645</v>
      </c>
      <c r="BP7" s="125">
        <v>29</v>
      </c>
      <c r="BQ7" s="125">
        <v>13</v>
      </c>
      <c r="BR7" s="125">
        <v>29</v>
      </c>
      <c r="BS7" s="126">
        <v>345</v>
      </c>
      <c r="BT7" s="127">
        <f>IF(L7=0,"",IF(BS7=0,"",(BS7/L7)))</f>
        <v>0.30913978494624</v>
      </c>
      <c r="BU7" s="128">
        <v>53</v>
      </c>
      <c r="BV7" s="129">
        <f>IFERROR(BU7/BS7,"-")</f>
        <v>0.1536231884058</v>
      </c>
      <c r="BW7" s="130">
        <v>1810400</v>
      </c>
      <c r="BX7" s="131">
        <f>IFERROR(BW7/BS7,"-")</f>
        <v>5247.5362318841</v>
      </c>
      <c r="BY7" s="132">
        <v>17</v>
      </c>
      <c r="BZ7" s="132">
        <v>9</v>
      </c>
      <c r="CA7" s="132">
        <v>27</v>
      </c>
      <c r="CB7" s="133">
        <v>70</v>
      </c>
      <c r="CC7" s="134">
        <f>IF(L7=0,"",IF(CB7=0,"",(CB7/L7)))</f>
        <v>0.062724014336918</v>
      </c>
      <c r="CD7" s="135">
        <v>15</v>
      </c>
      <c r="CE7" s="136">
        <f>IFERROR(CD7/CB7,"-")</f>
        <v>0.21428571428571</v>
      </c>
      <c r="CF7" s="137">
        <v>2437500</v>
      </c>
      <c r="CG7" s="138">
        <f>IFERROR(CF7/CB7,"-")</f>
        <v>34821.428571429</v>
      </c>
      <c r="CH7" s="139">
        <v>3</v>
      </c>
      <c r="CI7" s="139">
        <v>3</v>
      </c>
      <c r="CJ7" s="139">
        <v>9</v>
      </c>
      <c r="CK7" s="140">
        <v>143</v>
      </c>
      <c r="CL7" s="141">
        <v>11376590</v>
      </c>
      <c r="CM7" s="141">
        <v>4629000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0.87489407108425</v>
      </c>
      <c r="B8" s="189" t="s">
        <v>257</v>
      </c>
      <c r="C8" s="189" t="s">
        <v>252</v>
      </c>
      <c r="D8" s="189" t="s">
        <v>253</v>
      </c>
      <c r="E8" s="189" t="s">
        <v>106</v>
      </c>
      <c r="F8" s="89" t="s">
        <v>258</v>
      </c>
      <c r="G8" s="89" t="s">
        <v>246</v>
      </c>
      <c r="H8" s="181">
        <v>4220991</v>
      </c>
      <c r="I8" s="80">
        <v>2727</v>
      </c>
      <c r="J8" s="80">
        <v>0</v>
      </c>
      <c r="K8" s="80">
        <v>76699</v>
      </c>
      <c r="L8" s="93">
        <v>1409</v>
      </c>
      <c r="M8" s="81">
        <f>IFERROR(L8/K8,"-")</f>
        <v>0.018370513305258</v>
      </c>
      <c r="N8" s="80">
        <v>46</v>
      </c>
      <c r="O8" s="80">
        <v>556</v>
      </c>
      <c r="P8" s="81">
        <f>IFERROR(N8/(L8),"-")</f>
        <v>0.032647267565649</v>
      </c>
      <c r="Q8" s="82">
        <f>IFERROR(H8/SUM(L8:L8),"-")</f>
        <v>2995.7352732434</v>
      </c>
      <c r="R8" s="83">
        <v>116</v>
      </c>
      <c r="S8" s="81">
        <f>IF(L8=0,"-",R8/L8)</f>
        <v>0.082327892122072</v>
      </c>
      <c r="T8" s="186">
        <v>3692920</v>
      </c>
      <c r="U8" s="187">
        <f>IFERROR(T8/L8,"-")</f>
        <v>2620.9510290987</v>
      </c>
      <c r="V8" s="187">
        <f>IFERROR(T8/R8,"-")</f>
        <v>31835.517241379</v>
      </c>
      <c r="W8" s="181">
        <f>SUM(T8:T8)-SUM(H8:H8)</f>
        <v>-528071</v>
      </c>
      <c r="X8" s="85">
        <f>SUM(T8:T8)/SUM(H8:H8)</f>
        <v>0.87489407108425</v>
      </c>
      <c r="Y8" s="78"/>
      <c r="Z8" s="94">
        <v>43</v>
      </c>
      <c r="AA8" s="95">
        <f>IF(L8=0,"",IF(Z8=0,"",(Z8/L8)))</f>
        <v>0.030518097941803</v>
      </c>
      <c r="AB8" s="94">
        <v>1</v>
      </c>
      <c r="AC8" s="96">
        <f>IFERROR(AB8/Z8,"-")</f>
        <v>0.023255813953488</v>
      </c>
      <c r="AD8" s="97">
        <v>3000</v>
      </c>
      <c r="AE8" s="98">
        <f>IFERROR(AD8/Z8,"-")</f>
        <v>69.767441860465</v>
      </c>
      <c r="AF8" s="99">
        <v>1</v>
      </c>
      <c r="AG8" s="99"/>
      <c r="AH8" s="99"/>
      <c r="AI8" s="100">
        <v>244</v>
      </c>
      <c r="AJ8" s="101">
        <f>IF(L8=0,"",IF(AI8=0,"",(AI8/L8)))</f>
        <v>0.17317246273953</v>
      </c>
      <c r="AK8" s="100">
        <v>8</v>
      </c>
      <c r="AL8" s="102">
        <f>IFERROR(AK8/AI8,"-")</f>
        <v>0.032786885245902</v>
      </c>
      <c r="AM8" s="103">
        <v>1304350</v>
      </c>
      <c r="AN8" s="104">
        <f>IFERROR(AM8/AI8,"-")</f>
        <v>5345.6967213115</v>
      </c>
      <c r="AO8" s="105">
        <v>4</v>
      </c>
      <c r="AP8" s="105">
        <v>1</v>
      </c>
      <c r="AQ8" s="105">
        <v>3</v>
      </c>
      <c r="AR8" s="106">
        <v>195</v>
      </c>
      <c r="AS8" s="107">
        <f>IF(L8=0,"",IF(AR8=0,"",(AR8/L8)))</f>
        <v>0.13839602555004</v>
      </c>
      <c r="AT8" s="106">
        <v>7</v>
      </c>
      <c r="AU8" s="108">
        <f>IFERROR(AT8/AR8,"-")</f>
        <v>0.035897435897436</v>
      </c>
      <c r="AV8" s="109">
        <v>34750</v>
      </c>
      <c r="AW8" s="110">
        <f>IFERROR(AV8/AR8,"-")</f>
        <v>178.20512820513</v>
      </c>
      <c r="AX8" s="111">
        <v>6</v>
      </c>
      <c r="AY8" s="111"/>
      <c r="AZ8" s="111">
        <v>1</v>
      </c>
      <c r="BA8" s="112">
        <v>359</v>
      </c>
      <c r="BB8" s="113">
        <f>IF(L8=0,"",IF(BA8=0,"",(BA8/L8)))</f>
        <v>0.25479063165366</v>
      </c>
      <c r="BC8" s="112">
        <v>25</v>
      </c>
      <c r="BD8" s="114">
        <f>IFERROR(BC8/BA8,"-")</f>
        <v>0.069637883008357</v>
      </c>
      <c r="BE8" s="115">
        <v>619930</v>
      </c>
      <c r="BF8" s="116">
        <f>IFERROR(BE8/BA8,"-")</f>
        <v>1726.8245125348</v>
      </c>
      <c r="BG8" s="117">
        <v>13</v>
      </c>
      <c r="BH8" s="117">
        <v>5</v>
      </c>
      <c r="BI8" s="117">
        <v>7</v>
      </c>
      <c r="BJ8" s="119">
        <v>404</v>
      </c>
      <c r="BK8" s="120">
        <f>IF(L8=0,"",IF(BJ8=0,"",(BJ8/L8)))</f>
        <v>0.28672817601136</v>
      </c>
      <c r="BL8" s="121">
        <v>46</v>
      </c>
      <c r="BM8" s="122">
        <f>IFERROR(BL8/BJ8,"-")</f>
        <v>0.11386138613861</v>
      </c>
      <c r="BN8" s="123">
        <v>685350</v>
      </c>
      <c r="BO8" s="124">
        <f>IFERROR(BN8/BJ8,"-")</f>
        <v>1696.4108910891</v>
      </c>
      <c r="BP8" s="125">
        <v>21</v>
      </c>
      <c r="BQ8" s="125">
        <v>12</v>
      </c>
      <c r="BR8" s="125">
        <v>13</v>
      </c>
      <c r="BS8" s="126">
        <v>138</v>
      </c>
      <c r="BT8" s="127">
        <f>IF(L8=0,"",IF(BS8=0,"",(BS8/L8)))</f>
        <v>0.097941802696948</v>
      </c>
      <c r="BU8" s="128">
        <v>23</v>
      </c>
      <c r="BV8" s="129">
        <f>IFERROR(BU8/BS8,"-")</f>
        <v>0.16666666666667</v>
      </c>
      <c r="BW8" s="130">
        <v>849540</v>
      </c>
      <c r="BX8" s="131">
        <f>IFERROR(BW8/BS8,"-")</f>
        <v>6156.0869565217</v>
      </c>
      <c r="BY8" s="132">
        <v>8</v>
      </c>
      <c r="BZ8" s="132">
        <v>4</v>
      </c>
      <c r="CA8" s="132">
        <v>11</v>
      </c>
      <c r="CB8" s="133">
        <v>26</v>
      </c>
      <c r="CC8" s="134">
        <f>IF(L8=0,"",IF(CB8=0,"",(CB8/L8)))</f>
        <v>0.018452803406671</v>
      </c>
      <c r="CD8" s="135">
        <v>6</v>
      </c>
      <c r="CE8" s="136">
        <f>IFERROR(CD8/CB8,"-")</f>
        <v>0.23076923076923</v>
      </c>
      <c r="CF8" s="137">
        <v>196000</v>
      </c>
      <c r="CG8" s="138">
        <f>IFERROR(CF8/CB8,"-")</f>
        <v>7538.4615384615</v>
      </c>
      <c r="CH8" s="139">
        <v>1</v>
      </c>
      <c r="CI8" s="139"/>
      <c r="CJ8" s="139">
        <v>5</v>
      </c>
      <c r="CK8" s="140">
        <v>116</v>
      </c>
      <c r="CL8" s="141">
        <v>3692920</v>
      </c>
      <c r="CM8" s="141">
        <v>1094000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259</v>
      </c>
      <c r="G11" s="40"/>
      <c r="H11" s="184"/>
      <c r="I11" s="41">
        <f>SUM(I6:I10)</f>
        <v>5522</v>
      </c>
      <c r="J11" s="41">
        <f>SUM(J6:J10)</f>
        <v>0</v>
      </c>
      <c r="K11" s="41">
        <f>SUM(K6:K10)</f>
        <v>266332</v>
      </c>
      <c r="L11" s="41">
        <f>SUM(L6:L10)</f>
        <v>2525</v>
      </c>
      <c r="M11" s="42">
        <f>IFERROR(L11/K11,"-")</f>
        <v>0.009480648213508</v>
      </c>
      <c r="N11" s="77">
        <f>SUM(N6:N10)</f>
        <v>125</v>
      </c>
      <c r="O11" s="77">
        <f>SUM(O6:O10)</f>
        <v>959</v>
      </c>
      <c r="P11" s="42">
        <f>IFERROR(N11/L11,"-")</f>
        <v>0.04950495049505</v>
      </c>
      <c r="Q11" s="43">
        <f>IFERROR(H11/L11,"-")</f>
        <v>0</v>
      </c>
      <c r="R11" s="44">
        <f>SUM(R6:R10)</f>
        <v>259</v>
      </c>
      <c r="S11" s="42">
        <f>IFERROR(R11/L11,"-")</f>
        <v>0.10257425742574</v>
      </c>
      <c r="T11" s="184">
        <f>SUM(T6:T10)</f>
        <v>15069510</v>
      </c>
      <c r="U11" s="184">
        <f>IFERROR(T11/L11,"-")</f>
        <v>5968.1227722772</v>
      </c>
      <c r="V11" s="184">
        <f>IFERROR(T11/R11,"-")</f>
        <v>58183.436293436</v>
      </c>
      <c r="W11" s="184">
        <f>T11-H11</f>
        <v>15069510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