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<sst xmlns="http://schemas.openxmlformats.org/spreadsheetml/2006/main" uniqueCount="294">
  <si>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</si>
  <si>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</si>
  <si>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</si>
  <si>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</si>
  <si>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</si>
  <si>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</si>
  <si>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</si>
  <si>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</si>
  <si>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</si>
  <si>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</si>
  <si>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</si>
  <si>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</si>
  <si>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</si>
  <si>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</si>
  <si>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</si>
  <si>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</si>
  <si>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</si>
  <si>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</si>
  <si>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</si>
  <si>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</si>
  <si>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</si>
  <si>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</si>
  <si>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</si>
  <si>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</si>
  <si>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</si>
  <si>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</si>
  <si>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</si>
  <si>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</si>
  <si>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</si>
  <si>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</si>
  <si>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</si>
  <si>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</si>
  <si>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</si>
  <si>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</si>
  <si>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</si>
  <si>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</si>
  <si>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</si>
  <si>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</si>
  <si>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</si>
  <si>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</si>
  <si>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</si>
  <si>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</si>
  <si>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</si>
  <si>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</si>
  <si>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</si>
  <si>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</si>
  <si>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</si>
  <si>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</si>
  <si>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</si>
  <si>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</si>
  <si>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</si>
  <si>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</si>
  <si>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</si>
  <si>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</si>
  <si>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</si>
  <si>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</si>
  <si>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</si>
  <si>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icn023</t>
  </si>
  <si>
    <t>インターカラー</t>
  </si>
  <si>
    <t>デリヘル版3(LINEver)（晶エリー）</t>
  </si>
  <si>
    <t>70歳までの出会いリクルート</t>
  </si>
  <si>
    <t>lp07</t>
  </si>
  <si>
    <t>スポニチ関東</t>
  </si>
  <si>
    <t>4C終面全5段</t>
  </si>
  <si>
    <t>1月08日(土)</t>
  </si>
  <si>
    <t>ic2780</t>
  </si>
  <si>
    <t>icn024</t>
  </si>
  <si>
    <t>スポニチ関西</t>
  </si>
  <si>
    <t>ic2781</t>
  </si>
  <si>
    <t>icn025</t>
  </si>
  <si>
    <t>スポニチ西部</t>
  </si>
  <si>
    <t>ic2782</t>
  </si>
  <si>
    <t>icn026</t>
  </si>
  <si>
    <t>スポニチ北海道</t>
  </si>
  <si>
    <t>ic2783</t>
  </si>
  <si>
    <t>ic2784</t>
  </si>
  <si>
    <t>(空電共通)</t>
  </si>
  <si>
    <t>空電</t>
  </si>
  <si>
    <t>空電 (共通)</t>
  </si>
  <si>
    <t>icn027</t>
  </si>
  <si>
    <t>デリヘル版3(LINEver)（高宮菜々子）</t>
  </si>
  <si>
    <t>LINEで出会いリクルート70歳まで応募可</t>
  </si>
  <si>
    <t>lp01</t>
  </si>
  <si>
    <t>サンスポ関東</t>
  </si>
  <si>
    <t>全5段つかみ15段</t>
  </si>
  <si>
    <t>1～15日</t>
  </si>
  <si>
    <t>ic2785</t>
  </si>
  <si>
    <t>ic2786</t>
  </si>
  <si>
    <t>icn028</t>
  </si>
  <si>
    <t>半5段つかみ15段</t>
  </si>
  <si>
    <t>ic2787</t>
  </si>
  <si>
    <t>ic2788</t>
  </si>
  <si>
    <t>icn029</t>
  </si>
  <si>
    <t>DVDパッケージ＿ストーリー版(LINEver)（晶エリー）</t>
  </si>
  <si>
    <t>え、美熟女が</t>
  </si>
  <si>
    <t>16～31日</t>
  </si>
  <si>
    <t>ic2789</t>
  </si>
  <si>
    <t>ic2790</t>
  </si>
  <si>
    <t>icn030</t>
  </si>
  <si>
    <t>ic2791</t>
  </si>
  <si>
    <t>ic2792</t>
  </si>
  <si>
    <t>icn031</t>
  </si>
  <si>
    <t>サンスポ関西</t>
  </si>
  <si>
    <t>ic2793</t>
  </si>
  <si>
    <t>ic2794</t>
  </si>
  <si>
    <t>icn032</t>
  </si>
  <si>
    <t>ic2795</t>
  </si>
  <si>
    <t>ic2796</t>
  </si>
  <si>
    <t>icn033</t>
  </si>
  <si>
    <t>ic2797</t>
  </si>
  <si>
    <t>ic2798</t>
  </si>
  <si>
    <t>icn034</t>
  </si>
  <si>
    <t>ic2799</t>
  </si>
  <si>
    <t>ic2800</t>
  </si>
  <si>
    <t>icn035</t>
  </si>
  <si>
    <t>①再婚&amp;理解者版(LINEver)（高宮菜々子）</t>
  </si>
  <si>
    <t>①LINEで再婚&amp;理解者</t>
  </si>
  <si>
    <t>半2段つかみ20段保証</t>
  </si>
  <si>
    <t>20段保証</t>
  </si>
  <si>
    <t>ic2801</t>
  </si>
  <si>
    <t>ic2802</t>
  </si>
  <si>
    <t>②興奮版（晶エリー）</t>
  </si>
  <si>
    <t>②70歳までの出会いリクルート</t>
  </si>
  <si>
    <t>icn036</t>
  </si>
  <si>
    <t>③旧デイリー風(LINEver)（大浦真奈美）</t>
  </si>
  <si>
    <t>③もう50代の熟女だけど、LINEで誘ってもいい？</t>
  </si>
  <si>
    <t>ic2803</t>
  </si>
  <si>
    <t>ic2804</t>
  </si>
  <si>
    <t>④大正版（高宮菜々子）</t>
  </si>
  <si>
    <t>50〜70代男性限定熟女好きな男性募集中</t>
  </si>
  <si>
    <t>ic2805</t>
  </si>
  <si>
    <t>icn037</t>
  </si>
  <si>
    <t>デイリースポーツ関西</t>
  </si>
  <si>
    <t>ic2806</t>
  </si>
  <si>
    <t>ic2807</t>
  </si>
  <si>
    <t>icn038</t>
  </si>
  <si>
    <t>ic2808</t>
  </si>
  <si>
    <t>ic2809</t>
  </si>
  <si>
    <t>ic2810</t>
  </si>
  <si>
    <t>ic2811</t>
  </si>
  <si>
    <t>コンパニオン版（大浦真奈美）</t>
  </si>
  <si>
    <t>日本の出会い系番付第1位に推薦します</t>
  </si>
  <si>
    <t>全5段</t>
  </si>
  <si>
    <t>1月15日(土)</t>
  </si>
  <si>
    <t>ic2812</t>
  </si>
  <si>
    <t>icn039</t>
  </si>
  <si>
    <t>右女9版(ヘスティア)(LINEver)（高宮菜々子）</t>
  </si>
  <si>
    <t>もう50代の熟女だけどLINEで誘ってもいい</t>
  </si>
  <si>
    <t>スポニチ関東 特価</t>
  </si>
  <si>
    <t>1月03日(月)</t>
  </si>
  <si>
    <t>ic2813</t>
  </si>
  <si>
    <t>ic2814</t>
  </si>
  <si>
    <t>ic2815</t>
  </si>
  <si>
    <t>ic2816</t>
  </si>
  <si>
    <t>icn040</t>
  </si>
  <si>
    <t>スポニチ関西 特価</t>
  </si>
  <si>
    <t>12月29日(水)</t>
  </si>
  <si>
    <t>ic2817</t>
  </si>
  <si>
    <t>ic2818</t>
  </si>
  <si>
    <t>ic2819</t>
  </si>
  <si>
    <t>カオス版（晶エリー）</t>
  </si>
  <si>
    <t>感動の熟女体験</t>
  </si>
  <si>
    <t>1C終面全5段</t>
  </si>
  <si>
    <t>1月16日(日)</t>
  </si>
  <si>
    <t>ic2820</t>
  </si>
  <si>
    <t>icn041</t>
  </si>
  <si>
    <t>もう50代の熟女だけど、LINEで誘ってもいい？</t>
  </si>
  <si>
    <t>1月30日(日)</t>
  </si>
  <si>
    <t>ic2821</t>
  </si>
  <si>
    <t>ic2822</t>
  </si>
  <si>
    <t>ic2823</t>
  </si>
  <si>
    <t>ic2824</t>
  </si>
  <si>
    <t>icn043</t>
  </si>
  <si>
    <t>ニッカン関西</t>
  </si>
  <si>
    <t>ic2827</t>
  </si>
  <si>
    <t>ic2828</t>
  </si>
  <si>
    <t>icn044</t>
  </si>
  <si>
    <t>DVDパッケージ＿ストーリー版(LINEver)（高宮菜々子）</t>
  </si>
  <si>
    <t>1月21日(金)</t>
  </si>
  <si>
    <t>ic2829</t>
  </si>
  <si>
    <t>ic2830</t>
  </si>
  <si>
    <t>icn045</t>
  </si>
  <si>
    <t>右女9版(ヘスティア)(LINEver)（大浦真奈美）</t>
  </si>
  <si>
    <t>ic2831</t>
  </si>
  <si>
    <t>ic2832</t>
  </si>
  <si>
    <t>ic2833</t>
  </si>
  <si>
    <t>コンパニオン版（高宮菜々子）</t>
  </si>
  <si>
    <t>半5段</t>
  </si>
  <si>
    <t>ic2834</t>
  </si>
  <si>
    <t>ic2835</t>
  </si>
  <si>
    <t>食事の後にお持ち帰りしたぜ</t>
  </si>
  <si>
    <t>1月29日(土)</t>
  </si>
  <si>
    <t>ic2836</t>
  </si>
  <si>
    <t>ic2837</t>
  </si>
  <si>
    <t>ic2838</t>
  </si>
  <si>
    <t>icn046</t>
  </si>
  <si>
    <t>1月22日(土)</t>
  </si>
  <si>
    <t>ic2839</t>
  </si>
  <si>
    <t>ic2840</t>
  </si>
  <si>
    <t>icn047</t>
  </si>
  <si>
    <t>旧デイリー風(LINEver)（晶エリー）</t>
  </si>
  <si>
    <t>スポーツ報知関東</t>
  </si>
  <si>
    <t>4C終面雑報</t>
  </si>
  <si>
    <t>1月13日(木)</t>
  </si>
  <si>
    <t>ic2841</t>
  </si>
  <si>
    <t>ic2842</t>
  </si>
  <si>
    <t>ic2843</t>
  </si>
  <si>
    <t>興奮版（大浦真奈美）</t>
  </si>
  <si>
    <t>久々に興奮しました</t>
  </si>
  <si>
    <t>1月18日(火)</t>
  </si>
  <si>
    <t>ic2844</t>
  </si>
  <si>
    <t>ic2845</t>
  </si>
  <si>
    <t>記事(ノーマル)（）</t>
  </si>
  <si>
    <t>195「登録から2分！カップ麺より早く即マッチング」</t>
  </si>
  <si>
    <t>4C記事枠</t>
  </si>
  <si>
    <t>1月09日(日)</t>
  </si>
  <si>
    <t>ic2846</t>
  </si>
  <si>
    <t>記事(赤)（）</t>
  </si>
  <si>
    <t>196「三密（秘密♡親密♡密着）の出会い、中高年で大流行！」</t>
  </si>
  <si>
    <t>ic2847</t>
  </si>
  <si>
    <t>記事(青)（）</t>
  </si>
  <si>
    <t>197「70代でも彼女が3人、このサイトやって良かった」</t>
  </si>
  <si>
    <t>1月23日(日)</t>
  </si>
  <si>
    <t>ic2848</t>
  </si>
  <si>
    <t>記事(黄)（）</t>
  </si>
  <si>
    <t>198「【急遽募集】出会いの老舗で中年男性を限定募集中！」</t>
  </si>
  <si>
    <t>ic2849</t>
  </si>
  <si>
    <t>共通</t>
  </si>
  <si>
    <t>ic2850</t>
  </si>
  <si>
    <t>九スポ</t>
  </si>
  <si>
    <t>記事枠</t>
  </si>
  <si>
    <t>ic2851</t>
  </si>
  <si>
    <t>新聞 TOTAL</t>
  </si>
  <si>
    <t>●雑誌 広告</t>
  </si>
  <si>
    <t>za211</t>
  </si>
  <si>
    <t>ぶんか社</t>
  </si>
  <si>
    <t>レトロ版（大浦真奈美）</t>
  </si>
  <si>
    <t>EXMAX!</t>
  </si>
  <si>
    <t>表4</t>
  </si>
  <si>
    <t>1月26日(水)</t>
  </si>
  <si>
    <t>za212</t>
  </si>
  <si>
    <t>ad766</t>
  </si>
  <si>
    <t>アドライヴ</t>
  </si>
  <si>
    <t>日本文芸社</t>
  </si>
  <si>
    <t>2Pスポーツ新聞_v01_ヘスティア(高宮菜々子さん)</t>
  </si>
  <si>
    <t>週刊漫画ゴラク.3W金</t>
  </si>
  <si>
    <t>1C2P</t>
  </si>
  <si>
    <t>ad767</t>
  </si>
  <si>
    <t>ad768</t>
  </si>
  <si>
    <t>楽楽出版</t>
  </si>
  <si>
    <t>2P逆ナンインタビュー版_ヘスティア（高宮菜々子さん）</t>
  </si>
  <si>
    <t>EXCITING MAX!DELUXE 2022早春特大号</t>
  </si>
  <si>
    <t>1C5P</t>
  </si>
  <si>
    <t>1月31日(月)</t>
  </si>
  <si>
    <t>ad769</t>
  </si>
  <si>
    <t>雑誌 TOTAL</t>
  </si>
  <si>
    <t>●DVD 広告</t>
  </si>
  <si>
    <t>pa571</t>
  </si>
  <si>
    <t>三和出版</t>
  </si>
  <si>
    <t>DVD漫画きよし</t>
  </si>
  <si>
    <t>A4、CVS日版PB</t>
  </si>
  <si>
    <t>人妻日和</t>
  </si>
  <si>
    <t>DVD袋表4C</t>
  </si>
  <si>
    <t>1月17日(月)</t>
  </si>
  <si>
    <t>pa572</t>
  </si>
  <si>
    <t>pa573</t>
  </si>
  <si>
    <t>DVD4コマ-ヘスティア</t>
  </si>
  <si>
    <t>A4変形、CVSフル、860円、10万部</t>
  </si>
  <si>
    <t>MEN'S DVD</t>
  </si>
  <si>
    <t>DVD貼付け面4C1/3P</t>
  </si>
  <si>
    <t>1月28日(金)</t>
  </si>
  <si>
    <t>pa574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</si>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</sst>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1.5185714285714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208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IFERROR(K6/SUM(Q6:Q14),"-")</f>
        <v>7291.6666666667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SUM(Y6:Y14)-SUM(K6:K14)</f>
        <v>363000</v>
      </c>
      <c r="AC6" s="85">
        <f>SUM(Y6:Y14)/SUM(K6:K14)</f>
        <v>1.5185714285714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/>
      <c r="I7" s="89"/>
      <c r="J7" s="89"/>
      <c r="K7" s="181"/>
      <c r="L7" s="80">
        <v>59</v>
      </c>
      <c r="M7" s="80">
        <v>0</v>
      </c>
      <c r="N7" s="80">
        <v>209</v>
      </c>
      <c r="O7" s="91">
        <v>26</v>
      </c>
      <c r="P7" s="92">
        <v>2</v>
      </c>
      <c r="Q7" s="93">
        <f>O7+P7</f>
        <v>28</v>
      </c>
      <c r="R7" s="81">
        <f>IFERROR(Q7/N7,"-")</f>
        <v>0.13397129186603</v>
      </c>
      <c r="S7" s="80">
        <v>2</v>
      </c>
      <c r="T7" s="80">
        <v>6</v>
      </c>
      <c r="U7" s="81">
        <f>IFERROR(T7/(Q7),"-")</f>
        <v>0.21428571428571</v>
      </c>
      <c r="V7" s="82"/>
      <c r="W7" s="83">
        <v>8</v>
      </c>
      <c r="X7" s="81">
        <f>IF(Q7=0,"-",W7/Q7)</f>
        <v>0.28571428571429</v>
      </c>
      <c r="Y7" s="186">
        <v>89000</v>
      </c>
      <c r="Z7" s="187">
        <f>IFERROR(Y7/Q7,"-")</f>
        <v>3178.5714285714</v>
      </c>
      <c r="AA7" s="187">
        <f>IFERROR(Y7/W7,"-")</f>
        <v>11125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7</v>
      </c>
      <c r="AO7" s="101">
        <f>IF(Q7=0,"",IF(AN7=0,"",(AN7/Q7)))</f>
        <v>0.25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</v>
      </c>
      <c r="AX7" s="107">
        <f>IF(Q7=0,"",IF(AW7=0,"",(AW7/Q7)))</f>
        <v>0.071428571428571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6</v>
      </c>
      <c r="BG7" s="113">
        <f>IF(Q7=0,"",IF(BF7=0,"",(BF7/Q7)))</f>
        <v>0.21428571428571</v>
      </c>
      <c r="BH7" s="112">
        <v>2</v>
      </c>
      <c r="BI7" s="114">
        <f>IFERROR(BH7/BF7,"-")</f>
        <v>0.33333333333333</v>
      </c>
      <c r="BJ7" s="115">
        <v>15000</v>
      </c>
      <c r="BK7" s="116">
        <f>IFERROR(BJ7/BF7,"-")</f>
        <v>2500</v>
      </c>
      <c r="BL7" s="117"/>
      <c r="BM7" s="117">
        <v>2</v>
      </c>
      <c r="BN7" s="117"/>
      <c r="BO7" s="119">
        <v>7</v>
      </c>
      <c r="BP7" s="120">
        <f>IF(Q7=0,"",IF(BO7=0,"",(BO7/Q7)))</f>
        <v>0.25</v>
      </c>
      <c r="BQ7" s="121">
        <v>3</v>
      </c>
      <c r="BR7" s="122">
        <f>IFERROR(BQ7/BO7,"-")</f>
        <v>0.42857142857143</v>
      </c>
      <c r="BS7" s="123">
        <v>34000</v>
      </c>
      <c r="BT7" s="124">
        <f>IFERROR(BS7/BO7,"-")</f>
        <v>4857.1428571429</v>
      </c>
      <c r="BU7" s="125">
        <v>1</v>
      </c>
      <c r="BV7" s="125">
        <v>1</v>
      </c>
      <c r="BW7" s="125">
        <v>1</v>
      </c>
      <c r="BX7" s="126">
        <v>6</v>
      </c>
      <c r="BY7" s="127">
        <f>IF(Q7=0,"",IF(BX7=0,"",(BX7/Q7)))</f>
        <v>0.21428571428571</v>
      </c>
      <c r="BZ7" s="128">
        <v>3</v>
      </c>
      <c r="CA7" s="129">
        <f>IFERROR(BZ7/BX7,"-")</f>
        <v>0.5</v>
      </c>
      <c r="CB7" s="130">
        <v>40000</v>
      </c>
      <c r="CC7" s="131">
        <f>IFERROR(CB7/BX7,"-")</f>
        <v>6666.6666666667</v>
      </c>
      <c r="CD7" s="132">
        <v>1</v>
      </c>
      <c r="CE7" s="132">
        <v>1</v>
      </c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8</v>
      </c>
      <c r="CQ7" s="141">
        <v>89000</v>
      </c>
      <c r="CR7" s="141">
        <v>27000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66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67</v>
      </c>
      <c r="I8" s="89" t="s">
        <v>63</v>
      </c>
      <c r="J8" s="190" t="s">
        <v>64</v>
      </c>
      <c r="K8" s="181"/>
      <c r="L8" s="80">
        <v>1</v>
      </c>
      <c r="M8" s="80">
        <v>0</v>
      </c>
      <c r="N8" s="80">
        <v>210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68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/>
      <c r="I9" s="89"/>
      <c r="J9" s="89"/>
      <c r="K9" s="181"/>
      <c r="L9" s="80">
        <v>88</v>
      </c>
      <c r="M9" s="80">
        <v>0</v>
      </c>
      <c r="N9" s="80">
        <v>301</v>
      </c>
      <c r="O9" s="91">
        <v>31</v>
      </c>
      <c r="P9" s="92">
        <v>0</v>
      </c>
      <c r="Q9" s="93">
        <f>O9+P9</f>
        <v>31</v>
      </c>
      <c r="R9" s="81">
        <f>IFERROR(Q9/N9,"-")</f>
        <v>0.10299003322259</v>
      </c>
      <c r="S9" s="80">
        <v>3</v>
      </c>
      <c r="T9" s="80">
        <v>8</v>
      </c>
      <c r="U9" s="81">
        <f>IFERROR(T9/(Q9),"-")</f>
        <v>0.25806451612903</v>
      </c>
      <c r="V9" s="82"/>
      <c r="W9" s="83">
        <v>2</v>
      </c>
      <c r="X9" s="81">
        <f>IF(Q9=0,"-",W9/Q9)</f>
        <v>0.064516129032258</v>
      </c>
      <c r="Y9" s="186">
        <v>585000</v>
      </c>
      <c r="Z9" s="187">
        <f>IFERROR(Y9/Q9,"-")</f>
        <v>18870.967741935</v>
      </c>
      <c r="AA9" s="187">
        <f>IFERROR(Y9/W9,"-")</f>
        <v>292500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0.032258064516129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0.032258064516129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9</v>
      </c>
      <c r="BG9" s="113">
        <f>IF(Q9=0,"",IF(BF9=0,"",(BF9/Q9)))</f>
        <v>0.29032258064516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12</v>
      </c>
      <c r="BP9" s="120">
        <f>IF(Q9=0,"",IF(BO9=0,"",(BO9/Q9)))</f>
        <v>0.38709677419355</v>
      </c>
      <c r="BQ9" s="121">
        <v>1</v>
      </c>
      <c r="BR9" s="122">
        <f>IFERROR(BQ9/BO9,"-")</f>
        <v>0.083333333333333</v>
      </c>
      <c r="BS9" s="123">
        <v>30000</v>
      </c>
      <c r="BT9" s="124">
        <f>IFERROR(BS9/BO9,"-")</f>
        <v>2500</v>
      </c>
      <c r="BU9" s="125"/>
      <c r="BV9" s="125"/>
      <c r="BW9" s="125">
        <v>1</v>
      </c>
      <c r="BX9" s="126">
        <v>5</v>
      </c>
      <c r="BY9" s="127">
        <f>IF(Q9=0,"",IF(BX9=0,"",(BX9/Q9)))</f>
        <v>0.16129032258065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3</v>
      </c>
      <c r="CH9" s="134">
        <f>IF(Q9=0,"",IF(CG9=0,"",(CG9/Q9)))</f>
        <v>0.096774193548387</v>
      </c>
      <c r="CI9" s="135">
        <v>2</v>
      </c>
      <c r="CJ9" s="136">
        <f>IFERROR(CI9/CG9,"-")</f>
        <v>0.66666666666667</v>
      </c>
      <c r="CK9" s="137">
        <v>900000</v>
      </c>
      <c r="CL9" s="138">
        <f>IFERROR(CK9/CG9,"-")</f>
        <v>300000</v>
      </c>
      <c r="CM9" s="139"/>
      <c r="CN9" s="139"/>
      <c r="CO9" s="139">
        <v>2</v>
      </c>
      <c r="CP9" s="140">
        <v>2</v>
      </c>
      <c r="CQ9" s="141">
        <v>585000</v>
      </c>
      <c r="CR9" s="141">
        <v>580000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/>
      <c r="B10" s="189" t="s">
        <v>69</v>
      </c>
      <c r="C10" s="189" t="s">
        <v>58</v>
      </c>
      <c r="D10" s="189"/>
      <c r="E10" s="189" t="s">
        <v>59</v>
      </c>
      <c r="F10" s="189" t="s">
        <v>60</v>
      </c>
      <c r="G10" s="189" t="s">
        <v>61</v>
      </c>
      <c r="H10" s="89" t="s">
        <v>70</v>
      </c>
      <c r="I10" s="89" t="s">
        <v>63</v>
      </c>
      <c r="J10" s="190" t="s">
        <v>64</v>
      </c>
      <c r="K10" s="181"/>
      <c r="L10" s="80">
        <v>0</v>
      </c>
      <c r="M10" s="80">
        <v>0</v>
      </c>
      <c r="N10" s="80">
        <v>126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71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/>
      <c r="I11" s="89"/>
      <c r="J11" s="89"/>
      <c r="K11" s="181"/>
      <c r="L11" s="80">
        <v>47</v>
      </c>
      <c r="M11" s="80">
        <v>0</v>
      </c>
      <c r="N11" s="80">
        <v>147</v>
      </c>
      <c r="O11" s="91">
        <v>16</v>
      </c>
      <c r="P11" s="92">
        <v>0</v>
      </c>
      <c r="Q11" s="93">
        <f>O11+P11</f>
        <v>16</v>
      </c>
      <c r="R11" s="81">
        <f>IFERROR(Q11/N11,"-")</f>
        <v>0.10884353741497</v>
      </c>
      <c r="S11" s="80">
        <v>1</v>
      </c>
      <c r="T11" s="80">
        <v>6</v>
      </c>
      <c r="U11" s="81">
        <f>IFERROR(T11/(Q11),"-")</f>
        <v>0.375</v>
      </c>
      <c r="V11" s="82"/>
      <c r="W11" s="83">
        <v>4</v>
      </c>
      <c r="X11" s="81">
        <f>IF(Q11=0,"-",W11/Q11)</f>
        <v>0.25</v>
      </c>
      <c r="Y11" s="186">
        <v>232000</v>
      </c>
      <c r="Z11" s="187">
        <f>IFERROR(Y11/Q11,"-")</f>
        <v>14500</v>
      </c>
      <c r="AA11" s="187">
        <f>IFERROR(Y11/W11,"-")</f>
        <v>58000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0.0625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0.0625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5</v>
      </c>
      <c r="BG11" s="113">
        <f>IF(Q11=0,"",IF(BF11=0,"",(BF11/Q11)))</f>
        <v>0.3125</v>
      </c>
      <c r="BH11" s="112">
        <v>1</v>
      </c>
      <c r="BI11" s="114">
        <f>IFERROR(BH11/BF11,"-")</f>
        <v>0.2</v>
      </c>
      <c r="BJ11" s="115">
        <v>13000</v>
      </c>
      <c r="BK11" s="116">
        <f>IFERROR(BJ11/BF11,"-")</f>
        <v>2600</v>
      </c>
      <c r="BL11" s="117"/>
      <c r="BM11" s="117"/>
      <c r="BN11" s="117">
        <v>1</v>
      </c>
      <c r="BO11" s="119">
        <v>5</v>
      </c>
      <c r="BP11" s="120">
        <f>IF(Q11=0,"",IF(BO11=0,"",(BO11/Q11)))</f>
        <v>0.3125</v>
      </c>
      <c r="BQ11" s="121">
        <v>2</v>
      </c>
      <c r="BR11" s="122">
        <f>IFERROR(BQ11/BO11,"-")</f>
        <v>0.4</v>
      </c>
      <c r="BS11" s="123">
        <v>216000</v>
      </c>
      <c r="BT11" s="124">
        <f>IFERROR(BS11/BO11,"-")</f>
        <v>43200</v>
      </c>
      <c r="BU11" s="125"/>
      <c r="BV11" s="125"/>
      <c r="BW11" s="125">
        <v>2</v>
      </c>
      <c r="BX11" s="126">
        <v>3</v>
      </c>
      <c r="BY11" s="127">
        <f>IF(Q11=0,"",IF(BX11=0,"",(BX11/Q11)))</f>
        <v>0.1875</v>
      </c>
      <c r="BZ11" s="128">
        <v>1</v>
      </c>
      <c r="CA11" s="129">
        <f>IFERROR(BZ11/BX11,"-")</f>
        <v>0.33333333333333</v>
      </c>
      <c r="CB11" s="130">
        <v>3000</v>
      </c>
      <c r="CC11" s="131">
        <f>IFERROR(CB11/BX11,"-")</f>
        <v>1000</v>
      </c>
      <c r="CD11" s="132">
        <v>1</v>
      </c>
      <c r="CE11" s="132"/>
      <c r="CF11" s="132"/>
      <c r="CG11" s="133">
        <v>1</v>
      </c>
      <c r="CH11" s="134">
        <f>IF(Q11=0,"",IF(CG11=0,"",(CG11/Q11)))</f>
        <v>0.0625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4</v>
      </c>
      <c r="CQ11" s="141">
        <v>232000</v>
      </c>
      <c r="CR11" s="141">
        <v>205000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/>
      <c r="B12" s="189" t="s">
        <v>72</v>
      </c>
      <c r="C12" s="189" t="s">
        <v>58</v>
      </c>
      <c r="D12" s="189"/>
      <c r="E12" s="189" t="s">
        <v>59</v>
      </c>
      <c r="F12" s="189" t="s">
        <v>60</v>
      </c>
      <c r="G12" s="189" t="s">
        <v>61</v>
      </c>
      <c r="H12" s="89" t="s">
        <v>73</v>
      </c>
      <c r="I12" s="89" t="s">
        <v>63</v>
      </c>
      <c r="J12" s="190" t="s">
        <v>64</v>
      </c>
      <c r="K12" s="181"/>
      <c r="L12" s="80">
        <v>0</v>
      </c>
      <c r="M12" s="80">
        <v>0</v>
      </c>
      <c r="N12" s="80">
        <v>76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74</v>
      </c>
      <c r="C13" s="189" t="s">
        <v>58</v>
      </c>
      <c r="D13" s="189"/>
      <c r="E13" s="189" t="s">
        <v>59</v>
      </c>
      <c r="F13" s="189" t="s">
        <v>60</v>
      </c>
      <c r="G13" s="189" t="s">
        <v>61</v>
      </c>
      <c r="H13" s="89"/>
      <c r="I13" s="89"/>
      <c r="J13" s="89"/>
      <c r="K13" s="181"/>
      <c r="L13" s="80">
        <v>19</v>
      </c>
      <c r="M13" s="80">
        <v>0</v>
      </c>
      <c r="N13" s="80">
        <v>80</v>
      </c>
      <c r="O13" s="91">
        <v>8</v>
      </c>
      <c r="P13" s="92">
        <v>0</v>
      </c>
      <c r="Q13" s="93">
        <f>O13+P13</f>
        <v>8</v>
      </c>
      <c r="R13" s="81">
        <f>IFERROR(Q13/N13,"-")</f>
        <v>0.1</v>
      </c>
      <c r="S13" s="80">
        <v>1</v>
      </c>
      <c r="T13" s="80">
        <v>3</v>
      </c>
      <c r="U13" s="81">
        <f>IFERROR(T13/(Q13),"-")</f>
        <v>0.375</v>
      </c>
      <c r="V13" s="82"/>
      <c r="W13" s="83">
        <v>1</v>
      </c>
      <c r="X13" s="81">
        <f>IF(Q13=0,"-",W13/Q13)</f>
        <v>0.125</v>
      </c>
      <c r="Y13" s="186">
        <v>152000</v>
      </c>
      <c r="Z13" s="187">
        <f>IFERROR(Y13/Q13,"-")</f>
        <v>19000</v>
      </c>
      <c r="AA13" s="187">
        <f>IFERROR(Y13/W13,"-")</f>
        <v>152000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0.125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>
        <v>1</v>
      </c>
      <c r="AX13" s="107">
        <f>IF(Q13=0,"",IF(AW13=0,"",(AW13/Q13)))</f>
        <v>0.125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2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0.25</v>
      </c>
      <c r="BZ13" s="128">
        <v>1</v>
      </c>
      <c r="CA13" s="129">
        <f>IFERROR(BZ13/BX13,"-")</f>
        <v>0.5</v>
      </c>
      <c r="CB13" s="130">
        <v>152000</v>
      </c>
      <c r="CC13" s="131">
        <f>IFERROR(CB13/BX13,"-")</f>
        <v>76000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152000</v>
      </c>
      <c r="CR13" s="141">
        <v>152000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/>
      <c r="B14" s="189" t="s">
        <v>75</v>
      </c>
      <c r="C14" s="189" t="s">
        <v>58</v>
      </c>
      <c r="D14" s="189"/>
      <c r="E14" s="189"/>
      <c r="F14" s="189" t="s">
        <v>76</v>
      </c>
      <c r="G14" s="189" t="s">
        <v>77</v>
      </c>
      <c r="H14" s="89" t="s">
        <v>78</v>
      </c>
      <c r="I14" s="89"/>
      <c r="J14" s="89"/>
      <c r="K14" s="181"/>
      <c r="L14" s="80">
        <v>109</v>
      </c>
      <c r="M14" s="80">
        <v>69</v>
      </c>
      <c r="N14" s="80">
        <v>29</v>
      </c>
      <c r="O14" s="91">
        <v>12</v>
      </c>
      <c r="P14" s="92">
        <v>1</v>
      </c>
      <c r="Q14" s="93">
        <f>O14+P14</f>
        <v>13</v>
      </c>
      <c r="R14" s="81">
        <f>IFERROR(Q14/N14,"-")</f>
        <v>0.44827586206897</v>
      </c>
      <c r="S14" s="80">
        <v>0</v>
      </c>
      <c r="T14" s="80">
        <v>2</v>
      </c>
      <c r="U14" s="81">
        <f>IFERROR(T14/(Q14),"-")</f>
        <v>0.15384615384615</v>
      </c>
      <c r="V14" s="82"/>
      <c r="W14" s="83">
        <v>1</v>
      </c>
      <c r="X14" s="81">
        <f>IF(Q14=0,"-",W14/Q14)</f>
        <v>0.076923076923077</v>
      </c>
      <c r="Y14" s="186">
        <v>5000</v>
      </c>
      <c r="Z14" s="187">
        <f>IFERROR(Y14/Q14,"-")</f>
        <v>384.61538461538</v>
      </c>
      <c r="AA14" s="187">
        <f>IFERROR(Y14/W14,"-")</f>
        <v>5000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0.076923076923077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6</v>
      </c>
      <c r="BP14" s="120">
        <f>IF(Q14=0,"",IF(BO14=0,"",(BO14/Q14)))</f>
        <v>0.46153846153846</v>
      </c>
      <c r="BQ14" s="121">
        <v>2</v>
      </c>
      <c r="BR14" s="122">
        <f>IFERROR(BQ14/BO14,"-")</f>
        <v>0.33333333333333</v>
      </c>
      <c r="BS14" s="123">
        <v>25000</v>
      </c>
      <c r="BT14" s="124">
        <f>IFERROR(BS14/BO14,"-")</f>
        <v>4166.6666666667</v>
      </c>
      <c r="BU14" s="125">
        <v>1</v>
      </c>
      <c r="BV14" s="125">
        <v>1</v>
      </c>
      <c r="BW14" s="125"/>
      <c r="BX14" s="126">
        <v>5</v>
      </c>
      <c r="BY14" s="127">
        <f>IF(Q14=0,"",IF(BX14=0,"",(BX14/Q14)))</f>
        <v>0.38461538461538</v>
      </c>
      <c r="BZ14" s="128">
        <v>1</v>
      </c>
      <c r="CA14" s="129">
        <f>IFERROR(BZ14/BX14,"-")</f>
        <v>0.2</v>
      </c>
      <c r="CB14" s="130">
        <v>985000</v>
      </c>
      <c r="CC14" s="131">
        <f>IFERROR(CB14/BX14,"-")</f>
        <v>197000</v>
      </c>
      <c r="CD14" s="132"/>
      <c r="CE14" s="132"/>
      <c r="CF14" s="132">
        <v>1</v>
      </c>
      <c r="CG14" s="133">
        <v>1</v>
      </c>
      <c r="CH14" s="134">
        <f>IF(Q14=0,"",IF(CG14=0,"",(CG14/Q14)))</f>
        <v>0.076923076923077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5000</v>
      </c>
      <c r="CR14" s="141">
        <v>985000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>
        <f>AC15</f>
        <v>1.5816176470588</v>
      </c>
      <c r="B15" s="189" t="s">
        <v>79</v>
      </c>
      <c r="C15" s="189" t="s">
        <v>58</v>
      </c>
      <c r="D15" s="189"/>
      <c r="E15" s="189" t="s">
        <v>80</v>
      </c>
      <c r="F15" s="189" t="s">
        <v>81</v>
      </c>
      <c r="G15" s="189" t="s">
        <v>82</v>
      </c>
      <c r="H15" s="89" t="s">
        <v>83</v>
      </c>
      <c r="I15" s="89" t="s">
        <v>84</v>
      </c>
      <c r="J15" s="89" t="s">
        <v>85</v>
      </c>
      <c r="K15" s="181">
        <v>340000</v>
      </c>
      <c r="L15" s="80">
        <v>0</v>
      </c>
      <c r="M15" s="80">
        <v>0</v>
      </c>
      <c r="N15" s="80">
        <v>124</v>
      </c>
      <c r="O15" s="91">
        <v>0</v>
      </c>
      <c r="P15" s="92">
        <v>0</v>
      </c>
      <c r="Q15" s="93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>
        <f>IFERROR(K15/SUM(Q15:Q38),"-")</f>
        <v>4722.2222222222</v>
      </c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>
        <f>SUM(Y15:Y38)-SUM(K15:K38)</f>
        <v>197750</v>
      </c>
      <c r="AC15" s="85">
        <f>SUM(Y15:Y38)/SUM(K15:K38)</f>
        <v>1.5816176470588</v>
      </c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86</v>
      </c>
      <c r="C16" s="189" t="s">
        <v>58</v>
      </c>
      <c r="D16" s="189"/>
      <c r="E16" s="189" t="s">
        <v>80</v>
      </c>
      <c r="F16" s="189" t="s">
        <v>81</v>
      </c>
      <c r="G16" s="189" t="s">
        <v>82</v>
      </c>
      <c r="H16" s="89"/>
      <c r="I16" s="89"/>
      <c r="J16" s="89"/>
      <c r="K16" s="181"/>
      <c r="L16" s="80">
        <v>52</v>
      </c>
      <c r="M16" s="80">
        <v>0</v>
      </c>
      <c r="N16" s="80">
        <v>151</v>
      </c>
      <c r="O16" s="91">
        <v>9</v>
      </c>
      <c r="P16" s="92">
        <v>1</v>
      </c>
      <c r="Q16" s="93">
        <f>O16+P16</f>
        <v>10</v>
      </c>
      <c r="R16" s="81">
        <f>IFERROR(Q16/N16,"-")</f>
        <v>0.066225165562914</v>
      </c>
      <c r="S16" s="80">
        <v>0</v>
      </c>
      <c r="T16" s="80">
        <v>2</v>
      </c>
      <c r="U16" s="81">
        <f>IFERROR(T16/(Q16),"-")</f>
        <v>0.2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0.1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2</v>
      </c>
      <c r="BG16" s="113">
        <f>IF(Q16=0,"",IF(BF16=0,"",(BF16/Q16)))</f>
        <v>0.2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4</v>
      </c>
      <c r="BP16" s="120">
        <f>IF(Q16=0,"",IF(BO16=0,"",(BO16/Q16)))</f>
        <v>0.4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1</v>
      </c>
      <c r="BY16" s="127">
        <f>IF(Q16=0,"",IF(BX16=0,"",(BX16/Q16)))</f>
        <v>0.1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2</v>
      </c>
      <c r="CH16" s="134">
        <f>IF(Q16=0,"",IF(CG16=0,"",(CG16/Q16)))</f>
        <v>0.2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87</v>
      </c>
      <c r="C17" s="189" t="s">
        <v>58</v>
      </c>
      <c r="D17" s="189"/>
      <c r="E17" s="189" t="s">
        <v>80</v>
      </c>
      <c r="F17" s="189" t="s">
        <v>81</v>
      </c>
      <c r="G17" s="189" t="s">
        <v>77</v>
      </c>
      <c r="H17" s="89"/>
      <c r="I17" s="89"/>
      <c r="J17" s="89"/>
      <c r="K17" s="181"/>
      <c r="L17" s="80">
        <v>29</v>
      </c>
      <c r="M17" s="80">
        <v>24</v>
      </c>
      <c r="N17" s="80">
        <v>5</v>
      </c>
      <c r="O17" s="91">
        <v>2</v>
      </c>
      <c r="P17" s="92">
        <v>0</v>
      </c>
      <c r="Q17" s="93">
        <f>O17+P17</f>
        <v>2</v>
      </c>
      <c r="R17" s="81">
        <f>IFERROR(Q17/N17,"-")</f>
        <v>0.4</v>
      </c>
      <c r="S17" s="80">
        <v>0</v>
      </c>
      <c r="T17" s="80">
        <v>0</v>
      </c>
      <c r="U17" s="81">
        <f>IFERROR(T17/(Q17),"-")</f>
        <v>0</v>
      </c>
      <c r="V17" s="82"/>
      <c r="W17" s="83">
        <v>2</v>
      </c>
      <c r="X17" s="81">
        <f>IF(Q17=0,"-",W17/Q17)</f>
        <v>1</v>
      </c>
      <c r="Y17" s="186">
        <v>14000</v>
      </c>
      <c r="Z17" s="187">
        <f>IFERROR(Y17/Q17,"-")</f>
        <v>7000</v>
      </c>
      <c r="AA17" s="187">
        <f>IFERROR(Y17/W17,"-")</f>
        <v>7000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0.5</v>
      </c>
      <c r="BQ17" s="121">
        <v>1</v>
      </c>
      <c r="BR17" s="122">
        <f>IFERROR(BQ17/BO17,"-")</f>
        <v>1</v>
      </c>
      <c r="BS17" s="123">
        <v>3000</v>
      </c>
      <c r="BT17" s="124">
        <f>IFERROR(BS17/BO17,"-")</f>
        <v>3000</v>
      </c>
      <c r="BU17" s="125">
        <v>1</v>
      </c>
      <c r="BV17" s="125"/>
      <c r="BW17" s="125"/>
      <c r="BX17" s="126">
        <v>1</v>
      </c>
      <c r="BY17" s="127">
        <f>IF(Q17=0,"",IF(BX17=0,"",(BX17/Q17)))</f>
        <v>0.5</v>
      </c>
      <c r="BZ17" s="128">
        <v>1</v>
      </c>
      <c r="CA17" s="129">
        <f>IFERROR(BZ17/BX17,"-")</f>
        <v>1</v>
      </c>
      <c r="CB17" s="130">
        <v>11000</v>
      </c>
      <c r="CC17" s="131">
        <f>IFERROR(CB17/BX17,"-")</f>
        <v>11000</v>
      </c>
      <c r="CD17" s="132"/>
      <c r="CE17" s="132">
        <v>1</v>
      </c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2</v>
      </c>
      <c r="CQ17" s="141">
        <v>14000</v>
      </c>
      <c r="CR17" s="141">
        <v>11000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88</v>
      </c>
      <c r="C18" s="189" t="s">
        <v>58</v>
      </c>
      <c r="D18" s="189"/>
      <c r="E18" s="189" t="s">
        <v>80</v>
      </c>
      <c r="F18" s="189" t="s">
        <v>81</v>
      </c>
      <c r="G18" s="189" t="s">
        <v>82</v>
      </c>
      <c r="H18" s="89" t="s">
        <v>83</v>
      </c>
      <c r="I18" s="89" t="s">
        <v>89</v>
      </c>
      <c r="J18" s="89"/>
      <c r="K18" s="181"/>
      <c r="L18" s="80">
        <v>0</v>
      </c>
      <c r="M18" s="80">
        <v>0</v>
      </c>
      <c r="N18" s="80">
        <v>2</v>
      </c>
      <c r="O18" s="91">
        <v>0</v>
      </c>
      <c r="P18" s="92">
        <v>0</v>
      </c>
      <c r="Q18" s="93">
        <f>O18+P18</f>
        <v>0</v>
      </c>
      <c r="R18" s="81">
        <f>IFERROR(Q18/N18,"-")</f>
        <v>0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90</v>
      </c>
      <c r="C19" s="189" t="s">
        <v>58</v>
      </c>
      <c r="D19" s="189"/>
      <c r="E19" s="189" t="s">
        <v>80</v>
      </c>
      <c r="F19" s="189" t="s">
        <v>81</v>
      </c>
      <c r="G19" s="189" t="s">
        <v>82</v>
      </c>
      <c r="H19" s="89"/>
      <c r="I19" s="89"/>
      <c r="J19" s="89"/>
      <c r="K19" s="181"/>
      <c r="L19" s="80">
        <v>10</v>
      </c>
      <c r="M19" s="80">
        <v>0</v>
      </c>
      <c r="N19" s="80">
        <v>62</v>
      </c>
      <c r="O19" s="91">
        <v>5</v>
      </c>
      <c r="P19" s="92">
        <v>0</v>
      </c>
      <c r="Q19" s="93">
        <f>O19+P19</f>
        <v>5</v>
      </c>
      <c r="R19" s="81">
        <f>IFERROR(Q19/N19,"-")</f>
        <v>0.080645161290323</v>
      </c>
      <c r="S19" s="80">
        <v>2</v>
      </c>
      <c r="T19" s="80">
        <v>1</v>
      </c>
      <c r="U19" s="81">
        <f>IFERROR(T19/(Q19),"-")</f>
        <v>0.2</v>
      </c>
      <c r="V19" s="82"/>
      <c r="W19" s="83">
        <v>3</v>
      </c>
      <c r="X19" s="81">
        <f>IF(Q19=0,"-",W19/Q19)</f>
        <v>0.6</v>
      </c>
      <c r="Y19" s="186">
        <v>323000</v>
      </c>
      <c r="Z19" s="187">
        <f>IFERROR(Y19/Q19,"-")</f>
        <v>64600</v>
      </c>
      <c r="AA19" s="187">
        <f>IFERROR(Y19/W19,"-")</f>
        <v>107666.66666667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2</v>
      </c>
      <c r="AO19" s="101">
        <f>IF(Q19=0,"",IF(AN19=0,"",(AN19/Q19)))</f>
        <v>0.4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1</v>
      </c>
      <c r="BG19" s="113">
        <f>IF(Q19=0,"",IF(BF19=0,"",(BF19/Q19)))</f>
        <v>0.2</v>
      </c>
      <c r="BH19" s="112">
        <v>1</v>
      </c>
      <c r="BI19" s="114">
        <f>IFERROR(BH19/BF19,"-")</f>
        <v>1</v>
      </c>
      <c r="BJ19" s="115">
        <v>8000</v>
      </c>
      <c r="BK19" s="116">
        <f>IFERROR(BJ19/BF19,"-")</f>
        <v>8000</v>
      </c>
      <c r="BL19" s="117"/>
      <c r="BM19" s="117">
        <v>1</v>
      </c>
      <c r="BN19" s="117"/>
      <c r="BO19" s="119">
        <v>2</v>
      </c>
      <c r="BP19" s="120">
        <f>IF(Q19=0,"",IF(BO19=0,"",(BO19/Q19)))</f>
        <v>0.4</v>
      </c>
      <c r="BQ19" s="121">
        <v>2</v>
      </c>
      <c r="BR19" s="122">
        <f>IFERROR(BQ19/BO19,"-")</f>
        <v>1</v>
      </c>
      <c r="BS19" s="123">
        <v>320000</v>
      </c>
      <c r="BT19" s="124">
        <f>IFERROR(BS19/BO19,"-")</f>
        <v>160000</v>
      </c>
      <c r="BU19" s="125">
        <v>1</v>
      </c>
      <c r="BV19" s="125"/>
      <c r="BW19" s="125">
        <v>1</v>
      </c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3</v>
      </c>
      <c r="CQ19" s="141">
        <v>323000</v>
      </c>
      <c r="CR19" s="141">
        <v>310000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/>
      <c r="B20" s="189" t="s">
        <v>91</v>
      </c>
      <c r="C20" s="189" t="s">
        <v>58</v>
      </c>
      <c r="D20" s="189"/>
      <c r="E20" s="189" t="s">
        <v>80</v>
      </c>
      <c r="F20" s="189" t="s">
        <v>81</v>
      </c>
      <c r="G20" s="189" t="s">
        <v>77</v>
      </c>
      <c r="H20" s="89"/>
      <c r="I20" s="89"/>
      <c r="J20" s="89"/>
      <c r="K20" s="181"/>
      <c r="L20" s="80">
        <v>0</v>
      </c>
      <c r="M20" s="80">
        <v>0</v>
      </c>
      <c r="N20" s="80">
        <v>0</v>
      </c>
      <c r="O20" s="91">
        <v>0</v>
      </c>
      <c r="P20" s="92">
        <v>0</v>
      </c>
      <c r="Q20" s="93">
        <f>O20+P20</f>
        <v>0</v>
      </c>
      <c r="R20" s="81" t="str">
        <f>IFERROR(Q20/N20,"-")</f>
        <v>-</v>
      </c>
      <c r="S20" s="80">
        <v>0</v>
      </c>
      <c r="T20" s="80">
        <v>0</v>
      </c>
      <c r="U20" s="81" t="str">
        <f>IFERROR(T20/(Q20),"-")</f>
        <v>-</v>
      </c>
      <c r="V20" s="82"/>
      <c r="W20" s="83">
        <v>0</v>
      </c>
      <c r="X20" s="81" t="str">
        <f>IF(Q20=0,"-",W20/Q20)</f>
        <v>-</v>
      </c>
      <c r="Y20" s="186">
        <v>0</v>
      </c>
      <c r="Z20" s="187" t="str">
        <f>IFERROR(Y20/Q20,"-")</f>
        <v>-</v>
      </c>
      <c r="AA20" s="187" t="str">
        <f>IFERROR(Y20/W20,"-")</f>
        <v>-</v>
      </c>
      <c r="AB20" s="181"/>
      <c r="AC20" s="85"/>
      <c r="AD20" s="78"/>
      <c r="AE20" s="94"/>
      <c r="AF20" s="95" t="str">
        <f>IF(Q20=0,"",IF(AE20=0,"",(AE20/Q20)))</f>
        <v/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 t="str">
        <f>IF(Q20=0,"",IF(AN20=0,"",(AN20/Q20)))</f>
        <v/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 t="str">
        <f>IF(Q20=0,"",IF(AW20=0,"",(AW20/Q20)))</f>
        <v/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 t="str">
        <f>IF(Q20=0,"",IF(BF20=0,"",(BF20/Q20)))</f>
        <v/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 t="str">
        <f>IF(Q20=0,"",IF(BO20=0,"",(BO20/Q20)))</f>
        <v/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/>
      <c r="BY20" s="127" t="str">
        <f>IF(Q20=0,"",IF(BX20=0,"",(BX20/Q20)))</f>
        <v/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 t="str">
        <f>IF(Q20=0,"",IF(CG20=0,"",(CG20/Q20)))</f>
        <v/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92</v>
      </c>
      <c r="C21" s="189" t="s">
        <v>58</v>
      </c>
      <c r="D21" s="189"/>
      <c r="E21" s="189" t="s">
        <v>93</v>
      </c>
      <c r="F21" s="189" t="s">
        <v>94</v>
      </c>
      <c r="G21" s="189" t="s">
        <v>61</v>
      </c>
      <c r="H21" s="89" t="s">
        <v>83</v>
      </c>
      <c r="I21" s="89" t="s">
        <v>84</v>
      </c>
      <c r="J21" s="89" t="s">
        <v>95</v>
      </c>
      <c r="K21" s="181"/>
      <c r="L21" s="80">
        <v>0</v>
      </c>
      <c r="M21" s="80">
        <v>0</v>
      </c>
      <c r="N21" s="80">
        <v>3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96</v>
      </c>
      <c r="C22" s="189" t="s">
        <v>58</v>
      </c>
      <c r="D22" s="189"/>
      <c r="E22" s="189" t="s">
        <v>93</v>
      </c>
      <c r="F22" s="189" t="s">
        <v>94</v>
      </c>
      <c r="G22" s="189" t="s">
        <v>61</v>
      </c>
      <c r="H22" s="89"/>
      <c r="I22" s="89"/>
      <c r="J22" s="89"/>
      <c r="K22" s="181"/>
      <c r="L22" s="80">
        <v>21</v>
      </c>
      <c r="M22" s="80">
        <v>0</v>
      </c>
      <c r="N22" s="80">
        <v>80</v>
      </c>
      <c r="O22" s="91">
        <v>4</v>
      </c>
      <c r="P22" s="92">
        <v>0</v>
      </c>
      <c r="Q22" s="93">
        <f>O22+P22</f>
        <v>4</v>
      </c>
      <c r="R22" s="81">
        <f>IFERROR(Q22/N22,"-")</f>
        <v>0.05</v>
      </c>
      <c r="S22" s="80">
        <v>0</v>
      </c>
      <c r="T22" s="80">
        <v>2</v>
      </c>
      <c r="U22" s="81">
        <f>IFERROR(T22/(Q22),"-")</f>
        <v>0.5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>
        <v>1</v>
      </c>
      <c r="AO22" s="101">
        <f>IF(Q22=0,"",IF(AN22=0,"",(AN22/Q22)))</f>
        <v>0.25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1</v>
      </c>
      <c r="BG22" s="113">
        <f>IF(Q22=0,"",IF(BF22=0,"",(BF22/Q22)))</f>
        <v>0.25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1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>
        <v>1</v>
      </c>
      <c r="CH22" s="134">
        <f>IF(Q22=0,"",IF(CG22=0,"",(CG22/Q22)))</f>
        <v>0.25</v>
      </c>
      <c r="CI22" s="135">
        <v>1</v>
      </c>
      <c r="CJ22" s="136">
        <f>IFERROR(CI22/CG22,"-")</f>
        <v>1</v>
      </c>
      <c r="CK22" s="137">
        <v>10000</v>
      </c>
      <c r="CL22" s="138">
        <f>IFERROR(CK22/CG22,"-")</f>
        <v>10000</v>
      </c>
      <c r="CM22" s="139">
        <v>1</v>
      </c>
      <c r="CN22" s="139"/>
      <c r="CO22" s="139"/>
      <c r="CP22" s="140">
        <v>0</v>
      </c>
      <c r="CQ22" s="141">
        <v>0</v>
      </c>
      <c r="CR22" s="141">
        <v>10000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97</v>
      </c>
      <c r="C23" s="189" t="s">
        <v>58</v>
      </c>
      <c r="D23" s="189"/>
      <c r="E23" s="189" t="s">
        <v>93</v>
      </c>
      <c r="F23" s="189" t="s">
        <v>94</v>
      </c>
      <c r="G23" s="189" t="s">
        <v>77</v>
      </c>
      <c r="H23" s="89"/>
      <c r="I23" s="89"/>
      <c r="J23" s="89"/>
      <c r="K23" s="181"/>
      <c r="L23" s="80">
        <v>5</v>
      </c>
      <c r="M23" s="80">
        <v>3</v>
      </c>
      <c r="N23" s="80">
        <v>0</v>
      </c>
      <c r="O23" s="91">
        <v>0</v>
      </c>
      <c r="P23" s="92">
        <v>0</v>
      </c>
      <c r="Q23" s="93">
        <f>O23+P23</f>
        <v>0</v>
      </c>
      <c r="R23" s="81" t="str">
        <f>IFERROR(Q23/N23,"-")</f>
        <v>-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98</v>
      </c>
      <c r="C24" s="189" t="s">
        <v>58</v>
      </c>
      <c r="D24" s="189"/>
      <c r="E24" s="189" t="s">
        <v>93</v>
      </c>
      <c r="F24" s="189" t="s">
        <v>94</v>
      </c>
      <c r="G24" s="189" t="s">
        <v>61</v>
      </c>
      <c r="H24" s="89" t="s">
        <v>83</v>
      </c>
      <c r="I24" s="89" t="s">
        <v>89</v>
      </c>
      <c r="J24" s="89"/>
      <c r="K24" s="181"/>
      <c r="L24" s="80">
        <v>0</v>
      </c>
      <c r="M24" s="80">
        <v>0</v>
      </c>
      <c r="N24" s="80">
        <v>101</v>
      </c>
      <c r="O24" s="91">
        <v>0</v>
      </c>
      <c r="P24" s="92">
        <v>0</v>
      </c>
      <c r="Q24" s="93">
        <f>O24+P24</f>
        <v>0</v>
      </c>
      <c r="R24" s="81">
        <f>IFERROR(Q24/N24,"-")</f>
        <v>0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93</v>
      </c>
      <c r="F25" s="189" t="s">
        <v>94</v>
      </c>
      <c r="G25" s="189" t="s">
        <v>61</v>
      </c>
      <c r="H25" s="89"/>
      <c r="I25" s="89"/>
      <c r="J25" s="89"/>
      <c r="K25" s="181"/>
      <c r="L25" s="80">
        <v>35</v>
      </c>
      <c r="M25" s="80">
        <v>0</v>
      </c>
      <c r="N25" s="80">
        <v>134</v>
      </c>
      <c r="O25" s="91">
        <v>6</v>
      </c>
      <c r="P25" s="92">
        <v>0</v>
      </c>
      <c r="Q25" s="93">
        <f>O25+P25</f>
        <v>6</v>
      </c>
      <c r="R25" s="81">
        <f>IFERROR(Q25/N25,"-")</f>
        <v>0.044776119402985</v>
      </c>
      <c r="S25" s="80">
        <v>3</v>
      </c>
      <c r="T25" s="80">
        <v>2</v>
      </c>
      <c r="U25" s="81">
        <f>IFERROR(T25/(Q25),"-")</f>
        <v>0.33333333333333</v>
      </c>
      <c r="V25" s="82"/>
      <c r="W25" s="83">
        <v>1</v>
      </c>
      <c r="X25" s="81">
        <f>IF(Q25=0,"-",W25/Q25)</f>
        <v>0.16666666666667</v>
      </c>
      <c r="Y25" s="186">
        <v>23000</v>
      </c>
      <c r="Z25" s="187">
        <f>IFERROR(Y25/Q25,"-")</f>
        <v>3833.3333333333</v>
      </c>
      <c r="AA25" s="187">
        <f>IFERROR(Y25/W25,"-")</f>
        <v>23000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>
        <v>1</v>
      </c>
      <c r="AX25" s="107">
        <f>IF(Q25=0,"",IF(AW25=0,"",(AW25/Q25)))</f>
        <v>0.16666666666667</v>
      </c>
      <c r="AY25" s="106"/>
      <c r="AZ25" s="108">
        <f>IFERROR(AY25/AW25,"-")</f>
        <v>0</v>
      </c>
      <c r="BA25" s="109"/>
      <c r="BB25" s="110">
        <f>IFERROR(BA25/AW25,"-")</f>
        <v>0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2</v>
      </c>
      <c r="BP25" s="120">
        <f>IF(Q25=0,"",IF(BO25=0,"",(BO25/Q25)))</f>
        <v>0.33333333333333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3</v>
      </c>
      <c r="BY25" s="127">
        <f>IF(Q25=0,"",IF(BX25=0,"",(BX25/Q25)))</f>
        <v>0.5</v>
      </c>
      <c r="BZ25" s="128">
        <v>1</v>
      </c>
      <c r="CA25" s="129">
        <f>IFERROR(BZ25/BX25,"-")</f>
        <v>0.33333333333333</v>
      </c>
      <c r="CB25" s="130">
        <v>23000</v>
      </c>
      <c r="CC25" s="131">
        <f>IFERROR(CB25/BX25,"-")</f>
        <v>7666.6666666667</v>
      </c>
      <c r="CD25" s="132"/>
      <c r="CE25" s="132"/>
      <c r="CF25" s="132">
        <v>1</v>
      </c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23000</v>
      </c>
      <c r="CR25" s="141">
        <v>23000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100</v>
      </c>
      <c r="C26" s="189" t="s">
        <v>58</v>
      </c>
      <c r="D26" s="189"/>
      <c r="E26" s="189" t="s">
        <v>93</v>
      </c>
      <c r="F26" s="189" t="s">
        <v>94</v>
      </c>
      <c r="G26" s="189" t="s">
        <v>77</v>
      </c>
      <c r="H26" s="89"/>
      <c r="I26" s="89"/>
      <c r="J26" s="89"/>
      <c r="K26" s="181"/>
      <c r="L26" s="80">
        <v>29</v>
      </c>
      <c r="M26" s="80">
        <v>19</v>
      </c>
      <c r="N26" s="80">
        <v>12</v>
      </c>
      <c r="O26" s="91">
        <v>1</v>
      </c>
      <c r="P26" s="92">
        <v>0</v>
      </c>
      <c r="Q26" s="93">
        <f>O26+P26</f>
        <v>1</v>
      </c>
      <c r="R26" s="81">
        <f>IFERROR(Q26/N26,"-")</f>
        <v>0.083333333333333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101</v>
      </c>
      <c r="C27" s="189" t="s">
        <v>58</v>
      </c>
      <c r="D27" s="189"/>
      <c r="E27" s="189" t="s">
        <v>80</v>
      </c>
      <c r="F27" s="189" t="s">
        <v>81</v>
      </c>
      <c r="G27" s="189" t="s">
        <v>82</v>
      </c>
      <c r="H27" s="89" t="s">
        <v>102</v>
      </c>
      <c r="I27" s="89" t="s">
        <v>84</v>
      </c>
      <c r="J27" s="89" t="s">
        <v>85</v>
      </c>
      <c r="K27" s="181"/>
      <c r="L27" s="80">
        <v>0</v>
      </c>
      <c r="M27" s="80">
        <v>0</v>
      </c>
      <c r="N27" s="80">
        <v>139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103</v>
      </c>
      <c r="C28" s="189" t="s">
        <v>58</v>
      </c>
      <c r="D28" s="189"/>
      <c r="E28" s="189" t="s">
        <v>80</v>
      </c>
      <c r="F28" s="189" t="s">
        <v>81</v>
      </c>
      <c r="G28" s="189" t="s">
        <v>82</v>
      </c>
      <c r="H28" s="89"/>
      <c r="I28" s="89"/>
      <c r="J28" s="89"/>
      <c r="K28" s="181"/>
      <c r="L28" s="80">
        <v>54</v>
      </c>
      <c r="M28" s="80">
        <v>0</v>
      </c>
      <c r="N28" s="80">
        <v>192</v>
      </c>
      <c r="O28" s="91">
        <v>11</v>
      </c>
      <c r="P28" s="92">
        <v>0</v>
      </c>
      <c r="Q28" s="93">
        <f>O28+P28</f>
        <v>11</v>
      </c>
      <c r="R28" s="81">
        <f>IFERROR(Q28/N28,"-")</f>
        <v>0.057291666666667</v>
      </c>
      <c r="S28" s="80">
        <v>1</v>
      </c>
      <c r="T28" s="80">
        <v>1</v>
      </c>
      <c r="U28" s="81">
        <f>IFERROR(T28/(Q28),"-")</f>
        <v>0.090909090909091</v>
      </c>
      <c r="V28" s="82"/>
      <c r="W28" s="83">
        <v>2</v>
      </c>
      <c r="X28" s="81">
        <f>IF(Q28=0,"-",W28/Q28)</f>
        <v>0.18181818181818</v>
      </c>
      <c r="Y28" s="186">
        <v>61000</v>
      </c>
      <c r="Z28" s="187">
        <f>IFERROR(Y28/Q28,"-")</f>
        <v>5545.4545454545</v>
      </c>
      <c r="AA28" s="187">
        <f>IFERROR(Y28/W28,"-")</f>
        <v>30500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4</v>
      </c>
      <c r="BG28" s="113">
        <f>IF(Q28=0,"",IF(BF28=0,"",(BF28/Q28)))</f>
        <v>0.36363636363636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3</v>
      </c>
      <c r="BP28" s="120">
        <f>IF(Q28=0,"",IF(BO28=0,"",(BO28/Q28)))</f>
        <v>0.27272727272727</v>
      </c>
      <c r="BQ28" s="121">
        <v>1</v>
      </c>
      <c r="BR28" s="122">
        <f>IFERROR(BQ28/BO28,"-")</f>
        <v>0.33333333333333</v>
      </c>
      <c r="BS28" s="123">
        <v>5000</v>
      </c>
      <c r="BT28" s="124">
        <f>IFERROR(BS28/BO28,"-")</f>
        <v>1666.6666666667</v>
      </c>
      <c r="BU28" s="125">
        <v>1</v>
      </c>
      <c r="BV28" s="125"/>
      <c r="BW28" s="125"/>
      <c r="BX28" s="126">
        <v>4</v>
      </c>
      <c r="BY28" s="127">
        <f>IF(Q28=0,"",IF(BX28=0,"",(BX28/Q28)))</f>
        <v>0.36363636363636</v>
      </c>
      <c r="BZ28" s="128">
        <v>1</v>
      </c>
      <c r="CA28" s="129">
        <f>IFERROR(BZ28/BX28,"-")</f>
        <v>0.25</v>
      </c>
      <c r="CB28" s="130">
        <v>56000</v>
      </c>
      <c r="CC28" s="131">
        <f>IFERROR(CB28/BX28,"-")</f>
        <v>14000</v>
      </c>
      <c r="CD28" s="132"/>
      <c r="CE28" s="132"/>
      <c r="CF28" s="132">
        <v>1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2</v>
      </c>
      <c r="CQ28" s="141">
        <v>61000</v>
      </c>
      <c r="CR28" s="141">
        <v>56000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104</v>
      </c>
      <c r="C29" s="189" t="s">
        <v>58</v>
      </c>
      <c r="D29" s="189"/>
      <c r="E29" s="189" t="s">
        <v>80</v>
      </c>
      <c r="F29" s="189" t="s">
        <v>81</v>
      </c>
      <c r="G29" s="189" t="s">
        <v>77</v>
      </c>
      <c r="H29" s="89"/>
      <c r="I29" s="89"/>
      <c r="J29" s="89"/>
      <c r="K29" s="181"/>
      <c r="L29" s="80">
        <v>14</v>
      </c>
      <c r="M29" s="80">
        <v>11</v>
      </c>
      <c r="N29" s="80">
        <v>1</v>
      </c>
      <c r="O29" s="91">
        <v>1</v>
      </c>
      <c r="P29" s="92">
        <v>0</v>
      </c>
      <c r="Q29" s="93">
        <f>O29+P29</f>
        <v>1</v>
      </c>
      <c r="R29" s="81">
        <f>IFERROR(Q29/N29,"-")</f>
        <v>1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>
        <v>1</v>
      </c>
      <c r="CH29" s="134">
        <f>IF(Q29=0,"",IF(CG29=0,"",(CG29/Q29)))</f>
        <v>1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105</v>
      </c>
      <c r="C30" s="189" t="s">
        <v>58</v>
      </c>
      <c r="D30" s="189"/>
      <c r="E30" s="189" t="s">
        <v>80</v>
      </c>
      <c r="F30" s="189" t="s">
        <v>81</v>
      </c>
      <c r="G30" s="189" t="s">
        <v>82</v>
      </c>
      <c r="H30" s="89" t="s">
        <v>102</v>
      </c>
      <c r="I30" s="89" t="s">
        <v>89</v>
      </c>
      <c r="J30" s="89"/>
      <c r="K30" s="181"/>
      <c r="L30" s="80">
        <v>1</v>
      </c>
      <c r="M30" s="80">
        <v>0</v>
      </c>
      <c r="N30" s="80">
        <v>218</v>
      </c>
      <c r="O30" s="91">
        <v>1</v>
      </c>
      <c r="P30" s="92">
        <v>0</v>
      </c>
      <c r="Q30" s="93">
        <f>O30+P30</f>
        <v>1</v>
      </c>
      <c r="R30" s="81">
        <f>IFERROR(Q30/N30,"-")</f>
        <v>0.0045871559633028</v>
      </c>
      <c r="S30" s="80">
        <v>1</v>
      </c>
      <c r="T30" s="80">
        <v>0</v>
      </c>
      <c r="U30" s="81">
        <f>IFERROR(T30/(Q30),"-")</f>
        <v>0</v>
      </c>
      <c r="V30" s="82"/>
      <c r="W30" s="83">
        <v>1</v>
      </c>
      <c r="X30" s="81">
        <f>IF(Q30=0,"-",W30/Q30)</f>
        <v>1</v>
      </c>
      <c r="Y30" s="186">
        <v>3000</v>
      </c>
      <c r="Z30" s="187">
        <f>IFERROR(Y30/Q30,"-")</f>
        <v>3000</v>
      </c>
      <c r="AA30" s="187">
        <f>IFERROR(Y30/W30,"-")</f>
        <v>3000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1</v>
      </c>
      <c r="BQ30" s="121">
        <v>1</v>
      </c>
      <c r="BR30" s="122">
        <f>IFERROR(BQ30/BO30,"-")</f>
        <v>1</v>
      </c>
      <c r="BS30" s="123">
        <v>3000</v>
      </c>
      <c r="BT30" s="124">
        <f>IFERROR(BS30/BO30,"-")</f>
        <v>3000</v>
      </c>
      <c r="BU30" s="125">
        <v>1</v>
      </c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3000</v>
      </c>
      <c r="CR30" s="141">
        <v>3000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106</v>
      </c>
      <c r="C31" s="189" t="s">
        <v>58</v>
      </c>
      <c r="D31" s="189"/>
      <c r="E31" s="189" t="s">
        <v>80</v>
      </c>
      <c r="F31" s="189" t="s">
        <v>81</v>
      </c>
      <c r="G31" s="189" t="s">
        <v>82</v>
      </c>
      <c r="H31" s="89"/>
      <c r="I31" s="89"/>
      <c r="J31" s="89"/>
      <c r="K31" s="181"/>
      <c r="L31" s="80">
        <v>86</v>
      </c>
      <c r="M31" s="80">
        <v>0</v>
      </c>
      <c r="N31" s="80">
        <v>221</v>
      </c>
      <c r="O31" s="91">
        <v>18</v>
      </c>
      <c r="P31" s="92">
        <v>0</v>
      </c>
      <c r="Q31" s="93">
        <f>O31+P31</f>
        <v>18</v>
      </c>
      <c r="R31" s="81">
        <f>IFERROR(Q31/N31,"-")</f>
        <v>0.081447963800905</v>
      </c>
      <c r="S31" s="80">
        <v>2</v>
      </c>
      <c r="T31" s="80">
        <v>8</v>
      </c>
      <c r="U31" s="81">
        <f>IFERROR(T31/(Q31),"-")</f>
        <v>0.44444444444444</v>
      </c>
      <c r="V31" s="82"/>
      <c r="W31" s="83">
        <v>6</v>
      </c>
      <c r="X31" s="81">
        <f>IF(Q31=0,"-",W31/Q31)</f>
        <v>0.33333333333333</v>
      </c>
      <c r="Y31" s="186">
        <v>60750</v>
      </c>
      <c r="Z31" s="187">
        <f>IFERROR(Y31/Q31,"-")</f>
        <v>3375</v>
      </c>
      <c r="AA31" s="187">
        <f>IFERROR(Y31/W31,"-")</f>
        <v>10125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0.055555555555556</v>
      </c>
      <c r="AP31" s="100">
        <v>1</v>
      </c>
      <c r="AQ31" s="102">
        <f>IFERROR(AP31/AN31,"-")</f>
        <v>1</v>
      </c>
      <c r="AR31" s="103">
        <v>9000</v>
      </c>
      <c r="AS31" s="104">
        <f>IFERROR(AR31/AN31,"-")</f>
        <v>9000</v>
      </c>
      <c r="AT31" s="105"/>
      <c r="AU31" s="105"/>
      <c r="AV31" s="105">
        <v>1</v>
      </c>
      <c r="AW31" s="106">
        <v>1</v>
      </c>
      <c r="AX31" s="107">
        <f>IF(Q31=0,"",IF(AW31=0,"",(AW31/Q31)))</f>
        <v>0.055555555555556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3</v>
      </c>
      <c r="BG31" s="113">
        <f>IF(Q31=0,"",IF(BF31=0,"",(BF31/Q31)))</f>
        <v>0.16666666666667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9</v>
      </c>
      <c r="BP31" s="120">
        <f>IF(Q31=0,"",IF(BO31=0,"",(BO31/Q31)))</f>
        <v>0.5</v>
      </c>
      <c r="BQ31" s="121">
        <v>3</v>
      </c>
      <c r="BR31" s="122">
        <f>IFERROR(BQ31/BO31,"-")</f>
        <v>0.33333333333333</v>
      </c>
      <c r="BS31" s="123">
        <v>16750</v>
      </c>
      <c r="BT31" s="124">
        <f>IFERROR(BS31/BO31,"-")</f>
        <v>1861.1111111111</v>
      </c>
      <c r="BU31" s="125">
        <v>2</v>
      </c>
      <c r="BV31" s="125"/>
      <c r="BW31" s="125">
        <v>1</v>
      </c>
      <c r="BX31" s="126">
        <v>4</v>
      </c>
      <c r="BY31" s="127">
        <f>IF(Q31=0,"",IF(BX31=0,"",(BX31/Q31)))</f>
        <v>0.22222222222222</v>
      </c>
      <c r="BZ31" s="128">
        <v>2</v>
      </c>
      <c r="CA31" s="129">
        <f>IFERROR(BZ31/BX31,"-")</f>
        <v>0.5</v>
      </c>
      <c r="CB31" s="130">
        <v>35000</v>
      </c>
      <c r="CC31" s="131">
        <f>IFERROR(CB31/BX31,"-")</f>
        <v>8750</v>
      </c>
      <c r="CD31" s="132">
        <v>1</v>
      </c>
      <c r="CE31" s="132"/>
      <c r="CF31" s="132">
        <v>1</v>
      </c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6</v>
      </c>
      <c r="CQ31" s="141">
        <v>60750</v>
      </c>
      <c r="CR31" s="141">
        <v>25000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107</v>
      </c>
      <c r="C32" s="189" t="s">
        <v>58</v>
      </c>
      <c r="D32" s="189"/>
      <c r="E32" s="189" t="s">
        <v>80</v>
      </c>
      <c r="F32" s="189" t="s">
        <v>81</v>
      </c>
      <c r="G32" s="189" t="s">
        <v>77</v>
      </c>
      <c r="H32" s="89"/>
      <c r="I32" s="89"/>
      <c r="J32" s="89"/>
      <c r="K32" s="181"/>
      <c r="L32" s="80">
        <v>35</v>
      </c>
      <c r="M32" s="80">
        <v>18</v>
      </c>
      <c r="N32" s="80">
        <v>4</v>
      </c>
      <c r="O32" s="91">
        <v>3</v>
      </c>
      <c r="P32" s="92">
        <v>0</v>
      </c>
      <c r="Q32" s="93">
        <f>O32+P32</f>
        <v>3</v>
      </c>
      <c r="R32" s="81">
        <f>IFERROR(Q32/N32,"-")</f>
        <v>0.75</v>
      </c>
      <c r="S32" s="80">
        <v>1</v>
      </c>
      <c r="T32" s="80">
        <v>1</v>
      </c>
      <c r="U32" s="81">
        <f>IFERROR(T32/(Q32),"-")</f>
        <v>0.33333333333333</v>
      </c>
      <c r="V32" s="82"/>
      <c r="W32" s="83">
        <v>1</v>
      </c>
      <c r="X32" s="81">
        <f>IF(Q32=0,"-",W32/Q32)</f>
        <v>0.33333333333333</v>
      </c>
      <c r="Y32" s="186">
        <v>6000</v>
      </c>
      <c r="Z32" s="187">
        <f>IFERROR(Y32/Q32,"-")</f>
        <v>2000</v>
      </c>
      <c r="AA32" s="187">
        <f>IFERROR(Y32/W32,"-")</f>
        <v>6000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0.33333333333333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>
        <v>1</v>
      </c>
      <c r="BP32" s="120">
        <f>IF(Q32=0,"",IF(BO32=0,"",(BO32/Q32)))</f>
        <v>0.33333333333333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1</v>
      </c>
      <c r="CH32" s="134">
        <f>IF(Q32=0,"",IF(CG32=0,"",(CG32/Q32)))</f>
        <v>0.33333333333333</v>
      </c>
      <c r="CI32" s="135">
        <v>1</v>
      </c>
      <c r="CJ32" s="136">
        <f>IFERROR(CI32/CG32,"-")</f>
        <v>1</v>
      </c>
      <c r="CK32" s="137">
        <v>6000</v>
      </c>
      <c r="CL32" s="138">
        <f>IFERROR(CK32/CG32,"-")</f>
        <v>6000</v>
      </c>
      <c r="CM32" s="139"/>
      <c r="CN32" s="139">
        <v>1</v>
      </c>
      <c r="CO32" s="139"/>
      <c r="CP32" s="140">
        <v>1</v>
      </c>
      <c r="CQ32" s="141">
        <v>6000</v>
      </c>
      <c r="CR32" s="141">
        <v>6000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108</v>
      </c>
      <c r="C33" s="189" t="s">
        <v>58</v>
      </c>
      <c r="D33" s="189"/>
      <c r="E33" s="189" t="s">
        <v>93</v>
      </c>
      <c r="F33" s="189" t="s">
        <v>94</v>
      </c>
      <c r="G33" s="189" t="s">
        <v>61</v>
      </c>
      <c r="H33" s="89" t="s">
        <v>102</v>
      </c>
      <c r="I33" s="89" t="s">
        <v>84</v>
      </c>
      <c r="J33" s="89" t="s">
        <v>95</v>
      </c>
      <c r="K33" s="181"/>
      <c r="L33" s="80">
        <v>0</v>
      </c>
      <c r="M33" s="80">
        <v>0</v>
      </c>
      <c r="N33" s="80">
        <v>45</v>
      </c>
      <c r="O33" s="91">
        <v>0</v>
      </c>
      <c r="P33" s="92">
        <v>0</v>
      </c>
      <c r="Q33" s="93">
        <f>O33+P33</f>
        <v>0</v>
      </c>
      <c r="R33" s="81">
        <f>IFERROR(Q33/N33,"-")</f>
        <v>0</v>
      </c>
      <c r="S33" s="80">
        <v>0</v>
      </c>
      <c r="T33" s="80">
        <v>0</v>
      </c>
      <c r="U33" s="81" t="str">
        <f>IFERROR(T33/(Q33),"-")</f>
        <v>-</v>
      </c>
      <c r="V33" s="82"/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/>
      <c r="AC33" s="85"/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109</v>
      </c>
      <c r="C34" s="189" t="s">
        <v>58</v>
      </c>
      <c r="D34" s="189"/>
      <c r="E34" s="189" t="s">
        <v>93</v>
      </c>
      <c r="F34" s="189" t="s">
        <v>94</v>
      </c>
      <c r="G34" s="189" t="s">
        <v>61</v>
      </c>
      <c r="H34" s="89"/>
      <c r="I34" s="89"/>
      <c r="J34" s="89"/>
      <c r="K34" s="181"/>
      <c r="L34" s="80">
        <v>19</v>
      </c>
      <c r="M34" s="80">
        <v>0</v>
      </c>
      <c r="N34" s="80">
        <v>74</v>
      </c>
      <c r="O34" s="91">
        <v>5</v>
      </c>
      <c r="P34" s="92">
        <v>0</v>
      </c>
      <c r="Q34" s="93">
        <f>O34+P34</f>
        <v>5</v>
      </c>
      <c r="R34" s="81">
        <f>IFERROR(Q34/N34,"-")</f>
        <v>0.067567567567568</v>
      </c>
      <c r="S34" s="80">
        <v>0</v>
      </c>
      <c r="T34" s="80">
        <v>3</v>
      </c>
      <c r="U34" s="81">
        <f>IFERROR(T34/(Q34),"-")</f>
        <v>0.6</v>
      </c>
      <c r="V34" s="82"/>
      <c r="W34" s="83">
        <v>2</v>
      </c>
      <c r="X34" s="81">
        <f>IF(Q34=0,"-",W34/Q34)</f>
        <v>0.4</v>
      </c>
      <c r="Y34" s="186">
        <v>6000</v>
      </c>
      <c r="Z34" s="187">
        <f>IFERROR(Y34/Q34,"-")</f>
        <v>1200</v>
      </c>
      <c r="AA34" s="187">
        <f>IFERROR(Y34/W34,"-")</f>
        <v>3000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>
        <v>1</v>
      </c>
      <c r="AX34" s="107">
        <f>IF(Q34=0,"",IF(AW34=0,"",(AW34/Q34)))</f>
        <v>0.2</v>
      </c>
      <c r="AY34" s="106"/>
      <c r="AZ34" s="108">
        <f>IFERROR(AY34/AW34,"-")</f>
        <v>0</v>
      </c>
      <c r="BA34" s="109"/>
      <c r="BB34" s="110">
        <f>IFERROR(BA34/AW34,"-")</f>
        <v>0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4</v>
      </c>
      <c r="BP34" s="120">
        <f>IF(Q34=0,"",IF(BO34=0,"",(BO34/Q34)))</f>
        <v>0.8</v>
      </c>
      <c r="BQ34" s="121">
        <v>2</v>
      </c>
      <c r="BR34" s="122">
        <f>IFERROR(BQ34/BO34,"-")</f>
        <v>0.5</v>
      </c>
      <c r="BS34" s="123">
        <v>6000</v>
      </c>
      <c r="BT34" s="124">
        <f>IFERROR(BS34/BO34,"-")</f>
        <v>1500</v>
      </c>
      <c r="BU34" s="125">
        <v>2</v>
      </c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6000</v>
      </c>
      <c r="CR34" s="141">
        <v>3000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110</v>
      </c>
      <c r="C35" s="189" t="s">
        <v>58</v>
      </c>
      <c r="D35" s="189"/>
      <c r="E35" s="189" t="s">
        <v>93</v>
      </c>
      <c r="F35" s="189" t="s">
        <v>94</v>
      </c>
      <c r="G35" s="189" t="s">
        <v>77</v>
      </c>
      <c r="H35" s="89"/>
      <c r="I35" s="89"/>
      <c r="J35" s="89"/>
      <c r="K35" s="181"/>
      <c r="L35" s="80">
        <v>23</v>
      </c>
      <c r="M35" s="80">
        <v>14</v>
      </c>
      <c r="N35" s="80">
        <v>1</v>
      </c>
      <c r="O35" s="91">
        <v>1</v>
      </c>
      <c r="P35" s="92">
        <v>0</v>
      </c>
      <c r="Q35" s="93">
        <f>O35+P35</f>
        <v>1</v>
      </c>
      <c r="R35" s="81">
        <f>IFERROR(Q35/N35,"-")</f>
        <v>1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>
        <v>1</v>
      </c>
      <c r="BY35" s="127">
        <f>IF(Q35=0,"",IF(BX35=0,"",(BX35/Q35)))</f>
        <v>1</v>
      </c>
      <c r="BZ35" s="128">
        <v>1</v>
      </c>
      <c r="CA35" s="129">
        <f>IFERROR(BZ35/BX35,"-")</f>
        <v>1</v>
      </c>
      <c r="CB35" s="130">
        <v>8000</v>
      </c>
      <c r="CC35" s="131">
        <f>IFERROR(CB35/BX35,"-")</f>
        <v>8000</v>
      </c>
      <c r="CD35" s="132"/>
      <c r="CE35" s="132">
        <v>1</v>
      </c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>
        <v>8000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111</v>
      </c>
      <c r="C36" s="189" t="s">
        <v>58</v>
      </c>
      <c r="D36" s="189"/>
      <c r="E36" s="189" t="s">
        <v>93</v>
      </c>
      <c r="F36" s="189" t="s">
        <v>94</v>
      </c>
      <c r="G36" s="189" t="s">
        <v>61</v>
      </c>
      <c r="H36" s="89" t="s">
        <v>102</v>
      </c>
      <c r="I36" s="89" t="s">
        <v>89</v>
      </c>
      <c r="J36" s="89"/>
      <c r="K36" s="181"/>
      <c r="L36" s="80">
        <v>0</v>
      </c>
      <c r="M36" s="80">
        <v>0</v>
      </c>
      <c r="N36" s="80">
        <v>2</v>
      </c>
      <c r="O36" s="91">
        <v>0</v>
      </c>
      <c r="P36" s="92">
        <v>0</v>
      </c>
      <c r="Q36" s="93">
        <f>O36+P36</f>
        <v>0</v>
      </c>
      <c r="R36" s="81">
        <f>IFERROR(Q36/N36,"-")</f>
        <v>0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112</v>
      </c>
      <c r="C37" s="189" t="s">
        <v>58</v>
      </c>
      <c r="D37" s="189"/>
      <c r="E37" s="189" t="s">
        <v>93</v>
      </c>
      <c r="F37" s="189" t="s">
        <v>94</v>
      </c>
      <c r="G37" s="189" t="s">
        <v>61</v>
      </c>
      <c r="H37" s="89"/>
      <c r="I37" s="89"/>
      <c r="J37" s="89"/>
      <c r="K37" s="181"/>
      <c r="L37" s="80">
        <v>12</v>
      </c>
      <c r="M37" s="80">
        <v>0</v>
      </c>
      <c r="N37" s="80">
        <v>61</v>
      </c>
      <c r="O37" s="91">
        <v>4</v>
      </c>
      <c r="P37" s="92">
        <v>0</v>
      </c>
      <c r="Q37" s="93">
        <f>O37+P37</f>
        <v>4</v>
      </c>
      <c r="R37" s="81">
        <f>IFERROR(Q37/N37,"-")</f>
        <v>0.065573770491803</v>
      </c>
      <c r="S37" s="80">
        <v>0</v>
      </c>
      <c r="T37" s="80">
        <v>1</v>
      </c>
      <c r="U37" s="81">
        <f>IFERROR(T37/(Q37),"-")</f>
        <v>0.25</v>
      </c>
      <c r="V37" s="82"/>
      <c r="W37" s="83">
        <v>1</v>
      </c>
      <c r="X37" s="81">
        <f>IF(Q37=0,"-",W37/Q37)</f>
        <v>0.25</v>
      </c>
      <c r="Y37" s="186">
        <v>41000</v>
      </c>
      <c r="Z37" s="187">
        <f>IFERROR(Y37/Q37,"-")</f>
        <v>10250</v>
      </c>
      <c r="AA37" s="187">
        <f>IFERROR(Y37/W37,"-")</f>
        <v>41000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2</v>
      </c>
      <c r="BG37" s="113">
        <f>IF(Q37=0,"",IF(BF37=0,"",(BF37/Q37)))</f>
        <v>0.5</v>
      </c>
      <c r="BH37" s="112">
        <v>1</v>
      </c>
      <c r="BI37" s="114">
        <f>IFERROR(BH37/BF37,"-")</f>
        <v>0.5</v>
      </c>
      <c r="BJ37" s="115">
        <v>41000</v>
      </c>
      <c r="BK37" s="116">
        <f>IFERROR(BJ37/BF37,"-")</f>
        <v>20500</v>
      </c>
      <c r="BL37" s="117"/>
      <c r="BM37" s="117"/>
      <c r="BN37" s="117">
        <v>1</v>
      </c>
      <c r="BO37" s="119">
        <v>1</v>
      </c>
      <c r="BP37" s="120">
        <f>IF(Q37=0,"",IF(BO37=0,"",(BO37/Q37)))</f>
        <v>0.25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1</v>
      </c>
      <c r="CH37" s="134">
        <f>IF(Q37=0,"",IF(CG37=0,"",(CG37/Q37)))</f>
        <v>0.25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1</v>
      </c>
      <c r="CQ37" s="141">
        <v>41000</v>
      </c>
      <c r="CR37" s="141">
        <v>41000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113</v>
      </c>
      <c r="C38" s="189" t="s">
        <v>58</v>
      </c>
      <c r="D38" s="189"/>
      <c r="E38" s="189" t="s">
        <v>93</v>
      </c>
      <c r="F38" s="189" t="s">
        <v>94</v>
      </c>
      <c r="G38" s="189" t="s">
        <v>77</v>
      </c>
      <c r="H38" s="89"/>
      <c r="I38" s="89"/>
      <c r="J38" s="89"/>
      <c r="K38" s="181"/>
      <c r="L38" s="80">
        <v>10</v>
      </c>
      <c r="M38" s="80">
        <v>9</v>
      </c>
      <c r="N38" s="80">
        <v>1</v>
      </c>
      <c r="O38" s="91">
        <v>0</v>
      </c>
      <c r="P38" s="92">
        <v>0</v>
      </c>
      <c r="Q38" s="93">
        <f>O38+P38</f>
        <v>0</v>
      </c>
      <c r="R38" s="81">
        <f>IFERROR(Q38/N38,"-")</f>
        <v>0</v>
      </c>
      <c r="S38" s="80">
        <v>0</v>
      </c>
      <c r="T38" s="80">
        <v>0</v>
      </c>
      <c r="U38" s="81" t="str">
        <f>IFERROR(T38/(Q38),"-")</f>
        <v>-</v>
      </c>
      <c r="V38" s="82"/>
      <c r="W38" s="83">
        <v>0</v>
      </c>
      <c r="X38" s="81" t="str">
        <f>IF(Q38=0,"-",W38/Q38)</f>
        <v>-</v>
      </c>
      <c r="Y38" s="186">
        <v>0</v>
      </c>
      <c r="Z38" s="187" t="str">
        <f>IFERROR(Y38/Q38,"-")</f>
        <v>-</v>
      </c>
      <c r="AA38" s="187" t="str">
        <f>IFERROR(Y38/W38,"-")</f>
        <v>-</v>
      </c>
      <c r="AB38" s="181"/>
      <c r="AC38" s="85"/>
      <c r="AD38" s="78"/>
      <c r="AE38" s="94"/>
      <c r="AF38" s="95" t="str">
        <f>IF(Q38=0,"",IF(AE38=0,"",(AE38/Q38)))</f>
        <v/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 t="str">
        <f>IF(Q38=0,"",IF(AN38=0,"",(AN38/Q38)))</f>
        <v/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 t="str">
        <f>IF(Q38=0,"",IF(AW38=0,"",(AW38/Q38)))</f>
        <v/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 t="str">
        <f>IF(Q38=0,"",IF(BF38=0,"",(BF38/Q38)))</f>
        <v/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 t="str">
        <f>IF(Q38=0,"",IF(BO38=0,"",(BO38/Q38)))</f>
        <v/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 t="str">
        <f>IF(Q38=0,"",IF(BX38=0,"",(BX38/Q38)))</f>
        <v/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 t="str">
        <f>IF(Q38=0,"",IF(CG38=0,"",(CG38/Q38)))</f>
        <v/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2.430575</v>
      </c>
      <c r="B39" s="189" t="s">
        <v>114</v>
      </c>
      <c r="C39" s="189" t="s">
        <v>58</v>
      </c>
      <c r="D39" s="189"/>
      <c r="E39" s="189" t="s">
        <v>115</v>
      </c>
      <c r="F39" s="189" t="s">
        <v>116</v>
      </c>
      <c r="G39" s="189" t="s">
        <v>82</v>
      </c>
      <c r="H39" s="89" t="s">
        <v>67</v>
      </c>
      <c r="I39" s="89" t="s">
        <v>117</v>
      </c>
      <c r="J39" s="89" t="s">
        <v>118</v>
      </c>
      <c r="K39" s="181">
        <v>400000</v>
      </c>
      <c r="L39" s="80">
        <v>0</v>
      </c>
      <c r="M39" s="80">
        <v>0</v>
      </c>
      <c r="N39" s="80">
        <v>141</v>
      </c>
      <c r="O39" s="91">
        <v>0</v>
      </c>
      <c r="P39" s="92">
        <v>0</v>
      </c>
      <c r="Q39" s="93">
        <f>O39+P39</f>
        <v>0</v>
      </c>
      <c r="R39" s="81">
        <f>IFERROR(Q39/N39,"-")</f>
        <v>0</v>
      </c>
      <c r="S39" s="80">
        <v>0</v>
      </c>
      <c r="T39" s="80">
        <v>0</v>
      </c>
      <c r="U39" s="81" t="str">
        <f>IFERROR(T39/(Q39),"-")</f>
        <v>-</v>
      </c>
      <c r="V39" s="82">
        <f>IFERROR(K39/SUM(Q39:Q45),"-")</f>
        <v>10256.41025641</v>
      </c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>
        <f>SUM(Y39:Y45)-SUM(K39:K45)</f>
        <v>572230</v>
      </c>
      <c r="AC39" s="85">
        <f>SUM(Y39:Y45)/SUM(K39:K45)</f>
        <v>2.430575</v>
      </c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119</v>
      </c>
      <c r="C40" s="189" t="s">
        <v>58</v>
      </c>
      <c r="D40" s="189"/>
      <c r="E40" s="189" t="s">
        <v>115</v>
      </c>
      <c r="F40" s="189" t="s">
        <v>116</v>
      </c>
      <c r="G40" s="189" t="s">
        <v>82</v>
      </c>
      <c r="H40" s="89"/>
      <c r="I40" s="89" t="s">
        <v>117</v>
      </c>
      <c r="J40" s="89"/>
      <c r="K40" s="181"/>
      <c r="L40" s="80">
        <v>57</v>
      </c>
      <c r="M40" s="80">
        <v>0</v>
      </c>
      <c r="N40" s="80">
        <v>165</v>
      </c>
      <c r="O40" s="91">
        <v>9</v>
      </c>
      <c r="P40" s="92">
        <v>0</v>
      </c>
      <c r="Q40" s="93">
        <f>O40+P40</f>
        <v>9</v>
      </c>
      <c r="R40" s="81">
        <f>IFERROR(Q40/N40,"-")</f>
        <v>0.054545454545455</v>
      </c>
      <c r="S40" s="80">
        <v>2</v>
      </c>
      <c r="T40" s="80">
        <v>1</v>
      </c>
      <c r="U40" s="81">
        <f>IFERROR(T40/(Q40),"-")</f>
        <v>0.11111111111111</v>
      </c>
      <c r="V40" s="82"/>
      <c r="W40" s="83">
        <v>3</v>
      </c>
      <c r="X40" s="81">
        <f>IF(Q40=0,"-",W40/Q40)</f>
        <v>0.33333333333333</v>
      </c>
      <c r="Y40" s="186">
        <v>48000</v>
      </c>
      <c r="Z40" s="187">
        <f>IFERROR(Y40/Q40,"-")</f>
        <v>5333.3333333333</v>
      </c>
      <c r="AA40" s="187">
        <f>IFERROR(Y40/W40,"-")</f>
        <v>16000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3</v>
      </c>
      <c r="BG40" s="113">
        <f>IF(Q40=0,"",IF(BF40=0,"",(BF40/Q40)))</f>
        <v>0.33333333333333</v>
      </c>
      <c r="BH40" s="112">
        <v>1</v>
      </c>
      <c r="BI40" s="114">
        <f>IFERROR(BH40/BF40,"-")</f>
        <v>0.33333333333333</v>
      </c>
      <c r="BJ40" s="115">
        <v>15000</v>
      </c>
      <c r="BK40" s="116">
        <f>IFERROR(BJ40/BF40,"-")</f>
        <v>5000</v>
      </c>
      <c r="BL40" s="117"/>
      <c r="BM40" s="117">
        <v>1</v>
      </c>
      <c r="BN40" s="117"/>
      <c r="BO40" s="119">
        <v>3</v>
      </c>
      <c r="BP40" s="120">
        <f>IF(Q40=0,"",IF(BO40=0,"",(BO40/Q40)))</f>
        <v>0.33333333333333</v>
      </c>
      <c r="BQ40" s="121">
        <v>2</v>
      </c>
      <c r="BR40" s="122">
        <f>IFERROR(BQ40/BO40,"-")</f>
        <v>0.66666666666667</v>
      </c>
      <c r="BS40" s="123">
        <v>33000</v>
      </c>
      <c r="BT40" s="124">
        <f>IFERROR(BS40/BO40,"-")</f>
        <v>11000</v>
      </c>
      <c r="BU40" s="125">
        <v>1</v>
      </c>
      <c r="BV40" s="125"/>
      <c r="BW40" s="125">
        <v>1</v>
      </c>
      <c r="BX40" s="126">
        <v>3</v>
      </c>
      <c r="BY40" s="127">
        <f>IF(Q40=0,"",IF(BX40=0,"",(BX40/Q40)))</f>
        <v>0.33333333333333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3</v>
      </c>
      <c r="CQ40" s="141">
        <v>48000</v>
      </c>
      <c r="CR40" s="141">
        <v>23000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120</v>
      </c>
      <c r="C41" s="189" t="s">
        <v>58</v>
      </c>
      <c r="D41" s="189"/>
      <c r="E41" s="189" t="s">
        <v>121</v>
      </c>
      <c r="F41" s="189" t="s">
        <v>122</v>
      </c>
      <c r="G41" s="189" t="s">
        <v>61</v>
      </c>
      <c r="H41" s="89"/>
      <c r="I41" s="89" t="s">
        <v>117</v>
      </c>
      <c r="J41" s="89"/>
      <c r="K41" s="181"/>
      <c r="L41" s="80">
        <v>17</v>
      </c>
      <c r="M41" s="80">
        <v>0</v>
      </c>
      <c r="N41" s="80">
        <v>115</v>
      </c>
      <c r="O41" s="91">
        <v>5</v>
      </c>
      <c r="P41" s="92">
        <v>0</v>
      </c>
      <c r="Q41" s="93">
        <f>O41+P41</f>
        <v>5</v>
      </c>
      <c r="R41" s="81">
        <f>IFERROR(Q41/N41,"-")</f>
        <v>0.043478260869565</v>
      </c>
      <c r="S41" s="80">
        <v>0</v>
      </c>
      <c r="T41" s="80">
        <v>1</v>
      </c>
      <c r="U41" s="81">
        <f>IFERROR(T41/(Q41),"-")</f>
        <v>0.2</v>
      </c>
      <c r="V41" s="82"/>
      <c r="W41" s="83">
        <v>1</v>
      </c>
      <c r="X41" s="81">
        <f>IF(Q41=0,"-",W41/Q41)</f>
        <v>0.2</v>
      </c>
      <c r="Y41" s="186">
        <v>3000</v>
      </c>
      <c r="Z41" s="187">
        <f>IFERROR(Y41/Q41,"-")</f>
        <v>600</v>
      </c>
      <c r="AA41" s="187">
        <f>IFERROR(Y41/W41,"-")</f>
        <v>3000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>
        <v>1</v>
      </c>
      <c r="AX41" s="107">
        <f>IF(Q41=0,"",IF(AW41=0,"",(AW41/Q41)))</f>
        <v>0.2</v>
      </c>
      <c r="AY41" s="106"/>
      <c r="AZ41" s="108">
        <f>IFERROR(AY41/AW41,"-")</f>
        <v>0</v>
      </c>
      <c r="BA41" s="109"/>
      <c r="BB41" s="110">
        <f>IFERROR(BA41/AW41,"-")</f>
        <v>0</v>
      </c>
      <c r="BC41" s="111"/>
      <c r="BD41" s="111"/>
      <c r="BE41" s="111"/>
      <c r="BF41" s="112">
        <v>1</v>
      </c>
      <c r="BG41" s="113">
        <f>IF(Q41=0,"",IF(BF41=0,"",(BF41/Q41)))</f>
        <v>0.2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3</v>
      </c>
      <c r="BP41" s="120">
        <f>IF(Q41=0,"",IF(BO41=0,"",(BO41/Q41)))</f>
        <v>0.6</v>
      </c>
      <c r="BQ41" s="121">
        <v>1</v>
      </c>
      <c r="BR41" s="122">
        <f>IFERROR(BQ41/BO41,"-")</f>
        <v>0.33333333333333</v>
      </c>
      <c r="BS41" s="123">
        <v>3000</v>
      </c>
      <c r="BT41" s="124">
        <f>IFERROR(BS41/BO41,"-")</f>
        <v>1000</v>
      </c>
      <c r="BU41" s="125">
        <v>1</v>
      </c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3000</v>
      </c>
      <c r="CR41" s="141">
        <v>3000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123</v>
      </c>
      <c r="C42" s="189" t="s">
        <v>58</v>
      </c>
      <c r="D42" s="189"/>
      <c r="E42" s="189" t="s">
        <v>124</v>
      </c>
      <c r="F42" s="189" t="s">
        <v>125</v>
      </c>
      <c r="G42" s="189" t="s">
        <v>82</v>
      </c>
      <c r="H42" s="89"/>
      <c r="I42" s="89" t="s">
        <v>117</v>
      </c>
      <c r="J42" s="89"/>
      <c r="K42" s="181"/>
      <c r="L42" s="80">
        <v>1</v>
      </c>
      <c r="M42" s="80">
        <v>0</v>
      </c>
      <c r="N42" s="80">
        <v>124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126</v>
      </c>
      <c r="C43" s="189" t="s">
        <v>58</v>
      </c>
      <c r="D43" s="189"/>
      <c r="E43" s="189" t="s">
        <v>124</v>
      </c>
      <c r="F43" s="189" t="s">
        <v>125</v>
      </c>
      <c r="G43" s="189" t="s">
        <v>82</v>
      </c>
      <c r="H43" s="89"/>
      <c r="I43" s="89" t="s">
        <v>117</v>
      </c>
      <c r="J43" s="89"/>
      <c r="K43" s="181"/>
      <c r="L43" s="80">
        <v>27</v>
      </c>
      <c r="M43" s="80">
        <v>0</v>
      </c>
      <c r="N43" s="80">
        <v>117</v>
      </c>
      <c r="O43" s="91">
        <v>6</v>
      </c>
      <c r="P43" s="92">
        <v>0</v>
      </c>
      <c r="Q43" s="93">
        <f>O43+P43</f>
        <v>6</v>
      </c>
      <c r="R43" s="81">
        <f>IFERROR(Q43/N43,"-")</f>
        <v>0.051282051282051</v>
      </c>
      <c r="S43" s="80">
        <v>1</v>
      </c>
      <c r="T43" s="80">
        <v>0</v>
      </c>
      <c r="U43" s="81">
        <f>IFERROR(T43/(Q43),"-")</f>
        <v>0</v>
      </c>
      <c r="V43" s="82"/>
      <c r="W43" s="83">
        <v>1</v>
      </c>
      <c r="X43" s="81">
        <f>IF(Q43=0,"-",W43/Q43)</f>
        <v>0.16666666666667</v>
      </c>
      <c r="Y43" s="186">
        <v>143000</v>
      </c>
      <c r="Z43" s="187">
        <f>IFERROR(Y43/Q43,"-")</f>
        <v>23833.333333333</v>
      </c>
      <c r="AA43" s="187">
        <f>IFERROR(Y43/W43,"-")</f>
        <v>143000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0.16666666666667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0.33333333333333</v>
      </c>
      <c r="BH43" s="112">
        <v>1</v>
      </c>
      <c r="BI43" s="114">
        <f>IFERROR(BH43/BF43,"-")</f>
        <v>0.5</v>
      </c>
      <c r="BJ43" s="115">
        <v>143000</v>
      </c>
      <c r="BK43" s="116">
        <f>IFERROR(BJ43/BF43,"-")</f>
        <v>71500</v>
      </c>
      <c r="BL43" s="117"/>
      <c r="BM43" s="117"/>
      <c r="BN43" s="117">
        <v>1</v>
      </c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2</v>
      </c>
      <c r="BY43" s="127">
        <f>IF(Q43=0,"",IF(BX43=0,"",(BX43/Q43)))</f>
        <v>0.33333333333333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>
        <v>1</v>
      </c>
      <c r="CH43" s="134">
        <f>IF(Q43=0,"",IF(CG43=0,"",(CG43/Q43)))</f>
        <v>0.16666666666667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1</v>
      </c>
      <c r="CQ43" s="141">
        <v>143000</v>
      </c>
      <c r="CR43" s="141">
        <v>143000</v>
      </c>
      <c r="CS43" s="141"/>
      <c r="CT43" s="142" t="str">
        <f>IF(AND(CR43=0,CS43=0),"",IF(AND(CR43&lt;=100000,CS43&lt;=100000),"",IF(CR43/CQ43&gt;0.7,"男高",IF(CS43/CQ43&gt;0.7,"女高",""))))</f>
        <v>男高</v>
      </c>
    </row>
    <row r="44" spans="1:99">
      <c r="A44" s="79"/>
      <c r="B44" s="189" t="s">
        <v>127</v>
      </c>
      <c r="C44" s="189" t="s">
        <v>58</v>
      </c>
      <c r="D44" s="189"/>
      <c r="E44" s="189" t="s">
        <v>128</v>
      </c>
      <c r="F44" s="189" t="s">
        <v>129</v>
      </c>
      <c r="G44" s="189" t="s">
        <v>61</v>
      </c>
      <c r="H44" s="89"/>
      <c r="I44" s="89" t="s">
        <v>117</v>
      </c>
      <c r="J44" s="89"/>
      <c r="K44" s="181"/>
      <c r="L44" s="80">
        <v>24</v>
      </c>
      <c r="M44" s="80">
        <v>0</v>
      </c>
      <c r="N44" s="80">
        <v>127</v>
      </c>
      <c r="O44" s="91">
        <v>5</v>
      </c>
      <c r="P44" s="92">
        <v>0</v>
      </c>
      <c r="Q44" s="93">
        <f>O44+P44</f>
        <v>5</v>
      </c>
      <c r="R44" s="81">
        <f>IFERROR(Q44/N44,"-")</f>
        <v>0.039370078740157</v>
      </c>
      <c r="S44" s="80">
        <v>1</v>
      </c>
      <c r="T44" s="80">
        <v>2</v>
      </c>
      <c r="U44" s="81">
        <f>IFERROR(T44/(Q44),"-")</f>
        <v>0.4</v>
      </c>
      <c r="V44" s="82"/>
      <c r="W44" s="83">
        <v>1</v>
      </c>
      <c r="X44" s="81">
        <f>IF(Q44=0,"-",W44/Q44)</f>
        <v>0.2</v>
      </c>
      <c r="Y44" s="186">
        <v>202000</v>
      </c>
      <c r="Z44" s="187">
        <f>IFERROR(Y44/Q44,"-")</f>
        <v>40400</v>
      </c>
      <c r="AA44" s="187">
        <f>IFERROR(Y44/W44,"-")</f>
        <v>202000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2</v>
      </c>
      <c r="BG44" s="113">
        <f>IF(Q44=0,"",IF(BF44=0,"",(BF44/Q44)))</f>
        <v>0.4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3</v>
      </c>
      <c r="BP44" s="120">
        <f>IF(Q44=0,"",IF(BO44=0,"",(BO44/Q44)))</f>
        <v>0.6</v>
      </c>
      <c r="BQ44" s="121">
        <v>1</v>
      </c>
      <c r="BR44" s="122">
        <f>IFERROR(BQ44/BO44,"-")</f>
        <v>0.33333333333333</v>
      </c>
      <c r="BS44" s="123">
        <v>202000</v>
      </c>
      <c r="BT44" s="124">
        <f>IFERROR(BS44/BO44,"-")</f>
        <v>67333.333333333</v>
      </c>
      <c r="BU44" s="125"/>
      <c r="BV44" s="125"/>
      <c r="BW44" s="125">
        <v>1</v>
      </c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202000</v>
      </c>
      <c r="CR44" s="141">
        <v>202000</v>
      </c>
      <c r="CS44" s="141"/>
      <c r="CT44" s="142" t="str">
        <f>IF(AND(CR44=0,CS44=0),"",IF(AND(CR44&lt;=100000,CS44&lt;=100000),"",IF(CR44/CQ44&gt;0.7,"男高",IF(CS44/CQ44&gt;0.7,"女高",""))))</f>
        <v>男高</v>
      </c>
    </row>
    <row r="45" spans="1:99">
      <c r="A45" s="79"/>
      <c r="B45" s="189" t="s">
        <v>130</v>
      </c>
      <c r="C45" s="189" t="s">
        <v>58</v>
      </c>
      <c r="D45" s="189"/>
      <c r="E45" s="189" t="s">
        <v>76</v>
      </c>
      <c r="F45" s="189" t="s">
        <v>76</v>
      </c>
      <c r="G45" s="189" t="s">
        <v>77</v>
      </c>
      <c r="H45" s="89"/>
      <c r="I45" s="89"/>
      <c r="J45" s="89"/>
      <c r="K45" s="181"/>
      <c r="L45" s="80">
        <v>153</v>
      </c>
      <c r="M45" s="80">
        <v>74</v>
      </c>
      <c r="N45" s="80">
        <v>13</v>
      </c>
      <c r="O45" s="91">
        <v>14</v>
      </c>
      <c r="P45" s="92">
        <v>0</v>
      </c>
      <c r="Q45" s="93">
        <f>O45+P45</f>
        <v>14</v>
      </c>
      <c r="R45" s="81">
        <f>IFERROR(Q45/N45,"-")</f>
        <v>1.0769230769231</v>
      </c>
      <c r="S45" s="80">
        <v>6</v>
      </c>
      <c r="T45" s="80">
        <v>3</v>
      </c>
      <c r="U45" s="81">
        <f>IFERROR(T45/(Q45),"-")</f>
        <v>0.21428571428571</v>
      </c>
      <c r="V45" s="82"/>
      <c r="W45" s="83">
        <v>2</v>
      </c>
      <c r="X45" s="81">
        <f>IF(Q45=0,"-",W45/Q45)</f>
        <v>0.14285714285714</v>
      </c>
      <c r="Y45" s="186">
        <v>576230</v>
      </c>
      <c r="Z45" s="187">
        <f>IFERROR(Y45/Q45,"-")</f>
        <v>41159.285714286</v>
      </c>
      <c r="AA45" s="187">
        <f>IFERROR(Y45/W45,"-")</f>
        <v>288115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1</v>
      </c>
      <c r="AO45" s="101">
        <f>IF(Q45=0,"",IF(AN45=0,"",(AN45/Q45)))</f>
        <v>0.071428571428571</v>
      </c>
      <c r="AP45" s="100">
        <v>1</v>
      </c>
      <c r="AQ45" s="102">
        <f>IFERROR(AP45/AN45,"-")</f>
        <v>1</v>
      </c>
      <c r="AR45" s="103">
        <v>3230</v>
      </c>
      <c r="AS45" s="104">
        <f>IFERROR(AR45/AN45,"-")</f>
        <v>3230</v>
      </c>
      <c r="AT45" s="105"/>
      <c r="AU45" s="105"/>
      <c r="AV45" s="105">
        <v>1</v>
      </c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3</v>
      </c>
      <c r="BG45" s="113">
        <f>IF(Q45=0,"",IF(BF45=0,"",(BF45/Q45)))</f>
        <v>0.21428571428571</v>
      </c>
      <c r="BH45" s="112">
        <v>1</v>
      </c>
      <c r="BI45" s="114">
        <f>IFERROR(BH45/BF45,"-")</f>
        <v>0.33333333333333</v>
      </c>
      <c r="BJ45" s="115">
        <v>6000</v>
      </c>
      <c r="BK45" s="116">
        <f>IFERROR(BJ45/BF45,"-")</f>
        <v>2000</v>
      </c>
      <c r="BL45" s="117"/>
      <c r="BM45" s="117">
        <v>1</v>
      </c>
      <c r="BN45" s="117"/>
      <c r="BO45" s="119">
        <v>3</v>
      </c>
      <c r="BP45" s="120">
        <f>IF(Q45=0,"",IF(BO45=0,"",(BO45/Q45)))</f>
        <v>0.21428571428571</v>
      </c>
      <c r="BQ45" s="121">
        <v>1</v>
      </c>
      <c r="BR45" s="122">
        <f>IFERROR(BQ45/BO45,"-")</f>
        <v>0.33333333333333</v>
      </c>
      <c r="BS45" s="123">
        <v>121000</v>
      </c>
      <c r="BT45" s="124">
        <f>IFERROR(BS45/BO45,"-")</f>
        <v>40333.333333333</v>
      </c>
      <c r="BU45" s="125"/>
      <c r="BV45" s="125"/>
      <c r="BW45" s="125">
        <v>1</v>
      </c>
      <c r="BX45" s="126">
        <v>3</v>
      </c>
      <c r="BY45" s="127">
        <f>IF(Q45=0,"",IF(BX45=0,"",(BX45/Q45)))</f>
        <v>0.21428571428571</v>
      </c>
      <c r="BZ45" s="128">
        <v>2</v>
      </c>
      <c r="CA45" s="129">
        <f>IFERROR(BZ45/BX45,"-")</f>
        <v>0.66666666666667</v>
      </c>
      <c r="CB45" s="130">
        <v>9000</v>
      </c>
      <c r="CC45" s="131">
        <f>IFERROR(CB45/BX45,"-")</f>
        <v>3000</v>
      </c>
      <c r="CD45" s="132">
        <v>1</v>
      </c>
      <c r="CE45" s="132">
        <v>1</v>
      </c>
      <c r="CF45" s="132"/>
      <c r="CG45" s="133">
        <v>4</v>
      </c>
      <c r="CH45" s="134">
        <f>IF(Q45=0,"",IF(CG45=0,"",(CG45/Q45)))</f>
        <v>0.28571428571429</v>
      </c>
      <c r="CI45" s="135">
        <v>1</v>
      </c>
      <c r="CJ45" s="136">
        <f>IFERROR(CI45/CG45,"-")</f>
        <v>0.25</v>
      </c>
      <c r="CK45" s="137">
        <v>564000</v>
      </c>
      <c r="CL45" s="138">
        <f>IFERROR(CK45/CG45,"-")</f>
        <v>141000</v>
      </c>
      <c r="CM45" s="139"/>
      <c r="CN45" s="139"/>
      <c r="CO45" s="139">
        <v>1</v>
      </c>
      <c r="CP45" s="140">
        <v>2</v>
      </c>
      <c r="CQ45" s="141">
        <v>576230</v>
      </c>
      <c r="CR45" s="141">
        <v>564000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>
        <f>AC46</f>
        <v>0.92333333333333</v>
      </c>
      <c r="B46" s="189" t="s">
        <v>131</v>
      </c>
      <c r="C46" s="189" t="s">
        <v>58</v>
      </c>
      <c r="D46" s="189"/>
      <c r="E46" s="189" t="s">
        <v>115</v>
      </c>
      <c r="F46" s="189" t="s">
        <v>116</v>
      </c>
      <c r="G46" s="189" t="s">
        <v>61</v>
      </c>
      <c r="H46" s="89" t="s">
        <v>132</v>
      </c>
      <c r="I46" s="89" t="s">
        <v>117</v>
      </c>
      <c r="J46" s="89" t="s">
        <v>118</v>
      </c>
      <c r="K46" s="181">
        <v>300000</v>
      </c>
      <c r="L46" s="80">
        <v>0</v>
      </c>
      <c r="M46" s="80">
        <v>0</v>
      </c>
      <c r="N46" s="80">
        <v>88</v>
      </c>
      <c r="O46" s="91">
        <v>0</v>
      </c>
      <c r="P46" s="92">
        <v>0</v>
      </c>
      <c r="Q46" s="93">
        <f>O46+P46</f>
        <v>0</v>
      </c>
      <c r="R46" s="81">
        <f>IFERROR(Q46/N46,"-")</f>
        <v>0</v>
      </c>
      <c r="S46" s="80">
        <v>0</v>
      </c>
      <c r="T46" s="80">
        <v>0</v>
      </c>
      <c r="U46" s="81" t="str">
        <f>IFERROR(T46/(Q46),"-")</f>
        <v>-</v>
      </c>
      <c r="V46" s="82">
        <f>IFERROR(K46/SUM(Q46:Q52),"-")</f>
        <v>20000</v>
      </c>
      <c r="W46" s="83">
        <v>0</v>
      </c>
      <c r="X46" s="81" t="str">
        <f>IF(Q46=0,"-",W46/Q46)</f>
        <v>-</v>
      </c>
      <c r="Y46" s="186">
        <v>0</v>
      </c>
      <c r="Z46" s="187" t="str">
        <f>IFERROR(Y46/Q46,"-")</f>
        <v>-</v>
      </c>
      <c r="AA46" s="187" t="str">
        <f>IFERROR(Y46/W46,"-")</f>
        <v>-</v>
      </c>
      <c r="AB46" s="181">
        <f>SUM(Y46:Y52)-SUM(K46:K52)</f>
        <v>-23000</v>
      </c>
      <c r="AC46" s="85">
        <f>SUM(Y46:Y52)/SUM(K46:K52)</f>
        <v>0.92333333333333</v>
      </c>
      <c r="AD46" s="78"/>
      <c r="AE46" s="94"/>
      <c r="AF46" s="95" t="str">
        <f>IF(Q46=0,"",IF(AE46=0,"",(AE46/Q46)))</f>
        <v/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 t="str">
        <f>IF(Q46=0,"",IF(AN46=0,"",(AN46/Q46)))</f>
        <v/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 t="str">
        <f>IF(Q46=0,"",IF(AW46=0,"",(AW46/Q46)))</f>
        <v/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 t="str">
        <f>IF(Q46=0,"",IF(BF46=0,"",(BF46/Q46)))</f>
        <v/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 t="str">
        <f>IF(Q46=0,"",IF(BO46=0,"",(BO46/Q46)))</f>
        <v/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 t="str">
        <f>IF(Q46=0,"",IF(BX46=0,"",(BX46/Q46)))</f>
        <v/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 t="str">
        <f>IF(Q46=0,"",IF(CG46=0,"",(CG46/Q46)))</f>
        <v/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133</v>
      </c>
      <c r="C47" s="189" t="s">
        <v>58</v>
      </c>
      <c r="D47" s="189"/>
      <c r="E47" s="189" t="s">
        <v>115</v>
      </c>
      <c r="F47" s="189" t="s">
        <v>116</v>
      </c>
      <c r="G47" s="189" t="s">
        <v>61</v>
      </c>
      <c r="H47" s="89"/>
      <c r="I47" s="89" t="s">
        <v>117</v>
      </c>
      <c r="J47" s="89"/>
      <c r="K47" s="181"/>
      <c r="L47" s="80">
        <v>21</v>
      </c>
      <c r="M47" s="80">
        <v>0</v>
      </c>
      <c r="N47" s="80">
        <v>71</v>
      </c>
      <c r="O47" s="91">
        <v>6</v>
      </c>
      <c r="P47" s="92">
        <v>0</v>
      </c>
      <c r="Q47" s="93">
        <f>O47+P47</f>
        <v>6</v>
      </c>
      <c r="R47" s="81">
        <f>IFERROR(Q47/N47,"-")</f>
        <v>0.084507042253521</v>
      </c>
      <c r="S47" s="80">
        <v>0</v>
      </c>
      <c r="T47" s="80">
        <v>3</v>
      </c>
      <c r="U47" s="81">
        <f>IFERROR(T47/(Q47),"-")</f>
        <v>0.5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0.16666666666667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4</v>
      </c>
      <c r="BP47" s="120">
        <f>IF(Q47=0,"",IF(BO47=0,"",(BO47/Q47)))</f>
        <v>0.66666666666667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0.16666666666667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134</v>
      </c>
      <c r="C48" s="189" t="s">
        <v>58</v>
      </c>
      <c r="D48" s="189"/>
      <c r="E48" s="189" t="s">
        <v>121</v>
      </c>
      <c r="F48" s="189" t="s">
        <v>122</v>
      </c>
      <c r="G48" s="189" t="s">
        <v>82</v>
      </c>
      <c r="H48" s="89"/>
      <c r="I48" s="89" t="s">
        <v>117</v>
      </c>
      <c r="J48" s="89"/>
      <c r="K48" s="181"/>
      <c r="L48" s="80">
        <v>3</v>
      </c>
      <c r="M48" s="80">
        <v>0</v>
      </c>
      <c r="N48" s="80">
        <v>71</v>
      </c>
      <c r="O48" s="91">
        <v>1</v>
      </c>
      <c r="P48" s="92">
        <v>0</v>
      </c>
      <c r="Q48" s="93">
        <f>O48+P48</f>
        <v>1</v>
      </c>
      <c r="R48" s="81">
        <f>IFERROR(Q48/N48,"-")</f>
        <v>0.014084507042254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>
        <f>IF(Q48=0,"",IF(BO48=0,"",(BO48/Q48)))</f>
        <v>0</v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>
        <v>1</v>
      </c>
      <c r="BY48" s="127">
        <f>IF(Q48=0,"",IF(BX48=0,"",(BX48/Q48)))</f>
        <v>1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135</v>
      </c>
      <c r="C49" s="189" t="s">
        <v>58</v>
      </c>
      <c r="D49" s="189"/>
      <c r="E49" s="189" t="s">
        <v>124</v>
      </c>
      <c r="F49" s="189" t="s">
        <v>125</v>
      </c>
      <c r="G49" s="189" t="s">
        <v>61</v>
      </c>
      <c r="H49" s="89"/>
      <c r="I49" s="89" t="s">
        <v>117</v>
      </c>
      <c r="J49" s="89"/>
      <c r="K49" s="181"/>
      <c r="L49" s="80">
        <v>0</v>
      </c>
      <c r="M49" s="80">
        <v>0</v>
      </c>
      <c r="N49" s="80">
        <v>111</v>
      </c>
      <c r="O49" s="91">
        <v>0</v>
      </c>
      <c r="P49" s="92">
        <v>0</v>
      </c>
      <c r="Q49" s="93">
        <f>O49+P49</f>
        <v>0</v>
      </c>
      <c r="R49" s="81">
        <f>IFERROR(Q49/N49,"-")</f>
        <v>0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136</v>
      </c>
      <c r="C50" s="189" t="s">
        <v>58</v>
      </c>
      <c r="D50" s="189"/>
      <c r="E50" s="189" t="s">
        <v>124</v>
      </c>
      <c r="F50" s="189" t="s">
        <v>125</v>
      </c>
      <c r="G50" s="189" t="s">
        <v>61</v>
      </c>
      <c r="H50" s="89"/>
      <c r="I50" s="89" t="s">
        <v>117</v>
      </c>
      <c r="J50" s="89"/>
      <c r="K50" s="181"/>
      <c r="L50" s="80">
        <v>19</v>
      </c>
      <c r="M50" s="80">
        <v>0</v>
      </c>
      <c r="N50" s="80">
        <v>80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137</v>
      </c>
      <c r="C51" s="189" t="s">
        <v>58</v>
      </c>
      <c r="D51" s="189"/>
      <c r="E51" s="189" t="s">
        <v>128</v>
      </c>
      <c r="F51" s="189" t="s">
        <v>129</v>
      </c>
      <c r="G51" s="189" t="s">
        <v>82</v>
      </c>
      <c r="H51" s="89"/>
      <c r="I51" s="89" t="s">
        <v>117</v>
      </c>
      <c r="J51" s="89"/>
      <c r="K51" s="181"/>
      <c r="L51" s="80">
        <v>21</v>
      </c>
      <c r="M51" s="80">
        <v>0</v>
      </c>
      <c r="N51" s="80">
        <v>132</v>
      </c>
      <c r="O51" s="91">
        <v>3</v>
      </c>
      <c r="P51" s="92">
        <v>0</v>
      </c>
      <c r="Q51" s="93">
        <f>O51+P51</f>
        <v>3</v>
      </c>
      <c r="R51" s="81">
        <f>IFERROR(Q51/N51,"-")</f>
        <v>0.022727272727273</v>
      </c>
      <c r="S51" s="80">
        <v>0</v>
      </c>
      <c r="T51" s="80">
        <v>2</v>
      </c>
      <c r="U51" s="81">
        <f>IFERROR(T51/(Q51),"-")</f>
        <v>0.66666666666667</v>
      </c>
      <c r="V51" s="82"/>
      <c r="W51" s="83">
        <v>2</v>
      </c>
      <c r="X51" s="81">
        <f>IF(Q51=0,"-",W51/Q51)</f>
        <v>0.66666666666667</v>
      </c>
      <c r="Y51" s="186">
        <v>237000</v>
      </c>
      <c r="Z51" s="187">
        <f>IFERROR(Y51/Q51,"-")</f>
        <v>79000</v>
      </c>
      <c r="AA51" s="187">
        <f>IFERROR(Y51/W51,"-")</f>
        <v>118500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0.33333333333333</v>
      </c>
      <c r="BQ51" s="121">
        <v>1</v>
      </c>
      <c r="BR51" s="122">
        <f>IFERROR(BQ51/BO51,"-")</f>
        <v>1</v>
      </c>
      <c r="BS51" s="123">
        <v>193000</v>
      </c>
      <c r="BT51" s="124">
        <f>IFERROR(BS51/BO51,"-")</f>
        <v>193000</v>
      </c>
      <c r="BU51" s="125"/>
      <c r="BV51" s="125"/>
      <c r="BW51" s="125">
        <v>1</v>
      </c>
      <c r="BX51" s="126">
        <v>1</v>
      </c>
      <c r="BY51" s="127">
        <f>IF(Q51=0,"",IF(BX51=0,"",(BX51/Q51)))</f>
        <v>0.33333333333333</v>
      </c>
      <c r="BZ51" s="128">
        <v>1</v>
      </c>
      <c r="CA51" s="129">
        <f>IFERROR(BZ51/BX51,"-")</f>
        <v>1</v>
      </c>
      <c r="CB51" s="130">
        <v>44000</v>
      </c>
      <c r="CC51" s="131">
        <f>IFERROR(CB51/BX51,"-")</f>
        <v>44000</v>
      </c>
      <c r="CD51" s="132"/>
      <c r="CE51" s="132"/>
      <c r="CF51" s="132">
        <v>1</v>
      </c>
      <c r="CG51" s="133">
        <v>1</v>
      </c>
      <c r="CH51" s="134">
        <f>IF(Q51=0,"",IF(CG51=0,"",(CG51/Q51)))</f>
        <v>0.33333333333333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2</v>
      </c>
      <c r="CQ51" s="141">
        <v>237000</v>
      </c>
      <c r="CR51" s="141">
        <v>193000</v>
      </c>
      <c r="CS51" s="141"/>
      <c r="CT51" s="142" t="str">
        <f>IF(AND(CR51=0,CS51=0),"",IF(AND(CR51&lt;=100000,CS51&lt;=100000),"",IF(CR51/CQ51&gt;0.7,"男高",IF(CS51/CQ51&gt;0.7,"女高",""))))</f>
        <v>男高</v>
      </c>
    </row>
    <row r="52" spans="1:99">
      <c r="A52" s="79"/>
      <c r="B52" s="189" t="s">
        <v>138</v>
      </c>
      <c r="C52" s="189" t="s">
        <v>58</v>
      </c>
      <c r="D52" s="189"/>
      <c r="E52" s="189" t="s">
        <v>76</v>
      </c>
      <c r="F52" s="189" t="s">
        <v>76</v>
      </c>
      <c r="G52" s="189" t="s">
        <v>77</v>
      </c>
      <c r="H52" s="89"/>
      <c r="I52" s="89"/>
      <c r="J52" s="89"/>
      <c r="K52" s="181"/>
      <c r="L52" s="80">
        <v>117</v>
      </c>
      <c r="M52" s="80">
        <v>41</v>
      </c>
      <c r="N52" s="80">
        <v>15</v>
      </c>
      <c r="O52" s="91">
        <v>5</v>
      </c>
      <c r="P52" s="92">
        <v>0</v>
      </c>
      <c r="Q52" s="93">
        <f>O52+P52</f>
        <v>5</v>
      </c>
      <c r="R52" s="81">
        <f>IFERROR(Q52/N52,"-")</f>
        <v>0.33333333333333</v>
      </c>
      <c r="S52" s="80">
        <v>0</v>
      </c>
      <c r="T52" s="80">
        <v>1</v>
      </c>
      <c r="U52" s="81">
        <f>IFERROR(T52/(Q52),"-")</f>
        <v>0.2</v>
      </c>
      <c r="V52" s="82"/>
      <c r="W52" s="83">
        <v>0</v>
      </c>
      <c r="X52" s="81">
        <f>IF(Q52=0,"-",W52/Q52)</f>
        <v>0</v>
      </c>
      <c r="Y52" s="186">
        <v>40000</v>
      </c>
      <c r="Z52" s="187">
        <f>IFERROR(Y52/Q52,"-")</f>
        <v>8000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>
        <v>1</v>
      </c>
      <c r="AX52" s="107">
        <f>IF(Q52=0,"",IF(AW52=0,"",(AW52/Q52)))</f>
        <v>0.2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>
        <v>1</v>
      </c>
      <c r="BG52" s="113">
        <f>IF(Q52=0,"",IF(BF52=0,"",(BF52/Q52)))</f>
        <v>0.2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2</v>
      </c>
      <c r="BY52" s="127">
        <f>IF(Q52=0,"",IF(BX52=0,"",(BX52/Q52)))</f>
        <v>0.4</v>
      </c>
      <c r="BZ52" s="128">
        <v>1</v>
      </c>
      <c r="CA52" s="129">
        <f>IFERROR(BZ52/BX52,"-")</f>
        <v>0.5</v>
      </c>
      <c r="CB52" s="130">
        <v>7500</v>
      </c>
      <c r="CC52" s="131">
        <f>IFERROR(CB52/BX52,"-")</f>
        <v>3750</v>
      </c>
      <c r="CD52" s="132">
        <v>1</v>
      </c>
      <c r="CE52" s="132"/>
      <c r="CF52" s="132"/>
      <c r="CG52" s="133">
        <v>1</v>
      </c>
      <c r="CH52" s="134">
        <f>IF(Q52=0,"",IF(CG52=0,"",(CG52/Q52)))</f>
        <v>0.2</v>
      </c>
      <c r="CI52" s="135">
        <v>1</v>
      </c>
      <c r="CJ52" s="136">
        <f>IFERROR(CI52/CG52,"-")</f>
        <v>1</v>
      </c>
      <c r="CK52" s="137">
        <v>78000</v>
      </c>
      <c r="CL52" s="138">
        <f>IFERROR(CK52/CG52,"-")</f>
        <v>78000</v>
      </c>
      <c r="CM52" s="139"/>
      <c r="CN52" s="139"/>
      <c r="CO52" s="139">
        <v>1</v>
      </c>
      <c r="CP52" s="140">
        <v>0</v>
      </c>
      <c r="CQ52" s="141">
        <v>40000</v>
      </c>
      <c r="CR52" s="141">
        <v>78000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1.5291666666667</v>
      </c>
      <c r="B53" s="189" t="s">
        <v>139</v>
      </c>
      <c r="C53" s="189" t="s">
        <v>58</v>
      </c>
      <c r="D53" s="189"/>
      <c r="E53" s="189" t="s">
        <v>140</v>
      </c>
      <c r="F53" s="189" t="s">
        <v>141</v>
      </c>
      <c r="G53" s="189" t="s">
        <v>82</v>
      </c>
      <c r="H53" s="89" t="s">
        <v>62</v>
      </c>
      <c r="I53" s="89" t="s">
        <v>142</v>
      </c>
      <c r="J53" s="190" t="s">
        <v>143</v>
      </c>
      <c r="K53" s="181">
        <v>120000</v>
      </c>
      <c r="L53" s="80">
        <v>17</v>
      </c>
      <c r="M53" s="80">
        <v>0</v>
      </c>
      <c r="N53" s="80">
        <v>49</v>
      </c>
      <c r="O53" s="91">
        <v>3</v>
      </c>
      <c r="P53" s="92">
        <v>0</v>
      </c>
      <c r="Q53" s="93">
        <f>O53+P53</f>
        <v>3</v>
      </c>
      <c r="R53" s="81">
        <f>IFERROR(Q53/N53,"-")</f>
        <v>0.061224489795918</v>
      </c>
      <c r="S53" s="80">
        <v>1</v>
      </c>
      <c r="T53" s="80">
        <v>1</v>
      </c>
      <c r="U53" s="81">
        <f>IFERROR(T53/(Q53),"-")</f>
        <v>0.33333333333333</v>
      </c>
      <c r="V53" s="82">
        <f>IFERROR(K53/SUM(Q53:Q54),"-")</f>
        <v>24000</v>
      </c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>
        <f>SUM(Y53:Y54)-SUM(K53:K54)</f>
        <v>63500</v>
      </c>
      <c r="AC53" s="85">
        <f>SUM(Y53:Y54)/SUM(K53:K54)</f>
        <v>1.5291666666667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0.33333333333333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1</v>
      </c>
      <c r="BP53" s="120">
        <f>IF(Q53=0,"",IF(BO53=0,"",(BO53/Q53)))</f>
        <v>0.33333333333333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1</v>
      </c>
      <c r="BY53" s="127">
        <f>IF(Q53=0,"",IF(BX53=0,"",(BX53/Q53)))</f>
        <v>0.33333333333333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144</v>
      </c>
      <c r="C54" s="189" t="s">
        <v>58</v>
      </c>
      <c r="D54" s="189"/>
      <c r="E54" s="189" t="s">
        <v>140</v>
      </c>
      <c r="F54" s="189" t="s">
        <v>141</v>
      </c>
      <c r="G54" s="189" t="s">
        <v>77</v>
      </c>
      <c r="H54" s="89"/>
      <c r="I54" s="89"/>
      <c r="J54" s="89"/>
      <c r="K54" s="181"/>
      <c r="L54" s="80">
        <v>11</v>
      </c>
      <c r="M54" s="80">
        <v>10</v>
      </c>
      <c r="N54" s="80">
        <v>2</v>
      </c>
      <c r="O54" s="91">
        <v>2</v>
      </c>
      <c r="P54" s="92">
        <v>0</v>
      </c>
      <c r="Q54" s="93">
        <f>O54+P54</f>
        <v>2</v>
      </c>
      <c r="R54" s="81">
        <f>IFERROR(Q54/N54,"-")</f>
        <v>1</v>
      </c>
      <c r="S54" s="80">
        <v>0</v>
      </c>
      <c r="T54" s="80">
        <v>0</v>
      </c>
      <c r="U54" s="81">
        <f>IFERROR(T54/(Q54),"-")</f>
        <v>0</v>
      </c>
      <c r="V54" s="82"/>
      <c r="W54" s="83">
        <v>2</v>
      </c>
      <c r="X54" s="81">
        <f>IF(Q54=0,"-",W54/Q54)</f>
        <v>1</v>
      </c>
      <c r="Y54" s="186">
        <v>183500</v>
      </c>
      <c r="Z54" s="187">
        <f>IFERROR(Y54/Q54,"-")</f>
        <v>91750</v>
      </c>
      <c r="AA54" s="187">
        <f>IFERROR(Y54/W54,"-")</f>
        <v>91750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2</v>
      </c>
      <c r="BG54" s="113">
        <f>IF(Q54=0,"",IF(BF54=0,"",(BF54/Q54)))</f>
        <v>1</v>
      </c>
      <c r="BH54" s="112">
        <v>2</v>
      </c>
      <c r="BI54" s="114">
        <f>IFERROR(BH54/BF54,"-")</f>
        <v>1</v>
      </c>
      <c r="BJ54" s="115">
        <v>183500</v>
      </c>
      <c r="BK54" s="116">
        <f>IFERROR(BJ54/BF54,"-")</f>
        <v>91750</v>
      </c>
      <c r="BL54" s="117"/>
      <c r="BM54" s="117">
        <v>1</v>
      </c>
      <c r="BN54" s="117">
        <v>1</v>
      </c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2</v>
      </c>
      <c r="CQ54" s="141">
        <v>183500</v>
      </c>
      <c r="CR54" s="141">
        <v>176000</v>
      </c>
      <c r="CS54" s="141"/>
      <c r="CT54" s="142" t="str">
        <f>IF(AND(CR54=0,CS54=0),"",IF(AND(CR54&lt;=100000,CS54&lt;=100000),"",IF(CR54/CQ54&gt;0.7,"男高",IF(CS54/CQ54&gt;0.7,"女高",""))))</f>
        <v>男高</v>
      </c>
    </row>
    <row r="55" spans="1:99">
      <c r="A55" s="79">
        <f>AC55</f>
        <v>7.2555555555556</v>
      </c>
      <c r="B55" s="189" t="s">
        <v>145</v>
      </c>
      <c r="C55" s="189" t="s">
        <v>58</v>
      </c>
      <c r="D55" s="189"/>
      <c r="E55" s="189" t="s">
        <v>146</v>
      </c>
      <c r="F55" s="189" t="s">
        <v>147</v>
      </c>
      <c r="G55" s="189" t="s">
        <v>61</v>
      </c>
      <c r="H55" s="89" t="s">
        <v>148</v>
      </c>
      <c r="I55" s="89" t="s">
        <v>142</v>
      </c>
      <c r="J55" s="89" t="s">
        <v>149</v>
      </c>
      <c r="K55" s="181">
        <v>90000</v>
      </c>
      <c r="L55" s="80">
        <v>0</v>
      </c>
      <c r="M55" s="80">
        <v>0</v>
      </c>
      <c r="N55" s="80">
        <v>77</v>
      </c>
      <c r="O55" s="91">
        <v>0</v>
      </c>
      <c r="P55" s="92">
        <v>0</v>
      </c>
      <c r="Q55" s="93">
        <f>O55+P55</f>
        <v>0</v>
      </c>
      <c r="R55" s="81">
        <f>IFERROR(Q55/N55,"-")</f>
        <v>0</v>
      </c>
      <c r="S55" s="80">
        <v>0</v>
      </c>
      <c r="T55" s="80">
        <v>0</v>
      </c>
      <c r="U55" s="81" t="str">
        <f>IFERROR(T55/(Q55),"-")</f>
        <v>-</v>
      </c>
      <c r="V55" s="82">
        <f>IFERROR(K55/SUM(Q55:Q57),"-")</f>
        <v>6000</v>
      </c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>
        <f>SUM(Y55:Y57)-SUM(K55:K57)</f>
        <v>563000</v>
      </c>
      <c r="AC55" s="85">
        <f>SUM(Y55:Y57)/SUM(K55:K57)</f>
        <v>7.2555555555556</v>
      </c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150</v>
      </c>
      <c r="C56" s="189" t="s">
        <v>58</v>
      </c>
      <c r="D56" s="189"/>
      <c r="E56" s="189" t="s">
        <v>146</v>
      </c>
      <c r="F56" s="189" t="s">
        <v>147</v>
      </c>
      <c r="G56" s="189" t="s">
        <v>61</v>
      </c>
      <c r="H56" s="89"/>
      <c r="I56" s="89"/>
      <c r="J56" s="89"/>
      <c r="K56" s="181"/>
      <c r="L56" s="80">
        <v>34</v>
      </c>
      <c r="M56" s="80">
        <v>0</v>
      </c>
      <c r="N56" s="80">
        <v>125</v>
      </c>
      <c r="O56" s="91">
        <v>10</v>
      </c>
      <c r="P56" s="92">
        <v>0</v>
      </c>
      <c r="Q56" s="93">
        <f>O56+P56</f>
        <v>10</v>
      </c>
      <c r="R56" s="81">
        <f>IFERROR(Q56/N56,"-")</f>
        <v>0.08</v>
      </c>
      <c r="S56" s="80">
        <v>2</v>
      </c>
      <c r="T56" s="80">
        <v>1</v>
      </c>
      <c r="U56" s="81">
        <f>IFERROR(T56/(Q56),"-")</f>
        <v>0.1</v>
      </c>
      <c r="V56" s="82"/>
      <c r="W56" s="83">
        <v>2</v>
      </c>
      <c r="X56" s="81">
        <f>IF(Q56=0,"-",W56/Q56)</f>
        <v>0.2</v>
      </c>
      <c r="Y56" s="186">
        <v>22000</v>
      </c>
      <c r="Z56" s="187">
        <f>IFERROR(Y56/Q56,"-")</f>
        <v>2200</v>
      </c>
      <c r="AA56" s="187">
        <f>IFERROR(Y56/W56,"-")</f>
        <v>11000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3</v>
      </c>
      <c r="AO56" s="101">
        <f>IF(Q56=0,"",IF(AN56=0,"",(AN56/Q56)))</f>
        <v>0.3</v>
      </c>
      <c r="AP56" s="100">
        <v>1</v>
      </c>
      <c r="AQ56" s="102">
        <f>IFERROR(AP56/AN56,"-")</f>
        <v>0.33333333333333</v>
      </c>
      <c r="AR56" s="103">
        <v>19000</v>
      </c>
      <c r="AS56" s="104">
        <f>IFERROR(AR56/AN56,"-")</f>
        <v>6333.3333333333</v>
      </c>
      <c r="AT56" s="105"/>
      <c r="AU56" s="105"/>
      <c r="AV56" s="105">
        <v>1</v>
      </c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3</v>
      </c>
      <c r="BG56" s="113">
        <f>IF(Q56=0,"",IF(BF56=0,"",(BF56/Q56)))</f>
        <v>0.3</v>
      </c>
      <c r="BH56" s="112">
        <v>1</v>
      </c>
      <c r="BI56" s="114">
        <f>IFERROR(BH56/BF56,"-")</f>
        <v>0.33333333333333</v>
      </c>
      <c r="BJ56" s="115">
        <v>3000</v>
      </c>
      <c r="BK56" s="116">
        <f>IFERROR(BJ56/BF56,"-")</f>
        <v>1000</v>
      </c>
      <c r="BL56" s="117">
        <v>1</v>
      </c>
      <c r="BM56" s="117"/>
      <c r="BN56" s="117"/>
      <c r="BO56" s="119">
        <v>3</v>
      </c>
      <c r="BP56" s="120">
        <f>IF(Q56=0,"",IF(BO56=0,"",(BO56/Q56)))</f>
        <v>0.3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0.1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2</v>
      </c>
      <c r="CQ56" s="141">
        <v>22000</v>
      </c>
      <c r="CR56" s="141">
        <v>19000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151</v>
      </c>
      <c r="C57" s="189" t="s">
        <v>58</v>
      </c>
      <c r="D57" s="189"/>
      <c r="E57" s="189" t="s">
        <v>146</v>
      </c>
      <c r="F57" s="189" t="s">
        <v>147</v>
      </c>
      <c r="G57" s="189" t="s">
        <v>77</v>
      </c>
      <c r="H57" s="89"/>
      <c r="I57" s="89"/>
      <c r="J57" s="89"/>
      <c r="K57" s="181"/>
      <c r="L57" s="80">
        <v>19</v>
      </c>
      <c r="M57" s="80">
        <v>13</v>
      </c>
      <c r="N57" s="80">
        <v>12</v>
      </c>
      <c r="O57" s="91">
        <v>5</v>
      </c>
      <c r="P57" s="92">
        <v>0</v>
      </c>
      <c r="Q57" s="93">
        <f>O57+P57</f>
        <v>5</v>
      </c>
      <c r="R57" s="81">
        <f>IFERROR(Q57/N57,"-")</f>
        <v>0.41666666666667</v>
      </c>
      <c r="S57" s="80">
        <v>1</v>
      </c>
      <c r="T57" s="80">
        <v>1</v>
      </c>
      <c r="U57" s="81">
        <f>IFERROR(T57/(Q57),"-")</f>
        <v>0.2</v>
      </c>
      <c r="V57" s="82"/>
      <c r="W57" s="83">
        <v>1</v>
      </c>
      <c r="X57" s="81">
        <f>IF(Q57=0,"-",W57/Q57)</f>
        <v>0.2</v>
      </c>
      <c r="Y57" s="186">
        <v>631000</v>
      </c>
      <c r="Z57" s="187">
        <f>IFERROR(Y57/Q57,"-")</f>
        <v>126200</v>
      </c>
      <c r="AA57" s="187">
        <f>IFERROR(Y57/W57,"-")</f>
        <v>631000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>
        <v>1</v>
      </c>
      <c r="AO57" s="101">
        <f>IF(Q57=0,"",IF(AN57=0,"",(AN57/Q57)))</f>
        <v>0.2</v>
      </c>
      <c r="AP57" s="100"/>
      <c r="AQ57" s="102">
        <f>IFERROR(AP57/AN57,"-")</f>
        <v>0</v>
      </c>
      <c r="AR57" s="103"/>
      <c r="AS57" s="104">
        <f>IFERROR(AR57/AN57,"-")</f>
        <v>0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0.2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1</v>
      </c>
      <c r="BP57" s="120">
        <f>IF(Q57=0,"",IF(BO57=0,"",(BO57/Q57)))</f>
        <v>0.2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2</v>
      </c>
      <c r="BY57" s="127">
        <f>IF(Q57=0,"",IF(BX57=0,"",(BX57/Q57)))</f>
        <v>0.4</v>
      </c>
      <c r="BZ57" s="128">
        <v>1</v>
      </c>
      <c r="CA57" s="129">
        <f>IFERROR(BZ57/BX57,"-")</f>
        <v>0.5</v>
      </c>
      <c r="CB57" s="130">
        <v>631000</v>
      </c>
      <c r="CC57" s="131">
        <f>IFERROR(CB57/BX57,"-")</f>
        <v>315500</v>
      </c>
      <c r="CD57" s="132"/>
      <c r="CE57" s="132"/>
      <c r="CF57" s="132">
        <v>1</v>
      </c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1</v>
      </c>
      <c r="CQ57" s="141">
        <v>631000</v>
      </c>
      <c r="CR57" s="141">
        <v>631000</v>
      </c>
      <c r="CS57" s="141"/>
      <c r="CT57" s="142" t="str">
        <f>IF(AND(CR57=0,CS57=0),"",IF(AND(CR57&lt;=100000,CS57&lt;=100000),"",IF(CR57/CQ57&gt;0.7,"男高",IF(CS57/CQ57&gt;0.7,"女高",""))))</f>
        <v>男高</v>
      </c>
    </row>
    <row r="58" spans="1:99">
      <c r="A58" s="79">
        <f>AC58</f>
        <v>0.10666666666667</v>
      </c>
      <c r="B58" s="189" t="s">
        <v>152</v>
      </c>
      <c r="C58" s="189" t="s">
        <v>58</v>
      </c>
      <c r="D58" s="189"/>
      <c r="E58" s="189" t="s">
        <v>140</v>
      </c>
      <c r="F58" s="189" t="s">
        <v>141</v>
      </c>
      <c r="G58" s="189" t="s">
        <v>82</v>
      </c>
      <c r="H58" s="89" t="s">
        <v>67</v>
      </c>
      <c r="I58" s="89" t="s">
        <v>142</v>
      </c>
      <c r="J58" s="190" t="s">
        <v>143</v>
      </c>
      <c r="K58" s="181">
        <v>150000</v>
      </c>
      <c r="L58" s="80">
        <v>2</v>
      </c>
      <c r="M58" s="80">
        <v>0</v>
      </c>
      <c r="N58" s="80">
        <v>27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>
        <f>IFERROR(K58/SUM(Q58:Q59),"-")</f>
        <v>25000</v>
      </c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>
        <f>SUM(Y58:Y59)-SUM(K58:K59)</f>
        <v>-134000</v>
      </c>
      <c r="AC58" s="85">
        <f>SUM(Y58:Y59)/SUM(K58:K59)</f>
        <v>0.10666666666667</v>
      </c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153</v>
      </c>
      <c r="C59" s="189" t="s">
        <v>58</v>
      </c>
      <c r="D59" s="189"/>
      <c r="E59" s="189" t="s">
        <v>140</v>
      </c>
      <c r="F59" s="189" t="s">
        <v>141</v>
      </c>
      <c r="G59" s="189" t="s">
        <v>77</v>
      </c>
      <c r="H59" s="89"/>
      <c r="I59" s="89"/>
      <c r="J59" s="89"/>
      <c r="K59" s="181"/>
      <c r="L59" s="80">
        <v>23</v>
      </c>
      <c r="M59" s="80">
        <v>19</v>
      </c>
      <c r="N59" s="80">
        <v>9</v>
      </c>
      <c r="O59" s="91">
        <v>6</v>
      </c>
      <c r="P59" s="92">
        <v>0</v>
      </c>
      <c r="Q59" s="93">
        <f>O59+P59</f>
        <v>6</v>
      </c>
      <c r="R59" s="81">
        <f>IFERROR(Q59/N59,"-")</f>
        <v>0.66666666666667</v>
      </c>
      <c r="S59" s="80">
        <v>2</v>
      </c>
      <c r="T59" s="80">
        <v>0</v>
      </c>
      <c r="U59" s="81">
        <f>IFERROR(T59/(Q59),"-")</f>
        <v>0</v>
      </c>
      <c r="V59" s="82"/>
      <c r="W59" s="83">
        <v>2</v>
      </c>
      <c r="X59" s="81">
        <f>IF(Q59=0,"-",W59/Q59)</f>
        <v>0.33333333333333</v>
      </c>
      <c r="Y59" s="186">
        <v>16000</v>
      </c>
      <c r="Z59" s="187">
        <f>IFERROR(Y59/Q59,"-")</f>
        <v>2666.6666666667</v>
      </c>
      <c r="AA59" s="187">
        <f>IFERROR(Y59/W59,"-")</f>
        <v>8000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2</v>
      </c>
      <c r="BP59" s="120">
        <f>IF(Q59=0,"",IF(BO59=0,"",(BO59/Q59)))</f>
        <v>0.33333333333333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3</v>
      </c>
      <c r="BY59" s="127">
        <f>IF(Q59=0,"",IF(BX59=0,"",(BX59/Q59)))</f>
        <v>0.5</v>
      </c>
      <c r="BZ59" s="128">
        <v>2</v>
      </c>
      <c r="CA59" s="129">
        <f>IFERROR(BZ59/BX59,"-")</f>
        <v>0.66666666666667</v>
      </c>
      <c r="CB59" s="130">
        <v>16000</v>
      </c>
      <c r="CC59" s="131">
        <f>IFERROR(CB59/BX59,"-")</f>
        <v>5333.3333333333</v>
      </c>
      <c r="CD59" s="132">
        <v>1</v>
      </c>
      <c r="CE59" s="132"/>
      <c r="CF59" s="132">
        <v>1</v>
      </c>
      <c r="CG59" s="133">
        <v>1</v>
      </c>
      <c r="CH59" s="134">
        <f>IF(Q59=0,"",IF(CG59=0,"",(CG59/Q59)))</f>
        <v>0.16666666666667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2</v>
      </c>
      <c r="CQ59" s="141">
        <v>16000</v>
      </c>
      <c r="CR59" s="141">
        <v>13000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0.54444444444444</v>
      </c>
      <c r="B60" s="189" t="s">
        <v>154</v>
      </c>
      <c r="C60" s="189" t="s">
        <v>58</v>
      </c>
      <c r="D60" s="189"/>
      <c r="E60" s="189" t="s">
        <v>146</v>
      </c>
      <c r="F60" s="189" t="s">
        <v>147</v>
      </c>
      <c r="G60" s="189" t="s">
        <v>61</v>
      </c>
      <c r="H60" s="89" t="s">
        <v>155</v>
      </c>
      <c r="I60" s="89" t="s">
        <v>142</v>
      </c>
      <c r="J60" s="89" t="s">
        <v>156</v>
      </c>
      <c r="K60" s="181">
        <v>90000</v>
      </c>
      <c r="L60" s="80">
        <v>1</v>
      </c>
      <c r="M60" s="80">
        <v>0</v>
      </c>
      <c r="N60" s="80">
        <v>44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>
        <f>IFERROR(K60/SUM(Q60:Q62),"-")</f>
        <v>15000</v>
      </c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>
        <f>SUM(Y60:Y62)-SUM(K60:K62)</f>
        <v>-41000</v>
      </c>
      <c r="AC60" s="85">
        <f>SUM(Y60:Y62)/SUM(K60:K62)</f>
        <v>0.54444444444444</v>
      </c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157</v>
      </c>
      <c r="C61" s="189" t="s">
        <v>58</v>
      </c>
      <c r="D61" s="189"/>
      <c r="E61" s="189" t="s">
        <v>146</v>
      </c>
      <c r="F61" s="189" t="s">
        <v>147</v>
      </c>
      <c r="G61" s="189" t="s">
        <v>61</v>
      </c>
      <c r="H61" s="89"/>
      <c r="I61" s="89"/>
      <c r="J61" s="89"/>
      <c r="K61" s="181"/>
      <c r="L61" s="80">
        <v>16</v>
      </c>
      <c r="M61" s="80">
        <v>0</v>
      </c>
      <c r="N61" s="80">
        <v>47</v>
      </c>
      <c r="O61" s="91">
        <v>3</v>
      </c>
      <c r="P61" s="92">
        <v>0</v>
      </c>
      <c r="Q61" s="93">
        <f>O61+P61</f>
        <v>3</v>
      </c>
      <c r="R61" s="81">
        <f>IFERROR(Q61/N61,"-")</f>
        <v>0.063829787234043</v>
      </c>
      <c r="S61" s="80">
        <v>0</v>
      </c>
      <c r="T61" s="80">
        <v>0</v>
      </c>
      <c r="U61" s="81">
        <f>IFERROR(T61/(Q61),"-")</f>
        <v>0</v>
      </c>
      <c r="V61" s="82"/>
      <c r="W61" s="83">
        <v>1</v>
      </c>
      <c r="X61" s="81">
        <f>IF(Q61=0,"-",W61/Q61)</f>
        <v>0.33333333333333</v>
      </c>
      <c r="Y61" s="186">
        <v>5000</v>
      </c>
      <c r="Z61" s="187">
        <f>IFERROR(Y61/Q61,"-")</f>
        <v>1666.6666666667</v>
      </c>
      <c r="AA61" s="187">
        <f>IFERROR(Y61/W61,"-")</f>
        <v>5000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2</v>
      </c>
      <c r="BP61" s="120">
        <f>IF(Q61=0,"",IF(BO61=0,"",(BO61/Q61)))</f>
        <v>0.66666666666667</v>
      </c>
      <c r="BQ61" s="121">
        <v>1</v>
      </c>
      <c r="BR61" s="122">
        <f>IFERROR(BQ61/BO61,"-")</f>
        <v>0.5</v>
      </c>
      <c r="BS61" s="123">
        <v>5000</v>
      </c>
      <c r="BT61" s="124">
        <f>IFERROR(BS61/BO61,"-")</f>
        <v>2500</v>
      </c>
      <c r="BU61" s="125">
        <v>1</v>
      </c>
      <c r="BV61" s="125"/>
      <c r="BW61" s="125"/>
      <c r="BX61" s="126">
        <v>1</v>
      </c>
      <c r="BY61" s="127">
        <f>IF(Q61=0,"",IF(BX61=0,"",(BX61/Q61)))</f>
        <v>0.33333333333333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1</v>
      </c>
      <c r="CQ61" s="141">
        <v>5000</v>
      </c>
      <c r="CR61" s="141">
        <v>5000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158</v>
      </c>
      <c r="C62" s="189" t="s">
        <v>58</v>
      </c>
      <c r="D62" s="189"/>
      <c r="E62" s="189" t="s">
        <v>146</v>
      </c>
      <c r="F62" s="189" t="s">
        <v>147</v>
      </c>
      <c r="G62" s="189" t="s">
        <v>77</v>
      </c>
      <c r="H62" s="89"/>
      <c r="I62" s="89"/>
      <c r="J62" s="89"/>
      <c r="K62" s="181"/>
      <c r="L62" s="80">
        <v>10</v>
      </c>
      <c r="M62" s="80">
        <v>9</v>
      </c>
      <c r="N62" s="80">
        <v>1</v>
      </c>
      <c r="O62" s="91">
        <v>3</v>
      </c>
      <c r="P62" s="92">
        <v>0</v>
      </c>
      <c r="Q62" s="93">
        <f>O62+P62</f>
        <v>3</v>
      </c>
      <c r="R62" s="81">
        <f>IFERROR(Q62/N62,"-")</f>
        <v>3</v>
      </c>
      <c r="S62" s="80">
        <v>1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6">
        <v>44000</v>
      </c>
      <c r="Z62" s="187">
        <f>IFERROR(Y62/Q62,"-")</f>
        <v>14666.666666667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2</v>
      </c>
      <c r="BY62" s="127">
        <f>IF(Q62=0,"",IF(BX62=0,"",(BX62/Q62)))</f>
        <v>0.66666666666667</v>
      </c>
      <c r="BZ62" s="128">
        <v>1</v>
      </c>
      <c r="CA62" s="129">
        <f>IFERROR(BZ62/BX62,"-")</f>
        <v>0.5</v>
      </c>
      <c r="CB62" s="130">
        <v>223000</v>
      </c>
      <c r="CC62" s="131">
        <f>IFERROR(CB62/BX62,"-")</f>
        <v>111500</v>
      </c>
      <c r="CD62" s="132"/>
      <c r="CE62" s="132"/>
      <c r="CF62" s="132">
        <v>1</v>
      </c>
      <c r="CG62" s="133">
        <v>1</v>
      </c>
      <c r="CH62" s="134">
        <f>IF(Q62=0,"",IF(CG62=0,"",(CG62/Q62)))</f>
        <v>0.33333333333333</v>
      </c>
      <c r="CI62" s="135">
        <v>1</v>
      </c>
      <c r="CJ62" s="136">
        <f>IFERROR(CI62/CG62,"-")</f>
        <v>1</v>
      </c>
      <c r="CK62" s="137">
        <v>705000</v>
      </c>
      <c r="CL62" s="138">
        <f>IFERROR(CK62/CG62,"-")</f>
        <v>705000</v>
      </c>
      <c r="CM62" s="139"/>
      <c r="CN62" s="139"/>
      <c r="CO62" s="139">
        <v>1</v>
      </c>
      <c r="CP62" s="140">
        <v>0</v>
      </c>
      <c r="CQ62" s="141">
        <v>44000</v>
      </c>
      <c r="CR62" s="141">
        <v>705000</v>
      </c>
      <c r="CS62" s="141"/>
      <c r="CT62" s="142" t="str">
        <f>IF(AND(CR62=0,CS62=0),"",IF(AND(CR62&lt;=100000,CS62&lt;=100000),"",IF(CR62/CQ62&gt;0.7,"男高",IF(CS62/CQ62&gt;0.7,"女高",""))))</f>
        <v>男高</v>
      </c>
    </row>
    <row r="63" spans="1:99">
      <c r="A63" s="79">
        <f>AC63</f>
        <v>0.02</v>
      </c>
      <c r="B63" s="189" t="s">
        <v>159</v>
      </c>
      <c r="C63" s="189" t="s">
        <v>58</v>
      </c>
      <c r="D63" s="189"/>
      <c r="E63" s="189" t="s">
        <v>160</v>
      </c>
      <c r="F63" s="189" t="s">
        <v>161</v>
      </c>
      <c r="G63" s="189" t="s">
        <v>61</v>
      </c>
      <c r="H63" s="89" t="s">
        <v>83</v>
      </c>
      <c r="I63" s="89" t="s">
        <v>162</v>
      </c>
      <c r="J63" s="191" t="s">
        <v>163</v>
      </c>
      <c r="K63" s="181">
        <v>150000</v>
      </c>
      <c r="L63" s="80">
        <v>18</v>
      </c>
      <c r="M63" s="80">
        <v>0</v>
      </c>
      <c r="N63" s="80">
        <v>79</v>
      </c>
      <c r="O63" s="91">
        <v>11</v>
      </c>
      <c r="P63" s="92">
        <v>0</v>
      </c>
      <c r="Q63" s="93">
        <f>O63+P63</f>
        <v>11</v>
      </c>
      <c r="R63" s="81">
        <f>IFERROR(Q63/N63,"-")</f>
        <v>0.13924050632911</v>
      </c>
      <c r="S63" s="80">
        <v>0</v>
      </c>
      <c r="T63" s="80">
        <v>4</v>
      </c>
      <c r="U63" s="81">
        <f>IFERROR(T63/(Q63),"-")</f>
        <v>0.36363636363636</v>
      </c>
      <c r="V63" s="82">
        <f>IFERROR(K63/SUM(Q63:Q64),"-")</f>
        <v>10714.285714286</v>
      </c>
      <c r="W63" s="83">
        <v>1</v>
      </c>
      <c r="X63" s="81">
        <f>IF(Q63=0,"-",W63/Q63)</f>
        <v>0.090909090909091</v>
      </c>
      <c r="Y63" s="186">
        <v>3000</v>
      </c>
      <c r="Z63" s="187">
        <f>IFERROR(Y63/Q63,"-")</f>
        <v>272.72727272727</v>
      </c>
      <c r="AA63" s="187">
        <f>IFERROR(Y63/W63,"-")</f>
        <v>3000</v>
      </c>
      <c r="AB63" s="181">
        <f>SUM(Y63:Y64)-SUM(K63:K64)</f>
        <v>-147000</v>
      </c>
      <c r="AC63" s="85">
        <f>SUM(Y63:Y64)/SUM(K63:K64)</f>
        <v>0.02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>
        <v>2</v>
      </c>
      <c r="AO63" s="101">
        <f>IF(Q63=0,"",IF(AN63=0,"",(AN63/Q63)))</f>
        <v>0.18181818181818</v>
      </c>
      <c r="AP63" s="100"/>
      <c r="AQ63" s="102">
        <f>IFERROR(AP63/AN63,"-")</f>
        <v>0</v>
      </c>
      <c r="AR63" s="103"/>
      <c r="AS63" s="104">
        <f>IFERROR(AR63/AN63,"-")</f>
        <v>0</v>
      </c>
      <c r="AT63" s="105"/>
      <c r="AU63" s="105"/>
      <c r="AV63" s="105"/>
      <c r="AW63" s="106">
        <v>1</v>
      </c>
      <c r="AX63" s="107">
        <f>IF(Q63=0,"",IF(AW63=0,"",(AW63/Q63)))</f>
        <v>0.090909090909091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>
        <v>2</v>
      </c>
      <c r="BG63" s="113">
        <f>IF(Q63=0,"",IF(BF63=0,"",(BF63/Q63)))</f>
        <v>0.18181818181818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4</v>
      </c>
      <c r="BP63" s="120">
        <f>IF(Q63=0,"",IF(BO63=0,"",(BO63/Q63)))</f>
        <v>0.36363636363636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0.090909090909091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0.090909090909091</v>
      </c>
      <c r="CI63" s="135">
        <v>1</v>
      </c>
      <c r="CJ63" s="136">
        <f>IFERROR(CI63/CG63,"-")</f>
        <v>1</v>
      </c>
      <c r="CK63" s="137">
        <v>3000</v>
      </c>
      <c r="CL63" s="138">
        <f>IFERROR(CK63/CG63,"-")</f>
        <v>3000</v>
      </c>
      <c r="CM63" s="139">
        <v>1</v>
      </c>
      <c r="CN63" s="139"/>
      <c r="CO63" s="139"/>
      <c r="CP63" s="140">
        <v>1</v>
      </c>
      <c r="CQ63" s="141">
        <v>3000</v>
      </c>
      <c r="CR63" s="141">
        <v>3000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164</v>
      </c>
      <c r="C64" s="189" t="s">
        <v>58</v>
      </c>
      <c r="D64" s="189"/>
      <c r="E64" s="189" t="s">
        <v>160</v>
      </c>
      <c r="F64" s="189" t="s">
        <v>161</v>
      </c>
      <c r="G64" s="189" t="s">
        <v>77</v>
      </c>
      <c r="H64" s="89"/>
      <c r="I64" s="89"/>
      <c r="J64" s="89"/>
      <c r="K64" s="181"/>
      <c r="L64" s="80">
        <v>35</v>
      </c>
      <c r="M64" s="80">
        <v>28</v>
      </c>
      <c r="N64" s="80">
        <v>15</v>
      </c>
      <c r="O64" s="91">
        <v>3</v>
      </c>
      <c r="P64" s="92">
        <v>0</v>
      </c>
      <c r="Q64" s="93">
        <f>O64+P64</f>
        <v>3</v>
      </c>
      <c r="R64" s="81">
        <f>IFERROR(Q64/N64,"-")</f>
        <v>0.2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>
        <v>3</v>
      </c>
      <c r="BY64" s="127">
        <f>IF(Q64=0,"",IF(BX64=0,"",(BX64/Q64)))</f>
        <v>1</v>
      </c>
      <c r="BZ64" s="128">
        <v>1</v>
      </c>
      <c r="CA64" s="129">
        <f>IFERROR(BZ64/BX64,"-")</f>
        <v>0.33333333333333</v>
      </c>
      <c r="CB64" s="130">
        <v>16000</v>
      </c>
      <c r="CC64" s="131">
        <f>IFERROR(CB64/BX64,"-")</f>
        <v>5333.3333333333</v>
      </c>
      <c r="CD64" s="132"/>
      <c r="CE64" s="132"/>
      <c r="CF64" s="132">
        <v>1</v>
      </c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>
        <v>16000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1.72</v>
      </c>
      <c r="B65" s="189" t="s">
        <v>165</v>
      </c>
      <c r="C65" s="189" t="s">
        <v>58</v>
      </c>
      <c r="D65" s="189"/>
      <c r="E65" s="189" t="s">
        <v>146</v>
      </c>
      <c r="F65" s="189" t="s">
        <v>166</v>
      </c>
      <c r="G65" s="189" t="s">
        <v>82</v>
      </c>
      <c r="H65" s="89" t="s">
        <v>83</v>
      </c>
      <c r="I65" s="89" t="s">
        <v>162</v>
      </c>
      <c r="J65" s="191" t="s">
        <v>167</v>
      </c>
      <c r="K65" s="181">
        <v>150000</v>
      </c>
      <c r="L65" s="80">
        <v>0</v>
      </c>
      <c r="M65" s="80">
        <v>0</v>
      </c>
      <c r="N65" s="80">
        <v>111</v>
      </c>
      <c r="O65" s="91">
        <v>0</v>
      </c>
      <c r="P65" s="92">
        <v>0</v>
      </c>
      <c r="Q65" s="93">
        <f>O65+P65</f>
        <v>0</v>
      </c>
      <c r="R65" s="81">
        <f>IFERROR(Q65/N65,"-")</f>
        <v>0</v>
      </c>
      <c r="S65" s="80">
        <v>0</v>
      </c>
      <c r="T65" s="80">
        <v>0</v>
      </c>
      <c r="U65" s="81" t="str">
        <f>IFERROR(T65/(Q65),"-")</f>
        <v>-</v>
      </c>
      <c r="V65" s="82">
        <f>IFERROR(K65/SUM(Q65:Q67),"-")</f>
        <v>9375</v>
      </c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>
        <f>SUM(Y65:Y67)-SUM(K65:K67)</f>
        <v>108000</v>
      </c>
      <c r="AC65" s="85">
        <f>SUM(Y65:Y67)/SUM(K65:K67)</f>
        <v>1.72</v>
      </c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168</v>
      </c>
      <c r="C66" s="189" t="s">
        <v>58</v>
      </c>
      <c r="D66" s="189"/>
      <c r="E66" s="189" t="s">
        <v>146</v>
      </c>
      <c r="F66" s="189" t="s">
        <v>166</v>
      </c>
      <c r="G66" s="189" t="s">
        <v>82</v>
      </c>
      <c r="H66" s="89"/>
      <c r="I66" s="89"/>
      <c r="J66" s="89"/>
      <c r="K66" s="181"/>
      <c r="L66" s="80">
        <v>41</v>
      </c>
      <c r="M66" s="80">
        <v>0</v>
      </c>
      <c r="N66" s="80">
        <v>119</v>
      </c>
      <c r="O66" s="91">
        <v>15</v>
      </c>
      <c r="P66" s="92">
        <v>0</v>
      </c>
      <c r="Q66" s="93">
        <f>O66+P66</f>
        <v>15</v>
      </c>
      <c r="R66" s="81">
        <f>IFERROR(Q66/N66,"-")</f>
        <v>0.12605042016807</v>
      </c>
      <c r="S66" s="80">
        <v>3</v>
      </c>
      <c r="T66" s="80">
        <v>5</v>
      </c>
      <c r="U66" s="81">
        <f>IFERROR(T66/(Q66),"-")</f>
        <v>0.33333333333333</v>
      </c>
      <c r="V66" s="82"/>
      <c r="W66" s="83">
        <v>2</v>
      </c>
      <c r="X66" s="81">
        <f>IF(Q66=0,"-",W66/Q66)</f>
        <v>0.13333333333333</v>
      </c>
      <c r="Y66" s="186">
        <v>258000</v>
      </c>
      <c r="Z66" s="187">
        <f>IFERROR(Y66/Q66,"-")</f>
        <v>17200</v>
      </c>
      <c r="AA66" s="187">
        <f>IFERROR(Y66/W66,"-")</f>
        <v>129000</v>
      </c>
      <c r="AB66" s="181"/>
      <c r="AC66" s="85"/>
      <c r="AD66" s="78"/>
      <c r="AE66" s="94">
        <v>1</v>
      </c>
      <c r="AF66" s="95">
        <f>IF(Q66=0,"",IF(AE66=0,"",(AE66/Q66)))</f>
        <v>0.066666666666667</v>
      </c>
      <c r="AG66" s="94"/>
      <c r="AH66" s="96">
        <f>IFERROR(AG66/AE66,"-")</f>
        <v>0</v>
      </c>
      <c r="AI66" s="97"/>
      <c r="AJ66" s="98">
        <f>IFERROR(AI66/AE66,"-")</f>
        <v>0</v>
      </c>
      <c r="AK66" s="99"/>
      <c r="AL66" s="99"/>
      <c r="AM66" s="99"/>
      <c r="AN66" s="100">
        <v>1</v>
      </c>
      <c r="AO66" s="101">
        <f>IF(Q66=0,"",IF(AN66=0,"",(AN66/Q66)))</f>
        <v>0.066666666666667</v>
      </c>
      <c r="AP66" s="100"/>
      <c r="AQ66" s="102">
        <f>IFERROR(AP66/AN66,"-")</f>
        <v>0</v>
      </c>
      <c r="AR66" s="103"/>
      <c r="AS66" s="104">
        <f>IFERROR(AR66/AN66,"-")</f>
        <v>0</v>
      </c>
      <c r="AT66" s="105"/>
      <c r="AU66" s="105"/>
      <c r="AV66" s="105"/>
      <c r="AW66" s="106">
        <v>1</v>
      </c>
      <c r="AX66" s="107">
        <f>IF(Q66=0,"",IF(AW66=0,"",(AW66/Q66)))</f>
        <v>0.066666666666667</v>
      </c>
      <c r="AY66" s="106"/>
      <c r="AZ66" s="108">
        <f>IFERROR(AY66/AW66,"-")</f>
        <v>0</v>
      </c>
      <c r="BA66" s="109"/>
      <c r="BB66" s="110">
        <f>IFERROR(BA66/AW66,"-")</f>
        <v>0</v>
      </c>
      <c r="BC66" s="111"/>
      <c r="BD66" s="111"/>
      <c r="BE66" s="111"/>
      <c r="BF66" s="112">
        <v>3</v>
      </c>
      <c r="BG66" s="113">
        <f>IF(Q66=0,"",IF(BF66=0,"",(BF66/Q66)))</f>
        <v>0.2</v>
      </c>
      <c r="BH66" s="112">
        <v>1</v>
      </c>
      <c r="BI66" s="114">
        <f>IFERROR(BH66/BF66,"-")</f>
        <v>0.33333333333333</v>
      </c>
      <c r="BJ66" s="115">
        <v>3000</v>
      </c>
      <c r="BK66" s="116">
        <f>IFERROR(BJ66/BF66,"-")</f>
        <v>1000</v>
      </c>
      <c r="BL66" s="117">
        <v>1</v>
      </c>
      <c r="BM66" s="117"/>
      <c r="BN66" s="117"/>
      <c r="BO66" s="119">
        <v>6</v>
      </c>
      <c r="BP66" s="120">
        <f>IF(Q66=0,"",IF(BO66=0,"",(BO66/Q66)))</f>
        <v>0.4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2</v>
      </c>
      <c r="BY66" s="127">
        <f>IF(Q66=0,"",IF(BX66=0,"",(BX66/Q66)))</f>
        <v>0.13333333333333</v>
      </c>
      <c r="BZ66" s="128">
        <v>1</v>
      </c>
      <c r="CA66" s="129">
        <f>IFERROR(BZ66/BX66,"-")</f>
        <v>0.5</v>
      </c>
      <c r="CB66" s="130">
        <v>255000</v>
      </c>
      <c r="CC66" s="131">
        <f>IFERROR(CB66/BX66,"-")</f>
        <v>127500</v>
      </c>
      <c r="CD66" s="132"/>
      <c r="CE66" s="132"/>
      <c r="CF66" s="132">
        <v>1</v>
      </c>
      <c r="CG66" s="133">
        <v>1</v>
      </c>
      <c r="CH66" s="134">
        <f>IF(Q66=0,"",IF(CG66=0,"",(CG66/Q66)))</f>
        <v>0.066666666666667</v>
      </c>
      <c r="CI66" s="135"/>
      <c r="CJ66" s="136">
        <f>IFERROR(CI66/CG66,"-")</f>
        <v>0</v>
      </c>
      <c r="CK66" s="137"/>
      <c r="CL66" s="138">
        <f>IFERROR(CK66/CG66,"-")</f>
        <v>0</v>
      </c>
      <c r="CM66" s="139"/>
      <c r="CN66" s="139"/>
      <c r="CO66" s="139"/>
      <c r="CP66" s="140">
        <v>2</v>
      </c>
      <c r="CQ66" s="141">
        <v>258000</v>
      </c>
      <c r="CR66" s="141">
        <v>255000</v>
      </c>
      <c r="CS66" s="141"/>
      <c r="CT66" s="142" t="str">
        <f>IF(AND(CR66=0,CS66=0),"",IF(AND(CR66&lt;=100000,CS66&lt;=100000),"",IF(CR66/CQ66&gt;0.7,"男高",IF(CS66/CQ66&gt;0.7,"女高",""))))</f>
        <v>男高</v>
      </c>
    </row>
    <row r="67" spans="1:99">
      <c r="A67" s="79"/>
      <c r="B67" s="189" t="s">
        <v>169</v>
      </c>
      <c r="C67" s="189" t="s">
        <v>58</v>
      </c>
      <c r="D67" s="189"/>
      <c r="E67" s="189" t="s">
        <v>146</v>
      </c>
      <c r="F67" s="189" t="s">
        <v>166</v>
      </c>
      <c r="G67" s="189" t="s">
        <v>77</v>
      </c>
      <c r="H67" s="89"/>
      <c r="I67" s="89"/>
      <c r="J67" s="89"/>
      <c r="K67" s="181"/>
      <c r="L67" s="80">
        <v>9</v>
      </c>
      <c r="M67" s="80">
        <v>8</v>
      </c>
      <c r="N67" s="80">
        <v>2</v>
      </c>
      <c r="O67" s="91">
        <v>1</v>
      </c>
      <c r="P67" s="92">
        <v>0</v>
      </c>
      <c r="Q67" s="93">
        <f>O67+P67</f>
        <v>1</v>
      </c>
      <c r="R67" s="81">
        <f>IFERROR(Q67/N67,"-")</f>
        <v>0.5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/>
      <c r="BP67" s="120">
        <f>IF(Q67=0,"",IF(BO67=0,"",(BO67/Q67)))</f>
        <v>0</v>
      </c>
      <c r="BQ67" s="121"/>
      <c r="BR67" s="122" t="str">
        <f>IFERROR(BQ67/BO67,"-")</f>
        <v>-</v>
      </c>
      <c r="BS67" s="123"/>
      <c r="BT67" s="124" t="str">
        <f>IFERROR(BS67/BO67,"-")</f>
        <v>-</v>
      </c>
      <c r="BU67" s="125"/>
      <c r="BV67" s="125"/>
      <c r="BW67" s="125"/>
      <c r="BX67" s="126">
        <v>1</v>
      </c>
      <c r="BY67" s="127">
        <f>IF(Q67=0,"",IF(BX67=0,"",(BX67/Q67)))</f>
        <v>1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0.073333333333333</v>
      </c>
      <c r="B68" s="189" t="s">
        <v>170</v>
      </c>
      <c r="C68" s="189" t="s">
        <v>58</v>
      </c>
      <c r="D68" s="189"/>
      <c r="E68" s="189" t="s">
        <v>160</v>
      </c>
      <c r="F68" s="189" t="s">
        <v>161</v>
      </c>
      <c r="G68" s="189" t="s">
        <v>82</v>
      </c>
      <c r="H68" s="89" t="s">
        <v>102</v>
      </c>
      <c r="I68" s="89" t="s">
        <v>162</v>
      </c>
      <c r="J68" s="191" t="s">
        <v>163</v>
      </c>
      <c r="K68" s="181">
        <v>150000</v>
      </c>
      <c r="L68" s="80">
        <v>13</v>
      </c>
      <c r="M68" s="80">
        <v>0</v>
      </c>
      <c r="N68" s="80">
        <v>106</v>
      </c>
      <c r="O68" s="91">
        <v>1</v>
      </c>
      <c r="P68" s="92">
        <v>0</v>
      </c>
      <c r="Q68" s="93">
        <f>O68+P68</f>
        <v>1</v>
      </c>
      <c r="R68" s="81">
        <f>IFERROR(Q68/N68,"-")</f>
        <v>0.0094339622641509</v>
      </c>
      <c r="S68" s="80">
        <v>0</v>
      </c>
      <c r="T68" s="80">
        <v>0</v>
      </c>
      <c r="U68" s="81">
        <f>IFERROR(T68/(Q68),"-")</f>
        <v>0</v>
      </c>
      <c r="V68" s="82">
        <f>IFERROR(K68/SUM(Q68:Q69),"-")</f>
        <v>25000</v>
      </c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>
        <f>SUM(Y68:Y69)-SUM(K68:K69)</f>
        <v>-139000</v>
      </c>
      <c r="AC68" s="85">
        <f>SUM(Y68:Y69)/SUM(K68:K69)</f>
        <v>0.073333333333333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1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171</v>
      </c>
      <c r="C69" s="189" t="s">
        <v>58</v>
      </c>
      <c r="D69" s="189"/>
      <c r="E69" s="189" t="s">
        <v>160</v>
      </c>
      <c r="F69" s="189" t="s">
        <v>161</v>
      </c>
      <c r="G69" s="189" t="s">
        <v>77</v>
      </c>
      <c r="H69" s="89"/>
      <c r="I69" s="89"/>
      <c r="J69" s="89"/>
      <c r="K69" s="181"/>
      <c r="L69" s="80">
        <v>31</v>
      </c>
      <c r="M69" s="80">
        <v>18</v>
      </c>
      <c r="N69" s="80">
        <v>3</v>
      </c>
      <c r="O69" s="91">
        <v>5</v>
      </c>
      <c r="P69" s="92">
        <v>0</v>
      </c>
      <c r="Q69" s="93">
        <f>O69+P69</f>
        <v>5</v>
      </c>
      <c r="R69" s="81">
        <f>IFERROR(Q69/N69,"-")</f>
        <v>1.6666666666667</v>
      </c>
      <c r="S69" s="80">
        <v>0</v>
      </c>
      <c r="T69" s="80">
        <v>0</v>
      </c>
      <c r="U69" s="81">
        <f>IFERROR(T69/(Q69),"-")</f>
        <v>0</v>
      </c>
      <c r="V69" s="82"/>
      <c r="W69" s="83">
        <v>1</v>
      </c>
      <c r="X69" s="81">
        <f>IF(Q69=0,"-",W69/Q69)</f>
        <v>0.2</v>
      </c>
      <c r="Y69" s="186">
        <v>11000</v>
      </c>
      <c r="Z69" s="187">
        <f>IFERROR(Y69/Q69,"-")</f>
        <v>2200</v>
      </c>
      <c r="AA69" s="187">
        <f>IFERROR(Y69/W69,"-")</f>
        <v>11000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>
        <v>1</v>
      </c>
      <c r="AO69" s="101">
        <f>IF(Q69=0,"",IF(AN69=0,"",(AN69/Q69)))</f>
        <v>0.2</v>
      </c>
      <c r="AP69" s="100">
        <v>1</v>
      </c>
      <c r="AQ69" s="102">
        <f>IFERROR(AP69/AN69,"-")</f>
        <v>1</v>
      </c>
      <c r="AR69" s="103">
        <v>3000</v>
      </c>
      <c r="AS69" s="104">
        <f>IFERROR(AR69/AN69,"-")</f>
        <v>3000</v>
      </c>
      <c r="AT69" s="105">
        <v>1</v>
      </c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2</v>
      </c>
      <c r="BP69" s="120">
        <f>IF(Q69=0,"",IF(BO69=0,"",(BO69/Q69)))</f>
        <v>0.4</v>
      </c>
      <c r="BQ69" s="121">
        <v>1</v>
      </c>
      <c r="BR69" s="122">
        <f>IFERROR(BQ69/BO69,"-")</f>
        <v>0.5</v>
      </c>
      <c r="BS69" s="123">
        <v>8000</v>
      </c>
      <c r="BT69" s="124">
        <f>IFERROR(BS69/BO69,"-")</f>
        <v>4000</v>
      </c>
      <c r="BU69" s="125"/>
      <c r="BV69" s="125">
        <v>1</v>
      </c>
      <c r="BW69" s="125"/>
      <c r="BX69" s="126">
        <v>1</v>
      </c>
      <c r="BY69" s="127">
        <f>IF(Q69=0,"",IF(BX69=0,"",(BX69/Q69)))</f>
        <v>0.2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>
        <v>1</v>
      </c>
      <c r="CH69" s="134">
        <f>IF(Q69=0,"",IF(CG69=0,"",(CG69/Q69)))</f>
        <v>0.2</v>
      </c>
      <c r="CI69" s="135"/>
      <c r="CJ69" s="136">
        <f>IFERROR(CI69/CG69,"-")</f>
        <v>0</v>
      </c>
      <c r="CK69" s="137"/>
      <c r="CL69" s="138">
        <f>IFERROR(CK69/CG69,"-")</f>
        <v>0</v>
      </c>
      <c r="CM69" s="139"/>
      <c r="CN69" s="139"/>
      <c r="CO69" s="139"/>
      <c r="CP69" s="140">
        <v>1</v>
      </c>
      <c r="CQ69" s="141">
        <v>11000</v>
      </c>
      <c r="CR69" s="141">
        <v>8000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0.77692307692308</v>
      </c>
      <c r="B70" s="189" t="s">
        <v>172</v>
      </c>
      <c r="C70" s="189" t="s">
        <v>58</v>
      </c>
      <c r="D70" s="189"/>
      <c r="E70" s="189" t="s">
        <v>59</v>
      </c>
      <c r="F70" s="189" t="s">
        <v>81</v>
      </c>
      <c r="G70" s="189" t="s">
        <v>61</v>
      </c>
      <c r="H70" s="89" t="s">
        <v>173</v>
      </c>
      <c r="I70" s="89" t="s">
        <v>142</v>
      </c>
      <c r="J70" s="190" t="s">
        <v>64</v>
      </c>
      <c r="K70" s="181">
        <v>130000</v>
      </c>
      <c r="L70" s="80">
        <v>0</v>
      </c>
      <c r="M70" s="80">
        <v>0</v>
      </c>
      <c r="N70" s="80">
        <v>155</v>
      </c>
      <c r="O70" s="91">
        <v>0</v>
      </c>
      <c r="P70" s="92">
        <v>0</v>
      </c>
      <c r="Q70" s="93">
        <f>O70+P70</f>
        <v>0</v>
      </c>
      <c r="R70" s="81">
        <f>IFERROR(Q70/N70,"-")</f>
        <v>0</v>
      </c>
      <c r="S70" s="80">
        <v>0</v>
      </c>
      <c r="T70" s="80">
        <v>0</v>
      </c>
      <c r="U70" s="81" t="str">
        <f>IFERROR(T70/(Q70),"-")</f>
        <v>-</v>
      </c>
      <c r="V70" s="82">
        <f>IFERROR(K70/SUM(Q70:Q72),"-")</f>
        <v>6842.1052631579</v>
      </c>
      <c r="W70" s="83">
        <v>0</v>
      </c>
      <c r="X70" s="81" t="str">
        <f>IF(Q70=0,"-",W70/Q70)</f>
        <v>-</v>
      </c>
      <c r="Y70" s="186">
        <v>0</v>
      </c>
      <c r="Z70" s="187" t="str">
        <f>IFERROR(Y70/Q70,"-")</f>
        <v>-</v>
      </c>
      <c r="AA70" s="187" t="str">
        <f>IFERROR(Y70/W70,"-")</f>
        <v>-</v>
      </c>
      <c r="AB70" s="181">
        <f>SUM(Y70:Y72)-SUM(K70:K72)</f>
        <v>-29000</v>
      </c>
      <c r="AC70" s="85">
        <f>SUM(Y70:Y72)/SUM(K70:K72)</f>
        <v>0.77692307692308</v>
      </c>
      <c r="AD70" s="78"/>
      <c r="AE70" s="94"/>
      <c r="AF70" s="95" t="str">
        <f>IF(Q70=0,"",IF(AE70=0,"",(AE70/Q70)))</f>
        <v/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 t="str">
        <f>IF(Q70=0,"",IF(AN70=0,"",(AN70/Q70)))</f>
        <v/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 t="str">
        <f>IF(Q70=0,"",IF(AW70=0,"",(AW70/Q70)))</f>
        <v/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 t="str">
        <f>IF(Q70=0,"",IF(BF70=0,"",(BF70/Q70)))</f>
        <v/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/>
      <c r="BP70" s="120" t="str">
        <f>IF(Q70=0,"",IF(BO70=0,"",(BO70/Q70)))</f>
        <v/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/>
      <c r="BY70" s="127" t="str">
        <f>IF(Q70=0,"",IF(BX70=0,"",(BX70/Q70)))</f>
        <v/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 t="str">
        <f>IF(Q70=0,"",IF(CG70=0,"",(CG70/Q70)))</f>
        <v/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174</v>
      </c>
      <c r="C71" s="189" t="s">
        <v>58</v>
      </c>
      <c r="D71" s="189"/>
      <c r="E71" s="189" t="s">
        <v>59</v>
      </c>
      <c r="F71" s="189" t="s">
        <v>81</v>
      </c>
      <c r="G71" s="189" t="s">
        <v>61</v>
      </c>
      <c r="H71" s="89"/>
      <c r="I71" s="89"/>
      <c r="J71" s="89"/>
      <c r="K71" s="181"/>
      <c r="L71" s="80">
        <v>38</v>
      </c>
      <c r="M71" s="80">
        <v>0</v>
      </c>
      <c r="N71" s="80">
        <v>133</v>
      </c>
      <c r="O71" s="91">
        <v>15</v>
      </c>
      <c r="P71" s="92">
        <v>0</v>
      </c>
      <c r="Q71" s="93">
        <f>O71+P71</f>
        <v>15</v>
      </c>
      <c r="R71" s="81">
        <f>IFERROR(Q71/N71,"-")</f>
        <v>0.11278195488722</v>
      </c>
      <c r="S71" s="80">
        <v>1</v>
      </c>
      <c r="T71" s="80">
        <v>6</v>
      </c>
      <c r="U71" s="81">
        <f>IFERROR(T71/(Q71),"-")</f>
        <v>0.4</v>
      </c>
      <c r="V71" s="82"/>
      <c r="W71" s="83">
        <v>1</v>
      </c>
      <c r="X71" s="81">
        <f>IF(Q71=0,"-",W71/Q71)</f>
        <v>0.066666666666667</v>
      </c>
      <c r="Y71" s="186">
        <v>101000</v>
      </c>
      <c r="Z71" s="187">
        <f>IFERROR(Y71/Q71,"-")</f>
        <v>6733.3333333333</v>
      </c>
      <c r="AA71" s="187">
        <f>IFERROR(Y71/W71,"-")</f>
        <v>101000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>
        <v>1</v>
      </c>
      <c r="AX71" s="107">
        <f>IF(Q71=0,"",IF(AW71=0,"",(AW71/Q71)))</f>
        <v>0.066666666666667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>
        <v>2</v>
      </c>
      <c r="BG71" s="113">
        <f>IF(Q71=0,"",IF(BF71=0,"",(BF71/Q71)))</f>
        <v>0.13333333333333</v>
      </c>
      <c r="BH71" s="112"/>
      <c r="BI71" s="114">
        <f>IFERROR(BH71/BF71,"-")</f>
        <v>0</v>
      </c>
      <c r="BJ71" s="115"/>
      <c r="BK71" s="116">
        <f>IFERROR(BJ71/BF71,"-")</f>
        <v>0</v>
      </c>
      <c r="BL71" s="117"/>
      <c r="BM71" s="117"/>
      <c r="BN71" s="117"/>
      <c r="BO71" s="119">
        <v>7</v>
      </c>
      <c r="BP71" s="120">
        <f>IF(Q71=0,"",IF(BO71=0,"",(BO71/Q71)))</f>
        <v>0.46666666666667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4</v>
      </c>
      <c r="BY71" s="127">
        <f>IF(Q71=0,"",IF(BX71=0,"",(BX71/Q71)))</f>
        <v>0.26666666666667</v>
      </c>
      <c r="BZ71" s="128">
        <v>1</v>
      </c>
      <c r="CA71" s="129">
        <f>IFERROR(BZ71/BX71,"-")</f>
        <v>0.25</v>
      </c>
      <c r="CB71" s="130">
        <v>101000</v>
      </c>
      <c r="CC71" s="131">
        <f>IFERROR(CB71/BX71,"-")</f>
        <v>25250</v>
      </c>
      <c r="CD71" s="132"/>
      <c r="CE71" s="132"/>
      <c r="CF71" s="132">
        <v>1</v>
      </c>
      <c r="CG71" s="133">
        <v>1</v>
      </c>
      <c r="CH71" s="134">
        <f>IF(Q71=0,"",IF(CG71=0,"",(CG71/Q71)))</f>
        <v>0.066666666666667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1</v>
      </c>
      <c r="CQ71" s="141">
        <v>101000</v>
      </c>
      <c r="CR71" s="141">
        <v>101000</v>
      </c>
      <c r="CS71" s="141"/>
      <c r="CT71" s="142" t="str">
        <f>IF(AND(CR71=0,CS71=0),"",IF(AND(CR71&lt;=100000,CS71&lt;=100000),"",IF(CR71/CQ71&gt;0.7,"男高",IF(CS71/CQ71&gt;0.7,"女高",""))))</f>
        <v>男高</v>
      </c>
    </row>
    <row r="72" spans="1:99">
      <c r="A72" s="79"/>
      <c r="B72" s="189" t="s">
        <v>175</v>
      </c>
      <c r="C72" s="189" t="s">
        <v>58</v>
      </c>
      <c r="D72" s="189"/>
      <c r="E72" s="189" t="s">
        <v>59</v>
      </c>
      <c r="F72" s="189" t="s">
        <v>81</v>
      </c>
      <c r="G72" s="189" t="s">
        <v>77</v>
      </c>
      <c r="H72" s="89"/>
      <c r="I72" s="89"/>
      <c r="J72" s="89"/>
      <c r="K72" s="181"/>
      <c r="L72" s="80">
        <v>21</v>
      </c>
      <c r="M72" s="80">
        <v>19</v>
      </c>
      <c r="N72" s="80">
        <v>3</v>
      </c>
      <c r="O72" s="91">
        <v>4</v>
      </c>
      <c r="P72" s="92">
        <v>0</v>
      </c>
      <c r="Q72" s="93">
        <f>O72+P72</f>
        <v>4</v>
      </c>
      <c r="R72" s="81">
        <f>IFERROR(Q72/N72,"-")</f>
        <v>1.3333333333333</v>
      </c>
      <c r="S72" s="80">
        <v>0</v>
      </c>
      <c r="T72" s="80">
        <v>0</v>
      </c>
      <c r="U72" s="81">
        <f>IFERROR(T72/(Q72),"-")</f>
        <v>0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>
        <v>1</v>
      </c>
      <c r="AX72" s="107">
        <f>IF(Q72=0,"",IF(AW72=0,"",(AW72/Q72)))</f>
        <v>0.25</v>
      </c>
      <c r="AY72" s="106"/>
      <c r="AZ72" s="108">
        <f>IFERROR(AY72/AW72,"-")</f>
        <v>0</v>
      </c>
      <c r="BA72" s="109"/>
      <c r="BB72" s="110">
        <f>IFERROR(BA72/AW72,"-")</f>
        <v>0</v>
      </c>
      <c r="BC72" s="111"/>
      <c r="BD72" s="111"/>
      <c r="BE72" s="111"/>
      <c r="BF72" s="112">
        <v>1</v>
      </c>
      <c r="BG72" s="113">
        <f>IF(Q72=0,"",IF(BF72=0,"",(BF72/Q72)))</f>
        <v>0.25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>
        <v>1</v>
      </c>
      <c r="BP72" s="120">
        <f>IF(Q72=0,"",IF(BO72=0,"",(BO72/Q72)))</f>
        <v>0.25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1</v>
      </c>
      <c r="BY72" s="127">
        <f>IF(Q72=0,"",IF(BX72=0,"",(BX72/Q72)))</f>
        <v>0.25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>
        <f>AC73</f>
        <v>0</v>
      </c>
      <c r="B73" s="189" t="s">
        <v>176</v>
      </c>
      <c r="C73" s="189" t="s">
        <v>58</v>
      </c>
      <c r="D73" s="189"/>
      <c r="E73" s="189" t="s">
        <v>177</v>
      </c>
      <c r="F73" s="189" t="s">
        <v>94</v>
      </c>
      <c r="G73" s="189" t="s">
        <v>61</v>
      </c>
      <c r="H73" s="89" t="s">
        <v>132</v>
      </c>
      <c r="I73" s="89" t="s">
        <v>63</v>
      </c>
      <c r="J73" s="89" t="s">
        <v>178</v>
      </c>
      <c r="K73" s="181">
        <v>120000</v>
      </c>
      <c r="L73" s="80">
        <v>0</v>
      </c>
      <c r="M73" s="80">
        <v>0</v>
      </c>
      <c r="N73" s="80">
        <v>94</v>
      </c>
      <c r="O73" s="91">
        <v>0</v>
      </c>
      <c r="P73" s="92">
        <v>0</v>
      </c>
      <c r="Q73" s="93">
        <f>O73+P73</f>
        <v>0</v>
      </c>
      <c r="R73" s="81">
        <f>IFERROR(Q73/N73,"-")</f>
        <v>0</v>
      </c>
      <c r="S73" s="80">
        <v>0</v>
      </c>
      <c r="T73" s="80">
        <v>0</v>
      </c>
      <c r="U73" s="81" t="str">
        <f>IFERROR(T73/(Q73),"-")</f>
        <v>-</v>
      </c>
      <c r="V73" s="82">
        <f>IFERROR(K73/SUM(Q73:Q75),"-")</f>
        <v>10000</v>
      </c>
      <c r="W73" s="83">
        <v>0</v>
      </c>
      <c r="X73" s="81" t="str">
        <f>IF(Q73=0,"-",W73/Q73)</f>
        <v>-</v>
      </c>
      <c r="Y73" s="186">
        <v>0</v>
      </c>
      <c r="Z73" s="187" t="str">
        <f>IFERROR(Y73/Q73,"-")</f>
        <v>-</v>
      </c>
      <c r="AA73" s="187" t="str">
        <f>IFERROR(Y73/W73,"-")</f>
        <v>-</v>
      </c>
      <c r="AB73" s="181">
        <f>SUM(Y73:Y75)-SUM(K73:K75)</f>
        <v>-120000</v>
      </c>
      <c r="AC73" s="85">
        <f>SUM(Y73:Y75)/SUM(K73:K75)</f>
        <v>0</v>
      </c>
      <c r="AD73" s="78"/>
      <c r="AE73" s="94"/>
      <c r="AF73" s="95" t="str">
        <f>IF(Q73=0,"",IF(AE73=0,"",(AE73/Q73)))</f>
        <v/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 t="str">
        <f>IF(Q73=0,"",IF(AN73=0,"",(AN73/Q73)))</f>
        <v/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 t="str">
        <f>IF(Q73=0,"",IF(AW73=0,"",(AW73/Q73)))</f>
        <v/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 t="str">
        <f>IF(Q73=0,"",IF(BF73=0,"",(BF73/Q73)))</f>
        <v/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 t="str">
        <f>IF(Q73=0,"",IF(BO73=0,"",(BO73/Q73)))</f>
        <v/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 t="str">
        <f>IF(Q73=0,"",IF(BX73=0,"",(BX73/Q73)))</f>
        <v/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 t="str">
        <f>IF(Q73=0,"",IF(CG73=0,"",(CG73/Q73)))</f>
        <v/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179</v>
      </c>
      <c r="C74" s="189" t="s">
        <v>58</v>
      </c>
      <c r="D74" s="189"/>
      <c r="E74" s="189" t="s">
        <v>177</v>
      </c>
      <c r="F74" s="189" t="s">
        <v>94</v>
      </c>
      <c r="G74" s="189" t="s">
        <v>61</v>
      </c>
      <c r="H74" s="89"/>
      <c r="I74" s="89"/>
      <c r="J74" s="89"/>
      <c r="K74" s="181"/>
      <c r="L74" s="80">
        <v>34</v>
      </c>
      <c r="M74" s="80">
        <v>0</v>
      </c>
      <c r="N74" s="80">
        <v>100</v>
      </c>
      <c r="O74" s="91">
        <v>11</v>
      </c>
      <c r="P74" s="92">
        <v>0</v>
      </c>
      <c r="Q74" s="93">
        <f>O74+P74</f>
        <v>11</v>
      </c>
      <c r="R74" s="81">
        <f>IFERROR(Q74/N74,"-")</f>
        <v>0.11</v>
      </c>
      <c r="S74" s="80">
        <v>0</v>
      </c>
      <c r="T74" s="80">
        <v>6</v>
      </c>
      <c r="U74" s="81">
        <f>IFERROR(T74/(Q74),"-")</f>
        <v>0.54545454545455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>
        <v>2</v>
      </c>
      <c r="AO74" s="101">
        <f>IF(Q74=0,"",IF(AN74=0,"",(AN74/Q74)))</f>
        <v>0.18181818181818</v>
      </c>
      <c r="AP74" s="100"/>
      <c r="AQ74" s="102">
        <f>IFERROR(AP74/AN74,"-")</f>
        <v>0</v>
      </c>
      <c r="AR74" s="103"/>
      <c r="AS74" s="104">
        <f>IFERROR(AR74/AN74,"-")</f>
        <v>0</v>
      </c>
      <c r="AT74" s="105"/>
      <c r="AU74" s="105"/>
      <c r="AV74" s="105"/>
      <c r="AW74" s="106">
        <v>1</v>
      </c>
      <c r="AX74" s="107">
        <f>IF(Q74=0,"",IF(AW74=0,"",(AW74/Q74)))</f>
        <v>0.090909090909091</v>
      </c>
      <c r="AY74" s="106"/>
      <c r="AZ74" s="108">
        <f>IFERROR(AY74/AW74,"-")</f>
        <v>0</v>
      </c>
      <c r="BA74" s="109"/>
      <c r="BB74" s="110">
        <f>IFERROR(BA74/AW74,"-")</f>
        <v>0</v>
      </c>
      <c r="BC74" s="111"/>
      <c r="BD74" s="111"/>
      <c r="BE74" s="111"/>
      <c r="BF74" s="112">
        <v>3</v>
      </c>
      <c r="BG74" s="113">
        <f>IF(Q74=0,"",IF(BF74=0,"",(BF74/Q74)))</f>
        <v>0.27272727272727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1</v>
      </c>
      <c r="BP74" s="120">
        <f>IF(Q74=0,"",IF(BO74=0,"",(BO74/Q74)))</f>
        <v>0.090909090909091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4</v>
      </c>
      <c r="BY74" s="127">
        <f>IF(Q74=0,"",IF(BX74=0,"",(BX74/Q74)))</f>
        <v>0.36363636363636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180</v>
      </c>
      <c r="C75" s="189" t="s">
        <v>58</v>
      </c>
      <c r="D75" s="189"/>
      <c r="E75" s="189" t="s">
        <v>177</v>
      </c>
      <c r="F75" s="189" t="s">
        <v>94</v>
      </c>
      <c r="G75" s="189" t="s">
        <v>77</v>
      </c>
      <c r="H75" s="89"/>
      <c r="I75" s="89"/>
      <c r="J75" s="89"/>
      <c r="K75" s="181"/>
      <c r="L75" s="80">
        <v>19</v>
      </c>
      <c r="M75" s="80">
        <v>14</v>
      </c>
      <c r="N75" s="80">
        <v>4</v>
      </c>
      <c r="O75" s="91">
        <v>1</v>
      </c>
      <c r="P75" s="92">
        <v>0</v>
      </c>
      <c r="Q75" s="93">
        <f>O75+P75</f>
        <v>1</v>
      </c>
      <c r="R75" s="81">
        <f>IFERROR(Q75/N75,"-")</f>
        <v>0.25</v>
      </c>
      <c r="S75" s="80">
        <v>0</v>
      </c>
      <c r="T75" s="80">
        <v>0</v>
      </c>
      <c r="U75" s="81">
        <f>IFERROR(T75/(Q75),"-")</f>
        <v>0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1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>
        <f>IF(Q75=0,"",IF(CG75=0,"",(CG75/Q75)))</f>
        <v>0</v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4.5083333333333</v>
      </c>
      <c r="B76" s="189" t="s">
        <v>181</v>
      </c>
      <c r="C76" s="189" t="s">
        <v>58</v>
      </c>
      <c r="D76" s="189"/>
      <c r="E76" s="189" t="s">
        <v>182</v>
      </c>
      <c r="F76" s="189" t="s">
        <v>147</v>
      </c>
      <c r="G76" s="189" t="s">
        <v>82</v>
      </c>
      <c r="H76" s="89" t="s">
        <v>132</v>
      </c>
      <c r="I76" s="89" t="s">
        <v>63</v>
      </c>
      <c r="J76" s="191" t="s">
        <v>167</v>
      </c>
      <c r="K76" s="181">
        <v>120000</v>
      </c>
      <c r="L76" s="80">
        <v>0</v>
      </c>
      <c r="M76" s="80">
        <v>0</v>
      </c>
      <c r="N76" s="80">
        <v>103</v>
      </c>
      <c r="O76" s="91">
        <v>0</v>
      </c>
      <c r="P76" s="92">
        <v>0</v>
      </c>
      <c r="Q76" s="93">
        <f>O76+P76</f>
        <v>0</v>
      </c>
      <c r="R76" s="81">
        <f>IFERROR(Q76/N76,"-")</f>
        <v>0</v>
      </c>
      <c r="S76" s="80">
        <v>0</v>
      </c>
      <c r="T76" s="80">
        <v>0</v>
      </c>
      <c r="U76" s="81" t="str">
        <f>IFERROR(T76/(Q76),"-")</f>
        <v>-</v>
      </c>
      <c r="V76" s="82">
        <f>IFERROR(K76/SUM(Q76:Q78),"-")</f>
        <v>7058.8235294118</v>
      </c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>
        <f>SUM(Y76:Y78)-SUM(K76:K78)</f>
        <v>421000</v>
      </c>
      <c r="AC76" s="85">
        <f>SUM(Y76:Y78)/SUM(K76:K78)</f>
        <v>4.5083333333333</v>
      </c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183</v>
      </c>
      <c r="C77" s="189" t="s">
        <v>58</v>
      </c>
      <c r="D77" s="189"/>
      <c r="E77" s="189" t="s">
        <v>182</v>
      </c>
      <c r="F77" s="189" t="s">
        <v>147</v>
      </c>
      <c r="G77" s="189" t="s">
        <v>82</v>
      </c>
      <c r="H77" s="89"/>
      <c r="I77" s="89"/>
      <c r="J77" s="89"/>
      <c r="K77" s="181"/>
      <c r="L77" s="80">
        <v>42</v>
      </c>
      <c r="M77" s="80">
        <v>0</v>
      </c>
      <c r="N77" s="80">
        <v>105</v>
      </c>
      <c r="O77" s="91">
        <v>16</v>
      </c>
      <c r="P77" s="92">
        <v>0</v>
      </c>
      <c r="Q77" s="93">
        <f>O77+P77</f>
        <v>16</v>
      </c>
      <c r="R77" s="81">
        <f>IFERROR(Q77/N77,"-")</f>
        <v>0.15238095238095</v>
      </c>
      <c r="S77" s="80">
        <v>1</v>
      </c>
      <c r="T77" s="80">
        <v>3</v>
      </c>
      <c r="U77" s="81">
        <f>IFERROR(T77/(Q77),"-")</f>
        <v>0.1875</v>
      </c>
      <c r="V77" s="82"/>
      <c r="W77" s="83">
        <v>3</v>
      </c>
      <c r="X77" s="81">
        <f>IF(Q77=0,"-",W77/Q77)</f>
        <v>0.1875</v>
      </c>
      <c r="Y77" s="186">
        <v>541000</v>
      </c>
      <c r="Z77" s="187">
        <f>IFERROR(Y77/Q77,"-")</f>
        <v>33812.5</v>
      </c>
      <c r="AA77" s="187">
        <f>IFERROR(Y77/W77,"-")</f>
        <v>180333.33333333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>
        <v>2</v>
      </c>
      <c r="AO77" s="101">
        <f>IF(Q77=0,"",IF(AN77=0,"",(AN77/Q77)))</f>
        <v>0.125</v>
      </c>
      <c r="AP77" s="100"/>
      <c r="AQ77" s="102">
        <f>IFERROR(AP77/AN77,"-")</f>
        <v>0</v>
      </c>
      <c r="AR77" s="103"/>
      <c r="AS77" s="104">
        <f>IFERROR(AR77/AN77,"-")</f>
        <v>0</v>
      </c>
      <c r="AT77" s="105"/>
      <c r="AU77" s="105"/>
      <c r="AV77" s="105"/>
      <c r="AW77" s="106">
        <v>1</v>
      </c>
      <c r="AX77" s="107">
        <f>IF(Q77=0,"",IF(AW77=0,"",(AW77/Q77)))</f>
        <v>0.0625</v>
      </c>
      <c r="AY77" s="106">
        <v>1</v>
      </c>
      <c r="AZ77" s="108">
        <f>IFERROR(AY77/AW77,"-")</f>
        <v>1</v>
      </c>
      <c r="BA77" s="109">
        <v>3000</v>
      </c>
      <c r="BB77" s="110">
        <f>IFERROR(BA77/AW77,"-")</f>
        <v>3000</v>
      </c>
      <c r="BC77" s="111">
        <v>1</v>
      </c>
      <c r="BD77" s="111"/>
      <c r="BE77" s="111"/>
      <c r="BF77" s="112"/>
      <c r="BG77" s="113">
        <f>IF(Q77=0,"",IF(BF77=0,"",(BF77/Q77)))</f>
        <v>0</v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>
        <v>10</v>
      </c>
      <c r="BP77" s="120">
        <f>IF(Q77=0,"",IF(BO77=0,"",(BO77/Q77)))</f>
        <v>0.625</v>
      </c>
      <c r="BQ77" s="121">
        <v>2</v>
      </c>
      <c r="BR77" s="122">
        <f>IFERROR(BQ77/BO77,"-")</f>
        <v>0.2</v>
      </c>
      <c r="BS77" s="123">
        <v>538000</v>
      </c>
      <c r="BT77" s="124">
        <f>IFERROR(BS77/BO77,"-")</f>
        <v>53800</v>
      </c>
      <c r="BU77" s="125"/>
      <c r="BV77" s="125"/>
      <c r="BW77" s="125">
        <v>2</v>
      </c>
      <c r="BX77" s="126">
        <v>3</v>
      </c>
      <c r="BY77" s="127">
        <f>IF(Q77=0,"",IF(BX77=0,"",(BX77/Q77)))</f>
        <v>0.1875</v>
      </c>
      <c r="BZ77" s="128"/>
      <c r="CA77" s="129">
        <f>IFERROR(BZ77/BX77,"-")</f>
        <v>0</v>
      </c>
      <c r="CB77" s="130"/>
      <c r="CC77" s="131">
        <f>IFERROR(CB77/BX77,"-")</f>
        <v>0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3</v>
      </c>
      <c r="CQ77" s="141">
        <v>541000</v>
      </c>
      <c r="CR77" s="141">
        <v>526000</v>
      </c>
      <c r="CS77" s="141"/>
      <c r="CT77" s="142" t="str">
        <f>IF(AND(CR77=0,CS77=0),"",IF(AND(CR77&lt;=100000,CS77&lt;=100000),"",IF(CR77/CQ77&gt;0.7,"男高",IF(CS77/CQ77&gt;0.7,"女高",""))))</f>
        <v>男高</v>
      </c>
    </row>
    <row r="78" spans="1:99">
      <c r="A78" s="79"/>
      <c r="B78" s="189" t="s">
        <v>184</v>
      </c>
      <c r="C78" s="189" t="s">
        <v>58</v>
      </c>
      <c r="D78" s="189"/>
      <c r="E78" s="189" t="s">
        <v>182</v>
      </c>
      <c r="F78" s="189" t="s">
        <v>147</v>
      </c>
      <c r="G78" s="189" t="s">
        <v>77</v>
      </c>
      <c r="H78" s="89"/>
      <c r="I78" s="89"/>
      <c r="J78" s="89"/>
      <c r="K78" s="181"/>
      <c r="L78" s="80">
        <v>14</v>
      </c>
      <c r="M78" s="80">
        <v>10</v>
      </c>
      <c r="N78" s="80">
        <v>4</v>
      </c>
      <c r="O78" s="91">
        <v>1</v>
      </c>
      <c r="P78" s="92">
        <v>0</v>
      </c>
      <c r="Q78" s="93">
        <f>O78+P78</f>
        <v>1</v>
      </c>
      <c r="R78" s="81">
        <f>IFERROR(Q78/N78,"-")</f>
        <v>0.25</v>
      </c>
      <c r="S78" s="80">
        <v>1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>
        <v>1</v>
      </c>
      <c r="BY78" s="127">
        <f>IF(Q78=0,"",IF(BX78=0,"",(BX78/Q78)))</f>
        <v>1</v>
      </c>
      <c r="BZ78" s="128"/>
      <c r="CA78" s="129">
        <f>IFERROR(BZ78/BX78,"-")</f>
        <v>0</v>
      </c>
      <c r="CB78" s="130"/>
      <c r="CC78" s="131">
        <f>IFERROR(CB78/BX78,"-")</f>
        <v>0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>
        <f>AC79</f>
        <v>0</v>
      </c>
      <c r="B79" s="189" t="s">
        <v>185</v>
      </c>
      <c r="C79" s="189" t="s">
        <v>58</v>
      </c>
      <c r="D79" s="189"/>
      <c r="E79" s="189" t="s">
        <v>186</v>
      </c>
      <c r="F79" s="189" t="s">
        <v>141</v>
      </c>
      <c r="G79" s="189" t="s">
        <v>61</v>
      </c>
      <c r="H79" s="89" t="s">
        <v>83</v>
      </c>
      <c r="I79" s="89" t="s">
        <v>187</v>
      </c>
      <c r="J79" s="190" t="s">
        <v>64</v>
      </c>
      <c r="K79" s="181">
        <v>60000</v>
      </c>
      <c r="L79" s="80">
        <v>8</v>
      </c>
      <c r="M79" s="80">
        <v>0</v>
      </c>
      <c r="N79" s="80">
        <v>30</v>
      </c>
      <c r="O79" s="91">
        <v>0</v>
      </c>
      <c r="P79" s="92">
        <v>0</v>
      </c>
      <c r="Q79" s="93">
        <f>O79+P79</f>
        <v>0</v>
      </c>
      <c r="R79" s="81">
        <f>IFERROR(Q79/N79,"-")</f>
        <v>0</v>
      </c>
      <c r="S79" s="80">
        <v>0</v>
      </c>
      <c r="T79" s="80">
        <v>0</v>
      </c>
      <c r="U79" s="81" t="str">
        <f>IFERROR(T79/(Q79),"-")</f>
        <v>-</v>
      </c>
      <c r="V79" s="82">
        <f>IFERROR(K79/SUM(Q79:Q80),"-")</f>
        <v>60000</v>
      </c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>
        <f>SUM(Y79:Y80)-SUM(K79:K80)</f>
        <v>-60000</v>
      </c>
      <c r="AC79" s="85">
        <f>SUM(Y79:Y80)/SUM(K79:K80)</f>
        <v>0</v>
      </c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188</v>
      </c>
      <c r="C80" s="189" t="s">
        <v>58</v>
      </c>
      <c r="D80" s="189"/>
      <c r="E80" s="189" t="s">
        <v>186</v>
      </c>
      <c r="F80" s="189" t="s">
        <v>141</v>
      </c>
      <c r="G80" s="189" t="s">
        <v>77</v>
      </c>
      <c r="H80" s="89"/>
      <c r="I80" s="89"/>
      <c r="J80" s="89"/>
      <c r="K80" s="181"/>
      <c r="L80" s="80">
        <v>21</v>
      </c>
      <c r="M80" s="80">
        <v>12</v>
      </c>
      <c r="N80" s="80">
        <v>1</v>
      </c>
      <c r="O80" s="91">
        <v>1</v>
      </c>
      <c r="P80" s="92">
        <v>0</v>
      </c>
      <c r="Q80" s="93">
        <f>O80+P80</f>
        <v>1</v>
      </c>
      <c r="R80" s="81">
        <f>IFERROR(Q80/N80,"-")</f>
        <v>1</v>
      </c>
      <c r="S80" s="80">
        <v>0</v>
      </c>
      <c r="T80" s="80">
        <v>0</v>
      </c>
      <c r="U80" s="81">
        <f>IFERROR(T80/(Q80),"-")</f>
        <v>0</v>
      </c>
      <c r="V80" s="82"/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/>
      <c r="BP80" s="120">
        <f>IF(Q80=0,"",IF(BO80=0,"",(BO80/Q80)))</f>
        <v>0</v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>
        <v>1</v>
      </c>
      <c r="BY80" s="127">
        <f>IF(Q80=0,"",IF(BX80=0,"",(BX80/Q80)))</f>
        <v>1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>
        <f>AC81</f>
        <v>6.7286666666667</v>
      </c>
      <c r="B81" s="189" t="s">
        <v>189</v>
      </c>
      <c r="C81" s="189" t="s">
        <v>58</v>
      </c>
      <c r="D81" s="189"/>
      <c r="E81" s="189" t="s">
        <v>186</v>
      </c>
      <c r="F81" s="189" t="s">
        <v>190</v>
      </c>
      <c r="G81" s="189" t="s">
        <v>61</v>
      </c>
      <c r="H81" s="89" t="s">
        <v>102</v>
      </c>
      <c r="I81" s="89" t="s">
        <v>187</v>
      </c>
      <c r="J81" s="190" t="s">
        <v>191</v>
      </c>
      <c r="K81" s="181">
        <v>60000</v>
      </c>
      <c r="L81" s="80">
        <v>14</v>
      </c>
      <c r="M81" s="80">
        <v>0</v>
      </c>
      <c r="N81" s="80">
        <v>97</v>
      </c>
      <c r="O81" s="91">
        <v>3</v>
      </c>
      <c r="P81" s="92">
        <v>0</v>
      </c>
      <c r="Q81" s="93">
        <f>O81+P81</f>
        <v>3</v>
      </c>
      <c r="R81" s="81">
        <f>IFERROR(Q81/N81,"-")</f>
        <v>0.030927835051546</v>
      </c>
      <c r="S81" s="80">
        <v>0</v>
      </c>
      <c r="T81" s="80">
        <v>2</v>
      </c>
      <c r="U81" s="81">
        <f>IFERROR(T81/(Q81),"-")</f>
        <v>0.66666666666667</v>
      </c>
      <c r="V81" s="82">
        <f>IFERROR(K81/SUM(Q81:Q82),"-")</f>
        <v>7500</v>
      </c>
      <c r="W81" s="83">
        <v>2</v>
      </c>
      <c r="X81" s="81">
        <f>IF(Q81=0,"-",W81/Q81)</f>
        <v>0.66666666666667</v>
      </c>
      <c r="Y81" s="186">
        <v>31720</v>
      </c>
      <c r="Z81" s="187">
        <f>IFERROR(Y81/Q81,"-")</f>
        <v>10573.333333333</v>
      </c>
      <c r="AA81" s="187">
        <f>IFERROR(Y81/W81,"-")</f>
        <v>15860</v>
      </c>
      <c r="AB81" s="181">
        <f>SUM(Y81:Y82)-SUM(K81:K82)</f>
        <v>343720</v>
      </c>
      <c r="AC81" s="85">
        <f>SUM(Y81:Y82)/SUM(K81:K82)</f>
        <v>6.7286666666667</v>
      </c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>
        <v>1</v>
      </c>
      <c r="BG81" s="113">
        <f>IF(Q81=0,"",IF(BF81=0,"",(BF81/Q81)))</f>
        <v>0.33333333333333</v>
      </c>
      <c r="BH81" s="112">
        <v>1</v>
      </c>
      <c r="BI81" s="114">
        <f>IFERROR(BH81/BF81,"-")</f>
        <v>1</v>
      </c>
      <c r="BJ81" s="115">
        <v>11720</v>
      </c>
      <c r="BK81" s="116">
        <f>IFERROR(BJ81/BF81,"-")</f>
        <v>11720</v>
      </c>
      <c r="BL81" s="117"/>
      <c r="BM81" s="117"/>
      <c r="BN81" s="117">
        <v>1</v>
      </c>
      <c r="BO81" s="119">
        <v>1</v>
      </c>
      <c r="BP81" s="120">
        <f>IF(Q81=0,"",IF(BO81=0,"",(BO81/Q81)))</f>
        <v>0.33333333333333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/>
      <c r="BY81" s="127">
        <f>IF(Q81=0,"",IF(BX81=0,"",(BX81/Q81)))</f>
        <v>0</v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>
        <v>1</v>
      </c>
      <c r="CH81" s="134">
        <f>IF(Q81=0,"",IF(CG81=0,"",(CG81/Q81)))</f>
        <v>0.33333333333333</v>
      </c>
      <c r="CI81" s="135">
        <v>1</v>
      </c>
      <c r="CJ81" s="136">
        <f>IFERROR(CI81/CG81,"-")</f>
        <v>1</v>
      </c>
      <c r="CK81" s="137">
        <v>20000</v>
      </c>
      <c r="CL81" s="138">
        <f>IFERROR(CK81/CG81,"-")</f>
        <v>20000</v>
      </c>
      <c r="CM81" s="139"/>
      <c r="CN81" s="139"/>
      <c r="CO81" s="139">
        <v>1</v>
      </c>
      <c r="CP81" s="140">
        <v>2</v>
      </c>
      <c r="CQ81" s="141">
        <v>31720</v>
      </c>
      <c r="CR81" s="141">
        <v>20000</v>
      </c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/>
      <c r="B82" s="189" t="s">
        <v>192</v>
      </c>
      <c r="C82" s="189" t="s">
        <v>58</v>
      </c>
      <c r="D82" s="189"/>
      <c r="E82" s="189" t="s">
        <v>186</v>
      </c>
      <c r="F82" s="189" t="s">
        <v>190</v>
      </c>
      <c r="G82" s="189" t="s">
        <v>77</v>
      </c>
      <c r="H82" s="89"/>
      <c r="I82" s="89"/>
      <c r="J82" s="89"/>
      <c r="K82" s="181"/>
      <c r="L82" s="80">
        <v>29</v>
      </c>
      <c r="M82" s="80">
        <v>21</v>
      </c>
      <c r="N82" s="80">
        <v>14</v>
      </c>
      <c r="O82" s="91">
        <v>5</v>
      </c>
      <c r="P82" s="92">
        <v>0</v>
      </c>
      <c r="Q82" s="93">
        <f>O82+P82</f>
        <v>5</v>
      </c>
      <c r="R82" s="81">
        <f>IFERROR(Q82/N82,"-")</f>
        <v>0.35714285714286</v>
      </c>
      <c r="S82" s="80">
        <v>0</v>
      </c>
      <c r="T82" s="80">
        <v>0</v>
      </c>
      <c r="U82" s="81">
        <f>IFERROR(T82/(Q82),"-")</f>
        <v>0</v>
      </c>
      <c r="V82" s="82"/>
      <c r="W82" s="83">
        <v>3</v>
      </c>
      <c r="X82" s="81">
        <f>IF(Q82=0,"-",W82/Q82)</f>
        <v>0.6</v>
      </c>
      <c r="Y82" s="186">
        <v>372000</v>
      </c>
      <c r="Z82" s="187">
        <f>IFERROR(Y82/Q82,"-")</f>
        <v>74400</v>
      </c>
      <c r="AA82" s="187">
        <f>IFERROR(Y82/W82,"-")</f>
        <v>124000</v>
      </c>
      <c r="AB82" s="181"/>
      <c r="AC82" s="85"/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>
        <v>1</v>
      </c>
      <c r="AO82" s="101">
        <f>IF(Q82=0,"",IF(AN82=0,"",(AN82/Q82)))</f>
        <v>0.2</v>
      </c>
      <c r="AP82" s="100"/>
      <c r="AQ82" s="102">
        <f>IFERROR(AP82/AN82,"-")</f>
        <v>0</v>
      </c>
      <c r="AR82" s="103"/>
      <c r="AS82" s="104">
        <f>IFERROR(AR82/AN82,"-")</f>
        <v>0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>
        <v>3</v>
      </c>
      <c r="BP82" s="120">
        <f>IF(Q82=0,"",IF(BO82=0,"",(BO82/Q82)))</f>
        <v>0.6</v>
      </c>
      <c r="BQ82" s="121">
        <v>3</v>
      </c>
      <c r="BR82" s="122">
        <f>IFERROR(BQ82/BO82,"-")</f>
        <v>1</v>
      </c>
      <c r="BS82" s="123">
        <v>372000</v>
      </c>
      <c r="BT82" s="124">
        <f>IFERROR(BS82/BO82,"-")</f>
        <v>124000</v>
      </c>
      <c r="BU82" s="125">
        <v>1</v>
      </c>
      <c r="BV82" s="125"/>
      <c r="BW82" s="125">
        <v>2</v>
      </c>
      <c r="BX82" s="126"/>
      <c r="BY82" s="127">
        <f>IF(Q82=0,"",IF(BX82=0,"",(BX82/Q82)))</f>
        <v>0</v>
      </c>
      <c r="BZ82" s="128"/>
      <c r="CA82" s="129" t="str">
        <f>IFERROR(BZ82/BX82,"-")</f>
        <v>-</v>
      </c>
      <c r="CB82" s="130"/>
      <c r="CC82" s="131" t="str">
        <f>IFERROR(CB82/BX82,"-")</f>
        <v>-</v>
      </c>
      <c r="CD82" s="132"/>
      <c r="CE82" s="132"/>
      <c r="CF82" s="132"/>
      <c r="CG82" s="133">
        <v>1</v>
      </c>
      <c r="CH82" s="134">
        <f>IF(Q82=0,"",IF(CG82=0,"",(CG82/Q82)))</f>
        <v>0.2</v>
      </c>
      <c r="CI82" s="135"/>
      <c r="CJ82" s="136">
        <f>IFERROR(CI82/CG82,"-")</f>
        <v>0</v>
      </c>
      <c r="CK82" s="137"/>
      <c r="CL82" s="138">
        <f>IFERROR(CK82/CG82,"-")</f>
        <v>0</v>
      </c>
      <c r="CM82" s="139"/>
      <c r="CN82" s="139"/>
      <c r="CO82" s="139"/>
      <c r="CP82" s="140">
        <v>3</v>
      </c>
      <c r="CQ82" s="141">
        <v>372000</v>
      </c>
      <c r="CR82" s="141">
        <v>350000</v>
      </c>
      <c r="CS82" s="141"/>
      <c r="CT82" s="142" t="str">
        <f>IF(AND(CR82=0,CS82=0),"",IF(AND(CR82&lt;=100000,CS82&lt;=100000),"",IF(CR82/CQ82&gt;0.7,"男高",IF(CS82/CQ82&gt;0.7,"女高",""))))</f>
        <v>男高</v>
      </c>
    </row>
    <row r="83" spans="1:99">
      <c r="A83" s="79">
        <f>AC83</f>
        <v>7.4461538461538</v>
      </c>
      <c r="B83" s="189" t="s">
        <v>193</v>
      </c>
      <c r="C83" s="189" t="s">
        <v>58</v>
      </c>
      <c r="D83" s="189"/>
      <c r="E83" s="189" t="s">
        <v>140</v>
      </c>
      <c r="F83" s="189" t="s">
        <v>190</v>
      </c>
      <c r="G83" s="189" t="s">
        <v>61</v>
      </c>
      <c r="H83" s="89" t="s">
        <v>173</v>
      </c>
      <c r="I83" s="89" t="s">
        <v>187</v>
      </c>
      <c r="J83" s="191" t="s">
        <v>167</v>
      </c>
      <c r="K83" s="181">
        <v>65000</v>
      </c>
      <c r="L83" s="80">
        <v>8</v>
      </c>
      <c r="M83" s="80">
        <v>0</v>
      </c>
      <c r="N83" s="80">
        <v>29</v>
      </c>
      <c r="O83" s="91">
        <v>3</v>
      </c>
      <c r="P83" s="92">
        <v>0</v>
      </c>
      <c r="Q83" s="93">
        <f>O83+P83</f>
        <v>3</v>
      </c>
      <c r="R83" s="81">
        <f>IFERROR(Q83/N83,"-")</f>
        <v>0.10344827586207</v>
      </c>
      <c r="S83" s="80">
        <v>0</v>
      </c>
      <c r="T83" s="80">
        <v>2</v>
      </c>
      <c r="U83" s="81">
        <f>IFERROR(T83/(Q83),"-")</f>
        <v>0.66666666666667</v>
      </c>
      <c r="V83" s="82">
        <f>IFERROR(K83/SUM(Q83:Q84),"-")</f>
        <v>16250</v>
      </c>
      <c r="W83" s="83">
        <v>1</v>
      </c>
      <c r="X83" s="81">
        <f>IF(Q83=0,"-",W83/Q83)</f>
        <v>0.33333333333333</v>
      </c>
      <c r="Y83" s="186">
        <v>84000</v>
      </c>
      <c r="Z83" s="187">
        <f>IFERROR(Y83/Q83,"-")</f>
        <v>28000</v>
      </c>
      <c r="AA83" s="187">
        <f>IFERROR(Y83/W83,"-")</f>
        <v>84000</v>
      </c>
      <c r="AB83" s="181">
        <f>SUM(Y83:Y84)-SUM(K83:K84)</f>
        <v>419000</v>
      </c>
      <c r="AC83" s="85">
        <f>SUM(Y83:Y84)/SUM(K83:K84)</f>
        <v>7.4461538461538</v>
      </c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>
        <v>1</v>
      </c>
      <c r="BG83" s="113">
        <f>IF(Q83=0,"",IF(BF83=0,"",(BF83/Q83)))</f>
        <v>0.33333333333333</v>
      </c>
      <c r="BH83" s="112"/>
      <c r="BI83" s="114">
        <f>IFERROR(BH83/BF83,"-")</f>
        <v>0</v>
      </c>
      <c r="BJ83" s="115"/>
      <c r="BK83" s="116">
        <f>IFERROR(BJ83/BF83,"-")</f>
        <v>0</v>
      </c>
      <c r="BL83" s="117"/>
      <c r="BM83" s="117"/>
      <c r="BN83" s="117"/>
      <c r="BO83" s="119">
        <v>1</v>
      </c>
      <c r="BP83" s="120">
        <f>IF(Q83=0,"",IF(BO83=0,"",(BO83/Q83)))</f>
        <v>0.33333333333333</v>
      </c>
      <c r="BQ83" s="121"/>
      <c r="BR83" s="122">
        <f>IFERROR(BQ83/BO83,"-")</f>
        <v>0</v>
      </c>
      <c r="BS83" s="123"/>
      <c r="BT83" s="124">
        <f>IFERROR(BS83/BO83,"-")</f>
        <v>0</v>
      </c>
      <c r="BU83" s="125"/>
      <c r="BV83" s="125"/>
      <c r="BW83" s="125"/>
      <c r="BX83" s="126">
        <v>1</v>
      </c>
      <c r="BY83" s="127">
        <f>IF(Q83=0,"",IF(BX83=0,"",(BX83/Q83)))</f>
        <v>0.33333333333333</v>
      </c>
      <c r="BZ83" s="128">
        <v>1</v>
      </c>
      <c r="CA83" s="129">
        <f>IFERROR(BZ83/BX83,"-")</f>
        <v>1</v>
      </c>
      <c r="CB83" s="130">
        <v>84000</v>
      </c>
      <c r="CC83" s="131">
        <f>IFERROR(CB83/BX83,"-")</f>
        <v>84000</v>
      </c>
      <c r="CD83" s="132"/>
      <c r="CE83" s="132"/>
      <c r="CF83" s="132">
        <v>1</v>
      </c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1</v>
      </c>
      <c r="CQ83" s="141">
        <v>84000</v>
      </c>
      <c r="CR83" s="141">
        <v>84000</v>
      </c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/>
      <c r="B84" s="189" t="s">
        <v>194</v>
      </c>
      <c r="C84" s="189" t="s">
        <v>58</v>
      </c>
      <c r="D84" s="189"/>
      <c r="E84" s="189" t="s">
        <v>140</v>
      </c>
      <c r="F84" s="189" t="s">
        <v>190</v>
      </c>
      <c r="G84" s="189" t="s">
        <v>77</v>
      </c>
      <c r="H84" s="89"/>
      <c r="I84" s="89"/>
      <c r="J84" s="89"/>
      <c r="K84" s="181"/>
      <c r="L84" s="80">
        <v>12</v>
      </c>
      <c r="M84" s="80">
        <v>10</v>
      </c>
      <c r="N84" s="80">
        <v>7</v>
      </c>
      <c r="O84" s="91">
        <v>1</v>
      </c>
      <c r="P84" s="92">
        <v>0</v>
      </c>
      <c r="Q84" s="93">
        <f>O84+P84</f>
        <v>1</v>
      </c>
      <c r="R84" s="81">
        <f>IFERROR(Q84/N84,"-")</f>
        <v>0.14285714285714</v>
      </c>
      <c r="S84" s="80">
        <v>1</v>
      </c>
      <c r="T84" s="80">
        <v>0</v>
      </c>
      <c r="U84" s="81">
        <f>IFERROR(T84/(Q84),"-")</f>
        <v>0</v>
      </c>
      <c r="V84" s="82"/>
      <c r="W84" s="83">
        <v>1</v>
      </c>
      <c r="X84" s="81">
        <f>IF(Q84=0,"-",W84/Q84)</f>
        <v>1</v>
      </c>
      <c r="Y84" s="186">
        <v>400000</v>
      </c>
      <c r="Z84" s="187">
        <f>IFERROR(Y84/Q84,"-")</f>
        <v>400000</v>
      </c>
      <c r="AA84" s="187">
        <f>IFERROR(Y84/W84,"-")</f>
        <v>400000</v>
      </c>
      <c r="AB84" s="181"/>
      <c r="AC84" s="85"/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>
        <f>IF(Q84=0,"",IF(AN84=0,"",(AN84/Q84)))</f>
        <v>0</v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>
        <v>1</v>
      </c>
      <c r="BG84" s="113">
        <f>IF(Q84=0,"",IF(BF84=0,"",(BF84/Q84)))</f>
        <v>1</v>
      </c>
      <c r="BH84" s="112">
        <v>1</v>
      </c>
      <c r="BI84" s="114">
        <f>IFERROR(BH84/BF84,"-")</f>
        <v>1</v>
      </c>
      <c r="BJ84" s="115">
        <v>400000</v>
      </c>
      <c r="BK84" s="116">
        <f>IFERROR(BJ84/BF84,"-")</f>
        <v>400000</v>
      </c>
      <c r="BL84" s="117"/>
      <c r="BM84" s="117"/>
      <c r="BN84" s="117">
        <v>1</v>
      </c>
      <c r="BO84" s="119"/>
      <c r="BP84" s="120">
        <f>IF(Q84=0,"",IF(BO84=0,"",(BO84/Q84)))</f>
        <v>0</v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/>
      <c r="BY84" s="127">
        <f>IF(Q84=0,"",IF(BX84=0,"",(BX84/Q84)))</f>
        <v>0</v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1</v>
      </c>
      <c r="CQ84" s="141">
        <v>400000</v>
      </c>
      <c r="CR84" s="141">
        <v>400000</v>
      </c>
      <c r="CS84" s="141"/>
      <c r="CT84" s="142" t="str">
        <f>IF(AND(CR84=0,CS84=0),"",IF(AND(CR84&lt;=100000,CS84&lt;=100000),"",IF(CR84/CQ84&gt;0.7,"男高",IF(CS84/CQ84&gt;0.7,"女高",""))))</f>
        <v>男高</v>
      </c>
    </row>
    <row r="85" spans="1:99">
      <c r="A85" s="79">
        <f>AC85</f>
        <v>1.1384615384615</v>
      </c>
      <c r="B85" s="189" t="s">
        <v>195</v>
      </c>
      <c r="C85" s="189" t="s">
        <v>58</v>
      </c>
      <c r="D85" s="189"/>
      <c r="E85" s="189" t="s">
        <v>146</v>
      </c>
      <c r="F85" s="189" t="s">
        <v>147</v>
      </c>
      <c r="G85" s="189" t="s">
        <v>61</v>
      </c>
      <c r="H85" s="89" t="s">
        <v>173</v>
      </c>
      <c r="I85" s="89" t="s">
        <v>187</v>
      </c>
      <c r="J85" s="190" t="s">
        <v>196</v>
      </c>
      <c r="K85" s="181">
        <v>65000</v>
      </c>
      <c r="L85" s="80">
        <v>0</v>
      </c>
      <c r="M85" s="80">
        <v>0</v>
      </c>
      <c r="N85" s="80">
        <v>64</v>
      </c>
      <c r="O85" s="91">
        <v>0</v>
      </c>
      <c r="P85" s="92">
        <v>0</v>
      </c>
      <c r="Q85" s="93">
        <f>O85+P85</f>
        <v>0</v>
      </c>
      <c r="R85" s="81">
        <f>IFERROR(Q85/N85,"-")</f>
        <v>0</v>
      </c>
      <c r="S85" s="80">
        <v>0</v>
      </c>
      <c r="T85" s="80">
        <v>0</v>
      </c>
      <c r="U85" s="81" t="str">
        <f>IFERROR(T85/(Q85),"-")</f>
        <v>-</v>
      </c>
      <c r="V85" s="82">
        <f>IFERROR(K85/SUM(Q85:Q87),"-")</f>
        <v>10833.333333333</v>
      </c>
      <c r="W85" s="83">
        <v>0</v>
      </c>
      <c r="X85" s="81" t="str">
        <f>IF(Q85=0,"-",W85/Q85)</f>
        <v>-</v>
      </c>
      <c r="Y85" s="186">
        <v>0</v>
      </c>
      <c r="Z85" s="187" t="str">
        <f>IFERROR(Y85/Q85,"-")</f>
        <v>-</v>
      </c>
      <c r="AA85" s="187" t="str">
        <f>IFERROR(Y85/W85,"-")</f>
        <v>-</v>
      </c>
      <c r="AB85" s="181">
        <f>SUM(Y85:Y87)-SUM(K85:K87)</f>
        <v>9000</v>
      </c>
      <c r="AC85" s="85">
        <f>SUM(Y85:Y87)/SUM(K85:K87)</f>
        <v>1.1384615384615</v>
      </c>
      <c r="AD85" s="78"/>
      <c r="AE85" s="94"/>
      <c r="AF85" s="95" t="str">
        <f>IF(Q85=0,"",IF(AE85=0,"",(AE85/Q85)))</f>
        <v/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 t="str">
        <f>IF(Q85=0,"",IF(AN85=0,"",(AN85/Q85)))</f>
        <v/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 t="str">
        <f>IF(Q85=0,"",IF(AW85=0,"",(AW85/Q85)))</f>
        <v/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/>
      <c r="BG85" s="113" t="str">
        <f>IF(Q85=0,"",IF(BF85=0,"",(BF85/Q85)))</f>
        <v/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/>
      <c r="BP85" s="120" t="str">
        <f>IF(Q85=0,"",IF(BO85=0,"",(BO85/Q85)))</f>
        <v/>
      </c>
      <c r="BQ85" s="121"/>
      <c r="BR85" s="122" t="str">
        <f>IFERROR(BQ85/BO85,"-")</f>
        <v>-</v>
      </c>
      <c r="BS85" s="123"/>
      <c r="BT85" s="124" t="str">
        <f>IFERROR(BS85/BO85,"-")</f>
        <v>-</v>
      </c>
      <c r="BU85" s="125"/>
      <c r="BV85" s="125"/>
      <c r="BW85" s="125"/>
      <c r="BX85" s="126"/>
      <c r="BY85" s="127" t="str">
        <f>IF(Q85=0,"",IF(BX85=0,"",(BX85/Q85)))</f>
        <v/>
      </c>
      <c r="BZ85" s="128"/>
      <c r="CA85" s="129" t="str">
        <f>IFERROR(BZ85/BX85,"-")</f>
        <v>-</v>
      </c>
      <c r="CB85" s="130"/>
      <c r="CC85" s="131" t="str">
        <f>IFERROR(CB85/BX85,"-")</f>
        <v>-</v>
      </c>
      <c r="CD85" s="132"/>
      <c r="CE85" s="132"/>
      <c r="CF85" s="132"/>
      <c r="CG85" s="133"/>
      <c r="CH85" s="134" t="str">
        <f>IF(Q85=0,"",IF(CG85=0,"",(CG85/Q85)))</f>
        <v/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/>
      <c r="B86" s="189" t="s">
        <v>197</v>
      </c>
      <c r="C86" s="189" t="s">
        <v>58</v>
      </c>
      <c r="D86" s="189"/>
      <c r="E86" s="189" t="s">
        <v>146</v>
      </c>
      <c r="F86" s="189" t="s">
        <v>147</v>
      </c>
      <c r="G86" s="189" t="s">
        <v>61</v>
      </c>
      <c r="H86" s="89"/>
      <c r="I86" s="89"/>
      <c r="J86" s="89"/>
      <c r="K86" s="181"/>
      <c r="L86" s="80">
        <v>14</v>
      </c>
      <c r="M86" s="80">
        <v>0</v>
      </c>
      <c r="N86" s="80">
        <v>81</v>
      </c>
      <c r="O86" s="91">
        <v>5</v>
      </c>
      <c r="P86" s="92">
        <v>0</v>
      </c>
      <c r="Q86" s="93">
        <f>O86+P86</f>
        <v>5</v>
      </c>
      <c r="R86" s="81">
        <f>IFERROR(Q86/N86,"-")</f>
        <v>0.061728395061728</v>
      </c>
      <c r="S86" s="80">
        <v>0</v>
      </c>
      <c r="T86" s="80">
        <v>1</v>
      </c>
      <c r="U86" s="81">
        <f>IFERROR(T86/(Q86),"-")</f>
        <v>0.2</v>
      </c>
      <c r="V86" s="82"/>
      <c r="W86" s="83">
        <v>1</v>
      </c>
      <c r="X86" s="81">
        <f>IF(Q86=0,"-",W86/Q86)</f>
        <v>0.2</v>
      </c>
      <c r="Y86" s="186">
        <v>56000</v>
      </c>
      <c r="Z86" s="187">
        <f>IFERROR(Y86/Q86,"-")</f>
        <v>11200</v>
      </c>
      <c r="AA86" s="187">
        <f>IFERROR(Y86/W86,"-")</f>
        <v>56000</v>
      </c>
      <c r="AB86" s="181"/>
      <c r="AC86" s="85"/>
      <c r="AD86" s="78"/>
      <c r="AE86" s="94"/>
      <c r="AF86" s="95">
        <f>IF(Q86=0,"",IF(AE86=0,"",(AE86/Q86)))</f>
        <v>0</v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>
        <f>IF(Q86=0,"",IF(AN86=0,"",(AN86/Q86)))</f>
        <v>0</v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>
        <f>IF(Q86=0,"",IF(AW86=0,"",(AW86/Q86)))</f>
        <v>0</v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/>
      <c r="BG86" s="113">
        <f>IF(Q86=0,"",IF(BF86=0,"",(BF86/Q86)))</f>
        <v>0</v>
      </c>
      <c r="BH86" s="112"/>
      <c r="BI86" s="114" t="str">
        <f>IFERROR(BH86/BF86,"-")</f>
        <v>-</v>
      </c>
      <c r="BJ86" s="115"/>
      <c r="BK86" s="116" t="str">
        <f>IFERROR(BJ86/BF86,"-")</f>
        <v>-</v>
      </c>
      <c r="BL86" s="117"/>
      <c r="BM86" s="117"/>
      <c r="BN86" s="117"/>
      <c r="BO86" s="119">
        <v>1</v>
      </c>
      <c r="BP86" s="120">
        <f>IF(Q86=0,"",IF(BO86=0,"",(BO86/Q86)))</f>
        <v>0.2</v>
      </c>
      <c r="BQ86" s="121"/>
      <c r="BR86" s="122">
        <f>IFERROR(BQ86/BO86,"-")</f>
        <v>0</v>
      </c>
      <c r="BS86" s="123"/>
      <c r="BT86" s="124">
        <f>IFERROR(BS86/BO86,"-")</f>
        <v>0</v>
      </c>
      <c r="BU86" s="125"/>
      <c r="BV86" s="125"/>
      <c r="BW86" s="125"/>
      <c r="BX86" s="126">
        <v>3</v>
      </c>
      <c r="BY86" s="127">
        <f>IF(Q86=0,"",IF(BX86=0,"",(BX86/Q86)))</f>
        <v>0.6</v>
      </c>
      <c r="BZ86" s="128">
        <v>2</v>
      </c>
      <c r="CA86" s="129">
        <f>IFERROR(BZ86/BX86,"-")</f>
        <v>0.66666666666667</v>
      </c>
      <c r="CB86" s="130">
        <v>353000</v>
      </c>
      <c r="CC86" s="131">
        <f>IFERROR(CB86/BX86,"-")</f>
        <v>117666.66666667</v>
      </c>
      <c r="CD86" s="132"/>
      <c r="CE86" s="132"/>
      <c r="CF86" s="132">
        <v>2</v>
      </c>
      <c r="CG86" s="133">
        <v>1</v>
      </c>
      <c r="CH86" s="134">
        <f>IF(Q86=0,"",IF(CG86=0,"",(CG86/Q86)))</f>
        <v>0.2</v>
      </c>
      <c r="CI86" s="135"/>
      <c r="CJ86" s="136">
        <f>IFERROR(CI86/CG86,"-")</f>
        <v>0</v>
      </c>
      <c r="CK86" s="137"/>
      <c r="CL86" s="138">
        <f>IFERROR(CK86/CG86,"-")</f>
        <v>0</v>
      </c>
      <c r="CM86" s="139"/>
      <c r="CN86" s="139"/>
      <c r="CO86" s="139"/>
      <c r="CP86" s="140">
        <v>1</v>
      </c>
      <c r="CQ86" s="141">
        <v>56000</v>
      </c>
      <c r="CR86" s="141">
        <v>297000</v>
      </c>
      <c r="CS86" s="141"/>
      <c r="CT86" s="142" t="str">
        <f>IF(AND(CR86=0,CS86=0),"",IF(AND(CR86&lt;=100000,CS86&lt;=100000),"",IF(CR86/CQ86&gt;0.7,"男高",IF(CS86/CQ86&gt;0.7,"女高",""))))</f>
        <v>男高</v>
      </c>
    </row>
    <row r="87" spans="1:99">
      <c r="A87" s="79"/>
      <c r="B87" s="189" t="s">
        <v>198</v>
      </c>
      <c r="C87" s="189" t="s">
        <v>58</v>
      </c>
      <c r="D87" s="189"/>
      <c r="E87" s="189" t="s">
        <v>146</v>
      </c>
      <c r="F87" s="189" t="s">
        <v>147</v>
      </c>
      <c r="G87" s="189" t="s">
        <v>77</v>
      </c>
      <c r="H87" s="89"/>
      <c r="I87" s="89"/>
      <c r="J87" s="89"/>
      <c r="K87" s="181"/>
      <c r="L87" s="80">
        <v>6</v>
      </c>
      <c r="M87" s="80">
        <v>6</v>
      </c>
      <c r="N87" s="80">
        <v>1</v>
      </c>
      <c r="O87" s="91">
        <v>1</v>
      </c>
      <c r="P87" s="92">
        <v>0</v>
      </c>
      <c r="Q87" s="93">
        <f>O87+P87</f>
        <v>1</v>
      </c>
      <c r="R87" s="81">
        <f>IFERROR(Q87/N87,"-")</f>
        <v>1</v>
      </c>
      <c r="S87" s="80">
        <v>0</v>
      </c>
      <c r="T87" s="80">
        <v>0</v>
      </c>
      <c r="U87" s="81">
        <f>IFERROR(T87/(Q87),"-")</f>
        <v>0</v>
      </c>
      <c r="V87" s="82"/>
      <c r="W87" s="83">
        <v>1</v>
      </c>
      <c r="X87" s="81">
        <f>IF(Q87=0,"-",W87/Q87)</f>
        <v>1</v>
      </c>
      <c r="Y87" s="186">
        <v>18000</v>
      </c>
      <c r="Z87" s="187">
        <f>IFERROR(Y87/Q87,"-")</f>
        <v>18000</v>
      </c>
      <c r="AA87" s="187">
        <f>IFERROR(Y87/W87,"-")</f>
        <v>18000</v>
      </c>
      <c r="AB87" s="181"/>
      <c r="AC87" s="85"/>
      <c r="AD87" s="78"/>
      <c r="AE87" s="94"/>
      <c r="AF87" s="95">
        <f>IF(Q87=0,"",IF(AE87=0,"",(AE87/Q87)))</f>
        <v>0</v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/>
      <c r="AO87" s="101">
        <f>IF(Q87=0,"",IF(AN87=0,"",(AN87/Q87)))</f>
        <v>0</v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/>
      <c r="AX87" s="107">
        <f>IF(Q87=0,"",IF(AW87=0,"",(AW87/Q87)))</f>
        <v>0</v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>
        <f>IF(Q87=0,"",IF(BF87=0,"",(BF87/Q87)))</f>
        <v>0</v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>
        <v>1</v>
      </c>
      <c r="BP87" s="120">
        <f>IF(Q87=0,"",IF(BO87=0,"",(BO87/Q87)))</f>
        <v>1</v>
      </c>
      <c r="BQ87" s="121">
        <v>1</v>
      </c>
      <c r="BR87" s="122">
        <f>IFERROR(BQ87/BO87,"-")</f>
        <v>1</v>
      </c>
      <c r="BS87" s="123">
        <v>18000</v>
      </c>
      <c r="BT87" s="124">
        <f>IFERROR(BS87/BO87,"-")</f>
        <v>18000</v>
      </c>
      <c r="BU87" s="125"/>
      <c r="BV87" s="125"/>
      <c r="BW87" s="125">
        <v>1</v>
      </c>
      <c r="BX87" s="126"/>
      <c r="BY87" s="127">
        <f>IF(Q87=0,"",IF(BX87=0,"",(BX87/Q87)))</f>
        <v>0</v>
      </c>
      <c r="BZ87" s="128"/>
      <c r="CA87" s="129" t="str">
        <f>IFERROR(BZ87/BX87,"-")</f>
        <v>-</v>
      </c>
      <c r="CB87" s="130"/>
      <c r="CC87" s="131" t="str">
        <f>IFERROR(CB87/BX87,"-")</f>
        <v>-</v>
      </c>
      <c r="CD87" s="132"/>
      <c r="CE87" s="132"/>
      <c r="CF87" s="132"/>
      <c r="CG87" s="133"/>
      <c r="CH87" s="134">
        <f>IF(Q87=0,"",IF(CG87=0,"",(CG87/Q87)))</f>
        <v>0</v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1</v>
      </c>
      <c r="CQ87" s="141">
        <v>18000</v>
      </c>
      <c r="CR87" s="141">
        <v>18000</v>
      </c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>
        <f>AC88</f>
        <v>0.28</v>
      </c>
      <c r="B88" s="189" t="s">
        <v>199</v>
      </c>
      <c r="C88" s="189" t="s">
        <v>58</v>
      </c>
      <c r="D88" s="189"/>
      <c r="E88" s="189" t="s">
        <v>200</v>
      </c>
      <c r="F88" s="189" t="s">
        <v>166</v>
      </c>
      <c r="G88" s="189" t="s">
        <v>82</v>
      </c>
      <c r="H88" s="89" t="s">
        <v>201</v>
      </c>
      <c r="I88" s="89" t="s">
        <v>202</v>
      </c>
      <c r="J88" s="89" t="s">
        <v>203</v>
      </c>
      <c r="K88" s="181">
        <v>50000</v>
      </c>
      <c r="L88" s="80">
        <v>1</v>
      </c>
      <c r="M88" s="80">
        <v>0</v>
      </c>
      <c r="N88" s="80">
        <v>75</v>
      </c>
      <c r="O88" s="91">
        <v>0</v>
      </c>
      <c r="P88" s="92">
        <v>0</v>
      </c>
      <c r="Q88" s="93">
        <f>O88+P88</f>
        <v>0</v>
      </c>
      <c r="R88" s="81">
        <f>IFERROR(Q88/N88,"-")</f>
        <v>0</v>
      </c>
      <c r="S88" s="80">
        <v>0</v>
      </c>
      <c r="T88" s="80">
        <v>0</v>
      </c>
      <c r="U88" s="81" t="str">
        <f>IFERROR(T88/(Q88),"-")</f>
        <v>-</v>
      </c>
      <c r="V88" s="82">
        <f>IFERROR(K88/SUM(Q88:Q90),"-")</f>
        <v>5000</v>
      </c>
      <c r="W88" s="83">
        <v>0</v>
      </c>
      <c r="X88" s="81" t="str">
        <f>IF(Q88=0,"-",W88/Q88)</f>
        <v>-</v>
      </c>
      <c r="Y88" s="186">
        <v>0</v>
      </c>
      <c r="Z88" s="187" t="str">
        <f>IFERROR(Y88/Q88,"-")</f>
        <v>-</v>
      </c>
      <c r="AA88" s="187" t="str">
        <f>IFERROR(Y88/W88,"-")</f>
        <v>-</v>
      </c>
      <c r="AB88" s="181">
        <f>SUM(Y88:Y90)-SUM(K88:K90)</f>
        <v>-36000</v>
      </c>
      <c r="AC88" s="85">
        <f>SUM(Y88:Y90)/SUM(K88:K90)</f>
        <v>0.28</v>
      </c>
      <c r="AD88" s="78"/>
      <c r="AE88" s="94"/>
      <c r="AF88" s="95" t="str">
        <f>IF(Q88=0,"",IF(AE88=0,"",(AE88/Q88)))</f>
        <v/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 t="str">
        <f>IF(Q88=0,"",IF(AN88=0,"",(AN88/Q88)))</f>
        <v/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 t="str">
        <f>IF(Q88=0,"",IF(AW88=0,"",(AW88/Q88)))</f>
        <v/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/>
      <c r="BG88" s="113" t="str">
        <f>IF(Q88=0,"",IF(BF88=0,"",(BF88/Q88)))</f>
        <v/>
      </c>
      <c r="BH88" s="112"/>
      <c r="BI88" s="114" t="str">
        <f>IFERROR(BH88/BF88,"-")</f>
        <v>-</v>
      </c>
      <c r="BJ88" s="115"/>
      <c r="BK88" s="116" t="str">
        <f>IFERROR(BJ88/BF88,"-")</f>
        <v>-</v>
      </c>
      <c r="BL88" s="117"/>
      <c r="BM88" s="117"/>
      <c r="BN88" s="117"/>
      <c r="BO88" s="119"/>
      <c r="BP88" s="120" t="str">
        <f>IF(Q88=0,"",IF(BO88=0,"",(BO88/Q88)))</f>
        <v/>
      </c>
      <c r="BQ88" s="121"/>
      <c r="BR88" s="122" t="str">
        <f>IFERROR(BQ88/BO88,"-")</f>
        <v>-</v>
      </c>
      <c r="BS88" s="123"/>
      <c r="BT88" s="124" t="str">
        <f>IFERROR(BS88/BO88,"-")</f>
        <v>-</v>
      </c>
      <c r="BU88" s="125"/>
      <c r="BV88" s="125"/>
      <c r="BW88" s="125"/>
      <c r="BX88" s="126"/>
      <c r="BY88" s="127" t="str">
        <f>IF(Q88=0,"",IF(BX88=0,"",(BX88/Q88)))</f>
        <v/>
      </c>
      <c r="BZ88" s="128"/>
      <c r="CA88" s="129" t="str">
        <f>IFERROR(BZ88/BX88,"-")</f>
        <v>-</v>
      </c>
      <c r="CB88" s="130"/>
      <c r="CC88" s="131" t="str">
        <f>IFERROR(CB88/BX88,"-")</f>
        <v>-</v>
      </c>
      <c r="CD88" s="132"/>
      <c r="CE88" s="132"/>
      <c r="CF88" s="132"/>
      <c r="CG88" s="133"/>
      <c r="CH88" s="134" t="str">
        <f>IF(Q88=0,"",IF(CG88=0,"",(CG88/Q88)))</f>
        <v/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204</v>
      </c>
      <c r="C89" s="189" t="s">
        <v>58</v>
      </c>
      <c r="D89" s="189"/>
      <c r="E89" s="189" t="s">
        <v>200</v>
      </c>
      <c r="F89" s="189" t="s">
        <v>166</v>
      </c>
      <c r="G89" s="189" t="s">
        <v>82</v>
      </c>
      <c r="H89" s="89"/>
      <c r="I89" s="89"/>
      <c r="J89" s="89"/>
      <c r="K89" s="181"/>
      <c r="L89" s="80">
        <v>32</v>
      </c>
      <c r="M89" s="80">
        <v>0</v>
      </c>
      <c r="N89" s="80">
        <v>119</v>
      </c>
      <c r="O89" s="91">
        <v>9</v>
      </c>
      <c r="P89" s="92">
        <v>0</v>
      </c>
      <c r="Q89" s="93">
        <f>O89+P89</f>
        <v>9</v>
      </c>
      <c r="R89" s="81">
        <f>IFERROR(Q89/N89,"-")</f>
        <v>0.07563025210084</v>
      </c>
      <c r="S89" s="80">
        <v>3</v>
      </c>
      <c r="T89" s="80">
        <v>2</v>
      </c>
      <c r="U89" s="81">
        <f>IFERROR(T89/(Q89),"-")</f>
        <v>0.22222222222222</v>
      </c>
      <c r="V89" s="82"/>
      <c r="W89" s="83">
        <v>1</v>
      </c>
      <c r="X89" s="81">
        <f>IF(Q89=0,"-",W89/Q89)</f>
        <v>0.11111111111111</v>
      </c>
      <c r="Y89" s="186">
        <v>11000</v>
      </c>
      <c r="Z89" s="187">
        <f>IFERROR(Y89/Q89,"-")</f>
        <v>1222.2222222222</v>
      </c>
      <c r="AA89" s="187">
        <f>IFERROR(Y89/W89,"-")</f>
        <v>11000</v>
      </c>
      <c r="AB89" s="181"/>
      <c r="AC89" s="85"/>
      <c r="AD89" s="78"/>
      <c r="AE89" s="94"/>
      <c r="AF89" s="95">
        <f>IF(Q89=0,"",IF(AE89=0,"",(AE89/Q89)))</f>
        <v>0</v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>
        <v>2</v>
      </c>
      <c r="AO89" s="101">
        <f>IF(Q89=0,"",IF(AN89=0,"",(AN89/Q89)))</f>
        <v>0.22222222222222</v>
      </c>
      <c r="AP89" s="100"/>
      <c r="AQ89" s="102">
        <f>IFERROR(AP89/AN89,"-")</f>
        <v>0</v>
      </c>
      <c r="AR89" s="103"/>
      <c r="AS89" s="104">
        <f>IFERROR(AR89/AN89,"-")</f>
        <v>0</v>
      </c>
      <c r="AT89" s="105"/>
      <c r="AU89" s="105"/>
      <c r="AV89" s="105"/>
      <c r="AW89" s="106">
        <v>1</v>
      </c>
      <c r="AX89" s="107">
        <f>IF(Q89=0,"",IF(AW89=0,"",(AW89/Q89)))</f>
        <v>0.11111111111111</v>
      </c>
      <c r="AY89" s="106"/>
      <c r="AZ89" s="108">
        <f>IFERROR(AY89/AW89,"-")</f>
        <v>0</v>
      </c>
      <c r="BA89" s="109"/>
      <c r="BB89" s="110">
        <f>IFERROR(BA89/AW89,"-")</f>
        <v>0</v>
      </c>
      <c r="BC89" s="111"/>
      <c r="BD89" s="111"/>
      <c r="BE89" s="111"/>
      <c r="BF89" s="112">
        <v>1</v>
      </c>
      <c r="BG89" s="113">
        <f>IF(Q89=0,"",IF(BF89=0,"",(BF89/Q89)))</f>
        <v>0.11111111111111</v>
      </c>
      <c r="BH89" s="112"/>
      <c r="BI89" s="114">
        <f>IFERROR(BH89/BF89,"-")</f>
        <v>0</v>
      </c>
      <c r="BJ89" s="115"/>
      <c r="BK89" s="116">
        <f>IFERROR(BJ89/BF89,"-")</f>
        <v>0</v>
      </c>
      <c r="BL89" s="117"/>
      <c r="BM89" s="117"/>
      <c r="BN89" s="117"/>
      <c r="BO89" s="119">
        <v>4</v>
      </c>
      <c r="BP89" s="120">
        <f>IF(Q89=0,"",IF(BO89=0,"",(BO89/Q89)))</f>
        <v>0.44444444444444</v>
      </c>
      <c r="BQ89" s="121">
        <v>1</v>
      </c>
      <c r="BR89" s="122">
        <f>IFERROR(BQ89/BO89,"-")</f>
        <v>0.25</v>
      </c>
      <c r="BS89" s="123">
        <v>11000</v>
      </c>
      <c r="BT89" s="124">
        <f>IFERROR(BS89/BO89,"-")</f>
        <v>2750</v>
      </c>
      <c r="BU89" s="125"/>
      <c r="BV89" s="125"/>
      <c r="BW89" s="125">
        <v>1</v>
      </c>
      <c r="BX89" s="126">
        <v>1</v>
      </c>
      <c r="BY89" s="127">
        <f>IF(Q89=0,"",IF(BX89=0,"",(BX89/Q89)))</f>
        <v>0.11111111111111</v>
      </c>
      <c r="BZ89" s="128"/>
      <c r="CA89" s="129">
        <f>IFERROR(BZ89/BX89,"-")</f>
        <v>0</v>
      </c>
      <c r="CB89" s="130"/>
      <c r="CC89" s="131">
        <f>IFERROR(CB89/BX89,"-")</f>
        <v>0</v>
      </c>
      <c r="CD89" s="132"/>
      <c r="CE89" s="132"/>
      <c r="CF89" s="132"/>
      <c r="CG89" s="133"/>
      <c r="CH89" s="134">
        <f>IF(Q89=0,"",IF(CG89=0,"",(CG89/Q89)))</f>
        <v>0</v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1</v>
      </c>
      <c r="CQ89" s="141">
        <v>11000</v>
      </c>
      <c r="CR89" s="141">
        <v>11000</v>
      </c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79"/>
      <c r="B90" s="189" t="s">
        <v>205</v>
      </c>
      <c r="C90" s="189" t="s">
        <v>58</v>
      </c>
      <c r="D90" s="189"/>
      <c r="E90" s="189" t="s">
        <v>200</v>
      </c>
      <c r="F90" s="189" t="s">
        <v>166</v>
      </c>
      <c r="G90" s="189" t="s">
        <v>77</v>
      </c>
      <c r="H90" s="89"/>
      <c r="I90" s="89"/>
      <c r="J90" s="89"/>
      <c r="K90" s="181"/>
      <c r="L90" s="80">
        <v>6</v>
      </c>
      <c r="M90" s="80">
        <v>5</v>
      </c>
      <c r="N90" s="80">
        <v>8</v>
      </c>
      <c r="O90" s="91">
        <v>1</v>
      </c>
      <c r="P90" s="92">
        <v>0</v>
      </c>
      <c r="Q90" s="93">
        <f>O90+P90</f>
        <v>1</v>
      </c>
      <c r="R90" s="81">
        <f>IFERROR(Q90/N90,"-")</f>
        <v>0.125</v>
      </c>
      <c r="S90" s="80">
        <v>0</v>
      </c>
      <c r="T90" s="80">
        <v>1</v>
      </c>
      <c r="U90" s="81">
        <f>IFERROR(T90/(Q90),"-")</f>
        <v>1</v>
      </c>
      <c r="V90" s="82"/>
      <c r="W90" s="83">
        <v>1</v>
      </c>
      <c r="X90" s="81">
        <f>IF(Q90=0,"-",W90/Q90)</f>
        <v>1</v>
      </c>
      <c r="Y90" s="186">
        <v>3000</v>
      </c>
      <c r="Z90" s="187">
        <f>IFERROR(Y90/Q90,"-")</f>
        <v>3000</v>
      </c>
      <c r="AA90" s="187">
        <f>IFERROR(Y90/W90,"-")</f>
        <v>3000</v>
      </c>
      <c r="AB90" s="181"/>
      <c r="AC90" s="85"/>
      <c r="AD90" s="78"/>
      <c r="AE90" s="94"/>
      <c r="AF90" s="95">
        <f>IF(Q90=0,"",IF(AE90=0,"",(AE90/Q90)))</f>
        <v>0</v>
      </c>
      <c r="AG90" s="94"/>
      <c r="AH90" s="96" t="str">
        <f>IFERROR(AG90/AE90,"-")</f>
        <v>-</v>
      </c>
      <c r="AI90" s="97"/>
      <c r="AJ90" s="98" t="str">
        <f>IFERROR(AI90/AE90,"-")</f>
        <v>-</v>
      </c>
      <c r="AK90" s="99"/>
      <c r="AL90" s="99"/>
      <c r="AM90" s="99"/>
      <c r="AN90" s="100"/>
      <c r="AO90" s="101">
        <f>IF(Q90=0,"",IF(AN90=0,"",(AN90/Q90)))</f>
        <v>0</v>
      </c>
      <c r="AP90" s="100"/>
      <c r="AQ90" s="102" t="str">
        <f>IFERROR(AP90/AN90,"-")</f>
        <v>-</v>
      </c>
      <c r="AR90" s="103"/>
      <c r="AS90" s="104" t="str">
        <f>IFERROR(AR90/AN90,"-")</f>
        <v>-</v>
      </c>
      <c r="AT90" s="105"/>
      <c r="AU90" s="105"/>
      <c r="AV90" s="105"/>
      <c r="AW90" s="106"/>
      <c r="AX90" s="107">
        <f>IF(Q90=0,"",IF(AW90=0,"",(AW90/Q90)))</f>
        <v>0</v>
      </c>
      <c r="AY90" s="106"/>
      <c r="AZ90" s="108" t="str">
        <f>IFERROR(AY90/AW90,"-")</f>
        <v>-</v>
      </c>
      <c r="BA90" s="109"/>
      <c r="BB90" s="110" t="str">
        <f>IFERROR(BA90/AW90,"-")</f>
        <v>-</v>
      </c>
      <c r="BC90" s="111"/>
      <c r="BD90" s="111"/>
      <c r="BE90" s="111"/>
      <c r="BF90" s="112"/>
      <c r="BG90" s="113">
        <f>IF(Q90=0,"",IF(BF90=0,"",(BF90/Q90)))</f>
        <v>0</v>
      </c>
      <c r="BH90" s="112"/>
      <c r="BI90" s="114" t="str">
        <f>IFERROR(BH90/BF90,"-")</f>
        <v>-</v>
      </c>
      <c r="BJ90" s="115"/>
      <c r="BK90" s="116" t="str">
        <f>IFERROR(BJ90/BF90,"-")</f>
        <v>-</v>
      </c>
      <c r="BL90" s="117"/>
      <c r="BM90" s="117"/>
      <c r="BN90" s="117"/>
      <c r="BO90" s="119"/>
      <c r="BP90" s="120">
        <f>IF(Q90=0,"",IF(BO90=0,"",(BO90/Q90)))</f>
        <v>0</v>
      </c>
      <c r="BQ90" s="121"/>
      <c r="BR90" s="122" t="str">
        <f>IFERROR(BQ90/BO90,"-")</f>
        <v>-</v>
      </c>
      <c r="BS90" s="123"/>
      <c r="BT90" s="124" t="str">
        <f>IFERROR(BS90/BO90,"-")</f>
        <v>-</v>
      </c>
      <c r="BU90" s="125"/>
      <c r="BV90" s="125"/>
      <c r="BW90" s="125"/>
      <c r="BX90" s="126">
        <v>1</v>
      </c>
      <c r="BY90" s="127">
        <f>IF(Q90=0,"",IF(BX90=0,"",(BX90/Q90)))</f>
        <v>1</v>
      </c>
      <c r="BZ90" s="128">
        <v>1</v>
      </c>
      <c r="CA90" s="129">
        <f>IFERROR(BZ90/BX90,"-")</f>
        <v>1</v>
      </c>
      <c r="CB90" s="130">
        <v>3000</v>
      </c>
      <c r="CC90" s="131">
        <f>IFERROR(CB90/BX90,"-")</f>
        <v>3000</v>
      </c>
      <c r="CD90" s="132">
        <v>1</v>
      </c>
      <c r="CE90" s="132"/>
      <c r="CF90" s="132"/>
      <c r="CG90" s="133"/>
      <c r="CH90" s="134">
        <f>IF(Q90=0,"",IF(CG90=0,"",(CG90/Q90)))</f>
        <v>0</v>
      </c>
      <c r="CI90" s="135"/>
      <c r="CJ90" s="136" t="str">
        <f>IFERROR(CI90/CG90,"-")</f>
        <v>-</v>
      </c>
      <c r="CK90" s="137"/>
      <c r="CL90" s="138" t="str">
        <f>IFERROR(CK90/CG90,"-")</f>
        <v>-</v>
      </c>
      <c r="CM90" s="139"/>
      <c r="CN90" s="139"/>
      <c r="CO90" s="139"/>
      <c r="CP90" s="140">
        <v>1</v>
      </c>
      <c r="CQ90" s="141">
        <v>3000</v>
      </c>
      <c r="CR90" s="141">
        <v>3000</v>
      </c>
      <c r="CS90" s="141"/>
      <c r="CT90" s="142" t="str">
        <f>IF(AND(CR90=0,CS90=0),"",IF(AND(CR90&lt;=100000,CS90&lt;=100000),"",IF(CR90/CQ90&gt;0.7,"男高",IF(CS90/CQ90&gt;0.7,"女高",""))))</f>
        <v/>
      </c>
    </row>
    <row r="91" spans="1:99">
      <c r="A91" s="79">
        <f>AC91</f>
        <v>0.9</v>
      </c>
      <c r="B91" s="189" t="s">
        <v>206</v>
      </c>
      <c r="C91" s="189" t="s">
        <v>58</v>
      </c>
      <c r="D91" s="189"/>
      <c r="E91" s="189" t="s">
        <v>207</v>
      </c>
      <c r="F91" s="189" t="s">
        <v>208</v>
      </c>
      <c r="G91" s="189" t="s">
        <v>82</v>
      </c>
      <c r="H91" s="89" t="s">
        <v>201</v>
      </c>
      <c r="I91" s="89" t="s">
        <v>202</v>
      </c>
      <c r="J91" s="89" t="s">
        <v>209</v>
      </c>
      <c r="K91" s="181">
        <v>50000</v>
      </c>
      <c r="L91" s="80">
        <v>6</v>
      </c>
      <c r="M91" s="80">
        <v>0</v>
      </c>
      <c r="N91" s="80">
        <v>31</v>
      </c>
      <c r="O91" s="91">
        <v>2</v>
      </c>
      <c r="P91" s="92">
        <v>0</v>
      </c>
      <c r="Q91" s="93">
        <f>O91+P91</f>
        <v>2</v>
      </c>
      <c r="R91" s="81">
        <f>IFERROR(Q91/N91,"-")</f>
        <v>0.064516129032258</v>
      </c>
      <c r="S91" s="80">
        <v>1</v>
      </c>
      <c r="T91" s="80">
        <v>0</v>
      </c>
      <c r="U91" s="81">
        <f>IFERROR(T91/(Q91),"-")</f>
        <v>0</v>
      </c>
      <c r="V91" s="82">
        <f>IFERROR(K91/SUM(Q91:Q92),"-")</f>
        <v>16666.666666667</v>
      </c>
      <c r="W91" s="83">
        <v>1</v>
      </c>
      <c r="X91" s="81">
        <f>IF(Q91=0,"-",W91/Q91)</f>
        <v>0.5</v>
      </c>
      <c r="Y91" s="186">
        <v>45000</v>
      </c>
      <c r="Z91" s="187">
        <f>IFERROR(Y91/Q91,"-")</f>
        <v>22500</v>
      </c>
      <c r="AA91" s="187">
        <f>IFERROR(Y91/W91,"-")</f>
        <v>45000</v>
      </c>
      <c r="AB91" s="181">
        <f>SUM(Y91:Y92)-SUM(K91:K92)</f>
        <v>-5000</v>
      </c>
      <c r="AC91" s="85">
        <f>SUM(Y91:Y92)/SUM(K91:K92)</f>
        <v>0.9</v>
      </c>
      <c r="AD91" s="78"/>
      <c r="AE91" s="94">
        <v>1</v>
      </c>
      <c r="AF91" s="95">
        <f>IF(Q91=0,"",IF(AE91=0,"",(AE91/Q91)))</f>
        <v>0.5</v>
      </c>
      <c r="AG91" s="94"/>
      <c r="AH91" s="96">
        <f>IFERROR(AG91/AE91,"-")</f>
        <v>0</v>
      </c>
      <c r="AI91" s="97"/>
      <c r="AJ91" s="98">
        <f>IFERROR(AI91/AE91,"-")</f>
        <v>0</v>
      </c>
      <c r="AK91" s="99"/>
      <c r="AL91" s="99"/>
      <c r="AM91" s="99"/>
      <c r="AN91" s="100"/>
      <c r="AO91" s="101">
        <f>IF(Q91=0,"",IF(AN91=0,"",(AN91/Q91)))</f>
        <v>0</v>
      </c>
      <c r="AP91" s="100"/>
      <c r="AQ91" s="102" t="str">
        <f>IFERROR(AP91/AN91,"-")</f>
        <v>-</v>
      </c>
      <c r="AR91" s="103"/>
      <c r="AS91" s="104" t="str">
        <f>IFERROR(AR91/AN91,"-")</f>
        <v>-</v>
      </c>
      <c r="AT91" s="105"/>
      <c r="AU91" s="105"/>
      <c r="AV91" s="105"/>
      <c r="AW91" s="106"/>
      <c r="AX91" s="107">
        <f>IF(Q91=0,"",IF(AW91=0,"",(AW91/Q91)))</f>
        <v>0</v>
      </c>
      <c r="AY91" s="106"/>
      <c r="AZ91" s="108" t="str">
        <f>IFERROR(AY91/AW91,"-")</f>
        <v>-</v>
      </c>
      <c r="BA91" s="109"/>
      <c r="BB91" s="110" t="str">
        <f>IFERROR(BA91/AW91,"-")</f>
        <v>-</v>
      </c>
      <c r="BC91" s="111"/>
      <c r="BD91" s="111"/>
      <c r="BE91" s="111"/>
      <c r="BF91" s="112"/>
      <c r="BG91" s="113">
        <f>IF(Q91=0,"",IF(BF91=0,"",(BF91/Q91)))</f>
        <v>0</v>
      </c>
      <c r="BH91" s="112"/>
      <c r="BI91" s="114" t="str">
        <f>IFERROR(BH91/BF91,"-")</f>
        <v>-</v>
      </c>
      <c r="BJ91" s="115"/>
      <c r="BK91" s="116" t="str">
        <f>IFERROR(BJ91/BF91,"-")</f>
        <v>-</v>
      </c>
      <c r="BL91" s="117"/>
      <c r="BM91" s="117"/>
      <c r="BN91" s="117"/>
      <c r="BO91" s="119"/>
      <c r="BP91" s="120">
        <f>IF(Q91=0,"",IF(BO91=0,"",(BO91/Q91)))</f>
        <v>0</v>
      </c>
      <c r="BQ91" s="121"/>
      <c r="BR91" s="122" t="str">
        <f>IFERROR(BQ91/BO91,"-")</f>
        <v>-</v>
      </c>
      <c r="BS91" s="123"/>
      <c r="BT91" s="124" t="str">
        <f>IFERROR(BS91/BO91,"-")</f>
        <v>-</v>
      </c>
      <c r="BU91" s="125"/>
      <c r="BV91" s="125"/>
      <c r="BW91" s="125"/>
      <c r="BX91" s="126"/>
      <c r="BY91" s="127">
        <f>IF(Q91=0,"",IF(BX91=0,"",(BX91/Q91)))</f>
        <v>0</v>
      </c>
      <c r="BZ91" s="128"/>
      <c r="CA91" s="129" t="str">
        <f>IFERROR(BZ91/BX91,"-")</f>
        <v>-</v>
      </c>
      <c r="CB91" s="130"/>
      <c r="CC91" s="131" t="str">
        <f>IFERROR(CB91/BX91,"-")</f>
        <v>-</v>
      </c>
      <c r="CD91" s="132"/>
      <c r="CE91" s="132"/>
      <c r="CF91" s="132"/>
      <c r="CG91" s="133">
        <v>1</v>
      </c>
      <c r="CH91" s="134">
        <f>IF(Q91=0,"",IF(CG91=0,"",(CG91/Q91)))</f>
        <v>0.5</v>
      </c>
      <c r="CI91" s="135">
        <v>1</v>
      </c>
      <c r="CJ91" s="136">
        <f>IFERROR(CI91/CG91,"-")</f>
        <v>1</v>
      </c>
      <c r="CK91" s="137">
        <v>45000</v>
      </c>
      <c r="CL91" s="138">
        <f>IFERROR(CK91/CG91,"-")</f>
        <v>45000</v>
      </c>
      <c r="CM91" s="139"/>
      <c r="CN91" s="139"/>
      <c r="CO91" s="139">
        <v>1</v>
      </c>
      <c r="CP91" s="140">
        <v>1</v>
      </c>
      <c r="CQ91" s="141">
        <v>45000</v>
      </c>
      <c r="CR91" s="141">
        <v>45000</v>
      </c>
      <c r="CS91" s="141"/>
      <c r="CT91" s="142" t="str">
        <f>IF(AND(CR91=0,CS91=0),"",IF(AND(CR91&lt;=100000,CS91&lt;=100000),"",IF(CR91/CQ91&gt;0.7,"男高",IF(CS91/CQ91&gt;0.7,"女高",""))))</f>
        <v/>
      </c>
    </row>
    <row r="92" spans="1:99">
      <c r="A92" s="79"/>
      <c r="B92" s="189" t="s">
        <v>210</v>
      </c>
      <c r="C92" s="189" t="s">
        <v>58</v>
      </c>
      <c r="D92" s="189"/>
      <c r="E92" s="189" t="s">
        <v>207</v>
      </c>
      <c r="F92" s="189" t="s">
        <v>208</v>
      </c>
      <c r="G92" s="189" t="s">
        <v>77</v>
      </c>
      <c r="H92" s="89"/>
      <c r="I92" s="89"/>
      <c r="J92" s="89"/>
      <c r="K92" s="181"/>
      <c r="L92" s="80">
        <v>7</v>
      </c>
      <c r="M92" s="80">
        <v>5</v>
      </c>
      <c r="N92" s="80">
        <v>1</v>
      </c>
      <c r="O92" s="91">
        <v>1</v>
      </c>
      <c r="P92" s="92">
        <v>0</v>
      </c>
      <c r="Q92" s="93">
        <f>O92+P92</f>
        <v>1</v>
      </c>
      <c r="R92" s="81">
        <f>IFERROR(Q92/N92,"-")</f>
        <v>1</v>
      </c>
      <c r="S92" s="80">
        <v>0</v>
      </c>
      <c r="T92" s="80">
        <v>1</v>
      </c>
      <c r="U92" s="81">
        <f>IFERROR(T92/(Q92),"-")</f>
        <v>1</v>
      </c>
      <c r="V92" s="82"/>
      <c r="W92" s="83">
        <v>0</v>
      </c>
      <c r="X92" s="81">
        <f>IF(Q92=0,"-",W92/Q92)</f>
        <v>0</v>
      </c>
      <c r="Y92" s="186">
        <v>0</v>
      </c>
      <c r="Z92" s="187">
        <f>IFERROR(Y92/Q92,"-")</f>
        <v>0</v>
      </c>
      <c r="AA92" s="187" t="str">
        <f>IFERROR(Y92/W92,"-")</f>
        <v>-</v>
      </c>
      <c r="AB92" s="181"/>
      <c r="AC92" s="85"/>
      <c r="AD92" s="78"/>
      <c r="AE92" s="94"/>
      <c r="AF92" s="95">
        <f>IF(Q92=0,"",IF(AE92=0,"",(AE92/Q92)))</f>
        <v>0</v>
      </c>
      <c r="AG92" s="94"/>
      <c r="AH92" s="96" t="str">
        <f>IFERROR(AG92/AE92,"-")</f>
        <v>-</v>
      </c>
      <c r="AI92" s="97"/>
      <c r="AJ92" s="98" t="str">
        <f>IFERROR(AI92/AE92,"-")</f>
        <v>-</v>
      </c>
      <c r="AK92" s="99"/>
      <c r="AL92" s="99"/>
      <c r="AM92" s="99"/>
      <c r="AN92" s="100">
        <v>1</v>
      </c>
      <c r="AO92" s="101">
        <f>IF(Q92=0,"",IF(AN92=0,"",(AN92/Q92)))</f>
        <v>1</v>
      </c>
      <c r="AP92" s="100"/>
      <c r="AQ92" s="102">
        <f>IFERROR(AP92/AN92,"-")</f>
        <v>0</v>
      </c>
      <c r="AR92" s="103"/>
      <c r="AS92" s="104">
        <f>IFERROR(AR92/AN92,"-")</f>
        <v>0</v>
      </c>
      <c r="AT92" s="105"/>
      <c r="AU92" s="105"/>
      <c r="AV92" s="105"/>
      <c r="AW92" s="106"/>
      <c r="AX92" s="107">
        <f>IF(Q92=0,"",IF(AW92=0,"",(AW92/Q92)))</f>
        <v>0</v>
      </c>
      <c r="AY92" s="106"/>
      <c r="AZ92" s="108" t="str">
        <f>IFERROR(AY92/AW92,"-")</f>
        <v>-</v>
      </c>
      <c r="BA92" s="109"/>
      <c r="BB92" s="110" t="str">
        <f>IFERROR(BA92/AW92,"-")</f>
        <v>-</v>
      </c>
      <c r="BC92" s="111"/>
      <c r="BD92" s="111"/>
      <c r="BE92" s="111"/>
      <c r="BF92" s="112"/>
      <c r="BG92" s="113">
        <f>IF(Q92=0,"",IF(BF92=0,"",(BF92/Q92)))</f>
        <v>0</v>
      </c>
      <c r="BH92" s="112"/>
      <c r="BI92" s="114" t="str">
        <f>IFERROR(BH92/BF92,"-")</f>
        <v>-</v>
      </c>
      <c r="BJ92" s="115"/>
      <c r="BK92" s="116" t="str">
        <f>IFERROR(BJ92/BF92,"-")</f>
        <v>-</v>
      </c>
      <c r="BL92" s="117"/>
      <c r="BM92" s="117"/>
      <c r="BN92" s="117"/>
      <c r="BO92" s="119"/>
      <c r="BP92" s="120">
        <f>IF(Q92=0,"",IF(BO92=0,"",(BO92/Q92)))</f>
        <v>0</v>
      </c>
      <c r="BQ92" s="121"/>
      <c r="BR92" s="122" t="str">
        <f>IFERROR(BQ92/BO92,"-")</f>
        <v>-</v>
      </c>
      <c r="BS92" s="123"/>
      <c r="BT92" s="124" t="str">
        <f>IFERROR(BS92/BO92,"-")</f>
        <v>-</v>
      </c>
      <c r="BU92" s="125"/>
      <c r="BV92" s="125"/>
      <c r="BW92" s="125"/>
      <c r="BX92" s="126"/>
      <c r="BY92" s="127">
        <f>IF(Q92=0,"",IF(BX92=0,"",(BX92/Q92)))</f>
        <v>0</v>
      </c>
      <c r="BZ92" s="128"/>
      <c r="CA92" s="129" t="str">
        <f>IFERROR(BZ92/BX92,"-")</f>
        <v>-</v>
      </c>
      <c r="CB92" s="130"/>
      <c r="CC92" s="131" t="str">
        <f>IFERROR(CB92/BX92,"-")</f>
        <v>-</v>
      </c>
      <c r="CD92" s="132"/>
      <c r="CE92" s="132"/>
      <c r="CF92" s="132"/>
      <c r="CG92" s="133"/>
      <c r="CH92" s="134">
        <f>IF(Q92=0,"",IF(CG92=0,"",(CG92/Q92)))</f>
        <v>0</v>
      </c>
      <c r="CI92" s="135"/>
      <c r="CJ92" s="136" t="str">
        <f>IFERROR(CI92/CG92,"-")</f>
        <v>-</v>
      </c>
      <c r="CK92" s="137"/>
      <c r="CL92" s="138" t="str">
        <f>IFERROR(CK92/CG92,"-")</f>
        <v>-</v>
      </c>
      <c r="CM92" s="139"/>
      <c r="CN92" s="139"/>
      <c r="CO92" s="139"/>
      <c r="CP92" s="140">
        <v>0</v>
      </c>
      <c r="CQ92" s="141">
        <v>0</v>
      </c>
      <c r="CR92" s="141"/>
      <c r="CS92" s="141"/>
      <c r="CT92" s="142" t="str">
        <f>IF(AND(CR92=0,CS92=0),"",IF(AND(CR92&lt;=100000,CS92&lt;=100000),"",IF(CR92/CQ92&gt;0.7,"男高",IF(CS92/CQ92&gt;0.7,"女高",""))))</f>
        <v/>
      </c>
    </row>
    <row r="93" spans="1:99">
      <c r="A93" s="79">
        <f>AC93</f>
        <v>0.2</v>
      </c>
      <c r="B93" s="189" t="s">
        <v>211</v>
      </c>
      <c r="C93" s="189" t="s">
        <v>58</v>
      </c>
      <c r="D93" s="189"/>
      <c r="E93" s="189" t="s">
        <v>212</v>
      </c>
      <c r="F93" s="189" t="s">
        <v>213</v>
      </c>
      <c r="G93" s="189" t="s">
        <v>61</v>
      </c>
      <c r="H93" s="89" t="s">
        <v>132</v>
      </c>
      <c r="I93" s="89" t="s">
        <v>214</v>
      </c>
      <c r="J93" s="191" t="s">
        <v>215</v>
      </c>
      <c r="K93" s="181">
        <v>80000</v>
      </c>
      <c r="L93" s="80">
        <v>5</v>
      </c>
      <c r="M93" s="80">
        <v>0</v>
      </c>
      <c r="N93" s="80">
        <v>66</v>
      </c>
      <c r="O93" s="91">
        <v>3</v>
      </c>
      <c r="P93" s="92">
        <v>0</v>
      </c>
      <c r="Q93" s="93">
        <f>O93+P93</f>
        <v>3</v>
      </c>
      <c r="R93" s="81">
        <f>IFERROR(Q93/N93,"-")</f>
        <v>0.045454545454545</v>
      </c>
      <c r="S93" s="80">
        <v>1</v>
      </c>
      <c r="T93" s="80">
        <v>0</v>
      </c>
      <c r="U93" s="81">
        <f>IFERROR(T93/(Q93),"-")</f>
        <v>0</v>
      </c>
      <c r="V93" s="82">
        <f>IFERROR(K93/SUM(Q93:Q97),"-")</f>
        <v>3478.2608695652</v>
      </c>
      <c r="W93" s="83">
        <v>2</v>
      </c>
      <c r="X93" s="81">
        <f>IF(Q93=0,"-",W93/Q93)</f>
        <v>0.66666666666667</v>
      </c>
      <c r="Y93" s="186">
        <v>11000</v>
      </c>
      <c r="Z93" s="187">
        <f>IFERROR(Y93/Q93,"-")</f>
        <v>3666.6666666667</v>
      </c>
      <c r="AA93" s="187">
        <f>IFERROR(Y93/W93,"-")</f>
        <v>5500</v>
      </c>
      <c r="AB93" s="181">
        <f>SUM(Y93:Y97)-SUM(K93:K97)</f>
        <v>-64000</v>
      </c>
      <c r="AC93" s="85">
        <f>SUM(Y93:Y97)/SUM(K93:K97)</f>
        <v>0.2</v>
      </c>
      <c r="AD93" s="78"/>
      <c r="AE93" s="94"/>
      <c r="AF93" s="95">
        <f>IF(Q93=0,"",IF(AE93=0,"",(AE93/Q93)))</f>
        <v>0</v>
      </c>
      <c r="AG93" s="94"/>
      <c r="AH93" s="96" t="str">
        <f>IFERROR(AG93/AE93,"-")</f>
        <v>-</v>
      </c>
      <c r="AI93" s="97"/>
      <c r="AJ93" s="98" t="str">
        <f>IFERROR(AI93/AE93,"-")</f>
        <v>-</v>
      </c>
      <c r="AK93" s="99"/>
      <c r="AL93" s="99"/>
      <c r="AM93" s="99"/>
      <c r="AN93" s="100"/>
      <c r="AO93" s="101">
        <f>IF(Q93=0,"",IF(AN93=0,"",(AN93/Q93)))</f>
        <v>0</v>
      </c>
      <c r="AP93" s="100"/>
      <c r="AQ93" s="102" t="str">
        <f>IFERROR(AP93/AN93,"-")</f>
        <v>-</v>
      </c>
      <c r="AR93" s="103"/>
      <c r="AS93" s="104" t="str">
        <f>IFERROR(AR93/AN93,"-")</f>
        <v>-</v>
      </c>
      <c r="AT93" s="105"/>
      <c r="AU93" s="105"/>
      <c r="AV93" s="105"/>
      <c r="AW93" s="106"/>
      <c r="AX93" s="107">
        <f>IF(Q93=0,"",IF(AW93=0,"",(AW93/Q93)))</f>
        <v>0</v>
      </c>
      <c r="AY93" s="106"/>
      <c r="AZ93" s="108" t="str">
        <f>IFERROR(AY93/AW93,"-")</f>
        <v>-</v>
      </c>
      <c r="BA93" s="109"/>
      <c r="BB93" s="110" t="str">
        <f>IFERROR(BA93/AW93,"-")</f>
        <v>-</v>
      </c>
      <c r="BC93" s="111"/>
      <c r="BD93" s="111"/>
      <c r="BE93" s="111"/>
      <c r="BF93" s="112">
        <v>1</v>
      </c>
      <c r="BG93" s="113">
        <f>IF(Q93=0,"",IF(BF93=0,"",(BF93/Q93)))</f>
        <v>0.33333333333333</v>
      </c>
      <c r="BH93" s="112">
        <v>1</v>
      </c>
      <c r="BI93" s="114">
        <f>IFERROR(BH93/BF93,"-")</f>
        <v>1</v>
      </c>
      <c r="BJ93" s="115">
        <v>5000</v>
      </c>
      <c r="BK93" s="116">
        <f>IFERROR(BJ93/BF93,"-")</f>
        <v>5000</v>
      </c>
      <c r="BL93" s="117">
        <v>1</v>
      </c>
      <c r="BM93" s="117"/>
      <c r="BN93" s="117"/>
      <c r="BO93" s="119">
        <v>2</v>
      </c>
      <c r="BP93" s="120">
        <f>IF(Q93=0,"",IF(BO93=0,"",(BO93/Q93)))</f>
        <v>0.66666666666667</v>
      </c>
      <c r="BQ93" s="121">
        <v>1</v>
      </c>
      <c r="BR93" s="122">
        <f>IFERROR(BQ93/BO93,"-")</f>
        <v>0.5</v>
      </c>
      <c r="BS93" s="123">
        <v>6000</v>
      </c>
      <c r="BT93" s="124">
        <f>IFERROR(BS93/BO93,"-")</f>
        <v>3000</v>
      </c>
      <c r="BU93" s="125"/>
      <c r="BV93" s="125">
        <v>1</v>
      </c>
      <c r="BW93" s="125"/>
      <c r="BX93" s="126"/>
      <c r="BY93" s="127">
        <f>IF(Q93=0,"",IF(BX93=0,"",(BX93/Q93)))</f>
        <v>0</v>
      </c>
      <c r="BZ93" s="128"/>
      <c r="CA93" s="129" t="str">
        <f>IFERROR(BZ93/BX93,"-")</f>
        <v>-</v>
      </c>
      <c r="CB93" s="130"/>
      <c r="CC93" s="131" t="str">
        <f>IFERROR(CB93/BX93,"-")</f>
        <v>-</v>
      </c>
      <c r="CD93" s="132"/>
      <c r="CE93" s="132"/>
      <c r="CF93" s="132"/>
      <c r="CG93" s="133"/>
      <c r="CH93" s="134">
        <f>IF(Q93=0,"",IF(CG93=0,"",(CG93/Q93)))</f>
        <v>0</v>
      </c>
      <c r="CI93" s="135"/>
      <c r="CJ93" s="136" t="str">
        <f>IFERROR(CI93/CG93,"-")</f>
        <v>-</v>
      </c>
      <c r="CK93" s="137"/>
      <c r="CL93" s="138" t="str">
        <f>IFERROR(CK93/CG93,"-")</f>
        <v>-</v>
      </c>
      <c r="CM93" s="139"/>
      <c r="CN93" s="139"/>
      <c r="CO93" s="139"/>
      <c r="CP93" s="140">
        <v>2</v>
      </c>
      <c r="CQ93" s="141">
        <v>11000</v>
      </c>
      <c r="CR93" s="141">
        <v>6000</v>
      </c>
      <c r="CS93" s="141"/>
      <c r="CT93" s="142" t="str">
        <f>IF(AND(CR93=0,CS93=0),"",IF(AND(CR93&lt;=100000,CS93&lt;=100000),"",IF(CR93/CQ93&gt;0.7,"男高",IF(CS93/CQ93&gt;0.7,"女高",""))))</f>
        <v/>
      </c>
    </row>
    <row r="94" spans="1:99">
      <c r="A94" s="79"/>
      <c r="B94" s="189" t="s">
        <v>216</v>
      </c>
      <c r="C94" s="189" t="s">
        <v>58</v>
      </c>
      <c r="D94" s="189"/>
      <c r="E94" s="189" t="s">
        <v>217</v>
      </c>
      <c r="F94" s="189" t="s">
        <v>218</v>
      </c>
      <c r="G94" s="189" t="s">
        <v>82</v>
      </c>
      <c r="H94" s="89" t="s">
        <v>132</v>
      </c>
      <c r="I94" s="89" t="s">
        <v>214</v>
      </c>
      <c r="J94" s="191" t="s">
        <v>163</v>
      </c>
      <c r="K94" s="181"/>
      <c r="L94" s="80">
        <v>8</v>
      </c>
      <c r="M94" s="80">
        <v>0</v>
      </c>
      <c r="N94" s="80">
        <v>63</v>
      </c>
      <c r="O94" s="91">
        <v>4</v>
      </c>
      <c r="P94" s="92">
        <v>0</v>
      </c>
      <c r="Q94" s="93">
        <f>O94+P94</f>
        <v>4</v>
      </c>
      <c r="R94" s="81">
        <f>IFERROR(Q94/N94,"-")</f>
        <v>0.063492063492063</v>
      </c>
      <c r="S94" s="80">
        <v>0</v>
      </c>
      <c r="T94" s="80">
        <v>0</v>
      </c>
      <c r="U94" s="81">
        <f>IFERROR(T94/(Q94),"-")</f>
        <v>0</v>
      </c>
      <c r="V94" s="82"/>
      <c r="W94" s="83">
        <v>0</v>
      </c>
      <c r="X94" s="81">
        <f>IF(Q94=0,"-",W94/Q94)</f>
        <v>0</v>
      </c>
      <c r="Y94" s="186">
        <v>0</v>
      </c>
      <c r="Z94" s="187">
        <f>IFERROR(Y94/Q94,"-")</f>
        <v>0</v>
      </c>
      <c r="AA94" s="187" t="str">
        <f>IFERROR(Y94/W94,"-")</f>
        <v>-</v>
      </c>
      <c r="AB94" s="181"/>
      <c r="AC94" s="85"/>
      <c r="AD94" s="78"/>
      <c r="AE94" s="94"/>
      <c r="AF94" s="95">
        <f>IF(Q94=0,"",IF(AE94=0,"",(AE94/Q94)))</f>
        <v>0</v>
      </c>
      <c r="AG94" s="94"/>
      <c r="AH94" s="96" t="str">
        <f>IFERROR(AG94/AE94,"-")</f>
        <v>-</v>
      </c>
      <c r="AI94" s="97"/>
      <c r="AJ94" s="98" t="str">
        <f>IFERROR(AI94/AE94,"-")</f>
        <v>-</v>
      </c>
      <c r="AK94" s="99"/>
      <c r="AL94" s="99"/>
      <c r="AM94" s="99"/>
      <c r="AN94" s="100"/>
      <c r="AO94" s="101">
        <f>IF(Q94=0,"",IF(AN94=0,"",(AN94/Q94)))</f>
        <v>0</v>
      </c>
      <c r="AP94" s="100"/>
      <c r="AQ94" s="102" t="str">
        <f>IFERROR(AP94/AN94,"-")</f>
        <v>-</v>
      </c>
      <c r="AR94" s="103"/>
      <c r="AS94" s="104" t="str">
        <f>IFERROR(AR94/AN94,"-")</f>
        <v>-</v>
      </c>
      <c r="AT94" s="105"/>
      <c r="AU94" s="105"/>
      <c r="AV94" s="105"/>
      <c r="AW94" s="106"/>
      <c r="AX94" s="107">
        <f>IF(Q94=0,"",IF(AW94=0,"",(AW94/Q94)))</f>
        <v>0</v>
      </c>
      <c r="AY94" s="106"/>
      <c r="AZ94" s="108" t="str">
        <f>IFERROR(AY94/AW94,"-")</f>
        <v>-</v>
      </c>
      <c r="BA94" s="109"/>
      <c r="BB94" s="110" t="str">
        <f>IFERROR(BA94/AW94,"-")</f>
        <v>-</v>
      </c>
      <c r="BC94" s="111"/>
      <c r="BD94" s="111"/>
      <c r="BE94" s="111"/>
      <c r="BF94" s="112">
        <v>1</v>
      </c>
      <c r="BG94" s="113">
        <f>IF(Q94=0,"",IF(BF94=0,"",(BF94/Q94)))</f>
        <v>0.25</v>
      </c>
      <c r="BH94" s="112"/>
      <c r="BI94" s="114">
        <f>IFERROR(BH94/BF94,"-")</f>
        <v>0</v>
      </c>
      <c r="BJ94" s="115"/>
      <c r="BK94" s="116">
        <f>IFERROR(BJ94/BF94,"-")</f>
        <v>0</v>
      </c>
      <c r="BL94" s="117"/>
      <c r="BM94" s="117"/>
      <c r="BN94" s="117"/>
      <c r="BO94" s="119">
        <v>2</v>
      </c>
      <c r="BP94" s="120">
        <f>IF(Q94=0,"",IF(BO94=0,"",(BO94/Q94)))</f>
        <v>0.5</v>
      </c>
      <c r="BQ94" s="121"/>
      <c r="BR94" s="122">
        <f>IFERROR(BQ94/BO94,"-")</f>
        <v>0</v>
      </c>
      <c r="BS94" s="123"/>
      <c r="BT94" s="124">
        <f>IFERROR(BS94/BO94,"-")</f>
        <v>0</v>
      </c>
      <c r="BU94" s="125"/>
      <c r="BV94" s="125"/>
      <c r="BW94" s="125"/>
      <c r="BX94" s="126">
        <v>1</v>
      </c>
      <c r="BY94" s="127">
        <f>IF(Q94=0,"",IF(BX94=0,"",(BX94/Q94)))</f>
        <v>0.25</v>
      </c>
      <c r="BZ94" s="128"/>
      <c r="CA94" s="129">
        <f>IFERROR(BZ94/BX94,"-")</f>
        <v>0</v>
      </c>
      <c r="CB94" s="130"/>
      <c r="CC94" s="131">
        <f>IFERROR(CB94/BX94,"-")</f>
        <v>0</v>
      </c>
      <c r="CD94" s="132"/>
      <c r="CE94" s="132"/>
      <c r="CF94" s="132"/>
      <c r="CG94" s="133"/>
      <c r="CH94" s="134">
        <f>IF(Q94=0,"",IF(CG94=0,"",(CG94/Q94)))</f>
        <v>0</v>
      </c>
      <c r="CI94" s="135"/>
      <c r="CJ94" s="136" t="str">
        <f>IFERROR(CI94/CG94,"-")</f>
        <v>-</v>
      </c>
      <c r="CK94" s="137"/>
      <c r="CL94" s="138" t="str">
        <f>IFERROR(CK94/CG94,"-")</f>
        <v>-</v>
      </c>
      <c r="CM94" s="139"/>
      <c r="CN94" s="139"/>
      <c r="CO94" s="139"/>
      <c r="CP94" s="140">
        <v>0</v>
      </c>
      <c r="CQ94" s="141">
        <v>0</v>
      </c>
      <c r="CR94" s="141"/>
      <c r="CS94" s="141"/>
      <c r="CT94" s="142" t="str">
        <f>IF(AND(CR94=0,CS94=0),"",IF(AND(CR94&lt;=100000,CS94&lt;=100000),"",IF(CR94/CQ94&gt;0.7,"男高",IF(CS94/CQ94&gt;0.7,"女高",""))))</f>
        <v/>
      </c>
    </row>
    <row r="95" spans="1:99">
      <c r="A95" s="79"/>
      <c r="B95" s="189" t="s">
        <v>219</v>
      </c>
      <c r="C95" s="189" t="s">
        <v>58</v>
      </c>
      <c r="D95" s="189"/>
      <c r="E95" s="189" t="s">
        <v>220</v>
      </c>
      <c r="F95" s="189" t="s">
        <v>221</v>
      </c>
      <c r="G95" s="189" t="s">
        <v>61</v>
      </c>
      <c r="H95" s="89" t="s">
        <v>132</v>
      </c>
      <c r="I95" s="89" t="s">
        <v>214</v>
      </c>
      <c r="J95" s="191" t="s">
        <v>222</v>
      </c>
      <c r="K95" s="181"/>
      <c r="L95" s="80">
        <v>11</v>
      </c>
      <c r="M95" s="80">
        <v>0</v>
      </c>
      <c r="N95" s="80">
        <v>79</v>
      </c>
      <c r="O95" s="91">
        <v>5</v>
      </c>
      <c r="P95" s="92">
        <v>0</v>
      </c>
      <c r="Q95" s="93">
        <f>O95+P95</f>
        <v>5</v>
      </c>
      <c r="R95" s="81">
        <f>IFERROR(Q95/N95,"-")</f>
        <v>0.063291139240506</v>
      </c>
      <c r="S95" s="80">
        <v>2</v>
      </c>
      <c r="T95" s="80">
        <v>0</v>
      </c>
      <c r="U95" s="81">
        <f>IFERROR(T95/(Q95),"-")</f>
        <v>0</v>
      </c>
      <c r="V95" s="82"/>
      <c r="W95" s="83">
        <v>0</v>
      </c>
      <c r="X95" s="81">
        <f>IF(Q95=0,"-",W95/Q95)</f>
        <v>0</v>
      </c>
      <c r="Y95" s="186">
        <v>0</v>
      </c>
      <c r="Z95" s="187">
        <f>IFERROR(Y95/Q95,"-")</f>
        <v>0</v>
      </c>
      <c r="AA95" s="187" t="str">
        <f>IFERROR(Y95/W95,"-")</f>
        <v>-</v>
      </c>
      <c r="AB95" s="181"/>
      <c r="AC95" s="85"/>
      <c r="AD95" s="78"/>
      <c r="AE95" s="94"/>
      <c r="AF95" s="95">
        <f>IF(Q95=0,"",IF(AE95=0,"",(AE95/Q95)))</f>
        <v>0</v>
      </c>
      <c r="AG95" s="94"/>
      <c r="AH95" s="96" t="str">
        <f>IFERROR(AG95/AE95,"-")</f>
        <v>-</v>
      </c>
      <c r="AI95" s="97"/>
      <c r="AJ95" s="98" t="str">
        <f>IFERROR(AI95/AE95,"-")</f>
        <v>-</v>
      </c>
      <c r="AK95" s="99"/>
      <c r="AL95" s="99"/>
      <c r="AM95" s="99"/>
      <c r="AN95" s="100">
        <v>1</v>
      </c>
      <c r="AO95" s="101">
        <f>IF(Q95=0,"",IF(AN95=0,"",(AN95/Q95)))</f>
        <v>0.2</v>
      </c>
      <c r="AP95" s="100"/>
      <c r="AQ95" s="102">
        <f>IFERROR(AP95/AN95,"-")</f>
        <v>0</v>
      </c>
      <c r="AR95" s="103"/>
      <c r="AS95" s="104">
        <f>IFERROR(AR95/AN95,"-")</f>
        <v>0</v>
      </c>
      <c r="AT95" s="105"/>
      <c r="AU95" s="105"/>
      <c r="AV95" s="105"/>
      <c r="AW95" s="106">
        <v>1</v>
      </c>
      <c r="AX95" s="107">
        <f>IF(Q95=0,"",IF(AW95=0,"",(AW95/Q95)))</f>
        <v>0.2</v>
      </c>
      <c r="AY95" s="106"/>
      <c r="AZ95" s="108">
        <f>IFERROR(AY95/AW95,"-")</f>
        <v>0</v>
      </c>
      <c r="BA95" s="109"/>
      <c r="BB95" s="110">
        <f>IFERROR(BA95/AW95,"-")</f>
        <v>0</v>
      </c>
      <c r="BC95" s="111"/>
      <c r="BD95" s="111"/>
      <c r="BE95" s="111"/>
      <c r="BF95" s="112">
        <v>1</v>
      </c>
      <c r="BG95" s="113">
        <f>IF(Q95=0,"",IF(BF95=0,"",(BF95/Q95)))</f>
        <v>0.2</v>
      </c>
      <c r="BH95" s="112"/>
      <c r="BI95" s="114">
        <f>IFERROR(BH95/BF95,"-")</f>
        <v>0</v>
      </c>
      <c r="BJ95" s="115"/>
      <c r="BK95" s="116">
        <f>IFERROR(BJ95/BF95,"-")</f>
        <v>0</v>
      </c>
      <c r="BL95" s="117"/>
      <c r="BM95" s="117"/>
      <c r="BN95" s="117"/>
      <c r="BO95" s="119">
        <v>2</v>
      </c>
      <c r="BP95" s="120">
        <f>IF(Q95=0,"",IF(BO95=0,"",(BO95/Q95)))</f>
        <v>0.4</v>
      </c>
      <c r="BQ95" s="121"/>
      <c r="BR95" s="122">
        <f>IFERROR(BQ95/BO95,"-")</f>
        <v>0</v>
      </c>
      <c r="BS95" s="123"/>
      <c r="BT95" s="124">
        <f>IFERROR(BS95/BO95,"-")</f>
        <v>0</v>
      </c>
      <c r="BU95" s="125"/>
      <c r="BV95" s="125"/>
      <c r="BW95" s="125"/>
      <c r="BX95" s="126"/>
      <c r="BY95" s="127">
        <f>IF(Q95=0,"",IF(BX95=0,"",(BX95/Q95)))</f>
        <v>0</v>
      </c>
      <c r="BZ95" s="128"/>
      <c r="CA95" s="129" t="str">
        <f>IFERROR(BZ95/BX95,"-")</f>
        <v>-</v>
      </c>
      <c r="CB95" s="130"/>
      <c r="CC95" s="131" t="str">
        <f>IFERROR(CB95/BX95,"-")</f>
        <v>-</v>
      </c>
      <c r="CD95" s="132"/>
      <c r="CE95" s="132"/>
      <c r="CF95" s="132"/>
      <c r="CG95" s="133"/>
      <c r="CH95" s="134">
        <f>IF(Q95=0,"",IF(CG95=0,"",(CG95/Q95)))</f>
        <v>0</v>
      </c>
      <c r="CI95" s="135"/>
      <c r="CJ95" s="136" t="str">
        <f>IFERROR(CI95/CG95,"-")</f>
        <v>-</v>
      </c>
      <c r="CK95" s="137"/>
      <c r="CL95" s="138" t="str">
        <f>IFERROR(CK95/CG95,"-")</f>
        <v>-</v>
      </c>
      <c r="CM95" s="139"/>
      <c r="CN95" s="139"/>
      <c r="CO95" s="139"/>
      <c r="CP95" s="140">
        <v>0</v>
      </c>
      <c r="CQ95" s="141">
        <v>0</v>
      </c>
      <c r="CR95" s="141"/>
      <c r="CS95" s="141"/>
      <c r="CT95" s="142" t="str">
        <f>IF(AND(CR95=0,CS95=0),"",IF(AND(CR95&lt;=100000,CS95&lt;=100000),"",IF(CR95/CQ95&gt;0.7,"男高",IF(CS95/CQ95&gt;0.7,"女高",""))))</f>
        <v/>
      </c>
    </row>
    <row r="96" spans="1:99">
      <c r="A96" s="79"/>
      <c r="B96" s="189" t="s">
        <v>223</v>
      </c>
      <c r="C96" s="189" t="s">
        <v>58</v>
      </c>
      <c r="D96" s="189"/>
      <c r="E96" s="189" t="s">
        <v>224</v>
      </c>
      <c r="F96" s="189" t="s">
        <v>225</v>
      </c>
      <c r="G96" s="189" t="s">
        <v>82</v>
      </c>
      <c r="H96" s="89" t="s">
        <v>132</v>
      </c>
      <c r="I96" s="89" t="s">
        <v>214</v>
      </c>
      <c r="J96" s="191" t="s">
        <v>167</v>
      </c>
      <c r="K96" s="181"/>
      <c r="L96" s="80">
        <v>12</v>
      </c>
      <c r="M96" s="80">
        <v>0</v>
      </c>
      <c r="N96" s="80">
        <v>81</v>
      </c>
      <c r="O96" s="91">
        <v>2</v>
      </c>
      <c r="P96" s="92">
        <v>0</v>
      </c>
      <c r="Q96" s="93">
        <f>O96+P96</f>
        <v>2</v>
      </c>
      <c r="R96" s="81">
        <f>IFERROR(Q96/N96,"-")</f>
        <v>0.024691358024691</v>
      </c>
      <c r="S96" s="80">
        <v>0</v>
      </c>
      <c r="T96" s="80">
        <v>0</v>
      </c>
      <c r="U96" s="81">
        <f>IFERROR(T96/(Q96),"-")</f>
        <v>0</v>
      </c>
      <c r="V96" s="82"/>
      <c r="W96" s="83">
        <v>0</v>
      </c>
      <c r="X96" s="81">
        <f>IF(Q96=0,"-",W96/Q96)</f>
        <v>0</v>
      </c>
      <c r="Y96" s="186">
        <v>0</v>
      </c>
      <c r="Z96" s="187">
        <f>IFERROR(Y96/Q96,"-")</f>
        <v>0</v>
      </c>
      <c r="AA96" s="187" t="str">
        <f>IFERROR(Y96/W96,"-")</f>
        <v>-</v>
      </c>
      <c r="AB96" s="181"/>
      <c r="AC96" s="85"/>
      <c r="AD96" s="78"/>
      <c r="AE96" s="94"/>
      <c r="AF96" s="95">
        <f>IF(Q96=0,"",IF(AE96=0,"",(AE96/Q96)))</f>
        <v>0</v>
      </c>
      <c r="AG96" s="94"/>
      <c r="AH96" s="96" t="str">
        <f>IFERROR(AG96/AE96,"-")</f>
        <v>-</v>
      </c>
      <c r="AI96" s="97"/>
      <c r="AJ96" s="98" t="str">
        <f>IFERROR(AI96/AE96,"-")</f>
        <v>-</v>
      </c>
      <c r="AK96" s="99"/>
      <c r="AL96" s="99"/>
      <c r="AM96" s="99"/>
      <c r="AN96" s="100"/>
      <c r="AO96" s="101">
        <f>IF(Q96=0,"",IF(AN96=0,"",(AN96/Q96)))</f>
        <v>0</v>
      </c>
      <c r="AP96" s="100"/>
      <c r="AQ96" s="102" t="str">
        <f>IFERROR(AP96/AN96,"-")</f>
        <v>-</v>
      </c>
      <c r="AR96" s="103"/>
      <c r="AS96" s="104" t="str">
        <f>IFERROR(AR96/AN96,"-")</f>
        <v>-</v>
      </c>
      <c r="AT96" s="105"/>
      <c r="AU96" s="105"/>
      <c r="AV96" s="105"/>
      <c r="AW96" s="106"/>
      <c r="AX96" s="107">
        <f>IF(Q96=0,"",IF(AW96=0,"",(AW96/Q96)))</f>
        <v>0</v>
      </c>
      <c r="AY96" s="106"/>
      <c r="AZ96" s="108" t="str">
        <f>IFERROR(AY96/AW96,"-")</f>
        <v>-</v>
      </c>
      <c r="BA96" s="109"/>
      <c r="BB96" s="110" t="str">
        <f>IFERROR(BA96/AW96,"-")</f>
        <v>-</v>
      </c>
      <c r="BC96" s="111"/>
      <c r="BD96" s="111"/>
      <c r="BE96" s="111"/>
      <c r="BF96" s="112"/>
      <c r="BG96" s="113">
        <f>IF(Q96=0,"",IF(BF96=0,"",(BF96/Q96)))</f>
        <v>0</v>
      </c>
      <c r="BH96" s="112"/>
      <c r="BI96" s="114" t="str">
        <f>IFERROR(BH96/BF96,"-")</f>
        <v>-</v>
      </c>
      <c r="BJ96" s="115"/>
      <c r="BK96" s="116" t="str">
        <f>IFERROR(BJ96/BF96,"-")</f>
        <v>-</v>
      </c>
      <c r="BL96" s="117"/>
      <c r="BM96" s="117"/>
      <c r="BN96" s="117"/>
      <c r="BO96" s="119"/>
      <c r="BP96" s="120">
        <f>IF(Q96=0,"",IF(BO96=0,"",(BO96/Q96)))</f>
        <v>0</v>
      </c>
      <c r="BQ96" s="121"/>
      <c r="BR96" s="122" t="str">
        <f>IFERROR(BQ96/BO96,"-")</f>
        <v>-</v>
      </c>
      <c r="BS96" s="123"/>
      <c r="BT96" s="124" t="str">
        <f>IFERROR(BS96/BO96,"-")</f>
        <v>-</v>
      </c>
      <c r="BU96" s="125"/>
      <c r="BV96" s="125"/>
      <c r="BW96" s="125"/>
      <c r="BX96" s="126">
        <v>2</v>
      </c>
      <c r="BY96" s="127">
        <f>IF(Q96=0,"",IF(BX96=0,"",(BX96/Q96)))</f>
        <v>1</v>
      </c>
      <c r="BZ96" s="128"/>
      <c r="CA96" s="129">
        <f>IFERROR(BZ96/BX96,"-")</f>
        <v>0</v>
      </c>
      <c r="CB96" s="130"/>
      <c r="CC96" s="131">
        <f>IFERROR(CB96/BX96,"-")</f>
        <v>0</v>
      </c>
      <c r="CD96" s="132"/>
      <c r="CE96" s="132"/>
      <c r="CF96" s="132"/>
      <c r="CG96" s="133"/>
      <c r="CH96" s="134">
        <f>IF(Q96=0,"",IF(CG96=0,"",(CG96/Q96)))</f>
        <v>0</v>
      </c>
      <c r="CI96" s="135"/>
      <c r="CJ96" s="136" t="str">
        <f>IFERROR(CI96/CG96,"-")</f>
        <v>-</v>
      </c>
      <c r="CK96" s="137"/>
      <c r="CL96" s="138" t="str">
        <f>IFERROR(CK96/CG96,"-")</f>
        <v>-</v>
      </c>
      <c r="CM96" s="139"/>
      <c r="CN96" s="139"/>
      <c r="CO96" s="139"/>
      <c r="CP96" s="140">
        <v>0</v>
      </c>
      <c r="CQ96" s="141">
        <v>0</v>
      </c>
      <c r="CR96" s="141"/>
      <c r="CS96" s="141"/>
      <c r="CT96" s="142" t="str">
        <f>IF(AND(CR96=0,CS96=0),"",IF(AND(CR96&lt;=100000,CS96&lt;=100000),"",IF(CR96/CQ96&gt;0.7,"男高",IF(CS96/CQ96&gt;0.7,"女高",""))))</f>
        <v/>
      </c>
    </row>
    <row r="97" spans="1:99">
      <c r="A97" s="79"/>
      <c r="B97" s="189" t="s">
        <v>226</v>
      </c>
      <c r="C97" s="189" t="s">
        <v>58</v>
      </c>
      <c r="D97" s="189"/>
      <c r="E97" s="189" t="s">
        <v>76</v>
      </c>
      <c r="F97" s="189" t="s">
        <v>76</v>
      </c>
      <c r="G97" s="189" t="s">
        <v>77</v>
      </c>
      <c r="H97" s="89" t="s">
        <v>227</v>
      </c>
      <c r="I97" s="89"/>
      <c r="J97" s="89"/>
      <c r="K97" s="181"/>
      <c r="L97" s="80">
        <v>31</v>
      </c>
      <c r="M97" s="80">
        <v>23</v>
      </c>
      <c r="N97" s="80">
        <v>16</v>
      </c>
      <c r="O97" s="91">
        <v>9</v>
      </c>
      <c r="P97" s="92">
        <v>0</v>
      </c>
      <c r="Q97" s="93">
        <f>O97+P97</f>
        <v>9</v>
      </c>
      <c r="R97" s="81">
        <f>IFERROR(Q97/N97,"-")</f>
        <v>0.5625</v>
      </c>
      <c r="S97" s="80">
        <v>1</v>
      </c>
      <c r="T97" s="80">
        <v>1</v>
      </c>
      <c r="U97" s="81">
        <f>IFERROR(T97/(Q97),"-")</f>
        <v>0.11111111111111</v>
      </c>
      <c r="V97" s="82"/>
      <c r="W97" s="83">
        <v>1</v>
      </c>
      <c r="X97" s="81">
        <f>IF(Q97=0,"-",W97/Q97)</f>
        <v>0.11111111111111</v>
      </c>
      <c r="Y97" s="186">
        <v>5000</v>
      </c>
      <c r="Z97" s="187">
        <f>IFERROR(Y97/Q97,"-")</f>
        <v>555.55555555556</v>
      </c>
      <c r="AA97" s="187">
        <f>IFERROR(Y97/W97,"-")</f>
        <v>5000</v>
      </c>
      <c r="AB97" s="181"/>
      <c r="AC97" s="85"/>
      <c r="AD97" s="78"/>
      <c r="AE97" s="94"/>
      <c r="AF97" s="95">
        <f>IF(Q97=0,"",IF(AE97=0,"",(AE97/Q97)))</f>
        <v>0</v>
      </c>
      <c r="AG97" s="94"/>
      <c r="AH97" s="96" t="str">
        <f>IFERROR(AG97/AE97,"-")</f>
        <v>-</v>
      </c>
      <c r="AI97" s="97"/>
      <c r="AJ97" s="98" t="str">
        <f>IFERROR(AI97/AE97,"-")</f>
        <v>-</v>
      </c>
      <c r="AK97" s="99"/>
      <c r="AL97" s="99"/>
      <c r="AM97" s="99"/>
      <c r="AN97" s="100"/>
      <c r="AO97" s="101">
        <f>IF(Q97=0,"",IF(AN97=0,"",(AN97/Q97)))</f>
        <v>0</v>
      </c>
      <c r="AP97" s="100"/>
      <c r="AQ97" s="102" t="str">
        <f>IFERROR(AP97/AN97,"-")</f>
        <v>-</v>
      </c>
      <c r="AR97" s="103"/>
      <c r="AS97" s="104" t="str">
        <f>IFERROR(AR97/AN97,"-")</f>
        <v>-</v>
      </c>
      <c r="AT97" s="105"/>
      <c r="AU97" s="105"/>
      <c r="AV97" s="105"/>
      <c r="AW97" s="106">
        <v>1</v>
      </c>
      <c r="AX97" s="107">
        <f>IF(Q97=0,"",IF(AW97=0,"",(AW97/Q97)))</f>
        <v>0.11111111111111</v>
      </c>
      <c r="AY97" s="106"/>
      <c r="AZ97" s="108">
        <f>IFERROR(AY97/AW97,"-")</f>
        <v>0</v>
      </c>
      <c r="BA97" s="109"/>
      <c r="BB97" s="110">
        <f>IFERROR(BA97/AW97,"-")</f>
        <v>0</v>
      </c>
      <c r="BC97" s="111"/>
      <c r="BD97" s="111"/>
      <c r="BE97" s="111"/>
      <c r="BF97" s="112">
        <v>1</v>
      </c>
      <c r="BG97" s="113">
        <f>IF(Q97=0,"",IF(BF97=0,"",(BF97/Q97)))</f>
        <v>0.11111111111111</v>
      </c>
      <c r="BH97" s="112"/>
      <c r="BI97" s="114">
        <f>IFERROR(BH97/BF97,"-")</f>
        <v>0</v>
      </c>
      <c r="BJ97" s="115"/>
      <c r="BK97" s="116">
        <f>IFERROR(BJ97/BF97,"-")</f>
        <v>0</v>
      </c>
      <c r="BL97" s="117"/>
      <c r="BM97" s="117"/>
      <c r="BN97" s="117"/>
      <c r="BO97" s="119">
        <v>2</v>
      </c>
      <c r="BP97" s="120">
        <f>IF(Q97=0,"",IF(BO97=0,"",(BO97/Q97)))</f>
        <v>0.22222222222222</v>
      </c>
      <c r="BQ97" s="121"/>
      <c r="BR97" s="122">
        <f>IFERROR(BQ97/BO97,"-")</f>
        <v>0</v>
      </c>
      <c r="BS97" s="123"/>
      <c r="BT97" s="124">
        <f>IFERROR(BS97/BO97,"-")</f>
        <v>0</v>
      </c>
      <c r="BU97" s="125"/>
      <c r="BV97" s="125"/>
      <c r="BW97" s="125"/>
      <c r="BX97" s="126">
        <v>4</v>
      </c>
      <c r="BY97" s="127">
        <f>IF(Q97=0,"",IF(BX97=0,"",(BX97/Q97)))</f>
        <v>0.44444444444444</v>
      </c>
      <c r="BZ97" s="128"/>
      <c r="CA97" s="129">
        <f>IFERROR(BZ97/BX97,"-")</f>
        <v>0</v>
      </c>
      <c r="CB97" s="130"/>
      <c r="CC97" s="131">
        <f>IFERROR(CB97/BX97,"-")</f>
        <v>0</v>
      </c>
      <c r="CD97" s="132"/>
      <c r="CE97" s="132"/>
      <c r="CF97" s="132"/>
      <c r="CG97" s="133">
        <v>1</v>
      </c>
      <c r="CH97" s="134">
        <f>IF(Q97=0,"",IF(CG97=0,"",(CG97/Q97)))</f>
        <v>0.11111111111111</v>
      </c>
      <c r="CI97" s="135">
        <v>1</v>
      </c>
      <c r="CJ97" s="136">
        <f>IFERROR(CI97/CG97,"-")</f>
        <v>1</v>
      </c>
      <c r="CK97" s="137">
        <v>5000</v>
      </c>
      <c r="CL97" s="138">
        <f>IFERROR(CK97/CG97,"-")</f>
        <v>5000</v>
      </c>
      <c r="CM97" s="139">
        <v>1</v>
      </c>
      <c r="CN97" s="139"/>
      <c r="CO97" s="139"/>
      <c r="CP97" s="140">
        <v>1</v>
      </c>
      <c r="CQ97" s="141">
        <v>5000</v>
      </c>
      <c r="CR97" s="141">
        <v>5000</v>
      </c>
      <c r="CS97" s="141"/>
      <c r="CT97" s="142" t="str">
        <f>IF(AND(CR97=0,CS97=0),"",IF(AND(CR97&lt;=100000,CS97&lt;=100000),"",IF(CR97/CQ97&gt;0.7,"男高",IF(CS97/CQ97&gt;0.7,"女高",""))))</f>
        <v/>
      </c>
    </row>
    <row r="98" spans="1:99">
      <c r="A98" s="79" t="str">
        <f>AC98</f>
        <v>0</v>
      </c>
      <c r="B98" s="189" t="s">
        <v>228</v>
      </c>
      <c r="C98" s="189" t="s">
        <v>58</v>
      </c>
      <c r="D98" s="189"/>
      <c r="E98" s="189"/>
      <c r="F98" s="189"/>
      <c r="G98" s="189" t="s">
        <v>61</v>
      </c>
      <c r="H98" s="89" t="s">
        <v>229</v>
      </c>
      <c r="I98" s="89" t="s">
        <v>230</v>
      </c>
      <c r="J98" s="191" t="s">
        <v>167</v>
      </c>
      <c r="K98" s="181">
        <v>0</v>
      </c>
      <c r="L98" s="80">
        <v>1</v>
      </c>
      <c r="M98" s="80">
        <v>0</v>
      </c>
      <c r="N98" s="80">
        <v>31</v>
      </c>
      <c r="O98" s="91">
        <v>1</v>
      </c>
      <c r="P98" s="92">
        <v>0</v>
      </c>
      <c r="Q98" s="93">
        <f>O98+P98</f>
        <v>1</v>
      </c>
      <c r="R98" s="81">
        <f>IFERROR(Q98/N98,"-")</f>
        <v>0.032258064516129</v>
      </c>
      <c r="S98" s="80">
        <v>0</v>
      </c>
      <c r="T98" s="80">
        <v>0</v>
      </c>
      <c r="U98" s="81">
        <f>IFERROR(T98/(Q98),"-")</f>
        <v>0</v>
      </c>
      <c r="V98" s="82">
        <f>IFERROR(K98/SUM(Q98:Q99),"-")</f>
        <v>0</v>
      </c>
      <c r="W98" s="83">
        <v>0</v>
      </c>
      <c r="X98" s="81">
        <f>IF(Q98=0,"-",W98/Q98)</f>
        <v>0</v>
      </c>
      <c r="Y98" s="186">
        <v>0</v>
      </c>
      <c r="Z98" s="187">
        <f>IFERROR(Y98/Q98,"-")</f>
        <v>0</v>
      </c>
      <c r="AA98" s="187" t="str">
        <f>IFERROR(Y98/W98,"-")</f>
        <v>-</v>
      </c>
      <c r="AB98" s="181">
        <f>SUM(Y98:Y99)-SUM(K98:K99)</f>
        <v>0</v>
      </c>
      <c r="AC98" s="85" t="str">
        <f>SUM(Y98:Y99)/SUM(K98:K99)</f>
        <v>0</v>
      </c>
      <c r="AD98" s="78"/>
      <c r="AE98" s="94"/>
      <c r="AF98" s="95">
        <f>IF(Q98=0,"",IF(AE98=0,"",(AE98/Q98)))</f>
        <v>0</v>
      </c>
      <c r="AG98" s="94"/>
      <c r="AH98" s="96" t="str">
        <f>IFERROR(AG98/AE98,"-")</f>
        <v>-</v>
      </c>
      <c r="AI98" s="97"/>
      <c r="AJ98" s="98" t="str">
        <f>IFERROR(AI98/AE98,"-")</f>
        <v>-</v>
      </c>
      <c r="AK98" s="99"/>
      <c r="AL98" s="99"/>
      <c r="AM98" s="99"/>
      <c r="AN98" s="100"/>
      <c r="AO98" s="101">
        <f>IF(Q98=0,"",IF(AN98=0,"",(AN98/Q98)))</f>
        <v>0</v>
      </c>
      <c r="AP98" s="100"/>
      <c r="AQ98" s="102" t="str">
        <f>IFERROR(AP98/AN98,"-")</f>
        <v>-</v>
      </c>
      <c r="AR98" s="103"/>
      <c r="AS98" s="104" t="str">
        <f>IFERROR(AR98/AN98,"-")</f>
        <v>-</v>
      </c>
      <c r="AT98" s="105"/>
      <c r="AU98" s="105"/>
      <c r="AV98" s="105"/>
      <c r="AW98" s="106"/>
      <c r="AX98" s="107">
        <f>IF(Q98=0,"",IF(AW98=0,"",(AW98/Q98)))</f>
        <v>0</v>
      </c>
      <c r="AY98" s="106"/>
      <c r="AZ98" s="108" t="str">
        <f>IFERROR(AY98/AW98,"-")</f>
        <v>-</v>
      </c>
      <c r="BA98" s="109"/>
      <c r="BB98" s="110" t="str">
        <f>IFERROR(BA98/AW98,"-")</f>
        <v>-</v>
      </c>
      <c r="BC98" s="111"/>
      <c r="BD98" s="111"/>
      <c r="BE98" s="111"/>
      <c r="BF98" s="112"/>
      <c r="BG98" s="113">
        <f>IF(Q98=0,"",IF(BF98=0,"",(BF98/Q98)))</f>
        <v>0</v>
      </c>
      <c r="BH98" s="112"/>
      <c r="BI98" s="114" t="str">
        <f>IFERROR(BH98/BF98,"-")</f>
        <v>-</v>
      </c>
      <c r="BJ98" s="115"/>
      <c r="BK98" s="116" t="str">
        <f>IFERROR(BJ98/BF98,"-")</f>
        <v>-</v>
      </c>
      <c r="BL98" s="117"/>
      <c r="BM98" s="117"/>
      <c r="BN98" s="117"/>
      <c r="BO98" s="119">
        <v>1</v>
      </c>
      <c r="BP98" s="120">
        <f>IF(Q98=0,"",IF(BO98=0,"",(BO98/Q98)))</f>
        <v>1</v>
      </c>
      <c r="BQ98" s="121"/>
      <c r="BR98" s="122">
        <f>IFERROR(BQ98/BO98,"-")</f>
        <v>0</v>
      </c>
      <c r="BS98" s="123"/>
      <c r="BT98" s="124">
        <f>IFERROR(BS98/BO98,"-")</f>
        <v>0</v>
      </c>
      <c r="BU98" s="125"/>
      <c r="BV98" s="125"/>
      <c r="BW98" s="125"/>
      <c r="BX98" s="126"/>
      <c r="BY98" s="127">
        <f>IF(Q98=0,"",IF(BX98=0,"",(BX98/Q98)))</f>
        <v>0</v>
      </c>
      <c r="BZ98" s="128"/>
      <c r="CA98" s="129" t="str">
        <f>IFERROR(BZ98/BX98,"-")</f>
        <v>-</v>
      </c>
      <c r="CB98" s="130"/>
      <c r="CC98" s="131" t="str">
        <f>IFERROR(CB98/BX98,"-")</f>
        <v>-</v>
      </c>
      <c r="CD98" s="132"/>
      <c r="CE98" s="132"/>
      <c r="CF98" s="132"/>
      <c r="CG98" s="133"/>
      <c r="CH98" s="134">
        <f>IF(Q98=0,"",IF(CG98=0,"",(CG98/Q98)))</f>
        <v>0</v>
      </c>
      <c r="CI98" s="135"/>
      <c r="CJ98" s="136" t="str">
        <f>IFERROR(CI98/CG98,"-")</f>
        <v>-</v>
      </c>
      <c r="CK98" s="137"/>
      <c r="CL98" s="138" t="str">
        <f>IFERROR(CK98/CG98,"-")</f>
        <v>-</v>
      </c>
      <c r="CM98" s="139"/>
      <c r="CN98" s="139"/>
      <c r="CO98" s="139"/>
      <c r="CP98" s="140">
        <v>0</v>
      </c>
      <c r="CQ98" s="141">
        <v>0</v>
      </c>
      <c r="CR98" s="141"/>
      <c r="CS98" s="141"/>
      <c r="CT98" s="142" t="str">
        <f>IF(AND(CR98=0,CS98=0),"",IF(AND(CR98&lt;=100000,CS98&lt;=100000),"",IF(CR98/CQ98&gt;0.7,"男高",IF(CS98/CQ98&gt;0.7,"女高",""))))</f>
        <v/>
      </c>
    </row>
    <row r="99" spans="1:99">
      <c r="A99" s="79"/>
      <c r="B99" s="189" t="s">
        <v>231</v>
      </c>
      <c r="C99" s="189" t="s">
        <v>58</v>
      </c>
      <c r="D99" s="189"/>
      <c r="E99" s="189"/>
      <c r="F99" s="189"/>
      <c r="G99" s="189" t="s">
        <v>77</v>
      </c>
      <c r="H99" s="89"/>
      <c r="I99" s="89"/>
      <c r="J99" s="89"/>
      <c r="K99" s="181"/>
      <c r="L99" s="80">
        <v>0</v>
      </c>
      <c r="M99" s="80">
        <v>0</v>
      </c>
      <c r="N99" s="80">
        <v>0</v>
      </c>
      <c r="O99" s="91">
        <v>0</v>
      </c>
      <c r="P99" s="92">
        <v>0</v>
      </c>
      <c r="Q99" s="93">
        <f>O99+P99</f>
        <v>0</v>
      </c>
      <c r="R99" s="81" t="str">
        <f>IFERROR(Q99/N99,"-")</f>
        <v>-</v>
      </c>
      <c r="S99" s="80">
        <v>0</v>
      </c>
      <c r="T99" s="80">
        <v>0</v>
      </c>
      <c r="U99" s="81" t="str">
        <f>IFERROR(T99/(Q99),"-")</f>
        <v>-</v>
      </c>
      <c r="V99" s="82"/>
      <c r="W99" s="83">
        <v>0</v>
      </c>
      <c r="X99" s="81" t="str">
        <f>IF(Q99=0,"-",W99/Q99)</f>
        <v>-</v>
      </c>
      <c r="Y99" s="186">
        <v>0</v>
      </c>
      <c r="Z99" s="187" t="str">
        <f>IFERROR(Y99/Q99,"-")</f>
        <v>-</v>
      </c>
      <c r="AA99" s="187" t="str">
        <f>IFERROR(Y99/W99,"-")</f>
        <v>-</v>
      </c>
      <c r="AB99" s="181"/>
      <c r="AC99" s="85"/>
      <c r="AD99" s="78"/>
      <c r="AE99" s="94"/>
      <c r="AF99" s="95" t="str">
        <f>IF(Q99=0,"",IF(AE99=0,"",(AE99/Q99)))</f>
        <v/>
      </c>
      <c r="AG99" s="94"/>
      <c r="AH99" s="96" t="str">
        <f>IFERROR(AG99/AE99,"-")</f>
        <v>-</v>
      </c>
      <c r="AI99" s="97"/>
      <c r="AJ99" s="98" t="str">
        <f>IFERROR(AI99/AE99,"-")</f>
        <v>-</v>
      </c>
      <c r="AK99" s="99"/>
      <c r="AL99" s="99"/>
      <c r="AM99" s="99"/>
      <c r="AN99" s="100"/>
      <c r="AO99" s="101" t="str">
        <f>IF(Q99=0,"",IF(AN99=0,"",(AN99/Q99)))</f>
        <v/>
      </c>
      <c r="AP99" s="100"/>
      <c r="AQ99" s="102" t="str">
        <f>IFERROR(AP99/AN99,"-")</f>
        <v>-</v>
      </c>
      <c r="AR99" s="103"/>
      <c r="AS99" s="104" t="str">
        <f>IFERROR(AR99/AN99,"-")</f>
        <v>-</v>
      </c>
      <c r="AT99" s="105"/>
      <c r="AU99" s="105"/>
      <c r="AV99" s="105"/>
      <c r="AW99" s="106"/>
      <c r="AX99" s="107" t="str">
        <f>IF(Q99=0,"",IF(AW99=0,"",(AW99/Q99)))</f>
        <v/>
      </c>
      <c r="AY99" s="106"/>
      <c r="AZ99" s="108" t="str">
        <f>IFERROR(AY99/AW99,"-")</f>
        <v>-</v>
      </c>
      <c r="BA99" s="109"/>
      <c r="BB99" s="110" t="str">
        <f>IFERROR(BA99/AW99,"-")</f>
        <v>-</v>
      </c>
      <c r="BC99" s="111"/>
      <c r="BD99" s="111"/>
      <c r="BE99" s="111"/>
      <c r="BF99" s="112"/>
      <c r="BG99" s="113" t="str">
        <f>IF(Q99=0,"",IF(BF99=0,"",(BF99/Q99)))</f>
        <v/>
      </c>
      <c r="BH99" s="112"/>
      <c r="BI99" s="114" t="str">
        <f>IFERROR(BH99/BF99,"-")</f>
        <v>-</v>
      </c>
      <c r="BJ99" s="115"/>
      <c r="BK99" s="116" t="str">
        <f>IFERROR(BJ99/BF99,"-")</f>
        <v>-</v>
      </c>
      <c r="BL99" s="117"/>
      <c r="BM99" s="117"/>
      <c r="BN99" s="117"/>
      <c r="BO99" s="119"/>
      <c r="BP99" s="120" t="str">
        <f>IF(Q99=0,"",IF(BO99=0,"",(BO99/Q99)))</f>
        <v/>
      </c>
      <c r="BQ99" s="121"/>
      <c r="BR99" s="122" t="str">
        <f>IFERROR(BQ99/BO99,"-")</f>
        <v>-</v>
      </c>
      <c r="BS99" s="123"/>
      <c r="BT99" s="124" t="str">
        <f>IFERROR(BS99/BO99,"-")</f>
        <v>-</v>
      </c>
      <c r="BU99" s="125"/>
      <c r="BV99" s="125"/>
      <c r="BW99" s="125"/>
      <c r="BX99" s="126"/>
      <c r="BY99" s="127" t="str">
        <f>IF(Q99=0,"",IF(BX99=0,"",(BX99/Q99)))</f>
        <v/>
      </c>
      <c r="BZ99" s="128"/>
      <c r="CA99" s="129" t="str">
        <f>IFERROR(BZ99/BX99,"-")</f>
        <v>-</v>
      </c>
      <c r="CB99" s="130"/>
      <c r="CC99" s="131" t="str">
        <f>IFERROR(CB99/BX99,"-")</f>
        <v>-</v>
      </c>
      <c r="CD99" s="132"/>
      <c r="CE99" s="132"/>
      <c r="CF99" s="132"/>
      <c r="CG99" s="133"/>
      <c r="CH99" s="134" t="str">
        <f>IF(Q99=0,"",IF(CG99=0,"",(CG99/Q99)))</f>
        <v/>
      </c>
      <c r="CI99" s="135"/>
      <c r="CJ99" s="136" t="str">
        <f>IFERROR(CI99/CG99,"-")</f>
        <v>-</v>
      </c>
      <c r="CK99" s="137"/>
      <c r="CL99" s="138" t="str">
        <f>IFERROR(CK99/CG99,"-")</f>
        <v>-</v>
      </c>
      <c r="CM99" s="139"/>
      <c r="CN99" s="139"/>
      <c r="CO99" s="139"/>
      <c r="CP99" s="140">
        <v>0</v>
      </c>
      <c r="CQ99" s="141">
        <v>0</v>
      </c>
      <c r="CR99" s="141"/>
      <c r="CS99" s="141"/>
      <c r="CT99" s="142" t="str">
        <f>IF(AND(CR99=0,CS99=0),"",IF(AND(CR99&lt;=100000,CS99&lt;=100000),"",IF(CR99/CQ99&gt;0.7,"男高",IF(CS99/CQ99&gt;0.7,"女高",""))))</f>
        <v/>
      </c>
    </row>
    <row r="100" spans="1:99">
      <c r="A100" s="30"/>
      <c r="B100" s="86"/>
      <c r="C100" s="86"/>
      <c r="D100" s="87"/>
      <c r="E100" s="87"/>
      <c r="F100" s="87"/>
      <c r="G100" s="88"/>
      <c r="H100" s="89"/>
      <c r="I100" s="89"/>
      <c r="J100" s="89"/>
      <c r="K100" s="182"/>
      <c r="L100" s="34"/>
      <c r="M100" s="34"/>
      <c r="N100" s="31"/>
      <c r="O100" s="23"/>
      <c r="P100" s="23"/>
      <c r="Q100" s="23"/>
      <c r="R100" s="32"/>
      <c r="S100" s="32"/>
      <c r="T100" s="23"/>
      <c r="U100" s="32"/>
      <c r="V100" s="25"/>
      <c r="W100" s="25"/>
      <c r="X100" s="25"/>
      <c r="Y100" s="188"/>
      <c r="Z100" s="188"/>
      <c r="AA100" s="188"/>
      <c r="AB100" s="188"/>
      <c r="AC100" s="33"/>
      <c r="AD100" s="58"/>
      <c r="AE100" s="62"/>
      <c r="AF100" s="63"/>
      <c r="AG100" s="62"/>
      <c r="AH100" s="66"/>
      <c r="AI100" s="67"/>
      <c r="AJ100" s="68"/>
      <c r="AK100" s="69"/>
      <c r="AL100" s="69"/>
      <c r="AM100" s="69"/>
      <c r="AN100" s="62"/>
      <c r="AO100" s="63"/>
      <c r="AP100" s="62"/>
      <c r="AQ100" s="66"/>
      <c r="AR100" s="67"/>
      <c r="AS100" s="68"/>
      <c r="AT100" s="69"/>
      <c r="AU100" s="69"/>
      <c r="AV100" s="69"/>
      <c r="AW100" s="62"/>
      <c r="AX100" s="63"/>
      <c r="AY100" s="62"/>
      <c r="AZ100" s="66"/>
      <c r="BA100" s="67"/>
      <c r="BB100" s="68"/>
      <c r="BC100" s="69"/>
      <c r="BD100" s="69"/>
      <c r="BE100" s="69"/>
      <c r="BF100" s="62"/>
      <c r="BG100" s="63"/>
      <c r="BH100" s="62"/>
      <c r="BI100" s="66"/>
      <c r="BJ100" s="67"/>
      <c r="BK100" s="68"/>
      <c r="BL100" s="69"/>
      <c r="BM100" s="69"/>
      <c r="BN100" s="69"/>
      <c r="BO100" s="64"/>
      <c r="BP100" s="65"/>
      <c r="BQ100" s="62"/>
      <c r="BR100" s="66"/>
      <c r="BS100" s="67"/>
      <c r="BT100" s="68"/>
      <c r="BU100" s="69"/>
      <c r="BV100" s="69"/>
      <c r="BW100" s="69"/>
      <c r="BX100" s="64"/>
      <c r="BY100" s="65"/>
      <c r="BZ100" s="62"/>
      <c r="CA100" s="66"/>
      <c r="CB100" s="67"/>
      <c r="CC100" s="68"/>
      <c r="CD100" s="69"/>
      <c r="CE100" s="69"/>
      <c r="CF100" s="69"/>
      <c r="CG100" s="64"/>
      <c r="CH100" s="65"/>
      <c r="CI100" s="62"/>
      <c r="CJ100" s="66"/>
      <c r="CK100" s="67"/>
      <c r="CL100" s="68"/>
      <c r="CM100" s="69"/>
      <c r="CN100" s="69"/>
      <c r="CO100" s="69"/>
      <c r="CP100" s="70"/>
      <c r="CQ100" s="67"/>
      <c r="CR100" s="67"/>
      <c r="CS100" s="67"/>
      <c r="CT100" s="71"/>
    </row>
    <row r="101" spans="1:99">
      <c r="A101" s="30"/>
      <c r="B101" s="37"/>
      <c r="C101" s="37"/>
      <c r="D101" s="21"/>
      <c r="E101" s="21"/>
      <c r="F101" s="21"/>
      <c r="G101" s="22"/>
      <c r="H101" s="36"/>
      <c r="I101" s="36"/>
      <c r="J101" s="74"/>
      <c r="K101" s="183"/>
      <c r="L101" s="34"/>
      <c r="M101" s="34"/>
      <c r="N101" s="31"/>
      <c r="O101" s="23"/>
      <c r="P101" s="23"/>
      <c r="Q101" s="23"/>
      <c r="R101" s="32"/>
      <c r="S101" s="32"/>
      <c r="T101" s="23"/>
      <c r="U101" s="32"/>
      <c r="V101" s="25"/>
      <c r="W101" s="25"/>
      <c r="X101" s="25"/>
      <c r="Y101" s="188"/>
      <c r="Z101" s="188"/>
      <c r="AA101" s="188"/>
      <c r="AB101" s="188"/>
      <c r="AC101" s="33"/>
      <c r="AD101" s="60"/>
      <c r="AE101" s="62"/>
      <c r="AF101" s="63"/>
      <c r="AG101" s="62"/>
      <c r="AH101" s="66"/>
      <c r="AI101" s="67"/>
      <c r="AJ101" s="68"/>
      <c r="AK101" s="69"/>
      <c r="AL101" s="69"/>
      <c r="AM101" s="69"/>
      <c r="AN101" s="62"/>
      <c r="AO101" s="63"/>
      <c r="AP101" s="62"/>
      <c r="AQ101" s="66"/>
      <c r="AR101" s="67"/>
      <c r="AS101" s="68"/>
      <c r="AT101" s="69"/>
      <c r="AU101" s="69"/>
      <c r="AV101" s="69"/>
      <c r="AW101" s="62"/>
      <c r="AX101" s="63"/>
      <c r="AY101" s="62"/>
      <c r="AZ101" s="66"/>
      <c r="BA101" s="67"/>
      <c r="BB101" s="68"/>
      <c r="BC101" s="69"/>
      <c r="BD101" s="69"/>
      <c r="BE101" s="69"/>
      <c r="BF101" s="62"/>
      <c r="BG101" s="63"/>
      <c r="BH101" s="62"/>
      <c r="BI101" s="66"/>
      <c r="BJ101" s="67"/>
      <c r="BK101" s="68"/>
      <c r="BL101" s="69"/>
      <c r="BM101" s="69"/>
      <c r="BN101" s="69"/>
      <c r="BO101" s="64"/>
      <c r="BP101" s="65"/>
      <c r="BQ101" s="62"/>
      <c r="BR101" s="66"/>
      <c r="BS101" s="67"/>
      <c r="BT101" s="68"/>
      <c r="BU101" s="69"/>
      <c r="BV101" s="69"/>
      <c r="BW101" s="69"/>
      <c r="BX101" s="64"/>
      <c r="BY101" s="65"/>
      <c r="BZ101" s="62"/>
      <c r="CA101" s="66"/>
      <c r="CB101" s="67"/>
      <c r="CC101" s="68"/>
      <c r="CD101" s="69"/>
      <c r="CE101" s="69"/>
      <c r="CF101" s="69"/>
      <c r="CG101" s="64"/>
      <c r="CH101" s="65"/>
      <c r="CI101" s="62"/>
      <c r="CJ101" s="66"/>
      <c r="CK101" s="67"/>
      <c r="CL101" s="68"/>
      <c r="CM101" s="69"/>
      <c r="CN101" s="69"/>
      <c r="CO101" s="69"/>
      <c r="CP101" s="70"/>
      <c r="CQ101" s="67"/>
      <c r="CR101" s="67"/>
      <c r="CS101" s="67"/>
      <c r="CT101" s="71"/>
    </row>
    <row r="102" spans="1:99">
      <c r="A102" s="19">
        <f>AC102</f>
        <v>1.6576162790698</v>
      </c>
      <c r="B102" s="39"/>
      <c r="C102" s="39"/>
      <c r="D102" s="39"/>
      <c r="E102" s="39"/>
      <c r="F102" s="39"/>
      <c r="G102" s="39"/>
      <c r="H102" s="40" t="s">
        <v>232</v>
      </c>
      <c r="I102" s="40"/>
      <c r="J102" s="40"/>
      <c r="K102" s="184">
        <f>SUM(K6:K101)</f>
        <v>3440000</v>
      </c>
      <c r="L102" s="41">
        <f>SUM(L6:L101)</f>
        <v>1898</v>
      </c>
      <c r="M102" s="41">
        <f>SUM(M6:M101)</f>
        <v>512</v>
      </c>
      <c r="N102" s="41">
        <f>SUM(N6:N101)</f>
        <v>6812</v>
      </c>
      <c r="O102" s="41">
        <f>SUM(O6:O101)</f>
        <v>390</v>
      </c>
      <c r="P102" s="41">
        <f>SUM(P6:P101)</f>
        <v>4</v>
      </c>
      <c r="Q102" s="41">
        <f>SUM(Q6:Q101)</f>
        <v>394</v>
      </c>
      <c r="R102" s="42">
        <f>IFERROR(Q102/N102,"-")</f>
        <v>0.057839107457428</v>
      </c>
      <c r="S102" s="77">
        <f>SUM(S6:S101)</f>
        <v>49</v>
      </c>
      <c r="T102" s="77">
        <f>SUM(T6:T101)</f>
        <v>96</v>
      </c>
      <c r="U102" s="42">
        <f>IFERROR(S102/Q102,"-")</f>
        <v>0.1243654822335</v>
      </c>
      <c r="V102" s="43">
        <f>IFERROR(K102/Q102,"-")</f>
        <v>8730.9644670051</v>
      </c>
      <c r="W102" s="44">
        <f>SUM(W6:W101)</f>
        <v>76</v>
      </c>
      <c r="X102" s="42">
        <f>IFERROR(W102/Q102,"-")</f>
        <v>0.19289340101523</v>
      </c>
      <c r="Y102" s="184">
        <f>SUM(Y6:Y101)</f>
        <v>5702200</v>
      </c>
      <c r="Z102" s="184">
        <f>IFERROR(Y102/Q102,"-")</f>
        <v>14472.588832487</v>
      </c>
      <c r="AA102" s="184">
        <f>IFERROR(Y102/W102,"-")</f>
        <v>75028.947368421</v>
      </c>
      <c r="AB102" s="184">
        <f>Y102-K102</f>
        <v>2262200</v>
      </c>
      <c r="AC102" s="46">
        <f>Y102/K102</f>
        <v>1.6576162790698</v>
      </c>
      <c r="AD102" s="59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4"/>
    <mergeCell ref="K6:K14"/>
    <mergeCell ref="V6:V14"/>
    <mergeCell ref="AB6:AB14"/>
    <mergeCell ref="AC6:AC14"/>
    <mergeCell ref="A15:A38"/>
    <mergeCell ref="K15:K38"/>
    <mergeCell ref="V15:V38"/>
    <mergeCell ref="AB15:AB38"/>
    <mergeCell ref="AC15:AC38"/>
    <mergeCell ref="A39:A45"/>
    <mergeCell ref="K39:K45"/>
    <mergeCell ref="V39:V45"/>
    <mergeCell ref="AB39:AB45"/>
    <mergeCell ref="AC39:AC45"/>
    <mergeCell ref="A46:A52"/>
    <mergeCell ref="K46:K52"/>
    <mergeCell ref="V46:V52"/>
    <mergeCell ref="AB46:AB52"/>
    <mergeCell ref="AC46:AC52"/>
    <mergeCell ref="A53:A54"/>
    <mergeCell ref="K53:K54"/>
    <mergeCell ref="V53:V54"/>
    <mergeCell ref="AB53:AB54"/>
    <mergeCell ref="AC53:AC54"/>
    <mergeCell ref="A55:A57"/>
    <mergeCell ref="K55:K57"/>
    <mergeCell ref="V55:V57"/>
    <mergeCell ref="AB55:AB57"/>
    <mergeCell ref="AC55:AC57"/>
    <mergeCell ref="A58:A59"/>
    <mergeCell ref="K58:K59"/>
    <mergeCell ref="V58:V59"/>
    <mergeCell ref="AB58:AB59"/>
    <mergeCell ref="AC58:AC59"/>
    <mergeCell ref="A60:A62"/>
    <mergeCell ref="K60:K62"/>
    <mergeCell ref="V60:V62"/>
    <mergeCell ref="AB60:AB62"/>
    <mergeCell ref="AC60:AC62"/>
    <mergeCell ref="A63:A64"/>
    <mergeCell ref="K63:K64"/>
    <mergeCell ref="V63:V64"/>
    <mergeCell ref="AB63:AB64"/>
    <mergeCell ref="AC63:AC64"/>
    <mergeCell ref="A65:A67"/>
    <mergeCell ref="K65:K67"/>
    <mergeCell ref="V65:V67"/>
    <mergeCell ref="AB65:AB67"/>
    <mergeCell ref="AC65:AC67"/>
    <mergeCell ref="A68:A69"/>
    <mergeCell ref="K68:K69"/>
    <mergeCell ref="V68:V69"/>
    <mergeCell ref="AB68:AB69"/>
    <mergeCell ref="AC68:AC69"/>
    <mergeCell ref="A70:A72"/>
    <mergeCell ref="K70:K72"/>
    <mergeCell ref="V70:V72"/>
    <mergeCell ref="AB70:AB72"/>
    <mergeCell ref="AC70:AC72"/>
    <mergeCell ref="A73:A75"/>
    <mergeCell ref="K73:K75"/>
    <mergeCell ref="V73:V75"/>
    <mergeCell ref="AB73:AB75"/>
    <mergeCell ref="AC73:AC75"/>
    <mergeCell ref="A76:A78"/>
    <mergeCell ref="K76:K78"/>
    <mergeCell ref="V76:V78"/>
    <mergeCell ref="AB76:AB78"/>
    <mergeCell ref="AC76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  <mergeCell ref="A83:A84"/>
    <mergeCell ref="K83:K84"/>
    <mergeCell ref="V83:V84"/>
    <mergeCell ref="AB83:AB84"/>
    <mergeCell ref="AC83:AC84"/>
    <mergeCell ref="A85:A87"/>
    <mergeCell ref="K85:K87"/>
    <mergeCell ref="V85:V87"/>
    <mergeCell ref="AB85:AB87"/>
    <mergeCell ref="AC85:AC87"/>
    <mergeCell ref="A88:A90"/>
    <mergeCell ref="K88:K90"/>
    <mergeCell ref="V88:V90"/>
    <mergeCell ref="AB88:AB90"/>
    <mergeCell ref="AC88:AC90"/>
    <mergeCell ref="A91:A92"/>
    <mergeCell ref="K91:K92"/>
    <mergeCell ref="V91:V92"/>
    <mergeCell ref="AB91:AB92"/>
    <mergeCell ref="AC91:AC92"/>
    <mergeCell ref="A93:A97"/>
    <mergeCell ref="K93:K97"/>
    <mergeCell ref="V93:V97"/>
    <mergeCell ref="AB93:AB97"/>
    <mergeCell ref="AC93:AC97"/>
    <mergeCell ref="A98:A99"/>
    <mergeCell ref="K98:K99"/>
    <mergeCell ref="V98:V99"/>
    <mergeCell ref="AB98:AB99"/>
    <mergeCell ref="AC98:AC9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233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17.225</v>
      </c>
      <c r="B6" s="189" t="s">
        <v>234</v>
      </c>
      <c r="C6" s="189" t="s">
        <v>58</v>
      </c>
      <c r="D6" s="189" t="s">
        <v>235</v>
      </c>
      <c r="E6" s="189" t="s">
        <v>236</v>
      </c>
      <c r="F6" s="189" t="s">
        <v>60</v>
      </c>
      <c r="G6" s="189" t="s">
        <v>82</v>
      </c>
      <c r="H6" s="89" t="s">
        <v>237</v>
      </c>
      <c r="I6" s="89" t="s">
        <v>238</v>
      </c>
      <c r="J6" s="89" t="s">
        <v>239</v>
      </c>
      <c r="K6" s="181">
        <v>80000</v>
      </c>
      <c r="L6" s="80">
        <v>41</v>
      </c>
      <c r="M6" s="80">
        <v>0</v>
      </c>
      <c r="N6" s="80">
        <v>88</v>
      </c>
      <c r="O6" s="91">
        <v>9</v>
      </c>
      <c r="P6" s="92">
        <v>0</v>
      </c>
      <c r="Q6" s="93">
        <f>O6+P6</f>
        <v>9</v>
      </c>
      <c r="R6" s="81">
        <f>IFERROR(Q6/N6,"-")</f>
        <v>0.10227272727273</v>
      </c>
      <c r="S6" s="80">
        <v>1</v>
      </c>
      <c r="T6" s="80">
        <v>2</v>
      </c>
      <c r="U6" s="81">
        <f>IFERROR(T6/(Q6),"-")</f>
        <v>0.22222222222222</v>
      </c>
      <c r="V6" s="82">
        <f>IFERROR(K6/SUM(Q6:Q7),"-")</f>
        <v>4444.4444444444</v>
      </c>
      <c r="W6" s="83">
        <v>2</v>
      </c>
      <c r="X6" s="81">
        <f>IF(Q6=0,"-",W6/Q6)</f>
        <v>0.22222222222222</v>
      </c>
      <c r="Y6" s="186">
        <v>207000</v>
      </c>
      <c r="Z6" s="187">
        <f>IFERROR(Y6/Q6,"-")</f>
        <v>23000</v>
      </c>
      <c r="AA6" s="187">
        <f>IFERROR(Y6/W6,"-")</f>
        <v>103500</v>
      </c>
      <c r="AB6" s="181">
        <f>SUM(Y6:Y7)-SUM(K6:K7)</f>
        <v>1298000</v>
      </c>
      <c r="AC6" s="85">
        <f>SUM(Y6:Y7)/SUM(K6:K7)</f>
        <v>17.225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0.22222222222222</v>
      </c>
      <c r="AP6" s="100">
        <v>1</v>
      </c>
      <c r="AQ6" s="102">
        <f>IFERROR(AP6/AN6,"-")</f>
        <v>0.5</v>
      </c>
      <c r="AR6" s="103">
        <v>28000</v>
      </c>
      <c r="AS6" s="104">
        <f>IFERROR(AR6/AN6,"-")</f>
        <v>14000</v>
      </c>
      <c r="AT6" s="105"/>
      <c r="AU6" s="105"/>
      <c r="AV6" s="105">
        <v>1</v>
      </c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0.11111111111111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0.22222222222222</v>
      </c>
      <c r="BQ6" s="121">
        <v>1</v>
      </c>
      <c r="BR6" s="122">
        <f>IFERROR(BQ6/BO6,"-")</f>
        <v>0.5</v>
      </c>
      <c r="BS6" s="123">
        <v>289000</v>
      </c>
      <c r="BT6" s="124">
        <f>IFERROR(BS6/BO6,"-")</f>
        <v>144500</v>
      </c>
      <c r="BU6" s="125"/>
      <c r="BV6" s="125"/>
      <c r="BW6" s="125">
        <v>1</v>
      </c>
      <c r="BX6" s="126">
        <v>3</v>
      </c>
      <c r="BY6" s="127">
        <f>IF(Q6=0,"",IF(BX6=0,"",(BX6/Q6)))</f>
        <v>0.33333333333333</v>
      </c>
      <c r="BZ6" s="128">
        <v>1</v>
      </c>
      <c r="CA6" s="129">
        <f>IFERROR(BZ6/BX6,"-")</f>
        <v>0.33333333333333</v>
      </c>
      <c r="CB6" s="130">
        <v>66000</v>
      </c>
      <c r="CC6" s="131">
        <f>IFERROR(CB6/BX6,"-")</f>
        <v>22000</v>
      </c>
      <c r="CD6" s="132"/>
      <c r="CE6" s="132"/>
      <c r="CF6" s="132">
        <v>1</v>
      </c>
      <c r="CG6" s="133">
        <v>1</v>
      </c>
      <c r="CH6" s="134">
        <f>IF(Q6=0,"",IF(CG6=0,"",(CG6/Q6)))</f>
        <v>0.11111111111111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207000</v>
      </c>
      <c r="CR6" s="141">
        <v>289000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240</v>
      </c>
      <c r="C7" s="189" t="s">
        <v>58</v>
      </c>
      <c r="D7" s="189"/>
      <c r="E7" s="189"/>
      <c r="F7" s="189"/>
      <c r="G7" s="189" t="s">
        <v>77</v>
      </c>
      <c r="H7" s="89"/>
      <c r="I7" s="89"/>
      <c r="J7" s="89"/>
      <c r="K7" s="181"/>
      <c r="L7" s="80">
        <v>43</v>
      </c>
      <c r="M7" s="80">
        <v>27</v>
      </c>
      <c r="N7" s="80">
        <v>14</v>
      </c>
      <c r="O7" s="91">
        <v>9</v>
      </c>
      <c r="P7" s="92">
        <v>0</v>
      </c>
      <c r="Q7" s="93">
        <f>O7+P7</f>
        <v>9</v>
      </c>
      <c r="R7" s="81">
        <f>IFERROR(Q7/N7,"-")</f>
        <v>0.64285714285714</v>
      </c>
      <c r="S7" s="80">
        <v>4</v>
      </c>
      <c r="T7" s="80">
        <v>0</v>
      </c>
      <c r="U7" s="81">
        <f>IFERROR(T7/(Q7),"-")</f>
        <v>0</v>
      </c>
      <c r="V7" s="82"/>
      <c r="W7" s="83">
        <v>4</v>
      </c>
      <c r="X7" s="81">
        <f>IF(Q7=0,"-",W7/Q7)</f>
        <v>0.44444444444444</v>
      </c>
      <c r="Y7" s="186">
        <v>1171000</v>
      </c>
      <c r="Z7" s="187">
        <f>IFERROR(Y7/Q7,"-")</f>
        <v>130111.11111111</v>
      </c>
      <c r="AA7" s="187">
        <f>IFERROR(Y7/W7,"-")</f>
        <v>292750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0.11111111111111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0.22222222222222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0.33333333333333</v>
      </c>
      <c r="BZ7" s="128">
        <v>2</v>
      </c>
      <c r="CA7" s="129">
        <f>IFERROR(BZ7/BX7,"-")</f>
        <v>0.66666666666667</v>
      </c>
      <c r="CB7" s="130">
        <v>146000</v>
      </c>
      <c r="CC7" s="131">
        <f>IFERROR(CB7/BX7,"-")</f>
        <v>48666.666666667</v>
      </c>
      <c r="CD7" s="132"/>
      <c r="CE7" s="132"/>
      <c r="CF7" s="132">
        <v>2</v>
      </c>
      <c r="CG7" s="133">
        <v>3</v>
      </c>
      <c r="CH7" s="134">
        <f>IF(Q7=0,"",IF(CG7=0,"",(CG7/Q7)))</f>
        <v>0.33333333333333</v>
      </c>
      <c r="CI7" s="135">
        <v>2</v>
      </c>
      <c r="CJ7" s="136">
        <f>IFERROR(CI7/CG7,"-")</f>
        <v>0.66666666666667</v>
      </c>
      <c r="CK7" s="137">
        <v>1025000</v>
      </c>
      <c r="CL7" s="138">
        <f>IFERROR(CK7/CG7,"-")</f>
        <v>341666.66666667</v>
      </c>
      <c r="CM7" s="139"/>
      <c r="CN7" s="139"/>
      <c r="CO7" s="139">
        <v>2</v>
      </c>
      <c r="CP7" s="140">
        <v>4</v>
      </c>
      <c r="CQ7" s="141">
        <v>1171000</v>
      </c>
      <c r="CR7" s="141">
        <v>955000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</v>
      </c>
      <c r="B8" s="189" t="s">
        <v>241</v>
      </c>
      <c r="C8" s="189" t="s">
        <v>242</v>
      </c>
      <c r="D8" s="189" t="s">
        <v>243</v>
      </c>
      <c r="E8" s="189" t="s">
        <v>244</v>
      </c>
      <c r="F8" s="189"/>
      <c r="G8" s="189" t="s">
        <v>61</v>
      </c>
      <c r="H8" s="89" t="s">
        <v>245</v>
      </c>
      <c r="I8" s="89" t="s">
        <v>246</v>
      </c>
      <c r="J8" s="89" t="s">
        <v>178</v>
      </c>
      <c r="K8" s="181">
        <v>125000</v>
      </c>
      <c r="L8" s="80">
        <v>7</v>
      </c>
      <c r="M8" s="80">
        <v>0</v>
      </c>
      <c r="N8" s="80">
        <v>15</v>
      </c>
      <c r="O8" s="91">
        <v>1</v>
      </c>
      <c r="P8" s="92">
        <v>0</v>
      </c>
      <c r="Q8" s="93">
        <f>O8+P8</f>
        <v>1</v>
      </c>
      <c r="R8" s="81">
        <f>IFERROR(Q8/N8,"-")</f>
        <v>0.066666666666667</v>
      </c>
      <c r="S8" s="80">
        <v>0</v>
      </c>
      <c r="T8" s="80">
        <v>1</v>
      </c>
      <c r="U8" s="81">
        <f>IFERROR(T8/(Q8),"-")</f>
        <v>1</v>
      </c>
      <c r="V8" s="82">
        <f>IFERROR(K8/SUM(Q8:Q9),"-")</f>
        <v>12500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-125000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247</v>
      </c>
      <c r="C9" s="189" t="s">
        <v>242</v>
      </c>
      <c r="D9" s="189"/>
      <c r="E9" s="189"/>
      <c r="F9" s="189"/>
      <c r="G9" s="189" t="s">
        <v>77</v>
      </c>
      <c r="H9" s="89"/>
      <c r="I9" s="89"/>
      <c r="J9" s="89"/>
      <c r="K9" s="181"/>
      <c r="L9" s="80">
        <v>36</v>
      </c>
      <c r="M9" s="80">
        <v>24</v>
      </c>
      <c r="N9" s="80">
        <v>12</v>
      </c>
      <c r="O9" s="91">
        <v>8</v>
      </c>
      <c r="P9" s="92">
        <v>1</v>
      </c>
      <c r="Q9" s="93">
        <f>O9+P9</f>
        <v>9</v>
      </c>
      <c r="R9" s="81">
        <f>IFERROR(Q9/N9,"-")</f>
        <v>0.75</v>
      </c>
      <c r="S9" s="80">
        <v>1</v>
      </c>
      <c r="T9" s="80">
        <v>1</v>
      </c>
      <c r="U9" s="81">
        <f>IFERROR(T9/(Q9),"-")</f>
        <v>0.11111111111111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0.11111111111111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0.22222222222222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0.11111111111111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0.22222222222222</v>
      </c>
      <c r="BQ9" s="121">
        <v>1</v>
      </c>
      <c r="BR9" s="122">
        <f>IFERROR(BQ9/BO9,"-")</f>
        <v>0.5</v>
      </c>
      <c r="BS9" s="123">
        <v>13000</v>
      </c>
      <c r="BT9" s="124">
        <f>IFERROR(BS9/BO9,"-")</f>
        <v>6500</v>
      </c>
      <c r="BU9" s="125"/>
      <c r="BV9" s="125"/>
      <c r="BW9" s="125">
        <v>1</v>
      </c>
      <c r="BX9" s="126">
        <v>2</v>
      </c>
      <c r="BY9" s="127">
        <f>IF(Q9=0,"",IF(BX9=0,"",(BX9/Q9)))</f>
        <v>0.22222222222222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0.11111111111111</v>
      </c>
      <c r="CI9" s="135">
        <v>1</v>
      </c>
      <c r="CJ9" s="136">
        <f>IFERROR(CI9/CG9,"-")</f>
        <v>1</v>
      </c>
      <c r="CK9" s="137">
        <v>4000</v>
      </c>
      <c r="CL9" s="138">
        <f>IFERROR(CK9/CG9,"-")</f>
        <v>4000</v>
      </c>
      <c r="CM9" s="139"/>
      <c r="CN9" s="139">
        <v>1</v>
      </c>
      <c r="CO9" s="139"/>
      <c r="CP9" s="140">
        <v>0</v>
      </c>
      <c r="CQ9" s="141">
        <v>0</v>
      </c>
      <c r="CR9" s="141">
        <v>13000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0.624</v>
      </c>
      <c r="B10" s="189" t="s">
        <v>248</v>
      </c>
      <c r="C10" s="189" t="s">
        <v>242</v>
      </c>
      <c r="D10" s="189" t="s">
        <v>249</v>
      </c>
      <c r="E10" s="189" t="s">
        <v>250</v>
      </c>
      <c r="F10" s="189"/>
      <c r="G10" s="189" t="s">
        <v>61</v>
      </c>
      <c r="H10" s="89" t="s">
        <v>251</v>
      </c>
      <c r="I10" s="89" t="s">
        <v>252</v>
      </c>
      <c r="J10" s="89" t="s">
        <v>253</v>
      </c>
      <c r="K10" s="181">
        <v>125000</v>
      </c>
      <c r="L10" s="80">
        <v>7</v>
      </c>
      <c r="M10" s="80">
        <v>0</v>
      </c>
      <c r="N10" s="80">
        <v>21</v>
      </c>
      <c r="O10" s="91">
        <v>1</v>
      </c>
      <c r="P10" s="92">
        <v>0</v>
      </c>
      <c r="Q10" s="93">
        <f>O10+P10</f>
        <v>1</v>
      </c>
      <c r="R10" s="81">
        <f>IFERROR(Q10/N10,"-")</f>
        <v>0.047619047619048</v>
      </c>
      <c r="S10" s="80">
        <v>0</v>
      </c>
      <c r="T10" s="80">
        <v>0</v>
      </c>
      <c r="U10" s="81">
        <f>IFERROR(T10/(Q10),"-")</f>
        <v>0</v>
      </c>
      <c r="V10" s="82">
        <f>IFERROR(K10/SUM(Q10:Q11),"-")</f>
        <v>3472.2222222222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-47000</v>
      </c>
      <c r="AC10" s="85">
        <f>SUM(Y10:Y11)/SUM(K10:K11)</f>
        <v>0.624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1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254</v>
      </c>
      <c r="C11" s="189" t="s">
        <v>242</v>
      </c>
      <c r="D11" s="189"/>
      <c r="E11" s="189"/>
      <c r="F11" s="189"/>
      <c r="G11" s="189" t="s">
        <v>77</v>
      </c>
      <c r="H11" s="89"/>
      <c r="I11" s="89"/>
      <c r="J11" s="89"/>
      <c r="K11" s="181"/>
      <c r="L11" s="80">
        <v>150</v>
      </c>
      <c r="M11" s="80">
        <v>88</v>
      </c>
      <c r="N11" s="80">
        <v>49</v>
      </c>
      <c r="O11" s="91">
        <v>34</v>
      </c>
      <c r="P11" s="92">
        <v>1</v>
      </c>
      <c r="Q11" s="93">
        <f>O11+P11</f>
        <v>35</v>
      </c>
      <c r="R11" s="81">
        <f>IFERROR(Q11/N11,"-")</f>
        <v>0.71428571428571</v>
      </c>
      <c r="S11" s="80">
        <v>6</v>
      </c>
      <c r="T11" s="80">
        <v>9</v>
      </c>
      <c r="U11" s="81">
        <f>IFERROR(T11/(Q11),"-")</f>
        <v>0.25714285714286</v>
      </c>
      <c r="V11" s="82"/>
      <c r="W11" s="83">
        <v>2</v>
      </c>
      <c r="X11" s="81">
        <f>IF(Q11=0,"-",W11/Q11)</f>
        <v>0.057142857142857</v>
      </c>
      <c r="Y11" s="186">
        <v>78000</v>
      </c>
      <c r="Z11" s="187">
        <f>IFERROR(Y11/Q11,"-")</f>
        <v>2228.5714285714</v>
      </c>
      <c r="AA11" s="187">
        <f>IFERROR(Y11/W11,"-")</f>
        <v>39000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7</v>
      </c>
      <c r="AO11" s="101">
        <f>IF(Q11=0,"",IF(AN11=0,"",(AN11/Q11)))</f>
        <v>0.2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3</v>
      </c>
      <c r="AX11" s="107">
        <f>IF(Q11=0,"",IF(AW11=0,"",(AW11/Q11)))</f>
        <v>0.085714285714286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8</v>
      </c>
      <c r="BG11" s="113">
        <f>IF(Q11=0,"",IF(BF11=0,"",(BF11/Q11)))</f>
        <v>0.22857142857143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8</v>
      </c>
      <c r="BP11" s="120">
        <f>IF(Q11=0,"",IF(BO11=0,"",(BO11/Q11)))</f>
        <v>0.22857142857143</v>
      </c>
      <c r="BQ11" s="121">
        <v>1</v>
      </c>
      <c r="BR11" s="122">
        <f>IFERROR(BQ11/BO11,"-")</f>
        <v>0.125</v>
      </c>
      <c r="BS11" s="123">
        <v>21000</v>
      </c>
      <c r="BT11" s="124">
        <f>IFERROR(BS11/BO11,"-")</f>
        <v>2625</v>
      </c>
      <c r="BU11" s="125"/>
      <c r="BV11" s="125"/>
      <c r="BW11" s="125">
        <v>1</v>
      </c>
      <c r="BX11" s="126">
        <v>8</v>
      </c>
      <c r="BY11" s="127">
        <f>IF(Q11=0,"",IF(BX11=0,"",(BX11/Q11)))</f>
        <v>0.22857142857143</v>
      </c>
      <c r="BZ11" s="128">
        <v>3</v>
      </c>
      <c r="CA11" s="129">
        <f>IFERROR(BZ11/BX11,"-")</f>
        <v>0.375</v>
      </c>
      <c r="CB11" s="130">
        <v>195000</v>
      </c>
      <c r="CC11" s="131">
        <f>IFERROR(CB11/BX11,"-")</f>
        <v>24375</v>
      </c>
      <c r="CD11" s="132">
        <v>2</v>
      </c>
      <c r="CE11" s="132"/>
      <c r="CF11" s="132">
        <v>1</v>
      </c>
      <c r="CG11" s="133">
        <v>1</v>
      </c>
      <c r="CH11" s="134">
        <f>IF(Q11=0,"",IF(CG11=0,"",(CG11/Q11)))</f>
        <v>0.028571428571429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2</v>
      </c>
      <c r="CQ11" s="141">
        <v>78000</v>
      </c>
      <c r="CR11" s="141">
        <v>189000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4.4121212121212</v>
      </c>
      <c r="B14" s="39"/>
      <c r="C14" s="39"/>
      <c r="D14" s="39"/>
      <c r="E14" s="39"/>
      <c r="F14" s="39"/>
      <c r="G14" s="39"/>
      <c r="H14" s="40" t="s">
        <v>255</v>
      </c>
      <c r="I14" s="40"/>
      <c r="J14" s="40"/>
      <c r="K14" s="184">
        <f>SUM(K6:K13)</f>
        <v>330000</v>
      </c>
      <c r="L14" s="41">
        <f>SUM(L6:L13)</f>
        <v>284</v>
      </c>
      <c r="M14" s="41">
        <f>SUM(M6:M13)</f>
        <v>139</v>
      </c>
      <c r="N14" s="41">
        <f>SUM(N6:N13)</f>
        <v>199</v>
      </c>
      <c r="O14" s="41">
        <f>SUM(O6:O13)</f>
        <v>62</v>
      </c>
      <c r="P14" s="41">
        <f>SUM(P6:P13)</f>
        <v>2</v>
      </c>
      <c r="Q14" s="41">
        <f>SUM(Q6:Q13)</f>
        <v>64</v>
      </c>
      <c r="R14" s="42">
        <f>IFERROR(Q14/N14,"-")</f>
        <v>0.32160804020101</v>
      </c>
      <c r="S14" s="77">
        <f>SUM(S6:S13)</f>
        <v>12</v>
      </c>
      <c r="T14" s="77">
        <f>SUM(T6:T13)</f>
        <v>13</v>
      </c>
      <c r="U14" s="42">
        <f>IFERROR(S14/Q14,"-")</f>
        <v>0.1875</v>
      </c>
      <c r="V14" s="43">
        <f>IFERROR(K14/Q14,"-")</f>
        <v>5156.25</v>
      </c>
      <c r="W14" s="44">
        <f>SUM(W6:W13)</f>
        <v>8</v>
      </c>
      <c r="X14" s="42">
        <f>IFERROR(W14/Q14,"-")</f>
        <v>0.125</v>
      </c>
      <c r="Y14" s="184">
        <f>SUM(Y6:Y13)</f>
        <v>1456000</v>
      </c>
      <c r="Z14" s="184">
        <f>IFERROR(Y14/Q14,"-")</f>
        <v>22750</v>
      </c>
      <c r="AA14" s="184">
        <f>IFERROR(Y14/W14,"-")</f>
        <v>182000</v>
      </c>
      <c r="AB14" s="184">
        <f>Y14-K14</f>
        <v>1126000</v>
      </c>
      <c r="AC14" s="46">
        <f>Y14/K14</f>
        <v>4.4121212121212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1.576</v>
      </c>
      <c r="B6" s="189" t="s">
        <v>257</v>
      </c>
      <c r="C6" s="189" t="s">
        <v>242</v>
      </c>
      <c r="D6" s="189" t="s">
        <v>258</v>
      </c>
      <c r="E6" s="189" t="s">
        <v>259</v>
      </c>
      <c r="F6" s="189" t="s">
        <v>260</v>
      </c>
      <c r="G6" s="189" t="s">
        <v>61</v>
      </c>
      <c r="H6" s="89" t="s">
        <v>261</v>
      </c>
      <c r="I6" s="89" t="s">
        <v>262</v>
      </c>
      <c r="J6" s="89" t="s">
        <v>263</v>
      </c>
      <c r="K6" s="181">
        <v>125000</v>
      </c>
      <c r="L6" s="80">
        <v>39</v>
      </c>
      <c r="M6" s="80">
        <v>0</v>
      </c>
      <c r="N6" s="80">
        <v>238</v>
      </c>
      <c r="O6" s="91">
        <v>14</v>
      </c>
      <c r="P6" s="92">
        <v>1</v>
      </c>
      <c r="Q6" s="93">
        <f>O6+P6</f>
        <v>15</v>
      </c>
      <c r="R6" s="81">
        <f>IFERROR(Q6/N6,"-")</f>
        <v>0.063025210084034</v>
      </c>
      <c r="S6" s="80">
        <v>0</v>
      </c>
      <c r="T6" s="80">
        <v>2</v>
      </c>
      <c r="U6" s="81">
        <f>IFERROR(T6/(Q6),"-")</f>
        <v>0.13333333333333</v>
      </c>
      <c r="V6" s="82">
        <f>IFERROR(K6/SUM(Q6:Q7),"-")</f>
        <v>862.06896551724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72000</v>
      </c>
      <c r="AC6" s="85">
        <f>SUM(Y6:Y7)/SUM(K6:K7)</f>
        <v>1.576</v>
      </c>
      <c r="AD6" s="78"/>
      <c r="AE6" s="94">
        <v>1</v>
      </c>
      <c r="AF6" s="95">
        <f>IF(Q6=0,"",IF(AE6=0,"",(AE6/Q6)))</f>
        <v>0.066666666666667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4</v>
      </c>
      <c r="AO6" s="101">
        <f>IF(Q6=0,"",IF(AN6=0,"",(AN6/Q6)))</f>
        <v>0.26666666666667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4</v>
      </c>
      <c r="BG6" s="113">
        <f>IF(Q6=0,"",IF(BF6=0,"",(BF6/Q6)))</f>
        <v>0.26666666666667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0.26666666666667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0.13333333333333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264</v>
      </c>
      <c r="C7" s="189" t="s">
        <v>242</v>
      </c>
      <c r="D7" s="189"/>
      <c r="E7" s="189"/>
      <c r="F7" s="189"/>
      <c r="G7" s="189" t="s">
        <v>77</v>
      </c>
      <c r="H7" s="89"/>
      <c r="I7" s="89"/>
      <c r="J7" s="89"/>
      <c r="K7" s="181"/>
      <c r="L7" s="80">
        <v>424</v>
      </c>
      <c r="M7" s="80">
        <v>304</v>
      </c>
      <c r="N7" s="80">
        <v>311</v>
      </c>
      <c r="O7" s="91">
        <v>128</v>
      </c>
      <c r="P7" s="92">
        <v>2</v>
      </c>
      <c r="Q7" s="93">
        <f>O7+P7</f>
        <v>130</v>
      </c>
      <c r="R7" s="81">
        <f>IFERROR(Q7/N7,"-")</f>
        <v>0.41800643086817</v>
      </c>
      <c r="S7" s="80">
        <v>5</v>
      </c>
      <c r="T7" s="80">
        <v>22</v>
      </c>
      <c r="U7" s="81">
        <f>IFERROR(T7/(Q7),"-")</f>
        <v>0.16923076923077</v>
      </c>
      <c r="V7" s="82"/>
      <c r="W7" s="83">
        <v>3</v>
      </c>
      <c r="X7" s="81">
        <f>IF(Q7=0,"-",W7/Q7)</f>
        <v>0.023076923076923</v>
      </c>
      <c r="Y7" s="186">
        <v>197000</v>
      </c>
      <c r="Z7" s="187">
        <f>IFERROR(Y7/Q7,"-")</f>
        <v>1515.3846153846</v>
      </c>
      <c r="AA7" s="187">
        <f>IFERROR(Y7/W7,"-")</f>
        <v>65666.666666667</v>
      </c>
      <c r="AB7" s="181"/>
      <c r="AC7" s="85"/>
      <c r="AD7" s="78"/>
      <c r="AE7" s="94">
        <v>1</v>
      </c>
      <c r="AF7" s="95">
        <f>IF(Q7=0,"",IF(AE7=0,"",(AE7/Q7)))</f>
        <v>0.0076923076923077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35</v>
      </c>
      <c r="AO7" s="101">
        <f>IF(Q7=0,"",IF(AN7=0,"",(AN7/Q7)))</f>
        <v>0.26923076923077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12</v>
      </c>
      <c r="AX7" s="107">
        <f>IF(Q7=0,"",IF(AW7=0,"",(AW7/Q7)))</f>
        <v>0.092307692307692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26</v>
      </c>
      <c r="BG7" s="113">
        <f>IF(Q7=0,"",IF(BF7=0,"",(BF7/Q7)))</f>
        <v>0.2</v>
      </c>
      <c r="BH7" s="112">
        <v>1</v>
      </c>
      <c r="BI7" s="114">
        <f>IFERROR(BH7/BF7,"-")</f>
        <v>0.038461538461538</v>
      </c>
      <c r="BJ7" s="115">
        <v>5000</v>
      </c>
      <c r="BK7" s="116">
        <f>IFERROR(BJ7/BF7,"-")</f>
        <v>192.30769230769</v>
      </c>
      <c r="BL7" s="117">
        <v>1</v>
      </c>
      <c r="BM7" s="117"/>
      <c r="BN7" s="117"/>
      <c r="BO7" s="119">
        <v>34</v>
      </c>
      <c r="BP7" s="120">
        <f>IF(Q7=0,"",IF(BO7=0,"",(BO7/Q7)))</f>
        <v>0.26153846153846</v>
      </c>
      <c r="BQ7" s="121">
        <v>5</v>
      </c>
      <c r="BR7" s="122">
        <f>IFERROR(BQ7/BO7,"-")</f>
        <v>0.14705882352941</v>
      </c>
      <c r="BS7" s="123">
        <v>237000</v>
      </c>
      <c r="BT7" s="124">
        <f>IFERROR(BS7/BO7,"-")</f>
        <v>6970.5882352941</v>
      </c>
      <c r="BU7" s="125">
        <v>1</v>
      </c>
      <c r="BV7" s="125">
        <v>1</v>
      </c>
      <c r="BW7" s="125">
        <v>3</v>
      </c>
      <c r="BX7" s="126">
        <v>17</v>
      </c>
      <c r="BY7" s="127">
        <f>IF(Q7=0,"",IF(BX7=0,"",(BX7/Q7)))</f>
        <v>0.13076923076923</v>
      </c>
      <c r="BZ7" s="128">
        <v>1</v>
      </c>
      <c r="CA7" s="129">
        <f>IFERROR(BZ7/BX7,"-")</f>
        <v>0.058823529411765</v>
      </c>
      <c r="CB7" s="130">
        <v>165000</v>
      </c>
      <c r="CC7" s="131">
        <f>IFERROR(CB7/BX7,"-")</f>
        <v>9705.8823529412</v>
      </c>
      <c r="CD7" s="132"/>
      <c r="CE7" s="132"/>
      <c r="CF7" s="132">
        <v>1</v>
      </c>
      <c r="CG7" s="133">
        <v>5</v>
      </c>
      <c r="CH7" s="134">
        <f>IF(Q7=0,"",IF(CG7=0,"",(CG7/Q7)))</f>
        <v>0.038461538461538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3</v>
      </c>
      <c r="CQ7" s="141">
        <v>197000</v>
      </c>
      <c r="CR7" s="141">
        <v>184000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2.848</v>
      </c>
      <c r="B8" s="189" t="s">
        <v>265</v>
      </c>
      <c r="C8" s="189" t="s">
        <v>242</v>
      </c>
      <c r="D8" s="189" t="s">
        <v>258</v>
      </c>
      <c r="E8" s="189" t="s">
        <v>266</v>
      </c>
      <c r="F8" s="189" t="s">
        <v>267</v>
      </c>
      <c r="G8" s="189" t="s">
        <v>61</v>
      </c>
      <c r="H8" s="89" t="s">
        <v>268</v>
      </c>
      <c r="I8" s="89" t="s">
        <v>269</v>
      </c>
      <c r="J8" s="89" t="s">
        <v>270</v>
      </c>
      <c r="K8" s="181">
        <v>125000</v>
      </c>
      <c r="L8" s="80">
        <v>28</v>
      </c>
      <c r="M8" s="80">
        <v>0</v>
      </c>
      <c r="N8" s="80">
        <v>104</v>
      </c>
      <c r="O8" s="91">
        <v>15</v>
      </c>
      <c r="P8" s="92">
        <v>0</v>
      </c>
      <c r="Q8" s="93">
        <f>O8+P8</f>
        <v>15</v>
      </c>
      <c r="R8" s="81">
        <f>IFERROR(Q8/N8,"-")</f>
        <v>0.14423076923077</v>
      </c>
      <c r="S8" s="80">
        <v>1</v>
      </c>
      <c r="T8" s="80">
        <v>3</v>
      </c>
      <c r="U8" s="81">
        <f>IFERROR(T8/(Q8),"-")</f>
        <v>0.2</v>
      </c>
      <c r="V8" s="82">
        <f>IFERROR(K8/SUM(Q8:Q9),"-")</f>
        <v>1893.9393939394</v>
      </c>
      <c r="W8" s="83">
        <v>1</v>
      </c>
      <c r="X8" s="81">
        <f>IF(Q8=0,"-",W8/Q8)</f>
        <v>0.066666666666667</v>
      </c>
      <c r="Y8" s="186">
        <v>345000</v>
      </c>
      <c r="Z8" s="187">
        <f>IFERROR(Y8/Q8,"-")</f>
        <v>23000</v>
      </c>
      <c r="AA8" s="187">
        <f>IFERROR(Y8/W8,"-")</f>
        <v>345000</v>
      </c>
      <c r="AB8" s="181">
        <f>SUM(Y8:Y9)-SUM(K8:K9)</f>
        <v>231000</v>
      </c>
      <c r="AC8" s="85">
        <f>SUM(Y8:Y9)/SUM(K8:K9)</f>
        <v>2.848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7</v>
      </c>
      <c r="AO8" s="101">
        <f>IF(Q8=0,"",IF(AN8=0,"",(AN8/Q8)))</f>
        <v>0.46666666666667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0.2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5</v>
      </c>
      <c r="BP8" s="120">
        <f>IF(Q8=0,"",IF(BO8=0,"",(BO8/Q8)))</f>
        <v>0.33333333333333</v>
      </c>
      <c r="BQ8" s="121">
        <v>1</v>
      </c>
      <c r="BR8" s="122">
        <f>IFERROR(BQ8/BO8,"-")</f>
        <v>0.2</v>
      </c>
      <c r="BS8" s="123">
        <v>345000</v>
      </c>
      <c r="BT8" s="124">
        <f>IFERROR(BS8/BO8,"-")</f>
        <v>69000</v>
      </c>
      <c r="BU8" s="125"/>
      <c r="BV8" s="125"/>
      <c r="BW8" s="125">
        <v>1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345000</v>
      </c>
      <c r="CR8" s="141">
        <v>345000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271</v>
      </c>
      <c r="C9" s="189" t="s">
        <v>242</v>
      </c>
      <c r="D9" s="189"/>
      <c r="E9" s="189"/>
      <c r="F9" s="189"/>
      <c r="G9" s="189" t="s">
        <v>77</v>
      </c>
      <c r="H9" s="89"/>
      <c r="I9" s="89"/>
      <c r="J9" s="89"/>
      <c r="K9" s="181"/>
      <c r="L9" s="80">
        <v>173</v>
      </c>
      <c r="M9" s="80">
        <v>129</v>
      </c>
      <c r="N9" s="80">
        <v>108</v>
      </c>
      <c r="O9" s="91">
        <v>48</v>
      </c>
      <c r="P9" s="92">
        <v>3</v>
      </c>
      <c r="Q9" s="93">
        <f>O9+P9</f>
        <v>51</v>
      </c>
      <c r="R9" s="81">
        <f>IFERROR(Q9/N9,"-")</f>
        <v>0.47222222222222</v>
      </c>
      <c r="S9" s="80">
        <v>7</v>
      </c>
      <c r="T9" s="80">
        <v>9</v>
      </c>
      <c r="U9" s="81">
        <f>IFERROR(T9/(Q9),"-")</f>
        <v>0.17647058823529</v>
      </c>
      <c r="V9" s="82"/>
      <c r="W9" s="83">
        <v>2</v>
      </c>
      <c r="X9" s="81">
        <f>IF(Q9=0,"-",W9/Q9)</f>
        <v>0.03921568627451</v>
      </c>
      <c r="Y9" s="186">
        <v>11000</v>
      </c>
      <c r="Z9" s="187">
        <f>IFERROR(Y9/Q9,"-")</f>
        <v>215.6862745098</v>
      </c>
      <c r="AA9" s="187">
        <f>IFERROR(Y9/W9,"-")</f>
        <v>5500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19</v>
      </c>
      <c r="AO9" s="101">
        <f>IF(Q9=0,"",IF(AN9=0,"",(AN9/Q9)))</f>
        <v>0.37254901960784</v>
      </c>
      <c r="AP9" s="100">
        <v>1</v>
      </c>
      <c r="AQ9" s="102">
        <f>IFERROR(AP9/AN9,"-")</f>
        <v>0.052631578947368</v>
      </c>
      <c r="AR9" s="103">
        <v>3000</v>
      </c>
      <c r="AS9" s="104">
        <f>IFERROR(AR9/AN9,"-")</f>
        <v>157.89473684211</v>
      </c>
      <c r="AT9" s="105">
        <v>1</v>
      </c>
      <c r="AU9" s="105"/>
      <c r="AV9" s="105"/>
      <c r="AW9" s="106">
        <v>5</v>
      </c>
      <c r="AX9" s="107">
        <f>IF(Q9=0,"",IF(AW9=0,"",(AW9/Q9)))</f>
        <v>0.098039215686275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13</v>
      </c>
      <c r="BG9" s="113">
        <f>IF(Q9=0,"",IF(BF9=0,"",(BF9/Q9)))</f>
        <v>0.25490196078431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9</v>
      </c>
      <c r="BP9" s="120">
        <f>IF(Q9=0,"",IF(BO9=0,"",(BO9/Q9)))</f>
        <v>0.17647058823529</v>
      </c>
      <c r="BQ9" s="121">
        <v>1</v>
      </c>
      <c r="BR9" s="122">
        <f>IFERROR(BQ9/BO9,"-")</f>
        <v>0.11111111111111</v>
      </c>
      <c r="BS9" s="123">
        <v>8000</v>
      </c>
      <c r="BT9" s="124">
        <f>IFERROR(BS9/BO9,"-")</f>
        <v>888.88888888889</v>
      </c>
      <c r="BU9" s="125"/>
      <c r="BV9" s="125">
        <v>1</v>
      </c>
      <c r="BW9" s="125"/>
      <c r="BX9" s="126">
        <v>4</v>
      </c>
      <c r="BY9" s="127">
        <f>IF(Q9=0,"",IF(BX9=0,"",(BX9/Q9)))</f>
        <v>0.07843137254902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0.019607843137255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11000</v>
      </c>
      <c r="CR9" s="141">
        <v>8000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2.212</v>
      </c>
      <c r="B12" s="39"/>
      <c r="C12" s="39"/>
      <c r="D12" s="39"/>
      <c r="E12" s="39"/>
      <c r="F12" s="39"/>
      <c r="G12" s="39"/>
      <c r="H12" s="40" t="s">
        <v>272</v>
      </c>
      <c r="I12" s="40"/>
      <c r="J12" s="40"/>
      <c r="K12" s="184">
        <f>SUM(K6:K11)</f>
        <v>250000</v>
      </c>
      <c r="L12" s="41">
        <f>SUM(L6:L11)</f>
        <v>664</v>
      </c>
      <c r="M12" s="41">
        <f>SUM(M6:M11)</f>
        <v>433</v>
      </c>
      <c r="N12" s="41">
        <f>SUM(N6:N11)</f>
        <v>761</v>
      </c>
      <c r="O12" s="41">
        <f>SUM(O6:O11)</f>
        <v>205</v>
      </c>
      <c r="P12" s="41">
        <f>SUM(P6:P11)</f>
        <v>6</v>
      </c>
      <c r="Q12" s="41">
        <f>SUM(Q6:Q11)</f>
        <v>211</v>
      </c>
      <c r="R12" s="42">
        <f>IFERROR(Q12/N12,"-")</f>
        <v>0.2772667542707</v>
      </c>
      <c r="S12" s="77">
        <f>SUM(S6:S11)</f>
        <v>13</v>
      </c>
      <c r="T12" s="77">
        <f>SUM(T6:T11)</f>
        <v>36</v>
      </c>
      <c r="U12" s="42">
        <f>IFERROR(S12/Q12,"-")</f>
        <v>0.061611374407583</v>
      </c>
      <c r="V12" s="43">
        <f>IFERROR(K12/Q12,"-")</f>
        <v>1184.8341232227</v>
      </c>
      <c r="W12" s="44">
        <f>SUM(W6:W11)</f>
        <v>6</v>
      </c>
      <c r="X12" s="42">
        <f>IFERROR(W12/Q12,"-")</f>
        <v>0.028436018957346</v>
      </c>
      <c r="Y12" s="184">
        <f>SUM(Y6:Y11)</f>
        <v>553000</v>
      </c>
      <c r="Z12" s="184">
        <f>IFERROR(Y12/Q12,"-")</f>
        <v>2620.8530805687</v>
      </c>
      <c r="AA12" s="184">
        <f>IFERROR(Y12/W12,"-")</f>
        <v>92166.666666667</v>
      </c>
      <c r="AB12" s="184">
        <f>Y12-K12</f>
        <v>303000</v>
      </c>
      <c r="AC12" s="46">
        <f>Y12/K12</f>
        <v>2.212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273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274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275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276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277</v>
      </c>
      <c r="C6" s="189" t="s">
        <v>278</v>
      </c>
      <c r="D6" s="189"/>
      <c r="E6" s="189" t="s">
        <v>61</v>
      </c>
      <c r="F6" s="89" t="s">
        <v>279</v>
      </c>
      <c r="G6" s="89" t="s">
        <v>280</v>
      </c>
      <c r="H6" s="181">
        <v>0</v>
      </c>
      <c r="I6" s="84">
        <v>1500</v>
      </c>
      <c r="J6" s="80">
        <v>0</v>
      </c>
      <c r="K6" s="80">
        <v>0</v>
      </c>
      <c r="L6" s="80">
        <v>17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281</v>
      </c>
      <c r="C7" s="189" t="s">
        <v>278</v>
      </c>
      <c r="D7" s="189"/>
      <c r="E7" s="189" t="s">
        <v>61</v>
      </c>
      <c r="F7" s="89" t="s">
        <v>282</v>
      </c>
      <c r="G7" s="89" t="s">
        <v>280</v>
      </c>
      <c r="H7" s="181">
        <v>0</v>
      </c>
      <c r="I7" s="84">
        <v>1500</v>
      </c>
      <c r="J7" s="80">
        <v>0</v>
      </c>
      <c r="K7" s="80">
        <v>0</v>
      </c>
      <c r="L7" s="80">
        <v>6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283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23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284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274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285</v>
      </c>
      <c r="C6" s="189" t="s">
        <v>286</v>
      </c>
      <c r="D6" s="189" t="s">
        <v>287</v>
      </c>
      <c r="E6" s="189" t="s">
        <v>82</v>
      </c>
      <c r="F6" s="89" t="s">
        <v>288</v>
      </c>
      <c r="G6" s="89" t="s">
        <v>280</v>
      </c>
      <c r="H6" s="181">
        <v>0</v>
      </c>
      <c r="I6" s="80">
        <v>0</v>
      </c>
      <c r="J6" s="80">
        <v>0</v>
      </c>
      <c r="K6" s="80">
        <v>8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1.9432896757657</v>
      </c>
      <c r="B7" s="189" t="s">
        <v>289</v>
      </c>
      <c r="C7" s="189" t="s">
        <v>286</v>
      </c>
      <c r="D7" s="189" t="s">
        <v>287</v>
      </c>
      <c r="E7" s="189" t="s">
        <v>82</v>
      </c>
      <c r="F7" s="89" t="s">
        <v>290</v>
      </c>
      <c r="G7" s="89" t="s">
        <v>280</v>
      </c>
      <c r="H7" s="181">
        <v>10348874</v>
      </c>
      <c r="I7" s="80">
        <v>6849</v>
      </c>
      <c r="J7" s="80">
        <v>0</v>
      </c>
      <c r="K7" s="80">
        <v>376148</v>
      </c>
      <c r="L7" s="93">
        <v>3071</v>
      </c>
      <c r="M7" s="81">
        <f>IFERROR(L7/K7,"-")</f>
        <v>0.0081643395684677</v>
      </c>
      <c r="N7" s="80">
        <v>237</v>
      </c>
      <c r="O7" s="80">
        <v>1084</v>
      </c>
      <c r="P7" s="81">
        <f>IFERROR(N7/(L7),"-")</f>
        <v>0.07717355910127</v>
      </c>
      <c r="Q7" s="82">
        <f>IFERROR(H7/SUM(L7:L7),"-")</f>
        <v>3369.8710517747</v>
      </c>
      <c r="R7" s="83">
        <v>405</v>
      </c>
      <c r="S7" s="81">
        <f>IF(L7=0,"-",R7/L7)</f>
        <v>0.13187886681863</v>
      </c>
      <c r="T7" s="186">
        <v>20110860</v>
      </c>
      <c r="U7" s="187">
        <f>IFERROR(T7/L7,"-")</f>
        <v>6548.6356235754</v>
      </c>
      <c r="V7" s="187">
        <f>IFERROR(T7/R7,"-")</f>
        <v>49656.444444444</v>
      </c>
      <c r="W7" s="181">
        <f>SUM(T7:T7)-SUM(H7:H7)</f>
        <v>9761986</v>
      </c>
      <c r="X7" s="85">
        <f>SUM(T7:T7)/SUM(H7:H7)</f>
        <v>1.9432896757657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55</v>
      </c>
      <c r="AJ7" s="101">
        <f>IF(L7=0,"",IF(AI7=0,"",(AI7/L7)))</f>
        <v>0.017909475740801</v>
      </c>
      <c r="AK7" s="100">
        <v>3</v>
      </c>
      <c r="AL7" s="102">
        <f>IFERROR(AK7/AI7,"-")</f>
        <v>0.054545454545455</v>
      </c>
      <c r="AM7" s="103">
        <v>47000</v>
      </c>
      <c r="AN7" s="104">
        <f>IFERROR(AM7/AI7,"-")</f>
        <v>854.54545454545</v>
      </c>
      <c r="AO7" s="105">
        <v>1</v>
      </c>
      <c r="AP7" s="105"/>
      <c r="AQ7" s="105">
        <v>2</v>
      </c>
      <c r="AR7" s="106">
        <v>12</v>
      </c>
      <c r="AS7" s="107">
        <f>IF(L7=0,"",IF(AR7=0,"",(AR7/L7)))</f>
        <v>0.0039075219798111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136</v>
      </c>
      <c r="BB7" s="113">
        <f>IF(L7=0,"",IF(BA7=0,"",(BA7/L7)))</f>
        <v>0.044285249104526</v>
      </c>
      <c r="BC7" s="112">
        <v>18</v>
      </c>
      <c r="BD7" s="114">
        <f>IFERROR(BC7/BA7,"-")</f>
        <v>0.13235294117647</v>
      </c>
      <c r="BE7" s="115">
        <v>168300</v>
      </c>
      <c r="BF7" s="116">
        <f>IFERROR(BE7/BA7,"-")</f>
        <v>1237.5</v>
      </c>
      <c r="BG7" s="117">
        <v>8</v>
      </c>
      <c r="BH7" s="117">
        <v>7</v>
      </c>
      <c r="BI7" s="117">
        <v>3</v>
      </c>
      <c r="BJ7" s="119">
        <v>1890</v>
      </c>
      <c r="BK7" s="120">
        <f>IF(L7=0,"",IF(BJ7=0,"",(BJ7/L7)))</f>
        <v>0.61543471182025</v>
      </c>
      <c r="BL7" s="121">
        <v>220</v>
      </c>
      <c r="BM7" s="122">
        <f>IFERROR(BL7/BJ7,"-")</f>
        <v>0.11640211640212</v>
      </c>
      <c r="BN7" s="123">
        <v>9117520</v>
      </c>
      <c r="BO7" s="124">
        <f>IFERROR(BN7/BJ7,"-")</f>
        <v>4824.0846560847</v>
      </c>
      <c r="BP7" s="125">
        <v>98</v>
      </c>
      <c r="BQ7" s="125">
        <v>39</v>
      </c>
      <c r="BR7" s="125">
        <v>83</v>
      </c>
      <c r="BS7" s="126">
        <v>824</v>
      </c>
      <c r="BT7" s="127">
        <f>IF(L7=0,"",IF(BS7=0,"",(BS7/L7)))</f>
        <v>0.26831650928036</v>
      </c>
      <c r="BU7" s="128">
        <v>136</v>
      </c>
      <c r="BV7" s="129">
        <f>IFERROR(BU7/BS7,"-")</f>
        <v>0.16504854368932</v>
      </c>
      <c r="BW7" s="130">
        <v>9949040</v>
      </c>
      <c r="BX7" s="131">
        <f>IFERROR(BW7/BS7,"-")</f>
        <v>12074.077669903</v>
      </c>
      <c r="BY7" s="132">
        <v>42</v>
      </c>
      <c r="BZ7" s="132">
        <v>27</v>
      </c>
      <c r="CA7" s="132">
        <v>67</v>
      </c>
      <c r="CB7" s="133">
        <v>154</v>
      </c>
      <c r="CC7" s="134">
        <f>IF(L7=0,"",IF(CB7=0,"",(CB7/L7)))</f>
        <v>0.050146532074243</v>
      </c>
      <c r="CD7" s="135">
        <v>28</v>
      </c>
      <c r="CE7" s="136">
        <f>IFERROR(CD7/CB7,"-")</f>
        <v>0.18181818181818</v>
      </c>
      <c r="CF7" s="137">
        <v>829000</v>
      </c>
      <c r="CG7" s="138">
        <f>IFERROR(CF7/CB7,"-")</f>
        <v>5383.1168831169</v>
      </c>
      <c r="CH7" s="139">
        <v>8</v>
      </c>
      <c r="CI7" s="139">
        <v>7</v>
      </c>
      <c r="CJ7" s="139">
        <v>13</v>
      </c>
      <c r="CK7" s="140">
        <v>405</v>
      </c>
      <c r="CL7" s="141">
        <v>20110860</v>
      </c>
      <c r="CM7" s="141">
        <v>2776000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0.93484586015456</v>
      </c>
      <c r="B8" s="189" t="s">
        <v>291</v>
      </c>
      <c r="C8" s="189" t="s">
        <v>286</v>
      </c>
      <c r="D8" s="189" t="s">
        <v>287</v>
      </c>
      <c r="E8" s="189" t="s">
        <v>82</v>
      </c>
      <c r="F8" s="89" t="s">
        <v>292</v>
      </c>
      <c r="G8" s="89" t="s">
        <v>280</v>
      </c>
      <c r="H8" s="181">
        <v>4671829</v>
      </c>
      <c r="I8" s="80">
        <v>2918</v>
      </c>
      <c r="J8" s="80">
        <v>0</v>
      </c>
      <c r="K8" s="80">
        <v>86255</v>
      </c>
      <c r="L8" s="93">
        <v>1543</v>
      </c>
      <c r="M8" s="81">
        <f>IFERROR(L8/K8,"-")</f>
        <v>0.017888818039534</v>
      </c>
      <c r="N8" s="80">
        <v>55</v>
      </c>
      <c r="O8" s="80">
        <v>597</v>
      </c>
      <c r="P8" s="81">
        <f>IFERROR(N8/(L8),"-")</f>
        <v>0.035644847699287</v>
      </c>
      <c r="Q8" s="82">
        <f>IFERROR(H8/SUM(L8:L8),"-")</f>
        <v>3027.7569669475</v>
      </c>
      <c r="R8" s="83">
        <v>159</v>
      </c>
      <c r="S8" s="81">
        <f>IF(L8=0,"-",R8/L8)</f>
        <v>0.10304601425794</v>
      </c>
      <c r="T8" s="186">
        <v>4367440</v>
      </c>
      <c r="U8" s="187">
        <f>IFERROR(T8/L8,"-")</f>
        <v>2830.486066105</v>
      </c>
      <c r="V8" s="187">
        <f>IFERROR(T8/R8,"-")</f>
        <v>27468.176100629</v>
      </c>
      <c r="W8" s="181">
        <f>SUM(T8:T8)-SUM(H8:H8)</f>
        <v>-304389</v>
      </c>
      <c r="X8" s="85">
        <f>SUM(T8:T8)/SUM(H8:H8)</f>
        <v>0.93484586015456</v>
      </c>
      <c r="Y8" s="78"/>
      <c r="Z8" s="94">
        <v>61</v>
      </c>
      <c r="AA8" s="95">
        <f>IF(L8=0,"",IF(Z8=0,"",(Z8/L8)))</f>
        <v>0.039533376539209</v>
      </c>
      <c r="AB8" s="94">
        <v>1</v>
      </c>
      <c r="AC8" s="96">
        <f>IFERROR(AB8/Z8,"-")</f>
        <v>0.016393442622951</v>
      </c>
      <c r="AD8" s="97">
        <v>25000</v>
      </c>
      <c r="AE8" s="98">
        <f>IFERROR(AD8/Z8,"-")</f>
        <v>409.83606557377</v>
      </c>
      <c r="AF8" s="99"/>
      <c r="AG8" s="99">
        <v>1</v>
      </c>
      <c r="AH8" s="99"/>
      <c r="AI8" s="100">
        <v>290</v>
      </c>
      <c r="AJ8" s="101">
        <f>IF(L8=0,"",IF(AI8=0,"",(AI8/L8)))</f>
        <v>0.18794556059624</v>
      </c>
      <c r="AK8" s="100">
        <v>14</v>
      </c>
      <c r="AL8" s="102">
        <f>IFERROR(AK8/AI8,"-")</f>
        <v>0.048275862068966</v>
      </c>
      <c r="AM8" s="103">
        <v>81070</v>
      </c>
      <c r="AN8" s="104">
        <f>IFERROR(AM8/AI8,"-")</f>
        <v>279.55172413793</v>
      </c>
      <c r="AO8" s="105">
        <v>5</v>
      </c>
      <c r="AP8" s="105">
        <v>6</v>
      </c>
      <c r="AQ8" s="105">
        <v>3</v>
      </c>
      <c r="AR8" s="106">
        <v>211</v>
      </c>
      <c r="AS8" s="107">
        <f>IF(L8=0,"",IF(AR8=0,"",(AR8/L8)))</f>
        <v>0.13674659753727</v>
      </c>
      <c r="AT8" s="106">
        <v>11</v>
      </c>
      <c r="AU8" s="108">
        <f>IFERROR(AT8/AR8,"-")</f>
        <v>0.052132701421801</v>
      </c>
      <c r="AV8" s="109">
        <v>87000</v>
      </c>
      <c r="AW8" s="110">
        <f>IFERROR(AV8/AR8,"-")</f>
        <v>412.32227488152</v>
      </c>
      <c r="AX8" s="111">
        <v>7</v>
      </c>
      <c r="AY8" s="111">
        <v>1</v>
      </c>
      <c r="AZ8" s="111">
        <v>3</v>
      </c>
      <c r="BA8" s="112">
        <v>369</v>
      </c>
      <c r="BB8" s="113">
        <f>IF(L8=0,"",IF(BA8=0,"",(BA8/L8)))</f>
        <v>0.23914452365522</v>
      </c>
      <c r="BC8" s="112">
        <v>40</v>
      </c>
      <c r="BD8" s="114">
        <f>IFERROR(BC8/BA8,"-")</f>
        <v>0.10840108401084</v>
      </c>
      <c r="BE8" s="115">
        <v>347570</v>
      </c>
      <c r="BF8" s="116">
        <f>IFERROR(BE8/BA8,"-")</f>
        <v>941.92411924119</v>
      </c>
      <c r="BG8" s="117">
        <v>26</v>
      </c>
      <c r="BH8" s="117">
        <v>10</v>
      </c>
      <c r="BI8" s="117">
        <v>4</v>
      </c>
      <c r="BJ8" s="119">
        <v>435</v>
      </c>
      <c r="BK8" s="120">
        <f>IF(L8=0,"",IF(BJ8=0,"",(BJ8/L8)))</f>
        <v>0.28191834089436</v>
      </c>
      <c r="BL8" s="121">
        <v>67</v>
      </c>
      <c r="BM8" s="122">
        <f>IFERROR(BL8/BJ8,"-")</f>
        <v>0.15402298850575</v>
      </c>
      <c r="BN8" s="123">
        <v>2154800</v>
      </c>
      <c r="BO8" s="124">
        <f>IFERROR(BN8/BJ8,"-")</f>
        <v>4953.5632183908</v>
      </c>
      <c r="BP8" s="125">
        <v>31</v>
      </c>
      <c r="BQ8" s="125">
        <v>19</v>
      </c>
      <c r="BR8" s="125">
        <v>17</v>
      </c>
      <c r="BS8" s="126">
        <v>142</v>
      </c>
      <c r="BT8" s="127">
        <f>IF(L8=0,"",IF(BS8=0,"",(BS8/L8)))</f>
        <v>0.092028515878159</v>
      </c>
      <c r="BU8" s="128">
        <v>22</v>
      </c>
      <c r="BV8" s="129">
        <f>IFERROR(BU8/BS8,"-")</f>
        <v>0.15492957746479</v>
      </c>
      <c r="BW8" s="130">
        <v>1357000</v>
      </c>
      <c r="BX8" s="131">
        <f>IFERROR(BW8/BS8,"-")</f>
        <v>9556.338028169</v>
      </c>
      <c r="BY8" s="132">
        <v>7</v>
      </c>
      <c r="BZ8" s="132">
        <v>1</v>
      </c>
      <c r="CA8" s="132">
        <v>14</v>
      </c>
      <c r="CB8" s="133">
        <v>35</v>
      </c>
      <c r="CC8" s="134">
        <f>IF(L8=0,"",IF(CB8=0,"",(CB8/L8)))</f>
        <v>0.022683084899546</v>
      </c>
      <c r="CD8" s="135">
        <v>4</v>
      </c>
      <c r="CE8" s="136">
        <f>IFERROR(CD8/CB8,"-")</f>
        <v>0.11428571428571</v>
      </c>
      <c r="CF8" s="137">
        <v>315000</v>
      </c>
      <c r="CG8" s="138">
        <f>IFERROR(CF8/CB8,"-")</f>
        <v>9000</v>
      </c>
      <c r="CH8" s="139"/>
      <c r="CI8" s="139">
        <v>1</v>
      </c>
      <c r="CJ8" s="139">
        <v>3</v>
      </c>
      <c r="CK8" s="140">
        <v>159</v>
      </c>
      <c r="CL8" s="141">
        <v>4367440</v>
      </c>
      <c r="CM8" s="141">
        <v>573000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293</v>
      </c>
      <c r="G11" s="40"/>
      <c r="H11" s="184"/>
      <c r="I11" s="41">
        <f>SUM(I6:I10)</f>
        <v>9767</v>
      </c>
      <c r="J11" s="41">
        <f>SUM(J6:J10)</f>
        <v>0</v>
      </c>
      <c r="K11" s="41">
        <f>SUM(K6:K10)</f>
        <v>462411</v>
      </c>
      <c r="L11" s="41">
        <f>SUM(L6:L10)</f>
        <v>4614</v>
      </c>
      <c r="M11" s="42">
        <f>IFERROR(L11/K11,"-")</f>
        <v>0.009978136333262</v>
      </c>
      <c r="N11" s="77">
        <f>SUM(N6:N10)</f>
        <v>292</v>
      </c>
      <c r="O11" s="77">
        <f>SUM(O6:O10)</f>
        <v>1681</v>
      </c>
      <c r="P11" s="42">
        <f>IFERROR(N11/L11,"-")</f>
        <v>0.063285652362375</v>
      </c>
      <c r="Q11" s="43">
        <f>IFERROR(H11/L11,"-")</f>
        <v>0</v>
      </c>
      <c r="R11" s="44">
        <f>SUM(R6:R10)</f>
        <v>564</v>
      </c>
      <c r="S11" s="42">
        <f>IFERROR(R11/L11,"-")</f>
        <v>0.1222366710013</v>
      </c>
      <c r="T11" s="184">
        <f>SUM(T6:T10)</f>
        <v>24478300</v>
      </c>
      <c r="U11" s="184">
        <f>IFERROR(T11/L11,"-")</f>
        <v>5305.2232336368</v>
      </c>
      <c r="V11" s="184">
        <f>IFERROR(T11/R11,"-")</f>
        <v>43401.241134752</v>
      </c>
      <c r="W11" s="184">
        <f>T11-H11</f>
        <v>24478300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