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<sst xmlns="http://schemas.openxmlformats.org/spreadsheetml/2006/main" uniqueCount="253">
  <si>
    <t>12月</t>
  </si>
  <si>
    <t>ヘスティア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</si>
  <si>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</si>
  <si>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</si>
  <si>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</si>
  <si>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</si>
  <si>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</si>
  <si>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</si>
  <si>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</si>
  <si>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</si>
  <si>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</si>
  <si>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</si>
  <si>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</si>
  <si>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</si>
  <si>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</si>
  <si>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</si>
  <si>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</si>
  <si>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</si>
  <si>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</si>
  <si>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</si>
  <si>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</si>
  <si>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</si>
  <si>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</si>
  <si>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</si>
  <si>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</si>
  <si>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</si>
  <si>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</si>
  <si>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</si>
  <si>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</si>
  <si>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</si>
  <si>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</si>
  <si>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</si>
  <si>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</si>
  <si>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</si>
  <si>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</si>
  <si>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</si>
  <si>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</si>
  <si>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</si>
  <si>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</si>
  <si>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</si>
  <si>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</si>
  <si>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</si>
  <si>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</si>
  <si>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</si>
  <si>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</si>
  <si>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</si>
  <si>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</si>
  <si>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</si>
  <si>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</si>
  <si>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</si>
  <si>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</si>
  <si>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</si>
  <si>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</si>
  <si>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</si>
  <si>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</si>
  <si>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</si>
  <si>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</si>
  <si>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icn008</t>
  </si>
  <si>
    <t>インターカラー</t>
  </si>
  <si>
    <t>DVDパッケージ＿ストーリー版(LINEver)（晶エリー）（高宮菜々子）</t>
  </si>
  <si>
    <t>え、美熟女が</t>
  </si>
  <si>
    <t>lp01</t>
  </si>
  <si>
    <t>スポニチ関東</t>
  </si>
  <si>
    <t>4C終面全5段</t>
  </si>
  <si>
    <t>12月26日(日)</t>
  </si>
  <si>
    <t>ic2725</t>
  </si>
  <si>
    <t>icn009</t>
  </si>
  <si>
    <t>スポニチ関西</t>
  </si>
  <si>
    <t>ic2726</t>
  </si>
  <si>
    <t>icn010</t>
  </si>
  <si>
    <t>スポニチ西部</t>
  </si>
  <si>
    <t>ic2727</t>
  </si>
  <si>
    <t>icn011</t>
  </si>
  <si>
    <t>スポニチ北海道</t>
  </si>
  <si>
    <t>ic2728</t>
  </si>
  <si>
    <t>ic2729</t>
  </si>
  <si>
    <t>(空電共通)</t>
  </si>
  <si>
    <t>空電</t>
  </si>
  <si>
    <t>空電 (共通)</t>
  </si>
  <si>
    <t>icn012</t>
  </si>
  <si>
    <t>①LINE版(つかみ)（大浦真奈美）</t>
  </si>
  <si>
    <t>①LINEで熟女と出会いができるんです！</t>
  </si>
  <si>
    <t>lp07</t>
  </si>
  <si>
    <t>半2段つかみ20段保証</t>
  </si>
  <si>
    <t>20段保証</t>
  </si>
  <si>
    <t>ic2730</t>
  </si>
  <si>
    <t>ic2731</t>
  </si>
  <si>
    <t>②再婚&amp;理解者版（高宮菜々子）</t>
  </si>
  <si>
    <t>②再婚&amp;理解者</t>
  </si>
  <si>
    <t>ic2732</t>
  </si>
  <si>
    <t>③旧デイリー風（晶エリー）</t>
  </si>
  <si>
    <t>③70歳までの出会いお手伝い</t>
  </si>
  <si>
    <t>ic2733</t>
  </si>
  <si>
    <t>④興奮版（高宮菜々子）</t>
  </si>
  <si>
    <t>④もう50代の熟女だけど</t>
  </si>
  <si>
    <t>ic2734</t>
  </si>
  <si>
    <t>ic2735</t>
  </si>
  <si>
    <t>デリヘル版3（晶エリー）</t>
  </si>
  <si>
    <t>70歳までの出会いリクルート</t>
  </si>
  <si>
    <t>全5段</t>
  </si>
  <si>
    <t>12月04日(土)</t>
  </si>
  <si>
    <t>ic2736</t>
  </si>
  <si>
    <t>icn013</t>
  </si>
  <si>
    <t>右女9版(ヘスティア)(LINEver)（大浦真奈美）</t>
  </si>
  <si>
    <t>もう50代の熟女だけど</t>
  </si>
  <si>
    <t>12月11日(土)</t>
  </si>
  <si>
    <t>ic2737</t>
  </si>
  <si>
    <t>ic2738</t>
  </si>
  <si>
    <t>ic2739</t>
  </si>
  <si>
    <t>12月05日(日)</t>
  </si>
  <si>
    <t>ic2740</t>
  </si>
  <si>
    <t>ic2743</t>
  </si>
  <si>
    <t>デリヘル版3（大浦真奈美）</t>
  </si>
  <si>
    <t>サンスポ関東</t>
  </si>
  <si>
    <t>4C中面全5段</t>
  </si>
  <si>
    <t>ic2744</t>
  </si>
  <si>
    <t>icn015</t>
  </si>
  <si>
    <t>右女9版(ヘスティア)(LINEver)（高宮菜々子）</t>
  </si>
  <si>
    <t>サンスポ関西</t>
  </si>
  <si>
    <t>1C終面全5段</t>
  </si>
  <si>
    <t>ic2745</t>
  </si>
  <si>
    <t>ic2746</t>
  </si>
  <si>
    <t>icn016</t>
  </si>
  <si>
    <t>ニッカン関西</t>
  </si>
  <si>
    <t>ic2749</t>
  </si>
  <si>
    <t>ic2750</t>
  </si>
  <si>
    <t>icn017</t>
  </si>
  <si>
    <t>デリヘル版3(LINEver)（高宮菜々子）</t>
  </si>
  <si>
    <t>デイリースポーツ関西</t>
  </si>
  <si>
    <t>12月17日(金)</t>
  </si>
  <si>
    <t>ic2751</t>
  </si>
  <si>
    <t>ic2752</t>
  </si>
  <si>
    <t>ic2753</t>
  </si>
  <si>
    <t>DVDパッケージ＿ストーリー版（晶エリー）</t>
  </si>
  <si>
    <t>どうした？熟女</t>
  </si>
  <si>
    <t>12月03日(金)</t>
  </si>
  <si>
    <t>ic2754</t>
  </si>
  <si>
    <t>ic2755</t>
  </si>
  <si>
    <t>右女３（大浦真奈美）</t>
  </si>
  <si>
    <t>50〜70代男性限定熟女好きな男性募集中</t>
  </si>
  <si>
    <t>12月09日(木)</t>
  </si>
  <si>
    <t>ic2756</t>
  </si>
  <si>
    <t>icn018</t>
  </si>
  <si>
    <t>中京スポーツ</t>
  </si>
  <si>
    <t>ic2757</t>
  </si>
  <si>
    <t>ic2758</t>
  </si>
  <si>
    <t>ic2759</t>
  </si>
  <si>
    <t>12月18日(土)</t>
  </si>
  <si>
    <t>ic2760</t>
  </si>
  <si>
    <t>icn019</t>
  </si>
  <si>
    <t>デリヘル版3(LINEver)（晶エリー）</t>
  </si>
  <si>
    <t>半5段</t>
  </si>
  <si>
    <t>ic2761</t>
  </si>
  <si>
    <t>ic2762</t>
  </si>
  <si>
    <t>icn020</t>
  </si>
  <si>
    <t>12月19日(日)</t>
  </si>
  <si>
    <t>ic2763</t>
  </si>
  <si>
    <t>ic2764</t>
  </si>
  <si>
    <t>icn021</t>
  </si>
  <si>
    <t>ic2765</t>
  </si>
  <si>
    <t>ic2766</t>
  </si>
  <si>
    <t>ic2767</t>
  </si>
  <si>
    <t>DVDパッケージ＿ストーリー版（大浦真奈美）</t>
  </si>
  <si>
    <t>ic2768</t>
  </si>
  <si>
    <t>ic2769</t>
  </si>
  <si>
    <t>興奮版（高宮菜々子）</t>
  </si>
  <si>
    <t>久々に興奮しました</t>
  </si>
  <si>
    <t>スポーツ報知関東</t>
  </si>
  <si>
    <t>4C終面雑報</t>
  </si>
  <si>
    <t>12月08日(水)</t>
  </si>
  <si>
    <t>ic2770</t>
  </si>
  <si>
    <t>ic2771</t>
  </si>
  <si>
    <t>旧デイリー風（大浦真奈美）</t>
  </si>
  <si>
    <t>日帰り出会い</t>
  </si>
  <si>
    <t>12月14日(火)</t>
  </si>
  <si>
    <t>ic2772</t>
  </si>
  <si>
    <t>ic2773</t>
  </si>
  <si>
    <t>記事(ノーマル)（）</t>
  </si>
  <si>
    <t>191「令和にやれる中年の出会いはココ！」</t>
  </si>
  <si>
    <t>4C記事枠</t>
  </si>
  <si>
    <t>ic2774</t>
  </si>
  <si>
    <t>記事(赤)（）</t>
  </si>
  <si>
    <t>192「中年男性と出会うとフェロモンが分泌されて嬉しい（42歳女性より）」</t>
  </si>
  <si>
    <t>12月12日(日)</t>
  </si>
  <si>
    <t>ic2775</t>
  </si>
  <si>
    <t>記事(青)（）</t>
  </si>
  <si>
    <t>193「おじさんワクチンを摂取希望の女性急増中」</t>
  </si>
  <si>
    <t>ic2776</t>
  </si>
  <si>
    <t>記事(黄)（）</t>
  </si>
  <si>
    <t>デイリー3「けしからん肉体の熟女に言い寄られる」</t>
  </si>
  <si>
    <t>ic2777</t>
  </si>
  <si>
    <t>共通</t>
  </si>
  <si>
    <t>ic2778</t>
  </si>
  <si>
    <t>九スポ</t>
  </si>
  <si>
    <t>記事枠</t>
  </si>
  <si>
    <t>ic2779</t>
  </si>
  <si>
    <t>新聞 TOTAL</t>
  </si>
  <si>
    <t>●雑誌 広告</t>
  </si>
  <si>
    <t>icn022</t>
  </si>
  <si>
    <t>ぶんか社</t>
  </si>
  <si>
    <t>アダルトチック版(LINEver)</t>
  </si>
  <si>
    <t>元手0円お色気熟女と中年男性がLINEで出会える</t>
  </si>
  <si>
    <t>EXMAX!</t>
  </si>
  <si>
    <t>表4</t>
  </si>
  <si>
    <t>12月25日(土)</t>
  </si>
  <si>
    <t>za209</t>
  </si>
  <si>
    <t>za210</t>
  </si>
  <si>
    <t>ad758</t>
  </si>
  <si>
    <t>アドライヴ</t>
  </si>
  <si>
    <t>大洋図書</t>
  </si>
  <si>
    <t>5P風俗ヘスティア(高宮菜々子さん)</t>
  </si>
  <si>
    <t>実話ナックルズウルトラ</t>
  </si>
  <si>
    <t>1C5P</t>
  </si>
  <si>
    <t>ad759</t>
  </si>
  <si>
    <t>ad764</t>
  </si>
  <si>
    <t>徳間書店</t>
  </si>
  <si>
    <t>DVD-袋専用セリフアレンジ黒-ヘスティア</t>
  </si>
  <si>
    <t>アサヒ芸能.3W火</t>
  </si>
  <si>
    <t>DVD袋裏4C</t>
  </si>
  <si>
    <t>12月21日(火)</t>
  </si>
  <si>
    <t>ad765</t>
  </si>
  <si>
    <t>ad760</t>
  </si>
  <si>
    <t>臨時増刊ラヴァーズ</t>
  </si>
  <si>
    <t>12月22日(水)</t>
  </si>
  <si>
    <t>ad761</t>
  </si>
  <si>
    <t>ad762</t>
  </si>
  <si>
    <t>日本ジャーナル出版</t>
  </si>
  <si>
    <t>1P記事_求む！中高年男性版_ヘスティア</t>
  </si>
  <si>
    <t>週刊実話増刊「実話ザ・タブー」</t>
  </si>
  <si>
    <t>表4　4C1P</t>
  </si>
  <si>
    <t>ad763</t>
  </si>
  <si>
    <t>雑誌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</si>
  <si>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</si>
  <si>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</si>
  <si>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</si>
  <si>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</si>
  <si>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</si>
  <si>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</si>
  <si>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</si>
  <si>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12/1～12/31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</si>
  <si>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</si>
  <si>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</si>
  <si>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</si>
  <si>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</si>
  <si>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</si>
  <si>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</si>
  <si>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</si>
  <si>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YDN（インフィード）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</si>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</sst>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0.54857142857143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190" t="s">
        <v>64</v>
      </c>
      <c r="K6" s="181">
        <v>700000</v>
      </c>
      <c r="L6" s="80">
        <v>0</v>
      </c>
      <c r="M6" s="80">
        <v>0</v>
      </c>
      <c r="N6" s="80">
        <v>260</v>
      </c>
      <c r="O6" s="91">
        <v>0</v>
      </c>
      <c r="P6" s="92">
        <v>0</v>
      </c>
      <c r="Q6" s="93">
        <f>O6+P6</f>
        <v>0</v>
      </c>
      <c r="R6" s="81">
        <f>IFERROR(Q6/N6,"-")</f>
        <v>0</v>
      </c>
      <c r="S6" s="80">
        <v>0</v>
      </c>
      <c r="T6" s="80">
        <v>0</v>
      </c>
      <c r="U6" s="81" t="str">
        <f>IFERROR(T6/(Q6),"-")</f>
        <v>-</v>
      </c>
      <c r="V6" s="82">
        <f>IFERROR(K6/SUM(Q6:Q14),"-")</f>
        <v>8045.9770114943</v>
      </c>
      <c r="W6" s="83">
        <v>0</v>
      </c>
      <c r="X6" s="81" t="str">
        <f>IF(Q6=0,"-",W6/Q6)</f>
        <v>-</v>
      </c>
      <c r="Y6" s="186">
        <v>0</v>
      </c>
      <c r="Z6" s="187" t="str">
        <f>IFERROR(Y6/Q6,"-")</f>
        <v>-</v>
      </c>
      <c r="AA6" s="187" t="str">
        <f>IFERROR(Y6/W6,"-")</f>
        <v>-</v>
      </c>
      <c r="AB6" s="181">
        <f>SUM(Y6:Y14)-SUM(K6:K14)</f>
        <v>-316000</v>
      </c>
      <c r="AC6" s="85">
        <f>SUM(Y6:Y14)/SUM(K6:K14)</f>
        <v>0.54857142857143</v>
      </c>
      <c r="AD6" s="78"/>
      <c r="AE6" s="94"/>
      <c r="AF6" s="95" t="str">
        <f>IF(Q6=0,"",IF(AE6=0,"",(AE6/Q6)))</f>
        <v/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 t="str">
        <f>IF(Q6=0,"",IF(AN6=0,"",(AN6/Q6)))</f>
        <v/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 t="str">
        <f>IF(Q6=0,"",IF(AW6=0,"",(AW6/Q6)))</f>
        <v/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 t="str">
        <f>IF(Q6=0,"",IF(BF6=0,"",(BF6/Q6)))</f>
        <v/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/>
      <c r="BP6" s="120" t="str">
        <f>IF(Q6=0,"",IF(BO6=0,"",(BO6/Q6)))</f>
        <v/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 t="str">
        <f>IF(Q6=0,"",IF(BX6=0,"",(BX6/Q6)))</f>
        <v/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 t="str">
        <f>IF(Q6=0,"",IF(CG6=0,"",(CG6/Q6)))</f>
        <v/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61</v>
      </c>
      <c r="H7" s="89"/>
      <c r="I7" s="89"/>
      <c r="J7" s="89"/>
      <c r="K7" s="181"/>
      <c r="L7" s="80">
        <v>82</v>
      </c>
      <c r="M7" s="80">
        <v>0</v>
      </c>
      <c r="N7" s="80">
        <v>231</v>
      </c>
      <c r="O7" s="91">
        <v>29</v>
      </c>
      <c r="P7" s="92">
        <v>0</v>
      </c>
      <c r="Q7" s="93">
        <f>O7+P7</f>
        <v>29</v>
      </c>
      <c r="R7" s="81">
        <f>IFERROR(Q7/N7,"-")</f>
        <v>0.12554112554113</v>
      </c>
      <c r="S7" s="80">
        <v>2</v>
      </c>
      <c r="T7" s="80">
        <v>13</v>
      </c>
      <c r="U7" s="81">
        <f>IFERROR(T7/(Q7),"-")</f>
        <v>0.44827586206897</v>
      </c>
      <c r="V7" s="82"/>
      <c r="W7" s="83">
        <v>3</v>
      </c>
      <c r="X7" s="81">
        <f>IF(Q7=0,"-",W7/Q7)</f>
        <v>0.10344827586207</v>
      </c>
      <c r="Y7" s="186">
        <v>255000</v>
      </c>
      <c r="Z7" s="187">
        <f>IFERROR(Y7/Q7,"-")</f>
        <v>8793.1034482759</v>
      </c>
      <c r="AA7" s="187">
        <f>IFERROR(Y7/W7,"-")</f>
        <v>85000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5</v>
      </c>
      <c r="AO7" s="101">
        <f>IF(Q7=0,"",IF(AN7=0,"",(AN7/Q7)))</f>
        <v>0.17241379310345</v>
      </c>
      <c r="AP7" s="100">
        <v>1</v>
      </c>
      <c r="AQ7" s="102">
        <f>IFERROR(AP7/AN7,"-")</f>
        <v>0.2</v>
      </c>
      <c r="AR7" s="103">
        <v>3000</v>
      </c>
      <c r="AS7" s="104">
        <f>IFERROR(AR7/AN7,"-")</f>
        <v>600</v>
      </c>
      <c r="AT7" s="105">
        <v>1</v>
      </c>
      <c r="AU7" s="105"/>
      <c r="AV7" s="105"/>
      <c r="AW7" s="106">
        <v>3</v>
      </c>
      <c r="AX7" s="107">
        <f>IF(Q7=0,"",IF(AW7=0,"",(AW7/Q7)))</f>
        <v>0.10344827586207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10</v>
      </c>
      <c r="BG7" s="113">
        <f>IF(Q7=0,"",IF(BF7=0,"",(BF7/Q7)))</f>
        <v>0.3448275862069</v>
      </c>
      <c r="BH7" s="112">
        <v>1</v>
      </c>
      <c r="BI7" s="114">
        <f>IFERROR(BH7/BF7,"-")</f>
        <v>0.1</v>
      </c>
      <c r="BJ7" s="115">
        <v>8000</v>
      </c>
      <c r="BK7" s="116">
        <f>IFERROR(BJ7/BF7,"-")</f>
        <v>800</v>
      </c>
      <c r="BL7" s="117"/>
      <c r="BM7" s="117">
        <v>1</v>
      </c>
      <c r="BN7" s="117"/>
      <c r="BO7" s="119">
        <v>8</v>
      </c>
      <c r="BP7" s="120">
        <f>IF(Q7=0,"",IF(BO7=0,"",(BO7/Q7)))</f>
        <v>0.27586206896552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3</v>
      </c>
      <c r="BY7" s="127">
        <f>IF(Q7=0,"",IF(BX7=0,"",(BX7/Q7)))</f>
        <v>0.10344827586207</v>
      </c>
      <c r="BZ7" s="128">
        <v>2</v>
      </c>
      <c r="CA7" s="129">
        <f>IFERROR(BZ7/BX7,"-")</f>
        <v>0.66666666666667</v>
      </c>
      <c r="CB7" s="130">
        <v>244000</v>
      </c>
      <c r="CC7" s="131">
        <f>IFERROR(CB7/BX7,"-")</f>
        <v>81333.333333333</v>
      </c>
      <c r="CD7" s="132">
        <v>1</v>
      </c>
      <c r="CE7" s="132"/>
      <c r="CF7" s="132">
        <v>1</v>
      </c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3</v>
      </c>
      <c r="CQ7" s="141">
        <v>255000</v>
      </c>
      <c r="CR7" s="141">
        <v>234000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/>
      <c r="B8" s="189" t="s">
        <v>66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67</v>
      </c>
      <c r="I8" s="89" t="s">
        <v>63</v>
      </c>
      <c r="J8" s="190" t="s">
        <v>64</v>
      </c>
      <c r="K8" s="181"/>
      <c r="L8" s="80">
        <v>1</v>
      </c>
      <c r="M8" s="80">
        <v>0</v>
      </c>
      <c r="N8" s="80">
        <v>236</v>
      </c>
      <c r="O8" s="91">
        <v>0</v>
      </c>
      <c r="P8" s="92">
        <v>0</v>
      </c>
      <c r="Q8" s="93">
        <f>O8+P8</f>
        <v>0</v>
      </c>
      <c r="R8" s="81">
        <f>IFERROR(Q8/N8,"-")</f>
        <v>0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68</v>
      </c>
      <c r="C9" s="189" t="s">
        <v>58</v>
      </c>
      <c r="D9" s="189"/>
      <c r="E9" s="189" t="s">
        <v>59</v>
      </c>
      <c r="F9" s="189" t="s">
        <v>60</v>
      </c>
      <c r="G9" s="189" t="s">
        <v>61</v>
      </c>
      <c r="H9" s="89"/>
      <c r="I9" s="89"/>
      <c r="J9" s="89"/>
      <c r="K9" s="181"/>
      <c r="L9" s="80">
        <v>83</v>
      </c>
      <c r="M9" s="80">
        <v>0</v>
      </c>
      <c r="N9" s="80">
        <v>247</v>
      </c>
      <c r="O9" s="91">
        <v>31</v>
      </c>
      <c r="P9" s="92">
        <v>0</v>
      </c>
      <c r="Q9" s="93">
        <f>O9+P9</f>
        <v>31</v>
      </c>
      <c r="R9" s="81">
        <f>IFERROR(Q9/N9,"-")</f>
        <v>0.12550607287449</v>
      </c>
      <c r="S9" s="80">
        <v>0</v>
      </c>
      <c r="T9" s="80">
        <v>13</v>
      </c>
      <c r="U9" s="81">
        <f>IFERROR(T9/(Q9),"-")</f>
        <v>0.41935483870968</v>
      </c>
      <c r="V9" s="82"/>
      <c r="W9" s="83">
        <v>3</v>
      </c>
      <c r="X9" s="81">
        <f>IF(Q9=0,"-",W9/Q9)</f>
        <v>0.096774193548387</v>
      </c>
      <c r="Y9" s="186">
        <v>28000</v>
      </c>
      <c r="Z9" s="187">
        <f>IFERROR(Y9/Q9,"-")</f>
        <v>903.22580645161</v>
      </c>
      <c r="AA9" s="187">
        <f>IFERROR(Y9/W9,"-")</f>
        <v>9333.3333333333</v>
      </c>
      <c r="AB9" s="181"/>
      <c r="AC9" s="85"/>
      <c r="AD9" s="78"/>
      <c r="AE9" s="94">
        <v>1</v>
      </c>
      <c r="AF9" s="95">
        <f>IF(Q9=0,"",IF(AE9=0,"",(AE9/Q9)))</f>
        <v>0.032258064516129</v>
      </c>
      <c r="AG9" s="94"/>
      <c r="AH9" s="96">
        <f>IFERROR(AG9/AE9,"-")</f>
        <v>0</v>
      </c>
      <c r="AI9" s="97"/>
      <c r="AJ9" s="98">
        <f>IFERROR(AI9/AE9,"-")</f>
        <v>0</v>
      </c>
      <c r="AK9" s="99"/>
      <c r="AL9" s="99"/>
      <c r="AM9" s="99"/>
      <c r="AN9" s="100">
        <v>5</v>
      </c>
      <c r="AO9" s="101">
        <f>IF(Q9=0,"",IF(AN9=0,"",(AN9/Q9)))</f>
        <v>0.16129032258065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1</v>
      </c>
      <c r="AX9" s="107">
        <f>IF(Q9=0,"",IF(AW9=0,"",(AW9/Q9)))</f>
        <v>0.032258064516129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12</v>
      </c>
      <c r="BG9" s="113">
        <f>IF(Q9=0,"",IF(BF9=0,"",(BF9/Q9)))</f>
        <v>0.38709677419355</v>
      </c>
      <c r="BH9" s="112">
        <v>2</v>
      </c>
      <c r="BI9" s="114">
        <f>IFERROR(BH9/BF9,"-")</f>
        <v>0.16666666666667</v>
      </c>
      <c r="BJ9" s="115">
        <v>25000</v>
      </c>
      <c r="BK9" s="116">
        <f>IFERROR(BJ9/BF9,"-")</f>
        <v>2083.3333333333</v>
      </c>
      <c r="BL9" s="117"/>
      <c r="BM9" s="117"/>
      <c r="BN9" s="117">
        <v>2</v>
      </c>
      <c r="BO9" s="119">
        <v>7</v>
      </c>
      <c r="BP9" s="120">
        <f>IF(Q9=0,"",IF(BO9=0,"",(BO9/Q9)))</f>
        <v>0.2258064516129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4</v>
      </c>
      <c r="BY9" s="127">
        <f>IF(Q9=0,"",IF(BX9=0,"",(BX9/Q9)))</f>
        <v>0.12903225806452</v>
      </c>
      <c r="BZ9" s="128">
        <v>1</v>
      </c>
      <c r="CA9" s="129">
        <f>IFERROR(BZ9/BX9,"-")</f>
        <v>0.25</v>
      </c>
      <c r="CB9" s="130">
        <v>3000</v>
      </c>
      <c r="CC9" s="131">
        <f>IFERROR(CB9/BX9,"-")</f>
        <v>750</v>
      </c>
      <c r="CD9" s="132">
        <v>1</v>
      </c>
      <c r="CE9" s="132"/>
      <c r="CF9" s="132"/>
      <c r="CG9" s="133">
        <v>1</v>
      </c>
      <c r="CH9" s="134">
        <f>IF(Q9=0,"",IF(CG9=0,"",(CG9/Q9)))</f>
        <v>0.032258064516129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3</v>
      </c>
      <c r="CQ9" s="141">
        <v>28000</v>
      </c>
      <c r="CR9" s="141">
        <v>14000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69</v>
      </c>
      <c r="C10" s="189" t="s">
        <v>58</v>
      </c>
      <c r="D10" s="189"/>
      <c r="E10" s="189" t="s">
        <v>59</v>
      </c>
      <c r="F10" s="189" t="s">
        <v>60</v>
      </c>
      <c r="G10" s="189" t="s">
        <v>61</v>
      </c>
      <c r="H10" s="89" t="s">
        <v>70</v>
      </c>
      <c r="I10" s="89" t="s">
        <v>63</v>
      </c>
      <c r="J10" s="190" t="s">
        <v>64</v>
      </c>
      <c r="K10" s="181"/>
      <c r="L10" s="80">
        <v>1</v>
      </c>
      <c r="M10" s="80">
        <v>0</v>
      </c>
      <c r="N10" s="80">
        <v>73</v>
      </c>
      <c r="O10" s="91">
        <v>0</v>
      </c>
      <c r="P10" s="92">
        <v>0</v>
      </c>
      <c r="Q10" s="93">
        <f>O10+P10</f>
        <v>0</v>
      </c>
      <c r="R10" s="81">
        <f>IFERROR(Q10/N10,"-")</f>
        <v>0</v>
      </c>
      <c r="S10" s="80">
        <v>0</v>
      </c>
      <c r="T10" s="80">
        <v>0</v>
      </c>
      <c r="U10" s="81" t="str">
        <f>IFERROR(T10/(Q10),"-")</f>
        <v>-</v>
      </c>
      <c r="V10" s="82"/>
      <c r="W10" s="83">
        <v>0</v>
      </c>
      <c r="X10" s="81" t="str">
        <f>IF(Q10=0,"-",W10/Q10)</f>
        <v>-</v>
      </c>
      <c r="Y10" s="186">
        <v>0</v>
      </c>
      <c r="Z10" s="187" t="str">
        <f>IFERROR(Y10/Q10,"-")</f>
        <v>-</v>
      </c>
      <c r="AA10" s="187" t="str">
        <f>IFERROR(Y10/W10,"-")</f>
        <v>-</v>
      </c>
      <c r="AB10" s="181"/>
      <c r="AC10" s="85"/>
      <c r="AD10" s="78"/>
      <c r="AE10" s="94"/>
      <c r="AF10" s="95" t="str">
        <f>IF(Q10=0,"",IF(AE10=0,"",(AE10/Q10)))</f>
        <v/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 t="str">
        <f>IF(Q10=0,"",IF(AN10=0,"",(AN10/Q10)))</f>
        <v/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 t="str">
        <f>IF(Q10=0,"",IF(AW10=0,"",(AW10/Q10)))</f>
        <v/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 t="str">
        <f>IF(Q10=0,"",IF(BF10=0,"",(BF10/Q10)))</f>
        <v/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 t="str">
        <f>IF(Q10=0,"",IF(BO10=0,"",(BO10/Q10)))</f>
        <v/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 t="str">
        <f>IF(Q10=0,"",IF(BX10=0,"",(BX10/Q10)))</f>
        <v/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 t="str">
        <f>IF(Q10=0,"",IF(CG10=0,"",(CG10/Q10)))</f>
        <v/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71</v>
      </c>
      <c r="C11" s="189" t="s">
        <v>58</v>
      </c>
      <c r="D11" s="189"/>
      <c r="E11" s="189" t="s">
        <v>59</v>
      </c>
      <c r="F11" s="189" t="s">
        <v>60</v>
      </c>
      <c r="G11" s="189" t="s">
        <v>61</v>
      </c>
      <c r="H11" s="89"/>
      <c r="I11" s="89"/>
      <c r="J11" s="89"/>
      <c r="K11" s="181"/>
      <c r="L11" s="80">
        <v>27</v>
      </c>
      <c r="M11" s="80">
        <v>0</v>
      </c>
      <c r="N11" s="80">
        <v>76</v>
      </c>
      <c r="O11" s="91">
        <v>9</v>
      </c>
      <c r="P11" s="92">
        <v>0</v>
      </c>
      <c r="Q11" s="93">
        <f>O11+P11</f>
        <v>9</v>
      </c>
      <c r="R11" s="81">
        <f>IFERROR(Q11/N11,"-")</f>
        <v>0.11842105263158</v>
      </c>
      <c r="S11" s="80">
        <v>0</v>
      </c>
      <c r="T11" s="80">
        <v>5</v>
      </c>
      <c r="U11" s="81">
        <f>IFERROR(T11/(Q11),"-")</f>
        <v>0.55555555555556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>
        <v>3</v>
      </c>
      <c r="AO11" s="101">
        <f>IF(Q11=0,"",IF(AN11=0,"",(AN11/Q11)))</f>
        <v>0.33333333333333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1</v>
      </c>
      <c r="AX11" s="107">
        <f>IF(Q11=0,"",IF(AW11=0,"",(AW11/Q11)))</f>
        <v>0.11111111111111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3</v>
      </c>
      <c r="BG11" s="113">
        <f>IF(Q11=0,"",IF(BF11=0,"",(BF11/Q11)))</f>
        <v>0.33333333333333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1</v>
      </c>
      <c r="BP11" s="120">
        <f>IF(Q11=0,"",IF(BO11=0,"",(BO11/Q11)))</f>
        <v>0.11111111111111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0.11111111111111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72</v>
      </c>
      <c r="C12" s="189" t="s">
        <v>58</v>
      </c>
      <c r="D12" s="189"/>
      <c r="E12" s="189" t="s">
        <v>59</v>
      </c>
      <c r="F12" s="189" t="s">
        <v>60</v>
      </c>
      <c r="G12" s="189" t="s">
        <v>61</v>
      </c>
      <c r="H12" s="89" t="s">
        <v>73</v>
      </c>
      <c r="I12" s="89" t="s">
        <v>63</v>
      </c>
      <c r="J12" s="190" t="s">
        <v>64</v>
      </c>
      <c r="K12" s="181"/>
      <c r="L12" s="80">
        <v>0</v>
      </c>
      <c r="M12" s="80">
        <v>0</v>
      </c>
      <c r="N12" s="80">
        <v>61</v>
      </c>
      <c r="O12" s="91">
        <v>0</v>
      </c>
      <c r="P12" s="92">
        <v>0</v>
      </c>
      <c r="Q12" s="93">
        <f>O12+P12</f>
        <v>0</v>
      </c>
      <c r="R12" s="81">
        <f>IFERROR(Q12/N12,"-")</f>
        <v>0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74</v>
      </c>
      <c r="C13" s="189" t="s">
        <v>58</v>
      </c>
      <c r="D13" s="189"/>
      <c r="E13" s="189" t="s">
        <v>59</v>
      </c>
      <c r="F13" s="189" t="s">
        <v>60</v>
      </c>
      <c r="G13" s="189" t="s">
        <v>61</v>
      </c>
      <c r="H13" s="89"/>
      <c r="I13" s="89"/>
      <c r="J13" s="89"/>
      <c r="K13" s="181"/>
      <c r="L13" s="80">
        <v>24</v>
      </c>
      <c r="M13" s="80">
        <v>0</v>
      </c>
      <c r="N13" s="80">
        <v>85</v>
      </c>
      <c r="O13" s="91">
        <v>11</v>
      </c>
      <c r="P13" s="92">
        <v>0</v>
      </c>
      <c r="Q13" s="93">
        <f>O13+P13</f>
        <v>11</v>
      </c>
      <c r="R13" s="81">
        <f>IFERROR(Q13/N13,"-")</f>
        <v>0.12941176470588</v>
      </c>
      <c r="S13" s="80">
        <v>1</v>
      </c>
      <c r="T13" s="80">
        <v>5</v>
      </c>
      <c r="U13" s="81">
        <f>IFERROR(T13/(Q13),"-")</f>
        <v>0.45454545454545</v>
      </c>
      <c r="V13" s="82"/>
      <c r="W13" s="83">
        <v>1</v>
      </c>
      <c r="X13" s="81">
        <f>IF(Q13=0,"-",W13/Q13)</f>
        <v>0.090909090909091</v>
      </c>
      <c r="Y13" s="186">
        <v>3000</v>
      </c>
      <c r="Z13" s="187">
        <f>IFERROR(Y13/Q13,"-")</f>
        <v>272.72727272727</v>
      </c>
      <c r="AA13" s="187">
        <f>IFERROR(Y13/W13,"-")</f>
        <v>3000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2</v>
      </c>
      <c r="BG13" s="113">
        <f>IF(Q13=0,"",IF(BF13=0,"",(BF13/Q13)))</f>
        <v>0.18181818181818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8</v>
      </c>
      <c r="BP13" s="120">
        <f>IF(Q13=0,"",IF(BO13=0,"",(BO13/Q13)))</f>
        <v>0.72727272727273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1</v>
      </c>
      <c r="BY13" s="127">
        <f>IF(Q13=0,"",IF(BX13=0,"",(BX13/Q13)))</f>
        <v>0.090909090909091</v>
      </c>
      <c r="BZ13" s="128">
        <v>1</v>
      </c>
      <c r="CA13" s="129">
        <f>IFERROR(BZ13/BX13,"-")</f>
        <v>1</v>
      </c>
      <c r="CB13" s="130">
        <v>3000</v>
      </c>
      <c r="CC13" s="131">
        <f>IFERROR(CB13/BX13,"-")</f>
        <v>3000</v>
      </c>
      <c r="CD13" s="132">
        <v>1</v>
      </c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1</v>
      </c>
      <c r="CQ13" s="141">
        <v>3000</v>
      </c>
      <c r="CR13" s="141">
        <v>3000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75</v>
      </c>
      <c r="C14" s="189" t="s">
        <v>58</v>
      </c>
      <c r="D14" s="189"/>
      <c r="E14" s="189" t="s">
        <v>76</v>
      </c>
      <c r="F14" s="189" t="s">
        <v>76</v>
      </c>
      <c r="G14" s="189" t="s">
        <v>77</v>
      </c>
      <c r="H14" s="89" t="s">
        <v>78</v>
      </c>
      <c r="I14" s="89"/>
      <c r="J14" s="89"/>
      <c r="K14" s="181"/>
      <c r="L14" s="80">
        <v>85</v>
      </c>
      <c r="M14" s="80">
        <v>66</v>
      </c>
      <c r="N14" s="80">
        <v>27</v>
      </c>
      <c r="O14" s="91">
        <v>7</v>
      </c>
      <c r="P14" s="92">
        <v>0</v>
      </c>
      <c r="Q14" s="93">
        <f>O14+P14</f>
        <v>7</v>
      </c>
      <c r="R14" s="81">
        <f>IFERROR(Q14/N14,"-")</f>
        <v>0.25925925925926</v>
      </c>
      <c r="S14" s="80">
        <v>1</v>
      </c>
      <c r="T14" s="80">
        <v>2</v>
      </c>
      <c r="U14" s="81">
        <f>IFERROR(T14/(Q14),"-")</f>
        <v>0.28571428571429</v>
      </c>
      <c r="V14" s="82"/>
      <c r="W14" s="83">
        <v>1</v>
      </c>
      <c r="X14" s="81">
        <f>IF(Q14=0,"-",W14/Q14)</f>
        <v>0.14285714285714</v>
      </c>
      <c r="Y14" s="186">
        <v>98000</v>
      </c>
      <c r="Z14" s="187">
        <f>IFERROR(Y14/Q14,"-")</f>
        <v>14000</v>
      </c>
      <c r="AA14" s="187">
        <f>IFERROR(Y14/W14,"-")</f>
        <v>98000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>
        <v>1</v>
      </c>
      <c r="AX14" s="107">
        <f>IF(Q14=0,"",IF(AW14=0,"",(AW14/Q14)))</f>
        <v>0.14285714285714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2</v>
      </c>
      <c r="BP14" s="120">
        <f>IF(Q14=0,"",IF(BO14=0,"",(BO14/Q14)))</f>
        <v>0.28571428571429</v>
      </c>
      <c r="BQ14" s="121">
        <v>1</v>
      </c>
      <c r="BR14" s="122">
        <f>IFERROR(BQ14/BO14,"-")</f>
        <v>0.5</v>
      </c>
      <c r="BS14" s="123">
        <v>26000</v>
      </c>
      <c r="BT14" s="124">
        <f>IFERROR(BS14/BO14,"-")</f>
        <v>13000</v>
      </c>
      <c r="BU14" s="125"/>
      <c r="BV14" s="125"/>
      <c r="BW14" s="125">
        <v>1</v>
      </c>
      <c r="BX14" s="126">
        <v>3</v>
      </c>
      <c r="BY14" s="127">
        <f>IF(Q14=0,"",IF(BX14=0,"",(BX14/Q14)))</f>
        <v>0.42857142857143</v>
      </c>
      <c r="BZ14" s="128">
        <v>1</v>
      </c>
      <c r="CA14" s="129">
        <f>IFERROR(BZ14/BX14,"-")</f>
        <v>0.33333333333333</v>
      </c>
      <c r="CB14" s="130">
        <v>80000</v>
      </c>
      <c r="CC14" s="131">
        <f>IFERROR(CB14/BX14,"-")</f>
        <v>26666.666666667</v>
      </c>
      <c r="CD14" s="132"/>
      <c r="CE14" s="132"/>
      <c r="CF14" s="132">
        <v>1</v>
      </c>
      <c r="CG14" s="133">
        <v>1</v>
      </c>
      <c r="CH14" s="134">
        <f>IF(Q14=0,"",IF(CG14=0,"",(CG14/Q14)))</f>
        <v>0.14285714285714</v>
      </c>
      <c r="CI14" s="135">
        <v>1</v>
      </c>
      <c r="CJ14" s="136">
        <f>IFERROR(CI14/CG14,"-")</f>
        <v>1</v>
      </c>
      <c r="CK14" s="137">
        <v>33000</v>
      </c>
      <c r="CL14" s="138">
        <f>IFERROR(CK14/CG14,"-")</f>
        <v>33000</v>
      </c>
      <c r="CM14" s="139"/>
      <c r="CN14" s="139"/>
      <c r="CO14" s="139">
        <v>1</v>
      </c>
      <c r="CP14" s="140">
        <v>1</v>
      </c>
      <c r="CQ14" s="141">
        <v>98000</v>
      </c>
      <c r="CR14" s="141">
        <v>80000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>
        <f>AC15</f>
        <v>0.695</v>
      </c>
      <c r="B15" s="189" t="s">
        <v>79</v>
      </c>
      <c r="C15" s="189" t="s">
        <v>58</v>
      </c>
      <c r="D15" s="189"/>
      <c r="E15" s="189" t="s">
        <v>80</v>
      </c>
      <c r="F15" s="189" t="s">
        <v>81</v>
      </c>
      <c r="G15" s="189" t="s">
        <v>82</v>
      </c>
      <c r="H15" s="89" t="s">
        <v>62</v>
      </c>
      <c r="I15" s="89" t="s">
        <v>83</v>
      </c>
      <c r="J15" s="89" t="s">
        <v>84</v>
      </c>
      <c r="K15" s="181">
        <v>400000</v>
      </c>
      <c r="L15" s="80">
        <v>0</v>
      </c>
      <c r="M15" s="80">
        <v>0</v>
      </c>
      <c r="N15" s="80">
        <v>86</v>
      </c>
      <c r="O15" s="91">
        <v>0</v>
      </c>
      <c r="P15" s="92">
        <v>0</v>
      </c>
      <c r="Q15" s="93">
        <f>O15+P15</f>
        <v>0</v>
      </c>
      <c r="R15" s="81">
        <f>IFERROR(Q15/N15,"-")</f>
        <v>0</v>
      </c>
      <c r="S15" s="80">
        <v>0</v>
      </c>
      <c r="T15" s="80">
        <v>0</v>
      </c>
      <c r="U15" s="81" t="str">
        <f>IFERROR(T15/(Q15),"-")</f>
        <v>-</v>
      </c>
      <c r="V15" s="82">
        <f>IFERROR(K15/SUM(Q15:Q20),"-")</f>
        <v>11764.705882353</v>
      </c>
      <c r="W15" s="83">
        <v>0</v>
      </c>
      <c r="X15" s="81" t="str">
        <f>IF(Q15=0,"-",W15/Q15)</f>
        <v>-</v>
      </c>
      <c r="Y15" s="186">
        <v>0</v>
      </c>
      <c r="Z15" s="187" t="str">
        <f>IFERROR(Y15/Q15,"-")</f>
        <v>-</v>
      </c>
      <c r="AA15" s="187" t="str">
        <f>IFERROR(Y15/W15,"-")</f>
        <v>-</v>
      </c>
      <c r="AB15" s="181">
        <f>SUM(Y15:Y20)-SUM(K15:K20)</f>
        <v>-122000</v>
      </c>
      <c r="AC15" s="85">
        <f>SUM(Y15:Y20)/SUM(K15:K20)</f>
        <v>0.695</v>
      </c>
      <c r="AD15" s="78"/>
      <c r="AE15" s="94"/>
      <c r="AF15" s="95" t="str">
        <f>IF(Q15=0,"",IF(AE15=0,"",(AE15/Q15)))</f>
        <v/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 t="str">
        <f>IF(Q15=0,"",IF(AN15=0,"",(AN15/Q15)))</f>
        <v/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 t="str">
        <f>IF(Q15=0,"",IF(AW15=0,"",(AW15/Q15)))</f>
        <v/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 t="str">
        <f>IF(Q15=0,"",IF(BF15=0,"",(BF15/Q15)))</f>
        <v/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 t="str">
        <f>IF(Q15=0,"",IF(BO15=0,"",(BO15/Q15)))</f>
        <v/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 t="str">
        <f>IF(Q15=0,"",IF(BX15=0,"",(BX15/Q15)))</f>
        <v/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 t="str">
        <f>IF(Q15=0,"",IF(CG15=0,"",(CG15/Q15)))</f>
        <v/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85</v>
      </c>
      <c r="C16" s="189" t="s">
        <v>58</v>
      </c>
      <c r="D16" s="189"/>
      <c r="E16" s="189" t="s">
        <v>80</v>
      </c>
      <c r="F16" s="189" t="s">
        <v>81</v>
      </c>
      <c r="G16" s="189" t="s">
        <v>82</v>
      </c>
      <c r="H16" s="89"/>
      <c r="I16" s="89" t="s">
        <v>83</v>
      </c>
      <c r="J16" s="89"/>
      <c r="K16" s="181"/>
      <c r="L16" s="80">
        <v>30</v>
      </c>
      <c r="M16" s="80">
        <v>0</v>
      </c>
      <c r="N16" s="80">
        <v>110</v>
      </c>
      <c r="O16" s="91">
        <v>13</v>
      </c>
      <c r="P16" s="92">
        <v>0</v>
      </c>
      <c r="Q16" s="93">
        <f>O16+P16</f>
        <v>13</v>
      </c>
      <c r="R16" s="81">
        <f>IFERROR(Q16/N16,"-")</f>
        <v>0.11818181818182</v>
      </c>
      <c r="S16" s="80">
        <v>1</v>
      </c>
      <c r="T16" s="80">
        <v>2</v>
      </c>
      <c r="U16" s="81">
        <f>IFERROR(T16/(Q16),"-")</f>
        <v>0.15384615384615</v>
      </c>
      <c r="V16" s="82"/>
      <c r="W16" s="83">
        <v>2</v>
      </c>
      <c r="X16" s="81">
        <f>IF(Q16=0,"-",W16/Q16)</f>
        <v>0.15384615384615</v>
      </c>
      <c r="Y16" s="186">
        <v>160000</v>
      </c>
      <c r="Z16" s="187">
        <f>IFERROR(Y16/Q16,"-")</f>
        <v>12307.692307692</v>
      </c>
      <c r="AA16" s="187">
        <f>IFERROR(Y16/W16,"-")</f>
        <v>80000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>
        <v>1</v>
      </c>
      <c r="AX16" s="107">
        <f>IF(Q16=0,"",IF(AW16=0,"",(AW16/Q16)))</f>
        <v>0.076923076923077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>
        <v>2</v>
      </c>
      <c r="BG16" s="113">
        <f>IF(Q16=0,"",IF(BF16=0,"",(BF16/Q16)))</f>
        <v>0.15384615384615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7</v>
      </c>
      <c r="BP16" s="120">
        <f>IF(Q16=0,"",IF(BO16=0,"",(BO16/Q16)))</f>
        <v>0.53846153846154</v>
      </c>
      <c r="BQ16" s="121">
        <v>1</v>
      </c>
      <c r="BR16" s="122">
        <f>IFERROR(BQ16/BO16,"-")</f>
        <v>0.14285714285714</v>
      </c>
      <c r="BS16" s="123">
        <v>6000</v>
      </c>
      <c r="BT16" s="124">
        <f>IFERROR(BS16/BO16,"-")</f>
        <v>857.14285714286</v>
      </c>
      <c r="BU16" s="125"/>
      <c r="BV16" s="125">
        <v>1</v>
      </c>
      <c r="BW16" s="125"/>
      <c r="BX16" s="126">
        <v>3</v>
      </c>
      <c r="BY16" s="127">
        <f>IF(Q16=0,"",IF(BX16=0,"",(BX16/Q16)))</f>
        <v>0.23076923076923</v>
      </c>
      <c r="BZ16" s="128">
        <v>1</v>
      </c>
      <c r="CA16" s="129">
        <f>IFERROR(BZ16/BX16,"-")</f>
        <v>0.33333333333333</v>
      </c>
      <c r="CB16" s="130">
        <v>154000</v>
      </c>
      <c r="CC16" s="131">
        <f>IFERROR(CB16/BX16,"-")</f>
        <v>51333.333333333</v>
      </c>
      <c r="CD16" s="132"/>
      <c r="CE16" s="132"/>
      <c r="CF16" s="132">
        <v>1</v>
      </c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2</v>
      </c>
      <c r="CQ16" s="141">
        <v>160000</v>
      </c>
      <c r="CR16" s="141">
        <v>154000</v>
      </c>
      <c r="CS16" s="141"/>
      <c r="CT16" s="142" t="str">
        <f>IF(AND(CR16=0,CS16=0),"",IF(AND(CR16&lt;=100000,CS16&lt;=100000),"",IF(CR16/CQ16&gt;0.7,"男高",IF(CS16/CQ16&gt;0.7,"女高",""))))</f>
        <v>男高</v>
      </c>
    </row>
    <row r="17" spans="1:99">
      <c r="A17" s="79"/>
      <c r="B17" s="189" t="s">
        <v>86</v>
      </c>
      <c r="C17" s="189" t="s">
        <v>58</v>
      </c>
      <c r="D17" s="189"/>
      <c r="E17" s="189" t="s">
        <v>87</v>
      </c>
      <c r="F17" s="189" t="s">
        <v>88</v>
      </c>
      <c r="G17" s="189" t="s">
        <v>61</v>
      </c>
      <c r="H17" s="89"/>
      <c r="I17" s="89" t="s">
        <v>83</v>
      </c>
      <c r="J17" s="89"/>
      <c r="K17" s="181"/>
      <c r="L17" s="80">
        <v>9</v>
      </c>
      <c r="M17" s="80">
        <v>0</v>
      </c>
      <c r="N17" s="80">
        <v>60</v>
      </c>
      <c r="O17" s="91">
        <v>4</v>
      </c>
      <c r="P17" s="92">
        <v>0</v>
      </c>
      <c r="Q17" s="93">
        <f>O17+P17</f>
        <v>4</v>
      </c>
      <c r="R17" s="81">
        <f>IFERROR(Q17/N17,"-")</f>
        <v>0.066666666666667</v>
      </c>
      <c r="S17" s="80">
        <v>0</v>
      </c>
      <c r="T17" s="80">
        <v>2</v>
      </c>
      <c r="U17" s="81">
        <f>IFERROR(T17/(Q17),"-")</f>
        <v>0.5</v>
      </c>
      <c r="V17" s="82"/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>
        <v>1</v>
      </c>
      <c r="AX17" s="107">
        <f>IF(Q17=0,"",IF(AW17=0,"",(AW17/Q17)))</f>
        <v>0.25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1</v>
      </c>
      <c r="BG17" s="113">
        <f>IF(Q17=0,"",IF(BF17=0,"",(BF17/Q17)))</f>
        <v>0.25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2</v>
      </c>
      <c r="BP17" s="120">
        <f>IF(Q17=0,"",IF(BO17=0,"",(BO17/Q17)))</f>
        <v>0.5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/>
      <c r="BY17" s="127">
        <f>IF(Q17=0,"",IF(BX17=0,"",(BX17/Q17)))</f>
        <v>0</v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89</v>
      </c>
      <c r="C18" s="189" t="s">
        <v>58</v>
      </c>
      <c r="D18" s="189"/>
      <c r="E18" s="189" t="s">
        <v>90</v>
      </c>
      <c r="F18" s="189" t="s">
        <v>91</v>
      </c>
      <c r="G18" s="189" t="s">
        <v>82</v>
      </c>
      <c r="H18" s="89"/>
      <c r="I18" s="89" t="s">
        <v>83</v>
      </c>
      <c r="J18" s="89"/>
      <c r="K18" s="181"/>
      <c r="L18" s="80">
        <v>15</v>
      </c>
      <c r="M18" s="80">
        <v>0</v>
      </c>
      <c r="N18" s="80">
        <v>64</v>
      </c>
      <c r="O18" s="91">
        <v>2</v>
      </c>
      <c r="P18" s="92">
        <v>0</v>
      </c>
      <c r="Q18" s="93">
        <f>O18+P18</f>
        <v>2</v>
      </c>
      <c r="R18" s="81">
        <f>IFERROR(Q18/N18,"-")</f>
        <v>0.03125</v>
      </c>
      <c r="S18" s="80">
        <v>0</v>
      </c>
      <c r="T18" s="80">
        <v>0</v>
      </c>
      <c r="U18" s="81">
        <f>IFERROR(T18/(Q18),"-")</f>
        <v>0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0.5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1</v>
      </c>
      <c r="BG18" s="113">
        <f>IF(Q18=0,"",IF(BF18=0,"",(BF18/Q18)))</f>
        <v>0.5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/>
      <c r="BP18" s="120">
        <f>IF(Q18=0,"",IF(BO18=0,"",(BO18/Q18)))</f>
        <v>0</v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>
        <f>IF(Q18=0,"",IF(BX18=0,"",(BX18/Q18)))</f>
        <v>0</v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92</v>
      </c>
      <c r="C19" s="189" t="s">
        <v>58</v>
      </c>
      <c r="D19" s="189"/>
      <c r="E19" s="189" t="s">
        <v>93</v>
      </c>
      <c r="F19" s="189" t="s">
        <v>94</v>
      </c>
      <c r="G19" s="189" t="s">
        <v>61</v>
      </c>
      <c r="H19" s="89"/>
      <c r="I19" s="89" t="s">
        <v>83</v>
      </c>
      <c r="J19" s="89"/>
      <c r="K19" s="181"/>
      <c r="L19" s="80">
        <v>18</v>
      </c>
      <c r="M19" s="80">
        <v>0</v>
      </c>
      <c r="N19" s="80">
        <v>98</v>
      </c>
      <c r="O19" s="91">
        <v>3</v>
      </c>
      <c r="P19" s="92">
        <v>0</v>
      </c>
      <c r="Q19" s="93">
        <f>O19+P19</f>
        <v>3</v>
      </c>
      <c r="R19" s="81">
        <f>IFERROR(Q19/N19,"-")</f>
        <v>0.030612244897959</v>
      </c>
      <c r="S19" s="80">
        <v>0</v>
      </c>
      <c r="T19" s="80">
        <v>2</v>
      </c>
      <c r="U19" s="81">
        <f>IFERROR(T19/(Q19),"-")</f>
        <v>0.66666666666667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>
        <v>2</v>
      </c>
      <c r="BP19" s="120">
        <f>IF(Q19=0,"",IF(BO19=0,"",(BO19/Q19)))</f>
        <v>0.66666666666667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>
        <v>1</v>
      </c>
      <c r="CH19" s="134">
        <f>IF(Q19=0,"",IF(CG19=0,"",(CG19/Q19)))</f>
        <v>0.33333333333333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95</v>
      </c>
      <c r="C20" s="189" t="s">
        <v>58</v>
      </c>
      <c r="D20" s="189"/>
      <c r="E20" s="189" t="s">
        <v>76</v>
      </c>
      <c r="F20" s="189" t="s">
        <v>76</v>
      </c>
      <c r="G20" s="189" t="s">
        <v>77</v>
      </c>
      <c r="H20" s="89"/>
      <c r="I20" s="89"/>
      <c r="J20" s="89"/>
      <c r="K20" s="181"/>
      <c r="L20" s="80">
        <v>98</v>
      </c>
      <c r="M20" s="80">
        <v>58</v>
      </c>
      <c r="N20" s="80">
        <v>24</v>
      </c>
      <c r="O20" s="91">
        <v>12</v>
      </c>
      <c r="P20" s="92">
        <v>0</v>
      </c>
      <c r="Q20" s="93">
        <f>O20+P20</f>
        <v>12</v>
      </c>
      <c r="R20" s="81">
        <f>IFERROR(Q20/N20,"-")</f>
        <v>0.5</v>
      </c>
      <c r="S20" s="80">
        <v>2</v>
      </c>
      <c r="T20" s="80">
        <v>4</v>
      </c>
      <c r="U20" s="81">
        <f>IFERROR(T20/(Q20),"-")</f>
        <v>0.33333333333333</v>
      </c>
      <c r="V20" s="82"/>
      <c r="W20" s="83">
        <v>2</v>
      </c>
      <c r="X20" s="81">
        <f>IF(Q20=0,"-",W20/Q20)</f>
        <v>0.16666666666667</v>
      </c>
      <c r="Y20" s="186">
        <v>118000</v>
      </c>
      <c r="Z20" s="187">
        <f>IFERROR(Y20/Q20,"-")</f>
        <v>9833.3333333333</v>
      </c>
      <c r="AA20" s="187">
        <f>IFERROR(Y20/W20,"-")</f>
        <v>59000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>
        <v>1</v>
      </c>
      <c r="AX20" s="107">
        <f>IF(Q20=0,"",IF(AW20=0,"",(AW20/Q20)))</f>
        <v>0.083333333333333</v>
      </c>
      <c r="AY20" s="106"/>
      <c r="AZ20" s="108">
        <f>IFERROR(AY20/AW20,"-")</f>
        <v>0</v>
      </c>
      <c r="BA20" s="109"/>
      <c r="BB20" s="110">
        <f>IFERROR(BA20/AW20,"-")</f>
        <v>0</v>
      </c>
      <c r="BC20" s="111"/>
      <c r="BD20" s="111"/>
      <c r="BE20" s="111"/>
      <c r="BF20" s="112">
        <v>1</v>
      </c>
      <c r="BG20" s="113">
        <f>IF(Q20=0,"",IF(BF20=0,"",(BF20/Q20)))</f>
        <v>0.083333333333333</v>
      </c>
      <c r="BH20" s="112">
        <v>1</v>
      </c>
      <c r="BI20" s="114">
        <f>IFERROR(BH20/BF20,"-")</f>
        <v>1</v>
      </c>
      <c r="BJ20" s="115">
        <v>13000</v>
      </c>
      <c r="BK20" s="116">
        <f>IFERROR(BJ20/BF20,"-")</f>
        <v>13000</v>
      </c>
      <c r="BL20" s="117"/>
      <c r="BM20" s="117">
        <v>1</v>
      </c>
      <c r="BN20" s="117"/>
      <c r="BO20" s="119">
        <v>6</v>
      </c>
      <c r="BP20" s="120">
        <f>IF(Q20=0,"",IF(BO20=0,"",(BO20/Q20)))</f>
        <v>0.5</v>
      </c>
      <c r="BQ20" s="121">
        <v>1</v>
      </c>
      <c r="BR20" s="122">
        <f>IFERROR(BQ20/BO20,"-")</f>
        <v>0.16666666666667</v>
      </c>
      <c r="BS20" s="123">
        <v>105000</v>
      </c>
      <c r="BT20" s="124">
        <f>IFERROR(BS20/BO20,"-")</f>
        <v>17500</v>
      </c>
      <c r="BU20" s="125"/>
      <c r="BV20" s="125"/>
      <c r="BW20" s="125">
        <v>1</v>
      </c>
      <c r="BX20" s="126">
        <v>4</v>
      </c>
      <c r="BY20" s="127">
        <f>IF(Q20=0,"",IF(BX20=0,"",(BX20/Q20)))</f>
        <v>0.33333333333333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2</v>
      </c>
      <c r="CQ20" s="141">
        <v>118000</v>
      </c>
      <c r="CR20" s="141">
        <v>105000</v>
      </c>
      <c r="CS20" s="141"/>
      <c r="CT20" s="142" t="str">
        <f>IF(AND(CR20=0,CS20=0),"",IF(AND(CR20&lt;=100000,CS20&lt;=100000),"",IF(CR20/CQ20&gt;0.7,"男高",IF(CS20/CQ20&gt;0.7,"女高",""))))</f>
        <v>男高</v>
      </c>
    </row>
    <row r="21" spans="1:99">
      <c r="A21" s="79">
        <f>AC21</f>
        <v>0.46666666666667</v>
      </c>
      <c r="B21" s="189" t="s">
        <v>96</v>
      </c>
      <c r="C21" s="189" t="s">
        <v>58</v>
      </c>
      <c r="D21" s="189"/>
      <c r="E21" s="189" t="s">
        <v>97</v>
      </c>
      <c r="F21" s="189" t="s">
        <v>98</v>
      </c>
      <c r="G21" s="189" t="s">
        <v>82</v>
      </c>
      <c r="H21" s="89" t="s">
        <v>62</v>
      </c>
      <c r="I21" s="89" t="s">
        <v>99</v>
      </c>
      <c r="J21" s="191" t="s">
        <v>100</v>
      </c>
      <c r="K21" s="181">
        <v>120000</v>
      </c>
      <c r="L21" s="80">
        <v>20</v>
      </c>
      <c r="M21" s="80">
        <v>0</v>
      </c>
      <c r="N21" s="80">
        <v>78</v>
      </c>
      <c r="O21" s="91">
        <v>5</v>
      </c>
      <c r="P21" s="92">
        <v>0</v>
      </c>
      <c r="Q21" s="93">
        <f>O21+P21</f>
        <v>5</v>
      </c>
      <c r="R21" s="81">
        <f>IFERROR(Q21/N21,"-")</f>
        <v>0.064102564102564</v>
      </c>
      <c r="S21" s="80">
        <v>0</v>
      </c>
      <c r="T21" s="80">
        <v>1</v>
      </c>
      <c r="U21" s="81">
        <f>IFERROR(T21/(Q21),"-")</f>
        <v>0.2</v>
      </c>
      <c r="V21" s="82">
        <f>IFERROR(K21/SUM(Q21:Q22),"-")</f>
        <v>13333.333333333</v>
      </c>
      <c r="W21" s="83">
        <v>0</v>
      </c>
      <c r="X21" s="81">
        <f>IF(Q21=0,"-",W21/Q21)</f>
        <v>0</v>
      </c>
      <c r="Y21" s="186">
        <v>0</v>
      </c>
      <c r="Z21" s="187">
        <f>IFERROR(Y21/Q21,"-")</f>
        <v>0</v>
      </c>
      <c r="AA21" s="187" t="str">
        <f>IFERROR(Y21/W21,"-")</f>
        <v>-</v>
      </c>
      <c r="AB21" s="181">
        <f>SUM(Y21:Y22)-SUM(K21:K22)</f>
        <v>-64000</v>
      </c>
      <c r="AC21" s="85">
        <f>SUM(Y21:Y22)/SUM(K21:K22)</f>
        <v>0.46666666666667</v>
      </c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>
        <v>1</v>
      </c>
      <c r="AO21" s="101">
        <f>IF(Q21=0,"",IF(AN21=0,"",(AN21/Q21)))</f>
        <v>0.2</v>
      </c>
      <c r="AP21" s="100"/>
      <c r="AQ21" s="102">
        <f>IFERROR(AP21/AN21,"-")</f>
        <v>0</v>
      </c>
      <c r="AR21" s="103"/>
      <c r="AS21" s="104">
        <f>IFERROR(AR21/AN21,"-")</f>
        <v>0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>
        <v>2</v>
      </c>
      <c r="BP21" s="120">
        <f>IF(Q21=0,"",IF(BO21=0,"",(BO21/Q21)))</f>
        <v>0.4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>
        <v>2</v>
      </c>
      <c r="BY21" s="127">
        <f>IF(Q21=0,"",IF(BX21=0,"",(BX21/Q21)))</f>
        <v>0.4</v>
      </c>
      <c r="BZ21" s="128"/>
      <c r="CA21" s="129">
        <f>IFERROR(BZ21/BX21,"-")</f>
        <v>0</v>
      </c>
      <c r="CB21" s="130"/>
      <c r="CC21" s="131">
        <f>IFERROR(CB21/BX21,"-")</f>
        <v>0</v>
      </c>
      <c r="CD21" s="132"/>
      <c r="CE21" s="132"/>
      <c r="CF21" s="132"/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/>
      <c r="B22" s="189" t="s">
        <v>101</v>
      </c>
      <c r="C22" s="189" t="s">
        <v>58</v>
      </c>
      <c r="D22" s="189"/>
      <c r="E22" s="189" t="s">
        <v>97</v>
      </c>
      <c r="F22" s="189" t="s">
        <v>98</v>
      </c>
      <c r="G22" s="189" t="s">
        <v>77</v>
      </c>
      <c r="H22" s="89"/>
      <c r="I22" s="89"/>
      <c r="J22" s="89"/>
      <c r="K22" s="181"/>
      <c r="L22" s="80">
        <v>36</v>
      </c>
      <c r="M22" s="80">
        <v>22</v>
      </c>
      <c r="N22" s="80">
        <v>4</v>
      </c>
      <c r="O22" s="91">
        <v>4</v>
      </c>
      <c r="P22" s="92">
        <v>0</v>
      </c>
      <c r="Q22" s="93">
        <f>O22+P22</f>
        <v>4</v>
      </c>
      <c r="R22" s="81">
        <f>IFERROR(Q22/N22,"-")</f>
        <v>1</v>
      </c>
      <c r="S22" s="80">
        <v>0</v>
      </c>
      <c r="T22" s="80">
        <v>1</v>
      </c>
      <c r="U22" s="81">
        <f>IFERROR(T22/(Q22),"-")</f>
        <v>0.25</v>
      </c>
      <c r="V22" s="82"/>
      <c r="W22" s="83">
        <v>0</v>
      </c>
      <c r="X22" s="81">
        <f>IF(Q22=0,"-",W22/Q22)</f>
        <v>0</v>
      </c>
      <c r="Y22" s="186">
        <v>56000</v>
      </c>
      <c r="Z22" s="187">
        <f>IFERROR(Y22/Q22,"-")</f>
        <v>14000</v>
      </c>
      <c r="AA22" s="187" t="str">
        <f>IFERROR(Y22/W22,"-")</f>
        <v>-</v>
      </c>
      <c r="AB22" s="181"/>
      <c r="AC22" s="85"/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2</v>
      </c>
      <c r="BP22" s="120">
        <f>IF(Q22=0,"",IF(BO22=0,"",(BO22/Q22)))</f>
        <v>0.5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1</v>
      </c>
      <c r="BY22" s="127">
        <f>IF(Q22=0,"",IF(BX22=0,"",(BX22/Q22)))</f>
        <v>0.25</v>
      </c>
      <c r="BZ22" s="128">
        <v>1</v>
      </c>
      <c r="CA22" s="129">
        <f>IFERROR(BZ22/BX22,"-")</f>
        <v>1</v>
      </c>
      <c r="CB22" s="130">
        <v>207000</v>
      </c>
      <c r="CC22" s="131">
        <f>IFERROR(CB22/BX22,"-")</f>
        <v>207000</v>
      </c>
      <c r="CD22" s="132"/>
      <c r="CE22" s="132"/>
      <c r="CF22" s="132">
        <v>1</v>
      </c>
      <c r="CG22" s="133">
        <v>1</v>
      </c>
      <c r="CH22" s="134">
        <f>IF(Q22=0,"",IF(CG22=0,"",(CG22/Q22)))</f>
        <v>0.25</v>
      </c>
      <c r="CI22" s="135"/>
      <c r="CJ22" s="136">
        <f>IFERROR(CI22/CG22,"-")</f>
        <v>0</v>
      </c>
      <c r="CK22" s="137"/>
      <c r="CL22" s="138">
        <f>IFERROR(CK22/CG22,"-")</f>
        <v>0</v>
      </c>
      <c r="CM22" s="139"/>
      <c r="CN22" s="139"/>
      <c r="CO22" s="139"/>
      <c r="CP22" s="140">
        <v>0</v>
      </c>
      <c r="CQ22" s="141">
        <v>56000</v>
      </c>
      <c r="CR22" s="141">
        <v>207000</v>
      </c>
      <c r="CS22" s="141"/>
      <c r="CT22" s="142" t="str">
        <f>IF(AND(CR22=0,CS22=0),"",IF(AND(CR22&lt;=100000,CS22&lt;=100000),"",IF(CR22/CQ22&gt;0.7,"男高",IF(CS22/CQ22&gt;0.7,"女高",""))))</f>
        <v>男高</v>
      </c>
    </row>
    <row r="23" spans="1:99">
      <c r="A23" s="79">
        <f>AC23</f>
        <v>7.4333333333333</v>
      </c>
      <c r="B23" s="189" t="s">
        <v>102</v>
      </c>
      <c r="C23" s="189" t="s">
        <v>58</v>
      </c>
      <c r="D23" s="189"/>
      <c r="E23" s="189" t="s">
        <v>103</v>
      </c>
      <c r="F23" s="189" t="s">
        <v>104</v>
      </c>
      <c r="G23" s="189" t="s">
        <v>82</v>
      </c>
      <c r="H23" s="89" t="s">
        <v>62</v>
      </c>
      <c r="I23" s="89" t="s">
        <v>99</v>
      </c>
      <c r="J23" s="191" t="s">
        <v>105</v>
      </c>
      <c r="K23" s="181">
        <v>120000</v>
      </c>
      <c r="L23" s="80">
        <v>0</v>
      </c>
      <c r="M23" s="80">
        <v>0</v>
      </c>
      <c r="N23" s="80">
        <v>68</v>
      </c>
      <c r="O23" s="91">
        <v>0</v>
      </c>
      <c r="P23" s="92">
        <v>0</v>
      </c>
      <c r="Q23" s="93">
        <f>O23+P23</f>
        <v>0</v>
      </c>
      <c r="R23" s="81">
        <f>IFERROR(Q23/N23,"-")</f>
        <v>0</v>
      </c>
      <c r="S23" s="80">
        <v>0</v>
      </c>
      <c r="T23" s="80">
        <v>0</v>
      </c>
      <c r="U23" s="81" t="str">
        <f>IFERROR(T23/(Q23),"-")</f>
        <v>-</v>
      </c>
      <c r="V23" s="82">
        <f>IFERROR(K23/SUM(Q23:Q25),"-")</f>
        <v>8571.4285714286</v>
      </c>
      <c r="W23" s="83">
        <v>0</v>
      </c>
      <c r="X23" s="81" t="str">
        <f>IF(Q23=0,"-",W23/Q23)</f>
        <v>-</v>
      </c>
      <c r="Y23" s="186">
        <v>0</v>
      </c>
      <c r="Z23" s="187" t="str">
        <f>IFERROR(Y23/Q23,"-")</f>
        <v>-</v>
      </c>
      <c r="AA23" s="187" t="str">
        <f>IFERROR(Y23/W23,"-")</f>
        <v>-</v>
      </c>
      <c r="AB23" s="181">
        <f>SUM(Y23:Y25)-SUM(K23:K25)</f>
        <v>772000</v>
      </c>
      <c r="AC23" s="85">
        <f>SUM(Y23:Y25)/SUM(K23:K25)</f>
        <v>7.4333333333333</v>
      </c>
      <c r="AD23" s="78"/>
      <c r="AE23" s="94"/>
      <c r="AF23" s="95" t="str">
        <f>IF(Q23=0,"",IF(AE23=0,"",(AE23/Q23)))</f>
        <v/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 t="str">
        <f>IF(Q23=0,"",IF(AN23=0,"",(AN23/Q23)))</f>
        <v/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 t="str">
        <f>IF(Q23=0,"",IF(AW23=0,"",(AW23/Q23)))</f>
        <v/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 t="str">
        <f>IF(Q23=0,"",IF(BF23=0,"",(BF23/Q23)))</f>
        <v/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/>
      <c r="BP23" s="120" t="str">
        <f>IF(Q23=0,"",IF(BO23=0,"",(BO23/Q23)))</f>
        <v/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/>
      <c r="BY23" s="127" t="str">
        <f>IF(Q23=0,"",IF(BX23=0,"",(BX23/Q23)))</f>
        <v/>
      </c>
      <c r="BZ23" s="128"/>
      <c r="CA23" s="129" t="str">
        <f>IFERROR(BZ23/BX23,"-")</f>
        <v>-</v>
      </c>
      <c r="CB23" s="130"/>
      <c r="CC23" s="131" t="str">
        <f>IFERROR(CB23/BX23,"-")</f>
        <v>-</v>
      </c>
      <c r="CD23" s="132"/>
      <c r="CE23" s="132"/>
      <c r="CF23" s="132"/>
      <c r="CG23" s="133"/>
      <c r="CH23" s="134" t="str">
        <f>IF(Q23=0,"",IF(CG23=0,"",(CG23/Q23)))</f>
        <v/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106</v>
      </c>
      <c r="C24" s="189" t="s">
        <v>58</v>
      </c>
      <c r="D24" s="189"/>
      <c r="E24" s="189" t="s">
        <v>103</v>
      </c>
      <c r="F24" s="189" t="s">
        <v>104</v>
      </c>
      <c r="G24" s="189" t="s">
        <v>82</v>
      </c>
      <c r="H24" s="89"/>
      <c r="I24" s="89"/>
      <c r="J24" s="89"/>
      <c r="K24" s="181"/>
      <c r="L24" s="80">
        <v>29</v>
      </c>
      <c r="M24" s="80">
        <v>0</v>
      </c>
      <c r="N24" s="80">
        <v>92</v>
      </c>
      <c r="O24" s="91">
        <v>10</v>
      </c>
      <c r="P24" s="92">
        <v>0</v>
      </c>
      <c r="Q24" s="93">
        <f>O24+P24</f>
        <v>10</v>
      </c>
      <c r="R24" s="81">
        <f>IFERROR(Q24/N24,"-")</f>
        <v>0.10869565217391</v>
      </c>
      <c r="S24" s="80">
        <v>1</v>
      </c>
      <c r="T24" s="80">
        <v>3</v>
      </c>
      <c r="U24" s="81">
        <f>IFERROR(T24/(Q24),"-")</f>
        <v>0.3</v>
      </c>
      <c r="V24" s="82"/>
      <c r="W24" s="83">
        <v>2</v>
      </c>
      <c r="X24" s="81">
        <f>IF(Q24=0,"-",W24/Q24)</f>
        <v>0.2</v>
      </c>
      <c r="Y24" s="186">
        <v>892000</v>
      </c>
      <c r="Z24" s="187">
        <f>IFERROR(Y24/Q24,"-")</f>
        <v>89200</v>
      </c>
      <c r="AA24" s="187">
        <f>IFERROR(Y24/W24,"-")</f>
        <v>446000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>
        <v>1</v>
      </c>
      <c r="AO24" s="101">
        <f>IF(Q24=0,"",IF(AN24=0,"",(AN24/Q24)))</f>
        <v>0.1</v>
      </c>
      <c r="AP24" s="100"/>
      <c r="AQ24" s="102">
        <f>IFERROR(AP24/AN24,"-")</f>
        <v>0</v>
      </c>
      <c r="AR24" s="103"/>
      <c r="AS24" s="104">
        <f>IFERROR(AR24/AN24,"-")</f>
        <v>0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3</v>
      </c>
      <c r="BG24" s="113">
        <f>IF(Q24=0,"",IF(BF24=0,"",(BF24/Q24)))</f>
        <v>0.3</v>
      </c>
      <c r="BH24" s="112">
        <v>1</v>
      </c>
      <c r="BI24" s="114">
        <f>IFERROR(BH24/BF24,"-")</f>
        <v>0.33333333333333</v>
      </c>
      <c r="BJ24" s="115">
        <v>5000</v>
      </c>
      <c r="BK24" s="116">
        <f>IFERROR(BJ24/BF24,"-")</f>
        <v>1666.6666666667</v>
      </c>
      <c r="BL24" s="117">
        <v>1</v>
      </c>
      <c r="BM24" s="117"/>
      <c r="BN24" s="117"/>
      <c r="BO24" s="119">
        <v>4</v>
      </c>
      <c r="BP24" s="120">
        <f>IF(Q24=0,"",IF(BO24=0,"",(BO24/Q24)))</f>
        <v>0.4</v>
      </c>
      <c r="BQ24" s="121">
        <v>1</v>
      </c>
      <c r="BR24" s="122">
        <f>IFERROR(BQ24/BO24,"-")</f>
        <v>0.25</v>
      </c>
      <c r="BS24" s="123">
        <v>887000</v>
      </c>
      <c r="BT24" s="124">
        <f>IFERROR(BS24/BO24,"-")</f>
        <v>221750</v>
      </c>
      <c r="BU24" s="125"/>
      <c r="BV24" s="125"/>
      <c r="BW24" s="125">
        <v>1</v>
      </c>
      <c r="BX24" s="126">
        <v>2</v>
      </c>
      <c r="BY24" s="127">
        <f>IF(Q24=0,"",IF(BX24=0,"",(BX24/Q24)))</f>
        <v>0.2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2</v>
      </c>
      <c r="CQ24" s="141">
        <v>892000</v>
      </c>
      <c r="CR24" s="141">
        <v>887000</v>
      </c>
      <c r="CS24" s="141"/>
      <c r="CT24" s="142" t="str">
        <f>IF(AND(CR24=0,CS24=0),"",IF(AND(CR24&lt;=100000,CS24&lt;=100000),"",IF(CR24/CQ24&gt;0.7,"男高",IF(CS24/CQ24&gt;0.7,"女高",""))))</f>
        <v>男高</v>
      </c>
    </row>
    <row r="25" spans="1:99">
      <c r="A25" s="79"/>
      <c r="B25" s="189" t="s">
        <v>107</v>
      </c>
      <c r="C25" s="189" t="s">
        <v>58</v>
      </c>
      <c r="D25" s="189"/>
      <c r="E25" s="189" t="s">
        <v>103</v>
      </c>
      <c r="F25" s="189" t="s">
        <v>104</v>
      </c>
      <c r="G25" s="189" t="s">
        <v>77</v>
      </c>
      <c r="H25" s="89"/>
      <c r="I25" s="89"/>
      <c r="J25" s="89"/>
      <c r="K25" s="181"/>
      <c r="L25" s="80">
        <v>13</v>
      </c>
      <c r="M25" s="80">
        <v>11</v>
      </c>
      <c r="N25" s="80">
        <v>5</v>
      </c>
      <c r="O25" s="91">
        <v>4</v>
      </c>
      <c r="P25" s="92">
        <v>0</v>
      </c>
      <c r="Q25" s="93">
        <f>O25+P25</f>
        <v>4</v>
      </c>
      <c r="R25" s="81">
        <f>IFERROR(Q25/N25,"-")</f>
        <v>0.8</v>
      </c>
      <c r="S25" s="80">
        <v>1</v>
      </c>
      <c r="T25" s="80">
        <v>1</v>
      </c>
      <c r="U25" s="81">
        <f>IFERROR(T25/(Q25),"-")</f>
        <v>0.25</v>
      </c>
      <c r="V25" s="82"/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>
        <v>2</v>
      </c>
      <c r="BP25" s="120">
        <f>IF(Q25=0,"",IF(BO25=0,"",(BO25/Q25)))</f>
        <v>0.5</v>
      </c>
      <c r="BQ25" s="121">
        <v>1</v>
      </c>
      <c r="BR25" s="122">
        <f>IFERROR(BQ25/BO25,"-")</f>
        <v>0.5</v>
      </c>
      <c r="BS25" s="123">
        <v>1650</v>
      </c>
      <c r="BT25" s="124">
        <f>IFERROR(BS25/BO25,"-")</f>
        <v>825</v>
      </c>
      <c r="BU25" s="125">
        <v>1</v>
      </c>
      <c r="BV25" s="125"/>
      <c r="BW25" s="125"/>
      <c r="BX25" s="126">
        <v>2</v>
      </c>
      <c r="BY25" s="127">
        <f>IF(Q25=0,"",IF(BX25=0,"",(BX25/Q25)))</f>
        <v>0.5</v>
      </c>
      <c r="BZ25" s="128"/>
      <c r="CA25" s="129">
        <f>IFERROR(BZ25/BX25,"-")</f>
        <v>0</v>
      </c>
      <c r="CB25" s="130"/>
      <c r="CC25" s="131">
        <f>IFERROR(CB25/BX25,"-")</f>
        <v>0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>
        <v>1650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>
        <f>AC26</f>
        <v>10.12</v>
      </c>
      <c r="B26" s="189" t="s">
        <v>108</v>
      </c>
      <c r="C26" s="189" t="s">
        <v>58</v>
      </c>
      <c r="D26" s="189"/>
      <c r="E26" s="189" t="s">
        <v>97</v>
      </c>
      <c r="F26" s="189" t="s">
        <v>98</v>
      </c>
      <c r="G26" s="189" t="s">
        <v>61</v>
      </c>
      <c r="H26" s="89" t="s">
        <v>67</v>
      </c>
      <c r="I26" s="89" t="s">
        <v>99</v>
      </c>
      <c r="J26" s="190" t="s">
        <v>109</v>
      </c>
      <c r="K26" s="181">
        <v>150000</v>
      </c>
      <c r="L26" s="80">
        <v>24</v>
      </c>
      <c r="M26" s="80">
        <v>0</v>
      </c>
      <c r="N26" s="80">
        <v>105</v>
      </c>
      <c r="O26" s="91">
        <v>8</v>
      </c>
      <c r="P26" s="92">
        <v>1</v>
      </c>
      <c r="Q26" s="93">
        <f>O26+P26</f>
        <v>9</v>
      </c>
      <c r="R26" s="81">
        <f>IFERROR(Q26/N26,"-")</f>
        <v>0.085714285714286</v>
      </c>
      <c r="S26" s="80">
        <v>1</v>
      </c>
      <c r="T26" s="80">
        <v>1</v>
      </c>
      <c r="U26" s="81">
        <f>IFERROR(T26/(Q26),"-")</f>
        <v>0.11111111111111</v>
      </c>
      <c r="V26" s="82">
        <f>IFERROR(K26/SUM(Q26:Q27),"-")</f>
        <v>11538.461538462</v>
      </c>
      <c r="W26" s="83">
        <v>2</v>
      </c>
      <c r="X26" s="81">
        <f>IF(Q26=0,"-",W26/Q26)</f>
        <v>0.22222222222222</v>
      </c>
      <c r="Y26" s="186">
        <v>1479000</v>
      </c>
      <c r="Z26" s="187">
        <f>IFERROR(Y26/Q26,"-")</f>
        <v>164333.33333333</v>
      </c>
      <c r="AA26" s="187">
        <f>IFERROR(Y26/W26,"-")</f>
        <v>739500</v>
      </c>
      <c r="AB26" s="181">
        <f>SUM(Y26:Y27)-SUM(K26:K27)</f>
        <v>1368000</v>
      </c>
      <c r="AC26" s="85">
        <f>SUM(Y26:Y27)/SUM(K26:K27)</f>
        <v>10.12</v>
      </c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>
        <v>1</v>
      </c>
      <c r="AX26" s="107">
        <f>IF(Q26=0,"",IF(AW26=0,"",(AW26/Q26)))</f>
        <v>0.11111111111111</v>
      </c>
      <c r="AY26" s="106"/>
      <c r="AZ26" s="108">
        <f>IFERROR(AY26/AW26,"-")</f>
        <v>0</v>
      </c>
      <c r="BA26" s="109"/>
      <c r="BB26" s="110">
        <f>IFERROR(BA26/AW26,"-")</f>
        <v>0</v>
      </c>
      <c r="BC26" s="111"/>
      <c r="BD26" s="111"/>
      <c r="BE26" s="111"/>
      <c r="BF26" s="112">
        <v>2</v>
      </c>
      <c r="BG26" s="113">
        <f>IF(Q26=0,"",IF(BF26=0,"",(BF26/Q26)))</f>
        <v>0.22222222222222</v>
      </c>
      <c r="BH26" s="112"/>
      <c r="BI26" s="114">
        <f>IFERROR(BH26/BF26,"-")</f>
        <v>0</v>
      </c>
      <c r="BJ26" s="115"/>
      <c r="BK26" s="116">
        <f>IFERROR(BJ26/BF26,"-")</f>
        <v>0</v>
      </c>
      <c r="BL26" s="117"/>
      <c r="BM26" s="117"/>
      <c r="BN26" s="117"/>
      <c r="BO26" s="119">
        <v>1</v>
      </c>
      <c r="BP26" s="120">
        <f>IF(Q26=0,"",IF(BO26=0,"",(BO26/Q26)))</f>
        <v>0.11111111111111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>
        <v>4</v>
      </c>
      <c r="BY26" s="127">
        <f>IF(Q26=0,"",IF(BX26=0,"",(BX26/Q26)))</f>
        <v>0.44444444444444</v>
      </c>
      <c r="BZ26" s="128">
        <v>1</v>
      </c>
      <c r="CA26" s="129">
        <f>IFERROR(BZ26/BX26,"-")</f>
        <v>0.25</v>
      </c>
      <c r="CB26" s="130">
        <v>3000</v>
      </c>
      <c r="CC26" s="131">
        <f>IFERROR(CB26/BX26,"-")</f>
        <v>750</v>
      </c>
      <c r="CD26" s="132">
        <v>1</v>
      </c>
      <c r="CE26" s="132"/>
      <c r="CF26" s="132"/>
      <c r="CG26" s="133">
        <v>1</v>
      </c>
      <c r="CH26" s="134">
        <f>IF(Q26=0,"",IF(CG26=0,"",(CG26/Q26)))</f>
        <v>0.11111111111111</v>
      </c>
      <c r="CI26" s="135">
        <v>1</v>
      </c>
      <c r="CJ26" s="136">
        <f>IFERROR(CI26/CG26,"-")</f>
        <v>1</v>
      </c>
      <c r="CK26" s="137">
        <v>1476000</v>
      </c>
      <c r="CL26" s="138">
        <f>IFERROR(CK26/CG26,"-")</f>
        <v>1476000</v>
      </c>
      <c r="CM26" s="139"/>
      <c r="CN26" s="139"/>
      <c r="CO26" s="139">
        <v>1</v>
      </c>
      <c r="CP26" s="140">
        <v>2</v>
      </c>
      <c r="CQ26" s="141">
        <v>1479000</v>
      </c>
      <c r="CR26" s="141">
        <v>1476000</v>
      </c>
      <c r="CS26" s="141"/>
      <c r="CT26" s="142" t="str">
        <f>IF(AND(CR26=0,CS26=0),"",IF(AND(CR26&lt;=100000,CS26&lt;=100000),"",IF(CR26/CQ26&gt;0.7,"男高",IF(CS26/CQ26&gt;0.7,"女高",""))))</f>
        <v>男高</v>
      </c>
    </row>
    <row r="27" spans="1:99">
      <c r="A27" s="79"/>
      <c r="B27" s="189" t="s">
        <v>110</v>
      </c>
      <c r="C27" s="189" t="s">
        <v>58</v>
      </c>
      <c r="D27" s="189"/>
      <c r="E27" s="189" t="s">
        <v>97</v>
      </c>
      <c r="F27" s="189" t="s">
        <v>98</v>
      </c>
      <c r="G27" s="189" t="s">
        <v>77</v>
      </c>
      <c r="H27" s="89"/>
      <c r="I27" s="89"/>
      <c r="J27" s="89"/>
      <c r="K27" s="181"/>
      <c r="L27" s="80">
        <v>34</v>
      </c>
      <c r="M27" s="80">
        <v>29</v>
      </c>
      <c r="N27" s="80">
        <v>2</v>
      </c>
      <c r="O27" s="91">
        <v>4</v>
      </c>
      <c r="P27" s="92">
        <v>0</v>
      </c>
      <c r="Q27" s="93">
        <f>O27+P27</f>
        <v>4</v>
      </c>
      <c r="R27" s="81">
        <f>IFERROR(Q27/N27,"-")</f>
        <v>2</v>
      </c>
      <c r="S27" s="80">
        <v>2</v>
      </c>
      <c r="T27" s="80">
        <v>1</v>
      </c>
      <c r="U27" s="81">
        <f>IFERROR(T27/(Q27),"-")</f>
        <v>0.25</v>
      </c>
      <c r="V27" s="82"/>
      <c r="W27" s="83">
        <v>1</v>
      </c>
      <c r="X27" s="81">
        <f>IF(Q27=0,"-",W27/Q27)</f>
        <v>0.25</v>
      </c>
      <c r="Y27" s="186">
        <v>39000</v>
      </c>
      <c r="Z27" s="187">
        <f>IFERROR(Y27/Q27,"-")</f>
        <v>9750</v>
      </c>
      <c r="AA27" s="187">
        <f>IFERROR(Y27/W27,"-")</f>
        <v>39000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1</v>
      </c>
      <c r="BP27" s="120">
        <f>IF(Q27=0,"",IF(BO27=0,"",(BO27/Q27)))</f>
        <v>0.25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1</v>
      </c>
      <c r="BY27" s="127">
        <f>IF(Q27=0,"",IF(BX27=0,"",(BX27/Q27)))</f>
        <v>0.25</v>
      </c>
      <c r="BZ27" s="128">
        <v>1</v>
      </c>
      <c r="CA27" s="129">
        <f>IFERROR(BZ27/BX27,"-")</f>
        <v>1</v>
      </c>
      <c r="CB27" s="130">
        <v>21000</v>
      </c>
      <c r="CC27" s="131">
        <f>IFERROR(CB27/BX27,"-")</f>
        <v>21000</v>
      </c>
      <c r="CD27" s="132"/>
      <c r="CE27" s="132"/>
      <c r="CF27" s="132">
        <v>1</v>
      </c>
      <c r="CG27" s="133">
        <v>2</v>
      </c>
      <c r="CH27" s="134">
        <f>IF(Q27=0,"",IF(CG27=0,"",(CG27/Q27)))</f>
        <v>0.5</v>
      </c>
      <c r="CI27" s="135">
        <v>2</v>
      </c>
      <c r="CJ27" s="136">
        <f>IFERROR(CI27/CG27,"-")</f>
        <v>1</v>
      </c>
      <c r="CK27" s="137">
        <v>412000</v>
      </c>
      <c r="CL27" s="138">
        <f>IFERROR(CK27/CG27,"-")</f>
        <v>206000</v>
      </c>
      <c r="CM27" s="139"/>
      <c r="CN27" s="139"/>
      <c r="CO27" s="139">
        <v>2</v>
      </c>
      <c r="CP27" s="140">
        <v>1</v>
      </c>
      <c r="CQ27" s="141">
        <v>39000</v>
      </c>
      <c r="CR27" s="141">
        <v>394000</v>
      </c>
      <c r="CS27" s="141"/>
      <c r="CT27" s="142" t="str">
        <f>IF(AND(CR27=0,CS27=0),"",IF(AND(CR27&lt;=100000,CS27&lt;=100000),"",IF(CR27/CQ27&gt;0.7,"男高",IF(CS27/CQ27&gt;0.7,"女高",""))))</f>
        <v>男高</v>
      </c>
    </row>
    <row r="28" spans="1:99">
      <c r="A28" s="79">
        <f>AC28</f>
        <v>0.013636363636364</v>
      </c>
      <c r="B28" s="189" t="s">
        <v>111</v>
      </c>
      <c r="C28" s="189" t="s">
        <v>58</v>
      </c>
      <c r="D28" s="189"/>
      <c r="E28" s="189" t="s">
        <v>112</v>
      </c>
      <c r="F28" s="189" t="s">
        <v>98</v>
      </c>
      <c r="G28" s="189" t="s">
        <v>61</v>
      </c>
      <c r="H28" s="89" t="s">
        <v>113</v>
      </c>
      <c r="I28" s="89" t="s">
        <v>114</v>
      </c>
      <c r="J28" s="190" t="s">
        <v>64</v>
      </c>
      <c r="K28" s="181">
        <v>220000</v>
      </c>
      <c r="L28" s="80">
        <v>23</v>
      </c>
      <c r="M28" s="80">
        <v>0</v>
      </c>
      <c r="N28" s="80">
        <v>147</v>
      </c>
      <c r="O28" s="91">
        <v>9</v>
      </c>
      <c r="P28" s="92">
        <v>0</v>
      </c>
      <c r="Q28" s="93">
        <f>O28+P28</f>
        <v>9</v>
      </c>
      <c r="R28" s="81">
        <f>IFERROR(Q28/N28,"-")</f>
        <v>0.061224489795918</v>
      </c>
      <c r="S28" s="80">
        <v>0</v>
      </c>
      <c r="T28" s="80">
        <v>3</v>
      </c>
      <c r="U28" s="81">
        <f>IFERROR(T28/(Q28),"-")</f>
        <v>0.33333333333333</v>
      </c>
      <c r="V28" s="82">
        <f>IFERROR(K28/SUM(Q28:Q29),"-")</f>
        <v>20000</v>
      </c>
      <c r="W28" s="83">
        <v>1</v>
      </c>
      <c r="X28" s="81">
        <f>IF(Q28=0,"-",W28/Q28)</f>
        <v>0.11111111111111</v>
      </c>
      <c r="Y28" s="186">
        <v>3000</v>
      </c>
      <c r="Z28" s="187">
        <f>IFERROR(Y28/Q28,"-")</f>
        <v>333.33333333333</v>
      </c>
      <c r="AA28" s="187">
        <f>IFERROR(Y28/W28,"-")</f>
        <v>3000</v>
      </c>
      <c r="AB28" s="181">
        <f>SUM(Y28:Y29)-SUM(K28:K29)</f>
        <v>-217000</v>
      </c>
      <c r="AC28" s="85">
        <f>SUM(Y28:Y29)/SUM(K28:K29)</f>
        <v>0.013636363636364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>
        <v>2</v>
      </c>
      <c r="AO28" s="101">
        <f>IF(Q28=0,"",IF(AN28=0,"",(AN28/Q28)))</f>
        <v>0.22222222222222</v>
      </c>
      <c r="AP28" s="100"/>
      <c r="AQ28" s="102">
        <f>IFERROR(AP28/AN28,"-")</f>
        <v>0</v>
      </c>
      <c r="AR28" s="103"/>
      <c r="AS28" s="104">
        <f>IFERROR(AR28/AN28,"-")</f>
        <v>0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4</v>
      </c>
      <c r="BG28" s="113">
        <f>IF(Q28=0,"",IF(BF28=0,"",(BF28/Q28)))</f>
        <v>0.44444444444444</v>
      </c>
      <c r="BH28" s="112">
        <v>1</v>
      </c>
      <c r="BI28" s="114">
        <f>IFERROR(BH28/BF28,"-")</f>
        <v>0.25</v>
      </c>
      <c r="BJ28" s="115">
        <v>3000</v>
      </c>
      <c r="BK28" s="116">
        <f>IFERROR(BJ28/BF28,"-")</f>
        <v>750</v>
      </c>
      <c r="BL28" s="117">
        <v>1</v>
      </c>
      <c r="BM28" s="117"/>
      <c r="BN28" s="117"/>
      <c r="BO28" s="119">
        <v>2</v>
      </c>
      <c r="BP28" s="120">
        <f>IF(Q28=0,"",IF(BO28=0,"",(BO28/Q28)))</f>
        <v>0.22222222222222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1</v>
      </c>
      <c r="BY28" s="127">
        <f>IF(Q28=0,"",IF(BX28=0,"",(BX28/Q28)))</f>
        <v>0.11111111111111</v>
      </c>
      <c r="BZ28" s="128">
        <v>1</v>
      </c>
      <c r="CA28" s="129">
        <f>IFERROR(BZ28/BX28,"-")</f>
        <v>1</v>
      </c>
      <c r="CB28" s="130">
        <v>45000</v>
      </c>
      <c r="CC28" s="131">
        <f>IFERROR(CB28/BX28,"-")</f>
        <v>45000</v>
      </c>
      <c r="CD28" s="132"/>
      <c r="CE28" s="132"/>
      <c r="CF28" s="132">
        <v>1</v>
      </c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1</v>
      </c>
      <c r="CQ28" s="141">
        <v>3000</v>
      </c>
      <c r="CR28" s="141">
        <v>45000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115</v>
      </c>
      <c r="C29" s="189" t="s">
        <v>58</v>
      </c>
      <c r="D29" s="189"/>
      <c r="E29" s="189" t="s">
        <v>112</v>
      </c>
      <c r="F29" s="189" t="s">
        <v>98</v>
      </c>
      <c r="G29" s="189" t="s">
        <v>77</v>
      </c>
      <c r="H29" s="89"/>
      <c r="I29" s="89"/>
      <c r="J29" s="89"/>
      <c r="K29" s="181"/>
      <c r="L29" s="80">
        <v>18</v>
      </c>
      <c r="M29" s="80">
        <v>13</v>
      </c>
      <c r="N29" s="80">
        <v>1</v>
      </c>
      <c r="O29" s="91">
        <v>2</v>
      </c>
      <c r="P29" s="92">
        <v>0</v>
      </c>
      <c r="Q29" s="93">
        <f>O29+P29</f>
        <v>2</v>
      </c>
      <c r="R29" s="81">
        <f>IFERROR(Q29/N29,"-")</f>
        <v>2</v>
      </c>
      <c r="S29" s="80">
        <v>0</v>
      </c>
      <c r="T29" s="80">
        <v>0</v>
      </c>
      <c r="U29" s="81">
        <f>IFERROR(T29/(Q29),"-")</f>
        <v>0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1</v>
      </c>
      <c r="BG29" s="113">
        <f>IF(Q29=0,"",IF(BF29=0,"",(BF29/Q29)))</f>
        <v>0.5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1</v>
      </c>
      <c r="BP29" s="120">
        <f>IF(Q29=0,"",IF(BO29=0,"",(BO29/Q29)))</f>
        <v>0.5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>
        <f>AC30</f>
        <v>1.6266666666667</v>
      </c>
      <c r="B30" s="189" t="s">
        <v>116</v>
      </c>
      <c r="C30" s="189" t="s">
        <v>58</v>
      </c>
      <c r="D30" s="189"/>
      <c r="E30" s="189" t="s">
        <v>117</v>
      </c>
      <c r="F30" s="189" t="s">
        <v>104</v>
      </c>
      <c r="G30" s="189" t="s">
        <v>82</v>
      </c>
      <c r="H30" s="89" t="s">
        <v>118</v>
      </c>
      <c r="I30" s="89" t="s">
        <v>119</v>
      </c>
      <c r="J30" s="191" t="s">
        <v>100</v>
      </c>
      <c r="K30" s="181">
        <v>150000</v>
      </c>
      <c r="L30" s="80">
        <v>0</v>
      </c>
      <c r="M30" s="80">
        <v>0</v>
      </c>
      <c r="N30" s="80">
        <v>124</v>
      </c>
      <c r="O30" s="91">
        <v>0</v>
      </c>
      <c r="P30" s="92">
        <v>0</v>
      </c>
      <c r="Q30" s="93">
        <f>O30+P30</f>
        <v>0</v>
      </c>
      <c r="R30" s="81">
        <f>IFERROR(Q30/N30,"-")</f>
        <v>0</v>
      </c>
      <c r="S30" s="80">
        <v>0</v>
      </c>
      <c r="T30" s="80">
        <v>0</v>
      </c>
      <c r="U30" s="81" t="str">
        <f>IFERROR(T30/(Q30),"-")</f>
        <v>-</v>
      </c>
      <c r="V30" s="82">
        <f>IFERROR(K30/SUM(Q30:Q32),"-")</f>
        <v>7894.7368421053</v>
      </c>
      <c r="W30" s="83">
        <v>0</v>
      </c>
      <c r="X30" s="81" t="str">
        <f>IF(Q30=0,"-",W30/Q30)</f>
        <v>-</v>
      </c>
      <c r="Y30" s="186">
        <v>0</v>
      </c>
      <c r="Z30" s="187" t="str">
        <f>IFERROR(Y30/Q30,"-")</f>
        <v>-</v>
      </c>
      <c r="AA30" s="187" t="str">
        <f>IFERROR(Y30/W30,"-")</f>
        <v>-</v>
      </c>
      <c r="AB30" s="181">
        <f>SUM(Y30:Y32)-SUM(K30:K32)</f>
        <v>94000</v>
      </c>
      <c r="AC30" s="85">
        <f>SUM(Y30:Y32)/SUM(K30:K32)</f>
        <v>1.6266666666667</v>
      </c>
      <c r="AD30" s="78"/>
      <c r="AE30" s="94"/>
      <c r="AF30" s="95" t="str">
        <f>IF(Q30=0,"",IF(AE30=0,"",(AE30/Q30)))</f>
        <v/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 t="str">
        <f>IF(Q30=0,"",IF(AN30=0,"",(AN30/Q30)))</f>
        <v/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 t="str">
        <f>IF(Q30=0,"",IF(AW30=0,"",(AW30/Q30)))</f>
        <v/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 t="str">
        <f>IF(Q30=0,"",IF(BF30=0,"",(BF30/Q30)))</f>
        <v/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/>
      <c r="BP30" s="120" t="str">
        <f>IF(Q30=0,"",IF(BO30=0,"",(BO30/Q30)))</f>
        <v/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/>
      <c r="BY30" s="127" t="str">
        <f>IF(Q30=0,"",IF(BX30=0,"",(BX30/Q30)))</f>
        <v/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 t="str">
        <f>IF(Q30=0,"",IF(CG30=0,"",(CG30/Q30)))</f>
        <v/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120</v>
      </c>
      <c r="C31" s="189" t="s">
        <v>58</v>
      </c>
      <c r="D31" s="189"/>
      <c r="E31" s="189" t="s">
        <v>117</v>
      </c>
      <c r="F31" s="189" t="s">
        <v>104</v>
      </c>
      <c r="G31" s="189" t="s">
        <v>82</v>
      </c>
      <c r="H31" s="89"/>
      <c r="I31" s="89"/>
      <c r="J31" s="89"/>
      <c r="K31" s="181"/>
      <c r="L31" s="80">
        <v>49</v>
      </c>
      <c r="M31" s="80">
        <v>0</v>
      </c>
      <c r="N31" s="80">
        <v>161</v>
      </c>
      <c r="O31" s="91">
        <v>15</v>
      </c>
      <c r="P31" s="92">
        <v>0</v>
      </c>
      <c r="Q31" s="93">
        <f>O31+P31</f>
        <v>15</v>
      </c>
      <c r="R31" s="81">
        <f>IFERROR(Q31/N31,"-")</f>
        <v>0.093167701863354</v>
      </c>
      <c r="S31" s="80">
        <v>1</v>
      </c>
      <c r="T31" s="80">
        <v>4</v>
      </c>
      <c r="U31" s="81">
        <f>IFERROR(T31/(Q31),"-")</f>
        <v>0.26666666666667</v>
      </c>
      <c r="V31" s="82"/>
      <c r="W31" s="83">
        <v>1</v>
      </c>
      <c r="X31" s="81">
        <f>IF(Q31=0,"-",W31/Q31)</f>
        <v>0.066666666666667</v>
      </c>
      <c r="Y31" s="186">
        <v>9000</v>
      </c>
      <c r="Z31" s="187">
        <f>IFERROR(Y31/Q31,"-")</f>
        <v>600</v>
      </c>
      <c r="AA31" s="187">
        <f>IFERROR(Y31/W31,"-")</f>
        <v>9000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>
        <v>1</v>
      </c>
      <c r="AO31" s="101">
        <f>IF(Q31=0,"",IF(AN31=0,"",(AN31/Q31)))</f>
        <v>0.066666666666667</v>
      </c>
      <c r="AP31" s="100"/>
      <c r="AQ31" s="102">
        <f>IFERROR(AP31/AN31,"-")</f>
        <v>0</v>
      </c>
      <c r="AR31" s="103"/>
      <c r="AS31" s="104">
        <f>IFERROR(AR31/AN31,"-")</f>
        <v>0</v>
      </c>
      <c r="AT31" s="105"/>
      <c r="AU31" s="105"/>
      <c r="AV31" s="105"/>
      <c r="AW31" s="106">
        <v>1</v>
      </c>
      <c r="AX31" s="107">
        <f>IF(Q31=0,"",IF(AW31=0,"",(AW31/Q31)))</f>
        <v>0.066666666666667</v>
      </c>
      <c r="AY31" s="106"/>
      <c r="AZ31" s="108">
        <f>IFERROR(AY31/AW31,"-")</f>
        <v>0</v>
      </c>
      <c r="BA31" s="109"/>
      <c r="BB31" s="110">
        <f>IFERROR(BA31/AW31,"-")</f>
        <v>0</v>
      </c>
      <c r="BC31" s="111"/>
      <c r="BD31" s="111"/>
      <c r="BE31" s="111"/>
      <c r="BF31" s="112">
        <v>5</v>
      </c>
      <c r="BG31" s="113">
        <f>IF(Q31=0,"",IF(BF31=0,"",(BF31/Q31)))</f>
        <v>0.33333333333333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5</v>
      </c>
      <c r="BP31" s="120">
        <f>IF(Q31=0,"",IF(BO31=0,"",(BO31/Q31)))</f>
        <v>0.33333333333333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3</v>
      </c>
      <c r="BY31" s="127">
        <f>IF(Q31=0,"",IF(BX31=0,"",(BX31/Q31)))</f>
        <v>0.2</v>
      </c>
      <c r="BZ31" s="128">
        <v>1</v>
      </c>
      <c r="CA31" s="129">
        <f>IFERROR(BZ31/BX31,"-")</f>
        <v>0.33333333333333</v>
      </c>
      <c r="CB31" s="130">
        <v>9000</v>
      </c>
      <c r="CC31" s="131">
        <f>IFERROR(CB31/BX31,"-")</f>
        <v>3000</v>
      </c>
      <c r="CD31" s="132"/>
      <c r="CE31" s="132"/>
      <c r="CF31" s="132">
        <v>1</v>
      </c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1</v>
      </c>
      <c r="CQ31" s="141">
        <v>9000</v>
      </c>
      <c r="CR31" s="141">
        <v>9000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121</v>
      </c>
      <c r="C32" s="189" t="s">
        <v>58</v>
      </c>
      <c r="D32" s="189"/>
      <c r="E32" s="189" t="s">
        <v>117</v>
      </c>
      <c r="F32" s="189" t="s">
        <v>104</v>
      </c>
      <c r="G32" s="189" t="s">
        <v>77</v>
      </c>
      <c r="H32" s="89"/>
      <c r="I32" s="89"/>
      <c r="J32" s="89"/>
      <c r="K32" s="181"/>
      <c r="L32" s="80">
        <v>71</v>
      </c>
      <c r="M32" s="80">
        <v>21</v>
      </c>
      <c r="N32" s="80">
        <v>5</v>
      </c>
      <c r="O32" s="91">
        <v>4</v>
      </c>
      <c r="P32" s="92">
        <v>0</v>
      </c>
      <c r="Q32" s="93">
        <f>O32+P32</f>
        <v>4</v>
      </c>
      <c r="R32" s="81">
        <f>IFERROR(Q32/N32,"-")</f>
        <v>0.8</v>
      </c>
      <c r="S32" s="80">
        <v>1</v>
      </c>
      <c r="T32" s="80">
        <v>0</v>
      </c>
      <c r="U32" s="81">
        <f>IFERROR(T32/(Q32),"-")</f>
        <v>0</v>
      </c>
      <c r="V32" s="82"/>
      <c r="W32" s="83">
        <v>0</v>
      </c>
      <c r="X32" s="81">
        <f>IF(Q32=0,"-",W32/Q32)</f>
        <v>0</v>
      </c>
      <c r="Y32" s="186">
        <v>235000</v>
      </c>
      <c r="Z32" s="187">
        <f>IFERROR(Y32/Q32,"-")</f>
        <v>58750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>
        <v>1</v>
      </c>
      <c r="BP32" s="120">
        <f>IF(Q32=0,"",IF(BO32=0,"",(BO32/Q32)))</f>
        <v>0.25</v>
      </c>
      <c r="BQ32" s="121">
        <v>1</v>
      </c>
      <c r="BR32" s="122">
        <f>IFERROR(BQ32/BO32,"-")</f>
        <v>1</v>
      </c>
      <c r="BS32" s="123">
        <v>3000</v>
      </c>
      <c r="BT32" s="124">
        <f>IFERROR(BS32/BO32,"-")</f>
        <v>3000</v>
      </c>
      <c r="BU32" s="125">
        <v>1</v>
      </c>
      <c r="BV32" s="125"/>
      <c r="BW32" s="125"/>
      <c r="BX32" s="126">
        <v>1</v>
      </c>
      <c r="BY32" s="127">
        <f>IF(Q32=0,"",IF(BX32=0,"",(BX32/Q32)))</f>
        <v>0.25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>
        <v>2</v>
      </c>
      <c r="CH32" s="134">
        <f>IF(Q32=0,"",IF(CG32=0,"",(CG32/Q32)))</f>
        <v>0.5</v>
      </c>
      <c r="CI32" s="135">
        <v>1</v>
      </c>
      <c r="CJ32" s="136">
        <f>IFERROR(CI32/CG32,"-")</f>
        <v>0.5</v>
      </c>
      <c r="CK32" s="137">
        <v>340000</v>
      </c>
      <c r="CL32" s="138">
        <f>IFERROR(CK32/CG32,"-")</f>
        <v>170000</v>
      </c>
      <c r="CM32" s="139"/>
      <c r="CN32" s="139"/>
      <c r="CO32" s="139">
        <v>1</v>
      </c>
      <c r="CP32" s="140">
        <v>0</v>
      </c>
      <c r="CQ32" s="141">
        <v>235000</v>
      </c>
      <c r="CR32" s="141">
        <v>340000</v>
      </c>
      <c r="CS32" s="141"/>
      <c r="CT32" s="142" t="str">
        <f>IF(AND(CR32=0,CS32=0),"",IF(AND(CR32&lt;=100000,CS32&lt;=100000),"",IF(CR32/CQ32&gt;0.7,"男高",IF(CS32/CQ32&gt;0.7,"女高",""))))</f>
        <v>男高</v>
      </c>
    </row>
    <row r="33" spans="1:99">
      <c r="A33" s="79">
        <f>AC33</f>
        <v>0.13846153846154</v>
      </c>
      <c r="B33" s="189" t="s">
        <v>122</v>
      </c>
      <c r="C33" s="189" t="s">
        <v>58</v>
      </c>
      <c r="D33" s="189"/>
      <c r="E33" s="189" t="s">
        <v>59</v>
      </c>
      <c r="F33" s="189" t="s">
        <v>60</v>
      </c>
      <c r="G33" s="189" t="s">
        <v>82</v>
      </c>
      <c r="H33" s="89" t="s">
        <v>123</v>
      </c>
      <c r="I33" s="89" t="s">
        <v>99</v>
      </c>
      <c r="J33" s="190" t="s">
        <v>109</v>
      </c>
      <c r="K33" s="181">
        <v>130000</v>
      </c>
      <c r="L33" s="80">
        <v>1</v>
      </c>
      <c r="M33" s="80">
        <v>0</v>
      </c>
      <c r="N33" s="80">
        <v>100</v>
      </c>
      <c r="O33" s="91">
        <v>1</v>
      </c>
      <c r="P33" s="92">
        <v>0</v>
      </c>
      <c r="Q33" s="93">
        <f>O33+P33</f>
        <v>1</v>
      </c>
      <c r="R33" s="81">
        <f>IFERROR(Q33/N33,"-")</f>
        <v>0.01</v>
      </c>
      <c r="S33" s="80">
        <v>0</v>
      </c>
      <c r="T33" s="80">
        <v>0</v>
      </c>
      <c r="U33" s="81">
        <f>IFERROR(T33/(Q33),"-")</f>
        <v>0</v>
      </c>
      <c r="V33" s="82">
        <f>IFERROR(K33/SUM(Q33:Q35),"-")</f>
        <v>6842.1052631579</v>
      </c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>
        <f>SUM(Y33:Y35)-SUM(K33:K35)</f>
        <v>-112000</v>
      </c>
      <c r="AC33" s="85">
        <f>SUM(Y33:Y35)/SUM(K33:K35)</f>
        <v>0.13846153846154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>
        <v>1</v>
      </c>
      <c r="BG33" s="113">
        <f>IF(Q33=0,"",IF(BF33=0,"",(BF33/Q33)))</f>
        <v>1</v>
      </c>
      <c r="BH33" s="112"/>
      <c r="BI33" s="114">
        <f>IFERROR(BH33/BF33,"-")</f>
        <v>0</v>
      </c>
      <c r="BJ33" s="115"/>
      <c r="BK33" s="116">
        <f>IFERROR(BJ33/BF33,"-")</f>
        <v>0</v>
      </c>
      <c r="BL33" s="117"/>
      <c r="BM33" s="117"/>
      <c r="BN33" s="117"/>
      <c r="BO33" s="119"/>
      <c r="BP33" s="120">
        <f>IF(Q33=0,"",IF(BO33=0,"",(BO33/Q33)))</f>
        <v>0</v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124</v>
      </c>
      <c r="C34" s="189" t="s">
        <v>58</v>
      </c>
      <c r="D34" s="189"/>
      <c r="E34" s="189" t="s">
        <v>59</v>
      </c>
      <c r="F34" s="189" t="s">
        <v>60</v>
      </c>
      <c r="G34" s="189" t="s">
        <v>82</v>
      </c>
      <c r="H34" s="89"/>
      <c r="I34" s="89"/>
      <c r="J34" s="89"/>
      <c r="K34" s="181"/>
      <c r="L34" s="80">
        <v>39</v>
      </c>
      <c r="M34" s="80">
        <v>0</v>
      </c>
      <c r="N34" s="80">
        <v>98</v>
      </c>
      <c r="O34" s="91">
        <v>14</v>
      </c>
      <c r="P34" s="92">
        <v>0</v>
      </c>
      <c r="Q34" s="93">
        <f>O34+P34</f>
        <v>14</v>
      </c>
      <c r="R34" s="81">
        <f>IFERROR(Q34/N34,"-")</f>
        <v>0.14285714285714</v>
      </c>
      <c r="S34" s="80">
        <v>1</v>
      </c>
      <c r="T34" s="80">
        <v>4</v>
      </c>
      <c r="U34" s="81">
        <f>IFERROR(T34/(Q34),"-")</f>
        <v>0.28571428571429</v>
      </c>
      <c r="V34" s="82"/>
      <c r="W34" s="83">
        <v>1</v>
      </c>
      <c r="X34" s="81">
        <f>IF(Q34=0,"-",W34/Q34)</f>
        <v>0.071428571428571</v>
      </c>
      <c r="Y34" s="186">
        <v>18000</v>
      </c>
      <c r="Z34" s="187">
        <f>IFERROR(Y34/Q34,"-")</f>
        <v>1285.7142857143</v>
      </c>
      <c r="AA34" s="187">
        <f>IFERROR(Y34/W34,"-")</f>
        <v>18000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4</v>
      </c>
      <c r="BG34" s="113">
        <f>IF(Q34=0,"",IF(BF34=0,"",(BF34/Q34)))</f>
        <v>0.28571428571429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>
        <v>9</v>
      </c>
      <c r="BP34" s="120">
        <f>IF(Q34=0,"",IF(BO34=0,"",(BO34/Q34)))</f>
        <v>0.64285714285714</v>
      </c>
      <c r="BQ34" s="121">
        <v>1</v>
      </c>
      <c r="BR34" s="122">
        <f>IFERROR(BQ34/BO34,"-")</f>
        <v>0.11111111111111</v>
      </c>
      <c r="BS34" s="123">
        <v>18000</v>
      </c>
      <c r="BT34" s="124">
        <f>IFERROR(BS34/BO34,"-")</f>
        <v>2000</v>
      </c>
      <c r="BU34" s="125"/>
      <c r="BV34" s="125"/>
      <c r="BW34" s="125">
        <v>1</v>
      </c>
      <c r="BX34" s="126">
        <v>1</v>
      </c>
      <c r="BY34" s="127">
        <f>IF(Q34=0,"",IF(BX34=0,"",(BX34/Q34)))</f>
        <v>0.071428571428571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1</v>
      </c>
      <c r="CQ34" s="141">
        <v>18000</v>
      </c>
      <c r="CR34" s="141">
        <v>18000</v>
      </c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125</v>
      </c>
      <c r="C35" s="189" t="s">
        <v>58</v>
      </c>
      <c r="D35" s="189"/>
      <c r="E35" s="189" t="s">
        <v>59</v>
      </c>
      <c r="F35" s="189" t="s">
        <v>60</v>
      </c>
      <c r="G35" s="189" t="s">
        <v>77</v>
      </c>
      <c r="H35" s="89"/>
      <c r="I35" s="89"/>
      <c r="J35" s="89"/>
      <c r="K35" s="181"/>
      <c r="L35" s="80">
        <v>19</v>
      </c>
      <c r="M35" s="80">
        <v>14</v>
      </c>
      <c r="N35" s="80">
        <v>6</v>
      </c>
      <c r="O35" s="91">
        <v>4</v>
      </c>
      <c r="P35" s="92">
        <v>0</v>
      </c>
      <c r="Q35" s="93">
        <f>O35+P35</f>
        <v>4</v>
      </c>
      <c r="R35" s="81">
        <f>IFERROR(Q35/N35,"-")</f>
        <v>0.66666666666667</v>
      </c>
      <c r="S35" s="80">
        <v>1</v>
      </c>
      <c r="T35" s="80">
        <v>0</v>
      </c>
      <c r="U35" s="81">
        <f>IFERROR(T35/(Q35),"-")</f>
        <v>0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>
        <v>1</v>
      </c>
      <c r="BG35" s="113">
        <f>IF(Q35=0,"",IF(BF35=0,"",(BF35/Q35)))</f>
        <v>0.25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>
        <v>3</v>
      </c>
      <c r="BP35" s="120">
        <f>IF(Q35=0,"",IF(BO35=0,"",(BO35/Q35)))</f>
        <v>0.75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>
        <f>AC36</f>
        <v>0.4</v>
      </c>
      <c r="B36" s="189" t="s">
        <v>126</v>
      </c>
      <c r="C36" s="189" t="s">
        <v>58</v>
      </c>
      <c r="D36" s="189"/>
      <c r="E36" s="189" t="s">
        <v>127</v>
      </c>
      <c r="F36" s="189" t="s">
        <v>98</v>
      </c>
      <c r="G36" s="189" t="s">
        <v>61</v>
      </c>
      <c r="H36" s="89" t="s">
        <v>128</v>
      </c>
      <c r="I36" s="89" t="s">
        <v>63</v>
      </c>
      <c r="J36" s="89" t="s">
        <v>129</v>
      </c>
      <c r="K36" s="181">
        <v>120000</v>
      </c>
      <c r="L36" s="80">
        <v>0</v>
      </c>
      <c r="M36" s="80">
        <v>0</v>
      </c>
      <c r="N36" s="80">
        <v>149</v>
      </c>
      <c r="O36" s="91">
        <v>0</v>
      </c>
      <c r="P36" s="92">
        <v>0</v>
      </c>
      <c r="Q36" s="93">
        <f>O36+P36</f>
        <v>0</v>
      </c>
      <c r="R36" s="81">
        <f>IFERROR(Q36/N36,"-")</f>
        <v>0</v>
      </c>
      <c r="S36" s="80">
        <v>0</v>
      </c>
      <c r="T36" s="80">
        <v>0</v>
      </c>
      <c r="U36" s="81" t="str">
        <f>IFERROR(T36/(Q36),"-")</f>
        <v>-</v>
      </c>
      <c r="V36" s="82">
        <f>IFERROR(K36/SUM(Q36:Q38),"-")</f>
        <v>7500</v>
      </c>
      <c r="W36" s="83">
        <v>0</v>
      </c>
      <c r="X36" s="81" t="str">
        <f>IF(Q36=0,"-",W36/Q36)</f>
        <v>-</v>
      </c>
      <c r="Y36" s="186">
        <v>0</v>
      </c>
      <c r="Z36" s="187" t="str">
        <f>IFERROR(Y36/Q36,"-")</f>
        <v>-</v>
      </c>
      <c r="AA36" s="187" t="str">
        <f>IFERROR(Y36/W36,"-")</f>
        <v>-</v>
      </c>
      <c r="AB36" s="181">
        <f>SUM(Y36:Y38)-SUM(K36:K38)</f>
        <v>-72000</v>
      </c>
      <c r="AC36" s="85">
        <f>SUM(Y36:Y38)/SUM(K36:K38)</f>
        <v>0.4</v>
      </c>
      <c r="AD36" s="78"/>
      <c r="AE36" s="94"/>
      <c r="AF36" s="95" t="str">
        <f>IF(Q36=0,"",IF(AE36=0,"",(AE36/Q36)))</f>
        <v/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 t="str">
        <f>IF(Q36=0,"",IF(AN36=0,"",(AN36/Q36)))</f>
        <v/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 t="str">
        <f>IF(Q36=0,"",IF(AW36=0,"",(AW36/Q36)))</f>
        <v/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 t="str">
        <f>IF(Q36=0,"",IF(BF36=0,"",(BF36/Q36)))</f>
        <v/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/>
      <c r="BP36" s="120" t="str">
        <f>IF(Q36=0,"",IF(BO36=0,"",(BO36/Q36)))</f>
        <v/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/>
      <c r="BY36" s="127" t="str">
        <f>IF(Q36=0,"",IF(BX36=0,"",(BX36/Q36)))</f>
        <v/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 t="str">
        <f>IF(Q36=0,"",IF(CG36=0,"",(CG36/Q36)))</f>
        <v/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130</v>
      </c>
      <c r="C37" s="189" t="s">
        <v>58</v>
      </c>
      <c r="D37" s="189"/>
      <c r="E37" s="189" t="s">
        <v>127</v>
      </c>
      <c r="F37" s="189" t="s">
        <v>98</v>
      </c>
      <c r="G37" s="189" t="s">
        <v>61</v>
      </c>
      <c r="H37" s="89"/>
      <c r="I37" s="89"/>
      <c r="J37" s="89"/>
      <c r="K37" s="181"/>
      <c r="L37" s="80">
        <v>67</v>
      </c>
      <c r="M37" s="80">
        <v>0</v>
      </c>
      <c r="N37" s="80">
        <v>174</v>
      </c>
      <c r="O37" s="91">
        <v>15</v>
      </c>
      <c r="P37" s="92">
        <v>0</v>
      </c>
      <c r="Q37" s="93">
        <f>O37+P37</f>
        <v>15</v>
      </c>
      <c r="R37" s="81">
        <f>IFERROR(Q37/N37,"-")</f>
        <v>0.086206896551724</v>
      </c>
      <c r="S37" s="80">
        <v>0</v>
      </c>
      <c r="T37" s="80">
        <v>7</v>
      </c>
      <c r="U37" s="81">
        <f>IFERROR(T37/(Q37),"-")</f>
        <v>0.46666666666667</v>
      </c>
      <c r="V37" s="82"/>
      <c r="W37" s="83">
        <v>2</v>
      </c>
      <c r="X37" s="81">
        <f>IF(Q37=0,"-",W37/Q37)</f>
        <v>0.13333333333333</v>
      </c>
      <c r="Y37" s="186">
        <v>48000</v>
      </c>
      <c r="Z37" s="187">
        <f>IFERROR(Y37/Q37,"-")</f>
        <v>3200</v>
      </c>
      <c r="AA37" s="187">
        <f>IFERROR(Y37/W37,"-")</f>
        <v>24000</v>
      </c>
      <c r="AB37" s="181"/>
      <c r="AC37" s="85"/>
      <c r="AD37" s="78"/>
      <c r="AE37" s="94">
        <v>1</v>
      </c>
      <c r="AF37" s="95">
        <f>IF(Q37=0,"",IF(AE37=0,"",(AE37/Q37)))</f>
        <v>0.066666666666667</v>
      </c>
      <c r="AG37" s="94"/>
      <c r="AH37" s="96">
        <f>IFERROR(AG37/AE37,"-")</f>
        <v>0</v>
      </c>
      <c r="AI37" s="97"/>
      <c r="AJ37" s="98">
        <f>IFERROR(AI37/AE37,"-")</f>
        <v>0</v>
      </c>
      <c r="AK37" s="99"/>
      <c r="AL37" s="99"/>
      <c r="AM37" s="99"/>
      <c r="AN37" s="100">
        <v>4</v>
      </c>
      <c r="AO37" s="101">
        <f>IF(Q37=0,"",IF(AN37=0,"",(AN37/Q37)))</f>
        <v>0.26666666666667</v>
      </c>
      <c r="AP37" s="100"/>
      <c r="AQ37" s="102">
        <f>IFERROR(AP37/AN37,"-")</f>
        <v>0</v>
      </c>
      <c r="AR37" s="103"/>
      <c r="AS37" s="104">
        <f>IFERROR(AR37/AN37,"-")</f>
        <v>0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>
        <v>3</v>
      </c>
      <c r="BG37" s="113">
        <f>IF(Q37=0,"",IF(BF37=0,"",(BF37/Q37)))</f>
        <v>0.2</v>
      </c>
      <c r="BH37" s="112">
        <v>1</v>
      </c>
      <c r="BI37" s="114">
        <f>IFERROR(BH37/BF37,"-")</f>
        <v>0.33333333333333</v>
      </c>
      <c r="BJ37" s="115">
        <v>22000</v>
      </c>
      <c r="BK37" s="116">
        <f>IFERROR(BJ37/BF37,"-")</f>
        <v>7333.3333333333</v>
      </c>
      <c r="BL37" s="117"/>
      <c r="BM37" s="117"/>
      <c r="BN37" s="117">
        <v>1</v>
      </c>
      <c r="BO37" s="119">
        <v>5</v>
      </c>
      <c r="BP37" s="120">
        <f>IF(Q37=0,"",IF(BO37=0,"",(BO37/Q37)))</f>
        <v>0.33333333333333</v>
      </c>
      <c r="BQ37" s="121">
        <v>1</v>
      </c>
      <c r="BR37" s="122">
        <f>IFERROR(BQ37/BO37,"-")</f>
        <v>0.2</v>
      </c>
      <c r="BS37" s="123">
        <v>26000</v>
      </c>
      <c r="BT37" s="124">
        <f>IFERROR(BS37/BO37,"-")</f>
        <v>5200</v>
      </c>
      <c r="BU37" s="125"/>
      <c r="BV37" s="125"/>
      <c r="BW37" s="125">
        <v>1</v>
      </c>
      <c r="BX37" s="126">
        <v>1</v>
      </c>
      <c r="BY37" s="127">
        <f>IF(Q37=0,"",IF(BX37=0,"",(BX37/Q37)))</f>
        <v>0.066666666666667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>
        <v>1</v>
      </c>
      <c r="CH37" s="134">
        <f>IF(Q37=0,"",IF(CG37=0,"",(CG37/Q37)))</f>
        <v>0.066666666666667</v>
      </c>
      <c r="CI37" s="135"/>
      <c r="CJ37" s="136">
        <f>IFERROR(CI37/CG37,"-")</f>
        <v>0</v>
      </c>
      <c r="CK37" s="137"/>
      <c r="CL37" s="138">
        <f>IFERROR(CK37/CG37,"-")</f>
        <v>0</v>
      </c>
      <c r="CM37" s="139"/>
      <c r="CN37" s="139"/>
      <c r="CO37" s="139"/>
      <c r="CP37" s="140">
        <v>2</v>
      </c>
      <c r="CQ37" s="141">
        <v>48000</v>
      </c>
      <c r="CR37" s="141">
        <v>26000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131</v>
      </c>
      <c r="C38" s="189" t="s">
        <v>58</v>
      </c>
      <c r="D38" s="189"/>
      <c r="E38" s="189" t="s">
        <v>127</v>
      </c>
      <c r="F38" s="189" t="s">
        <v>98</v>
      </c>
      <c r="G38" s="189" t="s">
        <v>77</v>
      </c>
      <c r="H38" s="89"/>
      <c r="I38" s="89"/>
      <c r="J38" s="89"/>
      <c r="K38" s="181"/>
      <c r="L38" s="80">
        <v>17</v>
      </c>
      <c r="M38" s="80">
        <v>12</v>
      </c>
      <c r="N38" s="80">
        <v>2</v>
      </c>
      <c r="O38" s="91">
        <v>1</v>
      </c>
      <c r="P38" s="92">
        <v>0</v>
      </c>
      <c r="Q38" s="93">
        <f>O38+P38</f>
        <v>1</v>
      </c>
      <c r="R38" s="81">
        <f>IFERROR(Q38/N38,"-")</f>
        <v>0.5</v>
      </c>
      <c r="S38" s="80">
        <v>0</v>
      </c>
      <c r="T38" s="80">
        <v>0</v>
      </c>
      <c r="U38" s="81">
        <f>IFERROR(T38/(Q38),"-")</f>
        <v>0</v>
      </c>
      <c r="V38" s="82"/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/>
      <c r="BP38" s="120">
        <f>IF(Q38=0,"",IF(BO38=0,"",(BO38/Q38)))</f>
        <v>0</v>
      </c>
      <c r="BQ38" s="121"/>
      <c r="BR38" s="122" t="str">
        <f>IFERROR(BQ38/BO38,"-")</f>
        <v>-</v>
      </c>
      <c r="BS38" s="123"/>
      <c r="BT38" s="124" t="str">
        <f>IFERROR(BS38/BO38,"-")</f>
        <v>-</v>
      </c>
      <c r="BU38" s="125"/>
      <c r="BV38" s="125"/>
      <c r="BW38" s="125"/>
      <c r="BX38" s="126">
        <v>1</v>
      </c>
      <c r="BY38" s="127">
        <f>IF(Q38=0,"",IF(BX38=0,"",(BX38/Q38)))</f>
        <v>1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>
        <f>AC39</f>
        <v>0.25833333333333</v>
      </c>
      <c r="B39" s="189" t="s">
        <v>132</v>
      </c>
      <c r="C39" s="189" t="s">
        <v>58</v>
      </c>
      <c r="D39" s="189"/>
      <c r="E39" s="189" t="s">
        <v>133</v>
      </c>
      <c r="F39" s="189" t="s">
        <v>134</v>
      </c>
      <c r="G39" s="189" t="s">
        <v>82</v>
      </c>
      <c r="H39" s="89" t="s">
        <v>128</v>
      </c>
      <c r="I39" s="89" t="s">
        <v>63</v>
      </c>
      <c r="J39" s="89" t="s">
        <v>135</v>
      </c>
      <c r="K39" s="181">
        <v>120000</v>
      </c>
      <c r="L39" s="80">
        <v>12</v>
      </c>
      <c r="M39" s="80">
        <v>0</v>
      </c>
      <c r="N39" s="80">
        <v>67</v>
      </c>
      <c r="O39" s="91">
        <v>7</v>
      </c>
      <c r="P39" s="92">
        <v>0</v>
      </c>
      <c r="Q39" s="93">
        <f>O39+P39</f>
        <v>7</v>
      </c>
      <c r="R39" s="81">
        <f>IFERROR(Q39/N39,"-")</f>
        <v>0.1044776119403</v>
      </c>
      <c r="S39" s="80">
        <v>3</v>
      </c>
      <c r="T39" s="80">
        <v>2</v>
      </c>
      <c r="U39" s="81">
        <f>IFERROR(T39/(Q39),"-")</f>
        <v>0.28571428571429</v>
      </c>
      <c r="V39" s="82">
        <f>IFERROR(K39/SUM(Q39:Q40),"-")</f>
        <v>10909.090909091</v>
      </c>
      <c r="W39" s="83">
        <v>2</v>
      </c>
      <c r="X39" s="81">
        <f>IF(Q39=0,"-",W39/Q39)</f>
        <v>0.28571428571429</v>
      </c>
      <c r="Y39" s="186">
        <v>28000</v>
      </c>
      <c r="Z39" s="187">
        <f>IFERROR(Y39/Q39,"-")</f>
        <v>4000</v>
      </c>
      <c r="AA39" s="187">
        <f>IFERROR(Y39/W39,"-")</f>
        <v>14000</v>
      </c>
      <c r="AB39" s="181">
        <f>SUM(Y39:Y40)-SUM(K39:K40)</f>
        <v>-89000</v>
      </c>
      <c r="AC39" s="85">
        <f>SUM(Y39:Y40)/SUM(K39:K40)</f>
        <v>0.25833333333333</v>
      </c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>
        <v>1</v>
      </c>
      <c r="BG39" s="113">
        <f>IF(Q39=0,"",IF(BF39=0,"",(BF39/Q39)))</f>
        <v>0.14285714285714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>
        <v>3</v>
      </c>
      <c r="BP39" s="120">
        <f>IF(Q39=0,"",IF(BO39=0,"",(BO39/Q39)))</f>
        <v>0.42857142857143</v>
      </c>
      <c r="BQ39" s="121">
        <v>2</v>
      </c>
      <c r="BR39" s="122">
        <f>IFERROR(BQ39/BO39,"-")</f>
        <v>0.66666666666667</v>
      </c>
      <c r="BS39" s="123">
        <v>28000</v>
      </c>
      <c r="BT39" s="124">
        <f>IFERROR(BS39/BO39,"-")</f>
        <v>9333.3333333333</v>
      </c>
      <c r="BU39" s="125">
        <v>1</v>
      </c>
      <c r="BV39" s="125"/>
      <c r="BW39" s="125">
        <v>1</v>
      </c>
      <c r="BX39" s="126">
        <v>3</v>
      </c>
      <c r="BY39" s="127">
        <f>IF(Q39=0,"",IF(BX39=0,"",(BX39/Q39)))</f>
        <v>0.42857142857143</v>
      </c>
      <c r="BZ39" s="128"/>
      <c r="CA39" s="129">
        <f>IFERROR(BZ39/BX39,"-")</f>
        <v>0</v>
      </c>
      <c r="CB39" s="130"/>
      <c r="CC39" s="131">
        <f>IFERROR(CB39/BX39,"-")</f>
        <v>0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2</v>
      </c>
      <c r="CQ39" s="141">
        <v>28000</v>
      </c>
      <c r="CR39" s="141">
        <v>25000</v>
      </c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136</v>
      </c>
      <c r="C40" s="189" t="s">
        <v>58</v>
      </c>
      <c r="D40" s="189"/>
      <c r="E40" s="189" t="s">
        <v>133</v>
      </c>
      <c r="F40" s="189" t="s">
        <v>134</v>
      </c>
      <c r="G40" s="189" t="s">
        <v>77</v>
      </c>
      <c r="H40" s="89"/>
      <c r="I40" s="89"/>
      <c r="J40" s="89"/>
      <c r="K40" s="181"/>
      <c r="L40" s="80">
        <v>37</v>
      </c>
      <c r="M40" s="80">
        <v>23</v>
      </c>
      <c r="N40" s="80">
        <v>4</v>
      </c>
      <c r="O40" s="91">
        <v>4</v>
      </c>
      <c r="P40" s="92">
        <v>0</v>
      </c>
      <c r="Q40" s="93">
        <f>O40+P40</f>
        <v>4</v>
      </c>
      <c r="R40" s="81">
        <f>IFERROR(Q40/N40,"-")</f>
        <v>1</v>
      </c>
      <c r="S40" s="80">
        <v>1</v>
      </c>
      <c r="T40" s="80">
        <v>1</v>
      </c>
      <c r="U40" s="81">
        <f>IFERROR(T40/(Q40),"-")</f>
        <v>0.25</v>
      </c>
      <c r="V40" s="82"/>
      <c r="W40" s="83">
        <v>1</v>
      </c>
      <c r="X40" s="81">
        <f>IF(Q40=0,"-",W40/Q40)</f>
        <v>0.25</v>
      </c>
      <c r="Y40" s="186">
        <v>3000</v>
      </c>
      <c r="Z40" s="187">
        <f>IFERROR(Y40/Q40,"-")</f>
        <v>750</v>
      </c>
      <c r="AA40" s="187">
        <f>IFERROR(Y40/W40,"-")</f>
        <v>3000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1</v>
      </c>
      <c r="BG40" s="113">
        <f>IF(Q40=0,"",IF(BF40=0,"",(BF40/Q40)))</f>
        <v>0.25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>
        <v>1</v>
      </c>
      <c r="BP40" s="120">
        <f>IF(Q40=0,"",IF(BO40=0,"",(BO40/Q40)))</f>
        <v>0.25</v>
      </c>
      <c r="BQ40" s="121">
        <v>1</v>
      </c>
      <c r="BR40" s="122">
        <f>IFERROR(BQ40/BO40,"-")</f>
        <v>1</v>
      </c>
      <c r="BS40" s="123">
        <v>3000</v>
      </c>
      <c r="BT40" s="124">
        <f>IFERROR(BS40/BO40,"-")</f>
        <v>3000</v>
      </c>
      <c r="BU40" s="125">
        <v>1</v>
      </c>
      <c r="BV40" s="125"/>
      <c r="BW40" s="125"/>
      <c r="BX40" s="126">
        <v>2</v>
      </c>
      <c r="BY40" s="127">
        <f>IF(Q40=0,"",IF(BX40=0,"",(BX40/Q40)))</f>
        <v>0.5</v>
      </c>
      <c r="BZ40" s="128">
        <v>1</v>
      </c>
      <c r="CA40" s="129">
        <f>IFERROR(BZ40/BX40,"-")</f>
        <v>0.5</v>
      </c>
      <c r="CB40" s="130">
        <v>3000</v>
      </c>
      <c r="CC40" s="131">
        <f>IFERROR(CB40/BX40,"-")</f>
        <v>1500</v>
      </c>
      <c r="CD40" s="132">
        <v>1</v>
      </c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1</v>
      </c>
      <c r="CQ40" s="141">
        <v>3000</v>
      </c>
      <c r="CR40" s="141">
        <v>3000</v>
      </c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>
        <f>AC41</f>
        <v>4.8083333333333</v>
      </c>
      <c r="B41" s="189" t="s">
        <v>137</v>
      </c>
      <c r="C41" s="189" t="s">
        <v>58</v>
      </c>
      <c r="D41" s="189"/>
      <c r="E41" s="189" t="s">
        <v>138</v>
      </c>
      <c r="F41" s="189" t="s">
        <v>139</v>
      </c>
      <c r="G41" s="189" t="s">
        <v>61</v>
      </c>
      <c r="H41" s="89" t="s">
        <v>128</v>
      </c>
      <c r="I41" s="89" t="s">
        <v>63</v>
      </c>
      <c r="J41" s="89" t="s">
        <v>140</v>
      </c>
      <c r="K41" s="181">
        <v>120000</v>
      </c>
      <c r="L41" s="80">
        <v>14</v>
      </c>
      <c r="M41" s="80">
        <v>0</v>
      </c>
      <c r="N41" s="80">
        <v>41</v>
      </c>
      <c r="O41" s="91">
        <v>4</v>
      </c>
      <c r="P41" s="92">
        <v>0</v>
      </c>
      <c r="Q41" s="93">
        <f>O41+P41</f>
        <v>4</v>
      </c>
      <c r="R41" s="81">
        <f>IFERROR(Q41/N41,"-")</f>
        <v>0.097560975609756</v>
      </c>
      <c r="S41" s="80">
        <v>0</v>
      </c>
      <c r="T41" s="80">
        <v>0</v>
      </c>
      <c r="U41" s="81">
        <f>IFERROR(T41/(Q41),"-")</f>
        <v>0</v>
      </c>
      <c r="V41" s="82">
        <f>IFERROR(K41/SUM(Q41:Q42),"-")</f>
        <v>13333.333333333</v>
      </c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>
        <f>SUM(Y41:Y42)-SUM(K41:K42)</f>
        <v>457000</v>
      </c>
      <c r="AC41" s="85">
        <f>SUM(Y41:Y42)/SUM(K41:K42)</f>
        <v>4.8083333333333</v>
      </c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4</v>
      </c>
      <c r="BP41" s="120">
        <f>IF(Q41=0,"",IF(BO41=0,"",(BO41/Q41)))</f>
        <v>1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141</v>
      </c>
      <c r="C42" s="189" t="s">
        <v>58</v>
      </c>
      <c r="D42" s="189"/>
      <c r="E42" s="189" t="s">
        <v>138</v>
      </c>
      <c r="F42" s="189" t="s">
        <v>139</v>
      </c>
      <c r="G42" s="189" t="s">
        <v>77</v>
      </c>
      <c r="H42" s="89"/>
      <c r="I42" s="89"/>
      <c r="J42" s="89"/>
      <c r="K42" s="181"/>
      <c r="L42" s="80">
        <v>45</v>
      </c>
      <c r="M42" s="80">
        <v>24</v>
      </c>
      <c r="N42" s="80">
        <v>11</v>
      </c>
      <c r="O42" s="91">
        <v>5</v>
      </c>
      <c r="P42" s="92">
        <v>0</v>
      </c>
      <c r="Q42" s="93">
        <f>O42+P42</f>
        <v>5</v>
      </c>
      <c r="R42" s="81">
        <f>IFERROR(Q42/N42,"-")</f>
        <v>0.45454545454545</v>
      </c>
      <c r="S42" s="80">
        <v>2</v>
      </c>
      <c r="T42" s="80">
        <v>0</v>
      </c>
      <c r="U42" s="81">
        <f>IFERROR(T42/(Q42),"-")</f>
        <v>0</v>
      </c>
      <c r="V42" s="82"/>
      <c r="W42" s="83">
        <v>3</v>
      </c>
      <c r="X42" s="81">
        <f>IF(Q42=0,"-",W42/Q42)</f>
        <v>0.6</v>
      </c>
      <c r="Y42" s="186">
        <v>577000</v>
      </c>
      <c r="Z42" s="187">
        <f>IFERROR(Y42/Q42,"-")</f>
        <v>115400</v>
      </c>
      <c r="AA42" s="187">
        <f>IFERROR(Y42/W42,"-")</f>
        <v>192333.33333333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>
        <v>1</v>
      </c>
      <c r="BG42" s="113">
        <f>IF(Q42=0,"",IF(BF42=0,"",(BF42/Q42)))</f>
        <v>0.2</v>
      </c>
      <c r="BH42" s="112">
        <v>1</v>
      </c>
      <c r="BI42" s="114">
        <f>IFERROR(BH42/BF42,"-")</f>
        <v>1</v>
      </c>
      <c r="BJ42" s="115">
        <v>10000</v>
      </c>
      <c r="BK42" s="116">
        <f>IFERROR(BJ42/BF42,"-")</f>
        <v>10000</v>
      </c>
      <c r="BL42" s="117">
        <v>1</v>
      </c>
      <c r="BM42" s="117"/>
      <c r="BN42" s="117"/>
      <c r="BO42" s="119">
        <v>2</v>
      </c>
      <c r="BP42" s="120">
        <f>IF(Q42=0,"",IF(BO42=0,"",(BO42/Q42)))</f>
        <v>0.4</v>
      </c>
      <c r="BQ42" s="121">
        <v>1</v>
      </c>
      <c r="BR42" s="122">
        <f>IFERROR(BQ42/BO42,"-")</f>
        <v>0.5</v>
      </c>
      <c r="BS42" s="123">
        <v>565000</v>
      </c>
      <c r="BT42" s="124">
        <f>IFERROR(BS42/BO42,"-")</f>
        <v>282500</v>
      </c>
      <c r="BU42" s="125"/>
      <c r="BV42" s="125"/>
      <c r="BW42" s="125">
        <v>1</v>
      </c>
      <c r="BX42" s="126">
        <v>1</v>
      </c>
      <c r="BY42" s="127">
        <f>IF(Q42=0,"",IF(BX42=0,"",(BX42/Q42)))</f>
        <v>0.2</v>
      </c>
      <c r="BZ42" s="128">
        <v>1</v>
      </c>
      <c r="CA42" s="129">
        <f>IFERROR(BZ42/BX42,"-")</f>
        <v>1</v>
      </c>
      <c r="CB42" s="130">
        <v>2000</v>
      </c>
      <c r="CC42" s="131">
        <f>IFERROR(CB42/BX42,"-")</f>
        <v>2000</v>
      </c>
      <c r="CD42" s="132">
        <v>1</v>
      </c>
      <c r="CE42" s="132"/>
      <c r="CF42" s="132"/>
      <c r="CG42" s="133">
        <v>1</v>
      </c>
      <c r="CH42" s="134">
        <f>IF(Q42=0,"",IF(CG42=0,"",(CG42/Q42)))</f>
        <v>0.2</v>
      </c>
      <c r="CI42" s="135"/>
      <c r="CJ42" s="136">
        <f>IFERROR(CI42/CG42,"-")</f>
        <v>0</v>
      </c>
      <c r="CK42" s="137"/>
      <c r="CL42" s="138">
        <f>IFERROR(CK42/CG42,"-")</f>
        <v>0</v>
      </c>
      <c r="CM42" s="139"/>
      <c r="CN42" s="139"/>
      <c r="CO42" s="139"/>
      <c r="CP42" s="140">
        <v>3</v>
      </c>
      <c r="CQ42" s="141">
        <v>577000</v>
      </c>
      <c r="CR42" s="141">
        <v>565000</v>
      </c>
      <c r="CS42" s="141"/>
      <c r="CT42" s="142" t="str">
        <f>IF(AND(CR42=0,CS42=0),"",IF(AND(CR42&lt;=100000,CS42&lt;=100000),"",IF(CR42/CQ42&gt;0.7,"男高",IF(CS42/CQ42&gt;0.7,"女高",""))))</f>
        <v>男高</v>
      </c>
    </row>
    <row r="43" spans="1:99">
      <c r="A43" s="79">
        <f>AC43</f>
        <v>0.36666666666667</v>
      </c>
      <c r="B43" s="189" t="s">
        <v>142</v>
      </c>
      <c r="C43" s="189" t="s">
        <v>58</v>
      </c>
      <c r="D43" s="189"/>
      <c r="E43" s="189" t="s">
        <v>59</v>
      </c>
      <c r="F43" s="189" t="s">
        <v>60</v>
      </c>
      <c r="G43" s="189" t="s">
        <v>82</v>
      </c>
      <c r="H43" s="89" t="s">
        <v>143</v>
      </c>
      <c r="I43" s="89" t="s">
        <v>63</v>
      </c>
      <c r="J43" s="89" t="s">
        <v>135</v>
      </c>
      <c r="K43" s="181">
        <v>150000</v>
      </c>
      <c r="L43" s="80">
        <v>0</v>
      </c>
      <c r="M43" s="80">
        <v>0</v>
      </c>
      <c r="N43" s="80">
        <v>108</v>
      </c>
      <c r="O43" s="91">
        <v>0</v>
      </c>
      <c r="P43" s="92">
        <v>0</v>
      </c>
      <c r="Q43" s="93">
        <f>O43+P43</f>
        <v>0</v>
      </c>
      <c r="R43" s="81">
        <f>IFERROR(Q43/N43,"-")</f>
        <v>0</v>
      </c>
      <c r="S43" s="80">
        <v>0</v>
      </c>
      <c r="T43" s="80">
        <v>0</v>
      </c>
      <c r="U43" s="81" t="str">
        <f>IFERROR(T43/(Q43),"-")</f>
        <v>-</v>
      </c>
      <c r="V43" s="82">
        <f>IFERROR(K43/SUM(Q43:Q45),"-")</f>
        <v>7142.8571428571</v>
      </c>
      <c r="W43" s="83">
        <v>0</v>
      </c>
      <c r="X43" s="81" t="str">
        <f>IF(Q43=0,"-",W43/Q43)</f>
        <v>-</v>
      </c>
      <c r="Y43" s="186">
        <v>0</v>
      </c>
      <c r="Z43" s="187" t="str">
        <f>IFERROR(Y43/Q43,"-")</f>
        <v>-</v>
      </c>
      <c r="AA43" s="187" t="str">
        <f>IFERROR(Y43/W43,"-")</f>
        <v>-</v>
      </c>
      <c r="AB43" s="181">
        <f>SUM(Y43:Y45)-SUM(K43:K45)</f>
        <v>-95000</v>
      </c>
      <c r="AC43" s="85">
        <f>SUM(Y43:Y45)/SUM(K43:K45)</f>
        <v>0.36666666666667</v>
      </c>
      <c r="AD43" s="78"/>
      <c r="AE43" s="94"/>
      <c r="AF43" s="95" t="str">
        <f>IF(Q43=0,"",IF(AE43=0,"",(AE43/Q43)))</f>
        <v/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 t="str">
        <f>IF(Q43=0,"",IF(AN43=0,"",(AN43/Q43)))</f>
        <v/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 t="str">
        <f>IF(Q43=0,"",IF(AW43=0,"",(AW43/Q43)))</f>
        <v/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 t="str">
        <f>IF(Q43=0,"",IF(BF43=0,"",(BF43/Q43)))</f>
        <v/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/>
      <c r="BP43" s="120" t="str">
        <f>IF(Q43=0,"",IF(BO43=0,"",(BO43/Q43)))</f>
        <v/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/>
      <c r="BY43" s="127" t="str">
        <f>IF(Q43=0,"",IF(BX43=0,"",(BX43/Q43)))</f>
        <v/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 t="str">
        <f>IF(Q43=0,"",IF(CG43=0,"",(CG43/Q43)))</f>
        <v/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144</v>
      </c>
      <c r="C44" s="189" t="s">
        <v>58</v>
      </c>
      <c r="D44" s="189"/>
      <c r="E44" s="189" t="s">
        <v>59</v>
      </c>
      <c r="F44" s="189" t="s">
        <v>60</v>
      </c>
      <c r="G44" s="189" t="s">
        <v>82</v>
      </c>
      <c r="H44" s="89"/>
      <c r="I44" s="89"/>
      <c r="J44" s="89"/>
      <c r="K44" s="181"/>
      <c r="L44" s="80">
        <v>53</v>
      </c>
      <c r="M44" s="80">
        <v>0</v>
      </c>
      <c r="N44" s="80">
        <v>173</v>
      </c>
      <c r="O44" s="91">
        <v>19</v>
      </c>
      <c r="P44" s="92">
        <v>0</v>
      </c>
      <c r="Q44" s="93">
        <f>O44+P44</f>
        <v>19</v>
      </c>
      <c r="R44" s="81">
        <f>IFERROR(Q44/N44,"-")</f>
        <v>0.10982658959538</v>
      </c>
      <c r="S44" s="80">
        <v>1</v>
      </c>
      <c r="T44" s="80">
        <v>5</v>
      </c>
      <c r="U44" s="81">
        <f>IFERROR(T44/(Q44),"-")</f>
        <v>0.26315789473684</v>
      </c>
      <c r="V44" s="82"/>
      <c r="W44" s="83">
        <v>3</v>
      </c>
      <c r="X44" s="81">
        <f>IF(Q44=0,"-",W44/Q44)</f>
        <v>0.15789473684211</v>
      </c>
      <c r="Y44" s="186">
        <v>30000</v>
      </c>
      <c r="Z44" s="187">
        <f>IFERROR(Y44/Q44,"-")</f>
        <v>1578.9473684211</v>
      </c>
      <c r="AA44" s="187">
        <f>IFERROR(Y44/W44,"-")</f>
        <v>10000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>
        <v>1</v>
      </c>
      <c r="AO44" s="101">
        <f>IF(Q44=0,"",IF(AN44=0,"",(AN44/Q44)))</f>
        <v>0.052631578947368</v>
      </c>
      <c r="AP44" s="100"/>
      <c r="AQ44" s="102">
        <f>IFERROR(AP44/AN44,"-")</f>
        <v>0</v>
      </c>
      <c r="AR44" s="103"/>
      <c r="AS44" s="104">
        <f>IFERROR(AR44/AN44,"-")</f>
        <v>0</v>
      </c>
      <c r="AT44" s="105"/>
      <c r="AU44" s="105"/>
      <c r="AV44" s="105"/>
      <c r="AW44" s="106">
        <v>3</v>
      </c>
      <c r="AX44" s="107">
        <f>IF(Q44=0,"",IF(AW44=0,"",(AW44/Q44)))</f>
        <v>0.15789473684211</v>
      </c>
      <c r="AY44" s="106"/>
      <c r="AZ44" s="108">
        <f>IFERROR(AY44/AW44,"-")</f>
        <v>0</v>
      </c>
      <c r="BA44" s="109"/>
      <c r="BB44" s="110">
        <f>IFERROR(BA44/AW44,"-")</f>
        <v>0</v>
      </c>
      <c r="BC44" s="111"/>
      <c r="BD44" s="111"/>
      <c r="BE44" s="111"/>
      <c r="BF44" s="112">
        <v>3</v>
      </c>
      <c r="BG44" s="113">
        <f>IF(Q44=0,"",IF(BF44=0,"",(BF44/Q44)))</f>
        <v>0.15789473684211</v>
      </c>
      <c r="BH44" s="112"/>
      <c r="BI44" s="114">
        <f>IFERROR(BH44/BF44,"-")</f>
        <v>0</v>
      </c>
      <c r="BJ44" s="115"/>
      <c r="BK44" s="116">
        <f>IFERROR(BJ44/BF44,"-")</f>
        <v>0</v>
      </c>
      <c r="BL44" s="117"/>
      <c r="BM44" s="117"/>
      <c r="BN44" s="117"/>
      <c r="BO44" s="119">
        <v>8</v>
      </c>
      <c r="BP44" s="120">
        <f>IF(Q44=0,"",IF(BO44=0,"",(BO44/Q44)))</f>
        <v>0.42105263157895</v>
      </c>
      <c r="BQ44" s="121">
        <v>3</v>
      </c>
      <c r="BR44" s="122">
        <f>IFERROR(BQ44/BO44,"-")</f>
        <v>0.375</v>
      </c>
      <c r="BS44" s="123">
        <v>30000</v>
      </c>
      <c r="BT44" s="124">
        <f>IFERROR(BS44/BO44,"-")</f>
        <v>3750</v>
      </c>
      <c r="BU44" s="125">
        <v>2</v>
      </c>
      <c r="BV44" s="125">
        <v>1</v>
      </c>
      <c r="BW44" s="125"/>
      <c r="BX44" s="126">
        <v>3</v>
      </c>
      <c r="BY44" s="127">
        <f>IF(Q44=0,"",IF(BX44=0,"",(BX44/Q44)))</f>
        <v>0.15789473684211</v>
      </c>
      <c r="BZ44" s="128">
        <v>1</v>
      </c>
      <c r="CA44" s="129">
        <f>IFERROR(BZ44/BX44,"-")</f>
        <v>0.33333333333333</v>
      </c>
      <c r="CB44" s="130">
        <v>5000</v>
      </c>
      <c r="CC44" s="131">
        <f>IFERROR(CB44/BX44,"-")</f>
        <v>1666.6666666667</v>
      </c>
      <c r="CD44" s="132">
        <v>1</v>
      </c>
      <c r="CE44" s="132"/>
      <c r="CF44" s="132"/>
      <c r="CG44" s="133">
        <v>1</v>
      </c>
      <c r="CH44" s="134">
        <f>IF(Q44=0,"",IF(CG44=0,"",(CG44/Q44)))</f>
        <v>0.052631578947368</v>
      </c>
      <c r="CI44" s="135"/>
      <c r="CJ44" s="136">
        <f>IFERROR(CI44/CG44,"-")</f>
        <v>0</v>
      </c>
      <c r="CK44" s="137"/>
      <c r="CL44" s="138">
        <f>IFERROR(CK44/CG44,"-")</f>
        <v>0</v>
      </c>
      <c r="CM44" s="139"/>
      <c r="CN44" s="139"/>
      <c r="CO44" s="139"/>
      <c r="CP44" s="140">
        <v>3</v>
      </c>
      <c r="CQ44" s="141">
        <v>30000</v>
      </c>
      <c r="CR44" s="141">
        <v>15000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145</v>
      </c>
      <c r="C45" s="189" t="s">
        <v>58</v>
      </c>
      <c r="D45" s="189"/>
      <c r="E45" s="189" t="s">
        <v>59</v>
      </c>
      <c r="F45" s="189" t="s">
        <v>60</v>
      </c>
      <c r="G45" s="189" t="s">
        <v>77</v>
      </c>
      <c r="H45" s="89"/>
      <c r="I45" s="89"/>
      <c r="J45" s="89"/>
      <c r="K45" s="181"/>
      <c r="L45" s="80">
        <v>31</v>
      </c>
      <c r="M45" s="80">
        <v>12</v>
      </c>
      <c r="N45" s="80">
        <v>11</v>
      </c>
      <c r="O45" s="91">
        <v>2</v>
      </c>
      <c r="P45" s="92">
        <v>0</v>
      </c>
      <c r="Q45" s="93">
        <f>O45+P45</f>
        <v>2</v>
      </c>
      <c r="R45" s="81">
        <f>IFERROR(Q45/N45,"-")</f>
        <v>0.18181818181818</v>
      </c>
      <c r="S45" s="80">
        <v>0</v>
      </c>
      <c r="T45" s="80">
        <v>1</v>
      </c>
      <c r="U45" s="81">
        <f>IFERROR(T45/(Q45),"-")</f>
        <v>0.5</v>
      </c>
      <c r="V45" s="82"/>
      <c r="W45" s="83">
        <v>0</v>
      </c>
      <c r="X45" s="81">
        <f>IF(Q45=0,"-",W45/Q45)</f>
        <v>0</v>
      </c>
      <c r="Y45" s="186">
        <v>25000</v>
      </c>
      <c r="Z45" s="187">
        <f>IFERROR(Y45/Q45,"-")</f>
        <v>12500</v>
      </c>
      <c r="AA45" s="187" t="str">
        <f>IFERROR(Y45/W45,"-")</f>
        <v>-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>
        <v>1</v>
      </c>
      <c r="BP45" s="120">
        <f>IF(Q45=0,"",IF(BO45=0,"",(BO45/Q45)))</f>
        <v>0.5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>
        <v>1</v>
      </c>
      <c r="BY45" s="127">
        <f>IF(Q45=0,"",IF(BX45=0,"",(BX45/Q45)))</f>
        <v>0.5</v>
      </c>
      <c r="BZ45" s="128">
        <v>1</v>
      </c>
      <c r="CA45" s="129">
        <f>IFERROR(BZ45/BX45,"-")</f>
        <v>1</v>
      </c>
      <c r="CB45" s="130">
        <v>720000</v>
      </c>
      <c r="CC45" s="131">
        <f>IFERROR(CB45/BX45,"-")</f>
        <v>720000</v>
      </c>
      <c r="CD45" s="132"/>
      <c r="CE45" s="132"/>
      <c r="CF45" s="132">
        <v>1</v>
      </c>
      <c r="CG45" s="133"/>
      <c r="CH45" s="134">
        <f>IF(Q45=0,"",IF(CG45=0,"",(CG45/Q45)))</f>
        <v>0</v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25000</v>
      </c>
      <c r="CR45" s="141">
        <v>720000</v>
      </c>
      <c r="CS45" s="141"/>
      <c r="CT45" s="142" t="str">
        <f>IF(AND(CR45=0,CS45=0),"",IF(AND(CR45&lt;=100000,CS45&lt;=100000),"",IF(CR45/CQ45&gt;0.7,"男高",IF(CS45/CQ45&gt;0.7,"女高",""))))</f>
        <v>男高</v>
      </c>
    </row>
    <row r="46" spans="1:99">
      <c r="A46" s="79">
        <f>AC46</f>
        <v>0.58888888888889</v>
      </c>
      <c r="B46" s="189" t="s">
        <v>146</v>
      </c>
      <c r="C46" s="189" t="s">
        <v>58</v>
      </c>
      <c r="D46" s="189"/>
      <c r="E46" s="189" t="s">
        <v>97</v>
      </c>
      <c r="F46" s="189" t="s">
        <v>98</v>
      </c>
      <c r="G46" s="189" t="s">
        <v>82</v>
      </c>
      <c r="H46" s="89" t="s">
        <v>143</v>
      </c>
      <c r="I46" s="89" t="s">
        <v>99</v>
      </c>
      <c r="J46" s="191" t="s">
        <v>147</v>
      </c>
      <c r="K46" s="181">
        <v>90000</v>
      </c>
      <c r="L46" s="80">
        <v>13</v>
      </c>
      <c r="M46" s="80">
        <v>0</v>
      </c>
      <c r="N46" s="80">
        <v>49</v>
      </c>
      <c r="O46" s="91">
        <v>5</v>
      </c>
      <c r="P46" s="92">
        <v>0</v>
      </c>
      <c r="Q46" s="93">
        <f>O46+P46</f>
        <v>5</v>
      </c>
      <c r="R46" s="81">
        <f>IFERROR(Q46/N46,"-")</f>
        <v>0.10204081632653</v>
      </c>
      <c r="S46" s="80">
        <v>1</v>
      </c>
      <c r="T46" s="80">
        <v>1</v>
      </c>
      <c r="U46" s="81">
        <f>IFERROR(T46/(Q46),"-")</f>
        <v>0.2</v>
      </c>
      <c r="V46" s="82">
        <f>IFERROR(K46/SUM(Q46:Q47),"-")</f>
        <v>10000</v>
      </c>
      <c r="W46" s="83">
        <v>2</v>
      </c>
      <c r="X46" s="81">
        <f>IF(Q46=0,"-",W46/Q46)</f>
        <v>0.4</v>
      </c>
      <c r="Y46" s="186">
        <v>53000</v>
      </c>
      <c r="Z46" s="187">
        <f>IFERROR(Y46/Q46,"-")</f>
        <v>10600</v>
      </c>
      <c r="AA46" s="187">
        <f>IFERROR(Y46/W46,"-")</f>
        <v>26500</v>
      </c>
      <c r="AB46" s="181">
        <f>SUM(Y46:Y47)-SUM(K46:K47)</f>
        <v>-37000</v>
      </c>
      <c r="AC46" s="85">
        <f>SUM(Y46:Y47)/SUM(K46:K47)</f>
        <v>0.58888888888889</v>
      </c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>
        <v>1</v>
      </c>
      <c r="BG46" s="113">
        <f>IF(Q46=0,"",IF(BF46=0,"",(BF46/Q46)))</f>
        <v>0.2</v>
      </c>
      <c r="BH46" s="112"/>
      <c r="BI46" s="114">
        <f>IFERROR(BH46/BF46,"-")</f>
        <v>0</v>
      </c>
      <c r="BJ46" s="115"/>
      <c r="BK46" s="116">
        <f>IFERROR(BJ46/BF46,"-")</f>
        <v>0</v>
      </c>
      <c r="BL46" s="117"/>
      <c r="BM46" s="117"/>
      <c r="BN46" s="117"/>
      <c r="BO46" s="119">
        <v>2</v>
      </c>
      <c r="BP46" s="120">
        <f>IF(Q46=0,"",IF(BO46=0,"",(BO46/Q46)))</f>
        <v>0.4</v>
      </c>
      <c r="BQ46" s="121">
        <v>2</v>
      </c>
      <c r="BR46" s="122">
        <f>IFERROR(BQ46/BO46,"-")</f>
        <v>1</v>
      </c>
      <c r="BS46" s="123">
        <v>53000</v>
      </c>
      <c r="BT46" s="124">
        <f>IFERROR(BS46/BO46,"-")</f>
        <v>26500</v>
      </c>
      <c r="BU46" s="125">
        <v>1</v>
      </c>
      <c r="BV46" s="125"/>
      <c r="BW46" s="125">
        <v>1</v>
      </c>
      <c r="BX46" s="126">
        <v>2</v>
      </c>
      <c r="BY46" s="127">
        <f>IF(Q46=0,"",IF(BX46=0,"",(BX46/Q46)))</f>
        <v>0.4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2</v>
      </c>
      <c r="CQ46" s="141">
        <v>53000</v>
      </c>
      <c r="CR46" s="141">
        <v>50000</v>
      </c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148</v>
      </c>
      <c r="C47" s="189" t="s">
        <v>58</v>
      </c>
      <c r="D47" s="189"/>
      <c r="E47" s="189" t="s">
        <v>97</v>
      </c>
      <c r="F47" s="189" t="s">
        <v>98</v>
      </c>
      <c r="G47" s="189" t="s">
        <v>77</v>
      </c>
      <c r="H47" s="89"/>
      <c r="I47" s="89"/>
      <c r="J47" s="89"/>
      <c r="K47" s="181"/>
      <c r="L47" s="80">
        <v>33</v>
      </c>
      <c r="M47" s="80">
        <v>17</v>
      </c>
      <c r="N47" s="80">
        <v>8</v>
      </c>
      <c r="O47" s="91">
        <v>4</v>
      </c>
      <c r="P47" s="92">
        <v>0</v>
      </c>
      <c r="Q47" s="93">
        <f>O47+P47</f>
        <v>4</v>
      </c>
      <c r="R47" s="81">
        <f>IFERROR(Q47/N47,"-")</f>
        <v>0.5</v>
      </c>
      <c r="S47" s="80">
        <v>0</v>
      </c>
      <c r="T47" s="80">
        <v>0</v>
      </c>
      <c r="U47" s="81">
        <f>IFERROR(T47/(Q47),"-")</f>
        <v>0</v>
      </c>
      <c r="V47" s="82"/>
      <c r="W47" s="83">
        <v>0</v>
      </c>
      <c r="X47" s="81">
        <f>IF(Q47=0,"-",W47/Q47)</f>
        <v>0</v>
      </c>
      <c r="Y47" s="186">
        <v>0</v>
      </c>
      <c r="Z47" s="187">
        <f>IFERROR(Y47/Q47,"-")</f>
        <v>0</v>
      </c>
      <c r="AA47" s="187" t="str">
        <f>IFERROR(Y47/W47,"-")</f>
        <v>-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>
        <v>2</v>
      </c>
      <c r="BP47" s="120">
        <f>IF(Q47=0,"",IF(BO47=0,"",(BO47/Q47)))</f>
        <v>0.5</v>
      </c>
      <c r="BQ47" s="121"/>
      <c r="BR47" s="122">
        <f>IFERROR(BQ47/BO47,"-")</f>
        <v>0</v>
      </c>
      <c r="BS47" s="123"/>
      <c r="BT47" s="124">
        <f>IFERROR(BS47/BO47,"-")</f>
        <v>0</v>
      </c>
      <c r="BU47" s="125"/>
      <c r="BV47" s="125"/>
      <c r="BW47" s="125"/>
      <c r="BX47" s="126">
        <v>2</v>
      </c>
      <c r="BY47" s="127">
        <f>IF(Q47=0,"",IF(BX47=0,"",(BX47/Q47)))</f>
        <v>0.5</v>
      </c>
      <c r="BZ47" s="128"/>
      <c r="CA47" s="129">
        <f>IFERROR(BZ47/BX47,"-")</f>
        <v>0</v>
      </c>
      <c r="CB47" s="130"/>
      <c r="CC47" s="131">
        <f>IFERROR(CB47/BX47,"-")</f>
        <v>0</v>
      </c>
      <c r="CD47" s="132"/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>
        <f>AC48</f>
        <v>0</v>
      </c>
      <c r="B48" s="189" t="s">
        <v>149</v>
      </c>
      <c r="C48" s="189" t="s">
        <v>58</v>
      </c>
      <c r="D48" s="189"/>
      <c r="E48" s="189" t="s">
        <v>150</v>
      </c>
      <c r="F48" s="189" t="s">
        <v>98</v>
      </c>
      <c r="G48" s="189" t="s">
        <v>61</v>
      </c>
      <c r="H48" s="89" t="s">
        <v>113</v>
      </c>
      <c r="I48" s="89" t="s">
        <v>151</v>
      </c>
      <c r="J48" s="89" t="s">
        <v>129</v>
      </c>
      <c r="K48" s="181">
        <v>60000</v>
      </c>
      <c r="L48" s="80">
        <v>0</v>
      </c>
      <c r="M48" s="80">
        <v>0</v>
      </c>
      <c r="N48" s="80">
        <v>39</v>
      </c>
      <c r="O48" s="91">
        <v>0</v>
      </c>
      <c r="P48" s="92">
        <v>0</v>
      </c>
      <c r="Q48" s="93">
        <f>O48+P48</f>
        <v>0</v>
      </c>
      <c r="R48" s="81">
        <f>IFERROR(Q48/N48,"-")</f>
        <v>0</v>
      </c>
      <c r="S48" s="80">
        <v>0</v>
      </c>
      <c r="T48" s="80">
        <v>0</v>
      </c>
      <c r="U48" s="81" t="str">
        <f>IFERROR(T48/(Q48),"-")</f>
        <v>-</v>
      </c>
      <c r="V48" s="82">
        <f>IFERROR(K48/SUM(Q48:Q50),"-")</f>
        <v>60000</v>
      </c>
      <c r="W48" s="83">
        <v>0</v>
      </c>
      <c r="X48" s="81" t="str">
        <f>IF(Q48=0,"-",W48/Q48)</f>
        <v>-</v>
      </c>
      <c r="Y48" s="186">
        <v>0</v>
      </c>
      <c r="Z48" s="187" t="str">
        <f>IFERROR(Y48/Q48,"-")</f>
        <v>-</v>
      </c>
      <c r="AA48" s="187" t="str">
        <f>IFERROR(Y48/W48,"-")</f>
        <v>-</v>
      </c>
      <c r="AB48" s="181">
        <f>SUM(Y48:Y50)-SUM(K48:K50)</f>
        <v>-60000</v>
      </c>
      <c r="AC48" s="85">
        <f>SUM(Y48:Y50)/SUM(K48:K50)</f>
        <v>0</v>
      </c>
      <c r="AD48" s="78"/>
      <c r="AE48" s="94"/>
      <c r="AF48" s="95" t="str">
        <f>IF(Q48=0,"",IF(AE48=0,"",(AE48/Q48)))</f>
        <v/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 t="str">
        <f>IF(Q48=0,"",IF(AN48=0,"",(AN48/Q48)))</f>
        <v/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 t="str">
        <f>IF(Q48=0,"",IF(AW48=0,"",(AW48/Q48)))</f>
        <v/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 t="str">
        <f>IF(Q48=0,"",IF(BF48=0,"",(BF48/Q48)))</f>
        <v/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 t="str">
        <f>IF(Q48=0,"",IF(BO48=0,"",(BO48/Q48)))</f>
        <v/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/>
      <c r="BY48" s="127" t="str">
        <f>IF(Q48=0,"",IF(BX48=0,"",(BX48/Q48)))</f>
        <v/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 t="str">
        <f>IF(Q48=0,"",IF(CG48=0,"",(CG48/Q48)))</f>
        <v/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152</v>
      </c>
      <c r="C49" s="189" t="s">
        <v>58</v>
      </c>
      <c r="D49" s="189"/>
      <c r="E49" s="189" t="s">
        <v>150</v>
      </c>
      <c r="F49" s="189" t="s">
        <v>98</v>
      </c>
      <c r="G49" s="189" t="s">
        <v>61</v>
      </c>
      <c r="H49" s="89"/>
      <c r="I49" s="89"/>
      <c r="J49" s="89"/>
      <c r="K49" s="181"/>
      <c r="L49" s="80">
        <v>7</v>
      </c>
      <c r="M49" s="80">
        <v>0</v>
      </c>
      <c r="N49" s="80">
        <v>41</v>
      </c>
      <c r="O49" s="91">
        <v>1</v>
      </c>
      <c r="P49" s="92">
        <v>0</v>
      </c>
      <c r="Q49" s="93">
        <f>O49+P49</f>
        <v>1</v>
      </c>
      <c r="R49" s="81">
        <f>IFERROR(Q49/N49,"-")</f>
        <v>0.024390243902439</v>
      </c>
      <c r="S49" s="80">
        <v>0</v>
      </c>
      <c r="T49" s="80">
        <v>1</v>
      </c>
      <c r="U49" s="81">
        <f>IFERROR(T49/(Q49),"-")</f>
        <v>1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>
        <v>1</v>
      </c>
      <c r="AO49" s="101">
        <f>IF(Q49=0,"",IF(AN49=0,"",(AN49/Q49)))</f>
        <v>1</v>
      </c>
      <c r="AP49" s="100"/>
      <c r="AQ49" s="102">
        <f>IFERROR(AP49/AN49,"-")</f>
        <v>0</v>
      </c>
      <c r="AR49" s="103"/>
      <c r="AS49" s="104">
        <f>IFERROR(AR49/AN49,"-")</f>
        <v>0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/>
      <c r="BP49" s="120">
        <f>IF(Q49=0,"",IF(BO49=0,"",(BO49/Q49)))</f>
        <v>0</v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153</v>
      </c>
      <c r="C50" s="189" t="s">
        <v>58</v>
      </c>
      <c r="D50" s="189"/>
      <c r="E50" s="189" t="s">
        <v>150</v>
      </c>
      <c r="F50" s="189" t="s">
        <v>98</v>
      </c>
      <c r="G50" s="189" t="s">
        <v>77</v>
      </c>
      <c r="H50" s="89"/>
      <c r="I50" s="89"/>
      <c r="J50" s="89"/>
      <c r="K50" s="181"/>
      <c r="L50" s="80">
        <v>5</v>
      </c>
      <c r="M50" s="80">
        <v>5</v>
      </c>
      <c r="N50" s="80">
        <v>3</v>
      </c>
      <c r="O50" s="91">
        <v>0</v>
      </c>
      <c r="P50" s="92">
        <v>0</v>
      </c>
      <c r="Q50" s="93">
        <f>O50+P50</f>
        <v>0</v>
      </c>
      <c r="R50" s="81">
        <f>IFERROR(Q50/N50,"-")</f>
        <v>0</v>
      </c>
      <c r="S50" s="80">
        <v>0</v>
      </c>
      <c r="T50" s="80">
        <v>0</v>
      </c>
      <c r="U50" s="81" t="str">
        <f>IFERROR(T50/(Q50),"-")</f>
        <v>-</v>
      </c>
      <c r="V50" s="82"/>
      <c r="W50" s="83">
        <v>0</v>
      </c>
      <c r="X50" s="81" t="str">
        <f>IF(Q50=0,"-",W50/Q50)</f>
        <v>-</v>
      </c>
      <c r="Y50" s="186">
        <v>0</v>
      </c>
      <c r="Z50" s="187" t="str">
        <f>IFERROR(Y50/Q50,"-")</f>
        <v>-</v>
      </c>
      <c r="AA50" s="187" t="str">
        <f>IFERROR(Y50/W50,"-")</f>
        <v>-</v>
      </c>
      <c r="AB50" s="181"/>
      <c r="AC50" s="85"/>
      <c r="AD50" s="78"/>
      <c r="AE50" s="94"/>
      <c r="AF50" s="95" t="str">
        <f>IF(Q50=0,"",IF(AE50=0,"",(AE50/Q50)))</f>
        <v/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 t="str">
        <f>IF(Q50=0,"",IF(AN50=0,"",(AN50/Q50)))</f>
        <v/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 t="str">
        <f>IF(Q50=0,"",IF(AW50=0,"",(AW50/Q50)))</f>
        <v/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 t="str">
        <f>IF(Q50=0,"",IF(BF50=0,"",(BF50/Q50)))</f>
        <v/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 t="str">
        <f>IF(Q50=0,"",IF(BO50=0,"",(BO50/Q50)))</f>
        <v/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 t="str">
        <f>IF(Q50=0,"",IF(BX50=0,"",(BX50/Q50)))</f>
        <v/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 t="str">
        <f>IF(Q50=0,"",IF(CG50=0,"",(CG50/Q50)))</f>
        <v/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>
        <f>AC51</f>
        <v>0</v>
      </c>
      <c r="B51" s="189" t="s">
        <v>154</v>
      </c>
      <c r="C51" s="189" t="s">
        <v>58</v>
      </c>
      <c r="D51" s="189"/>
      <c r="E51" s="189" t="s">
        <v>150</v>
      </c>
      <c r="F51" s="189" t="s">
        <v>98</v>
      </c>
      <c r="G51" s="189" t="s">
        <v>61</v>
      </c>
      <c r="H51" s="89" t="s">
        <v>118</v>
      </c>
      <c r="I51" s="89" t="s">
        <v>151</v>
      </c>
      <c r="J51" s="190" t="s">
        <v>155</v>
      </c>
      <c r="K51" s="181">
        <v>60000</v>
      </c>
      <c r="L51" s="80">
        <v>0</v>
      </c>
      <c r="M51" s="80">
        <v>0</v>
      </c>
      <c r="N51" s="80">
        <v>90</v>
      </c>
      <c r="O51" s="91">
        <v>0</v>
      </c>
      <c r="P51" s="92">
        <v>0</v>
      </c>
      <c r="Q51" s="93">
        <f>O51+P51</f>
        <v>0</v>
      </c>
      <c r="R51" s="81">
        <f>IFERROR(Q51/N51,"-")</f>
        <v>0</v>
      </c>
      <c r="S51" s="80">
        <v>0</v>
      </c>
      <c r="T51" s="80">
        <v>0</v>
      </c>
      <c r="U51" s="81" t="str">
        <f>IFERROR(T51/(Q51),"-")</f>
        <v>-</v>
      </c>
      <c r="V51" s="82">
        <f>IFERROR(K51/SUM(Q51:Q53),"-")</f>
        <v>10000</v>
      </c>
      <c r="W51" s="83">
        <v>0</v>
      </c>
      <c r="X51" s="81" t="str">
        <f>IF(Q51=0,"-",W51/Q51)</f>
        <v>-</v>
      </c>
      <c r="Y51" s="186">
        <v>0</v>
      </c>
      <c r="Z51" s="187" t="str">
        <f>IFERROR(Y51/Q51,"-")</f>
        <v>-</v>
      </c>
      <c r="AA51" s="187" t="str">
        <f>IFERROR(Y51/W51,"-")</f>
        <v>-</v>
      </c>
      <c r="AB51" s="181">
        <f>SUM(Y51:Y53)-SUM(K51:K53)</f>
        <v>-60000</v>
      </c>
      <c r="AC51" s="85">
        <f>SUM(Y51:Y53)/SUM(K51:K53)</f>
        <v>0</v>
      </c>
      <c r="AD51" s="78"/>
      <c r="AE51" s="94"/>
      <c r="AF51" s="95" t="str">
        <f>IF(Q51=0,"",IF(AE51=0,"",(AE51/Q51)))</f>
        <v/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 t="str">
        <f>IF(Q51=0,"",IF(AN51=0,"",(AN51/Q51)))</f>
        <v/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 t="str">
        <f>IF(Q51=0,"",IF(AW51=0,"",(AW51/Q51)))</f>
        <v/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 t="str">
        <f>IF(Q51=0,"",IF(BF51=0,"",(BF51/Q51)))</f>
        <v/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/>
      <c r="BP51" s="120" t="str">
        <f>IF(Q51=0,"",IF(BO51=0,"",(BO51/Q51)))</f>
        <v/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/>
      <c r="BY51" s="127" t="str">
        <f>IF(Q51=0,"",IF(BX51=0,"",(BX51/Q51)))</f>
        <v/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 t="str">
        <f>IF(Q51=0,"",IF(CG51=0,"",(CG51/Q51)))</f>
        <v/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156</v>
      </c>
      <c r="C52" s="189" t="s">
        <v>58</v>
      </c>
      <c r="D52" s="189"/>
      <c r="E52" s="189" t="s">
        <v>150</v>
      </c>
      <c r="F52" s="189" t="s">
        <v>98</v>
      </c>
      <c r="G52" s="189" t="s">
        <v>61</v>
      </c>
      <c r="H52" s="89"/>
      <c r="I52" s="89"/>
      <c r="J52" s="89"/>
      <c r="K52" s="181"/>
      <c r="L52" s="80">
        <v>46</v>
      </c>
      <c r="M52" s="80">
        <v>0</v>
      </c>
      <c r="N52" s="80">
        <v>109</v>
      </c>
      <c r="O52" s="91">
        <v>5</v>
      </c>
      <c r="P52" s="92">
        <v>0</v>
      </c>
      <c r="Q52" s="93">
        <f>O52+P52</f>
        <v>5</v>
      </c>
      <c r="R52" s="81">
        <f>IFERROR(Q52/N52,"-")</f>
        <v>0.045871559633028</v>
      </c>
      <c r="S52" s="80">
        <v>1</v>
      </c>
      <c r="T52" s="80">
        <v>1</v>
      </c>
      <c r="U52" s="81">
        <f>IFERROR(T52/(Q52),"-")</f>
        <v>0.2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>
        <v>2</v>
      </c>
      <c r="BG52" s="113">
        <f>IF(Q52=0,"",IF(BF52=0,"",(BF52/Q52)))</f>
        <v>0.4</v>
      </c>
      <c r="BH52" s="112"/>
      <c r="BI52" s="114">
        <f>IFERROR(BH52/BF52,"-")</f>
        <v>0</v>
      </c>
      <c r="BJ52" s="115"/>
      <c r="BK52" s="116">
        <f>IFERROR(BJ52/BF52,"-")</f>
        <v>0</v>
      </c>
      <c r="BL52" s="117"/>
      <c r="BM52" s="117"/>
      <c r="BN52" s="117"/>
      <c r="BO52" s="119">
        <v>2</v>
      </c>
      <c r="BP52" s="120">
        <f>IF(Q52=0,"",IF(BO52=0,"",(BO52/Q52)))</f>
        <v>0.4</v>
      </c>
      <c r="BQ52" s="121"/>
      <c r="BR52" s="122">
        <f>IFERROR(BQ52/BO52,"-")</f>
        <v>0</v>
      </c>
      <c r="BS52" s="123"/>
      <c r="BT52" s="124">
        <f>IFERROR(BS52/BO52,"-")</f>
        <v>0</v>
      </c>
      <c r="BU52" s="125"/>
      <c r="BV52" s="125"/>
      <c r="BW52" s="125"/>
      <c r="BX52" s="126"/>
      <c r="BY52" s="127">
        <f>IF(Q52=0,"",IF(BX52=0,"",(BX52/Q52)))</f>
        <v>0</v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>
        <v>1</v>
      </c>
      <c r="CH52" s="134">
        <f>IF(Q52=0,"",IF(CG52=0,"",(CG52/Q52)))</f>
        <v>0.2</v>
      </c>
      <c r="CI52" s="135"/>
      <c r="CJ52" s="136">
        <f>IFERROR(CI52/CG52,"-")</f>
        <v>0</v>
      </c>
      <c r="CK52" s="137"/>
      <c r="CL52" s="138">
        <f>IFERROR(CK52/CG52,"-")</f>
        <v>0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157</v>
      </c>
      <c r="C53" s="189" t="s">
        <v>58</v>
      </c>
      <c r="D53" s="189"/>
      <c r="E53" s="189" t="s">
        <v>150</v>
      </c>
      <c r="F53" s="189" t="s">
        <v>98</v>
      </c>
      <c r="G53" s="189" t="s">
        <v>77</v>
      </c>
      <c r="H53" s="89"/>
      <c r="I53" s="89"/>
      <c r="J53" s="89"/>
      <c r="K53" s="181"/>
      <c r="L53" s="80">
        <v>12</v>
      </c>
      <c r="M53" s="80">
        <v>11</v>
      </c>
      <c r="N53" s="80">
        <v>1</v>
      </c>
      <c r="O53" s="91">
        <v>1</v>
      </c>
      <c r="P53" s="92">
        <v>0</v>
      </c>
      <c r="Q53" s="93">
        <f>O53+P53</f>
        <v>1</v>
      </c>
      <c r="R53" s="81">
        <f>IFERROR(Q53/N53,"-")</f>
        <v>1</v>
      </c>
      <c r="S53" s="80">
        <v>0</v>
      </c>
      <c r="T53" s="80">
        <v>0</v>
      </c>
      <c r="U53" s="81">
        <f>IFERROR(T53/(Q53),"-")</f>
        <v>0</v>
      </c>
      <c r="V53" s="82"/>
      <c r="W53" s="83">
        <v>0</v>
      </c>
      <c r="X53" s="81">
        <f>IF(Q53=0,"-",W53/Q53)</f>
        <v>0</v>
      </c>
      <c r="Y53" s="186">
        <v>0</v>
      </c>
      <c r="Z53" s="187">
        <f>IFERROR(Y53/Q53,"-")</f>
        <v>0</v>
      </c>
      <c r="AA53" s="187" t="str">
        <f>IFERROR(Y53/W53,"-")</f>
        <v>-</v>
      </c>
      <c r="AB53" s="181"/>
      <c r="AC53" s="85"/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>
        <f>IF(Q53=0,"",IF(BF53=0,"",(BF53/Q53)))</f>
        <v>0</v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>
        <v>1</v>
      </c>
      <c r="BP53" s="120">
        <f>IF(Q53=0,"",IF(BO53=0,"",(BO53/Q53)))</f>
        <v>1</v>
      </c>
      <c r="BQ53" s="121"/>
      <c r="BR53" s="122">
        <f>IFERROR(BQ53/BO53,"-")</f>
        <v>0</v>
      </c>
      <c r="BS53" s="123"/>
      <c r="BT53" s="124">
        <f>IFERROR(BS53/BO53,"-")</f>
        <v>0</v>
      </c>
      <c r="BU53" s="125"/>
      <c r="BV53" s="125"/>
      <c r="BW53" s="125"/>
      <c r="BX53" s="126"/>
      <c r="BY53" s="127">
        <f>IF(Q53=0,"",IF(BX53=0,"",(BX53/Q53)))</f>
        <v>0</v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>
        <f>AC54</f>
        <v>0</v>
      </c>
      <c r="B54" s="189" t="s">
        <v>158</v>
      </c>
      <c r="C54" s="189" t="s">
        <v>58</v>
      </c>
      <c r="D54" s="189"/>
      <c r="E54" s="189" t="s">
        <v>150</v>
      </c>
      <c r="F54" s="189" t="s">
        <v>98</v>
      </c>
      <c r="G54" s="189" t="s">
        <v>61</v>
      </c>
      <c r="H54" s="89" t="s">
        <v>123</v>
      </c>
      <c r="I54" s="89" t="s">
        <v>151</v>
      </c>
      <c r="J54" s="89" t="s">
        <v>129</v>
      </c>
      <c r="K54" s="181">
        <v>65000</v>
      </c>
      <c r="L54" s="80">
        <v>0</v>
      </c>
      <c r="M54" s="80">
        <v>0</v>
      </c>
      <c r="N54" s="80">
        <v>31</v>
      </c>
      <c r="O54" s="91">
        <v>0</v>
      </c>
      <c r="P54" s="92">
        <v>0</v>
      </c>
      <c r="Q54" s="93">
        <f>O54+P54</f>
        <v>0</v>
      </c>
      <c r="R54" s="81">
        <f>IFERROR(Q54/N54,"-")</f>
        <v>0</v>
      </c>
      <c r="S54" s="80">
        <v>0</v>
      </c>
      <c r="T54" s="80">
        <v>0</v>
      </c>
      <c r="U54" s="81" t="str">
        <f>IFERROR(T54/(Q54),"-")</f>
        <v>-</v>
      </c>
      <c r="V54" s="82">
        <f>IFERROR(K54/SUM(Q54:Q56),"-")</f>
        <v>10833.333333333</v>
      </c>
      <c r="W54" s="83">
        <v>0</v>
      </c>
      <c r="X54" s="81" t="str">
        <f>IF(Q54=0,"-",W54/Q54)</f>
        <v>-</v>
      </c>
      <c r="Y54" s="186">
        <v>0</v>
      </c>
      <c r="Z54" s="187" t="str">
        <f>IFERROR(Y54/Q54,"-")</f>
        <v>-</v>
      </c>
      <c r="AA54" s="187" t="str">
        <f>IFERROR(Y54/W54,"-")</f>
        <v>-</v>
      </c>
      <c r="AB54" s="181">
        <f>SUM(Y54:Y56)-SUM(K54:K56)</f>
        <v>-65000</v>
      </c>
      <c r="AC54" s="85">
        <f>SUM(Y54:Y56)/SUM(K54:K56)</f>
        <v>0</v>
      </c>
      <c r="AD54" s="78"/>
      <c r="AE54" s="94"/>
      <c r="AF54" s="95" t="str">
        <f>IF(Q54=0,"",IF(AE54=0,"",(AE54/Q54)))</f>
        <v/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 t="str">
        <f>IF(Q54=0,"",IF(AN54=0,"",(AN54/Q54)))</f>
        <v/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 t="str">
        <f>IF(Q54=0,"",IF(AW54=0,"",(AW54/Q54)))</f>
        <v/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 t="str">
        <f>IF(Q54=0,"",IF(BF54=0,"",(BF54/Q54)))</f>
        <v/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/>
      <c r="BP54" s="120" t="str">
        <f>IF(Q54=0,"",IF(BO54=0,"",(BO54/Q54)))</f>
        <v/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/>
      <c r="BY54" s="127" t="str">
        <f>IF(Q54=0,"",IF(BX54=0,"",(BX54/Q54)))</f>
        <v/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 t="str">
        <f>IF(Q54=0,"",IF(CG54=0,"",(CG54/Q54)))</f>
        <v/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159</v>
      </c>
      <c r="C55" s="189" t="s">
        <v>58</v>
      </c>
      <c r="D55" s="189"/>
      <c r="E55" s="189" t="s">
        <v>150</v>
      </c>
      <c r="F55" s="189" t="s">
        <v>98</v>
      </c>
      <c r="G55" s="189" t="s">
        <v>61</v>
      </c>
      <c r="H55" s="89"/>
      <c r="I55" s="89"/>
      <c r="J55" s="89"/>
      <c r="K55" s="181"/>
      <c r="L55" s="80">
        <v>15</v>
      </c>
      <c r="M55" s="80">
        <v>0</v>
      </c>
      <c r="N55" s="80">
        <v>42</v>
      </c>
      <c r="O55" s="91">
        <v>5</v>
      </c>
      <c r="P55" s="92">
        <v>0</v>
      </c>
      <c r="Q55" s="93">
        <f>O55+P55</f>
        <v>5</v>
      </c>
      <c r="R55" s="81">
        <f>IFERROR(Q55/N55,"-")</f>
        <v>0.11904761904762</v>
      </c>
      <c r="S55" s="80">
        <v>0</v>
      </c>
      <c r="T55" s="80">
        <v>0</v>
      </c>
      <c r="U55" s="81">
        <f>IFERROR(T55/(Q55),"-")</f>
        <v>0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>
        <v>1</v>
      </c>
      <c r="AF55" s="95">
        <f>IF(Q55=0,"",IF(AE55=0,"",(AE55/Q55)))</f>
        <v>0.2</v>
      </c>
      <c r="AG55" s="94"/>
      <c r="AH55" s="96">
        <f>IFERROR(AG55/AE55,"-")</f>
        <v>0</v>
      </c>
      <c r="AI55" s="97"/>
      <c r="AJ55" s="98">
        <f>IFERROR(AI55/AE55,"-")</f>
        <v>0</v>
      </c>
      <c r="AK55" s="99"/>
      <c r="AL55" s="99"/>
      <c r="AM55" s="99"/>
      <c r="AN55" s="100">
        <v>1</v>
      </c>
      <c r="AO55" s="101">
        <f>IF(Q55=0,"",IF(AN55=0,"",(AN55/Q55)))</f>
        <v>0.2</v>
      </c>
      <c r="AP55" s="100"/>
      <c r="AQ55" s="102">
        <f>IFERROR(AP55/AN55,"-")</f>
        <v>0</v>
      </c>
      <c r="AR55" s="103"/>
      <c r="AS55" s="104">
        <f>IFERROR(AR55/AN55,"-")</f>
        <v>0</v>
      </c>
      <c r="AT55" s="105"/>
      <c r="AU55" s="105"/>
      <c r="AV55" s="105"/>
      <c r="AW55" s="106">
        <v>1</v>
      </c>
      <c r="AX55" s="107">
        <f>IF(Q55=0,"",IF(AW55=0,"",(AW55/Q55)))</f>
        <v>0.2</v>
      </c>
      <c r="AY55" s="106"/>
      <c r="AZ55" s="108">
        <f>IFERROR(AY55/AW55,"-")</f>
        <v>0</v>
      </c>
      <c r="BA55" s="109"/>
      <c r="BB55" s="110">
        <f>IFERROR(BA55/AW55,"-")</f>
        <v>0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/>
      <c r="BP55" s="120">
        <f>IF(Q55=0,"",IF(BO55=0,"",(BO55/Q55)))</f>
        <v>0</v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>
        <v>2</v>
      </c>
      <c r="BY55" s="127">
        <f>IF(Q55=0,"",IF(BX55=0,"",(BX55/Q55)))</f>
        <v>0.4</v>
      </c>
      <c r="BZ55" s="128"/>
      <c r="CA55" s="129">
        <f>IFERROR(BZ55/BX55,"-")</f>
        <v>0</v>
      </c>
      <c r="CB55" s="130"/>
      <c r="CC55" s="131">
        <f>IFERROR(CB55/BX55,"-")</f>
        <v>0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160</v>
      </c>
      <c r="C56" s="189" t="s">
        <v>58</v>
      </c>
      <c r="D56" s="189"/>
      <c r="E56" s="189" t="s">
        <v>150</v>
      </c>
      <c r="F56" s="189" t="s">
        <v>98</v>
      </c>
      <c r="G56" s="189" t="s">
        <v>77</v>
      </c>
      <c r="H56" s="89"/>
      <c r="I56" s="89"/>
      <c r="J56" s="89"/>
      <c r="K56" s="181"/>
      <c r="L56" s="80">
        <v>14</v>
      </c>
      <c r="M56" s="80">
        <v>9</v>
      </c>
      <c r="N56" s="80">
        <v>2</v>
      </c>
      <c r="O56" s="91">
        <v>1</v>
      </c>
      <c r="P56" s="92">
        <v>0</v>
      </c>
      <c r="Q56" s="93">
        <f>O56+P56</f>
        <v>1</v>
      </c>
      <c r="R56" s="81">
        <f>IFERROR(Q56/N56,"-")</f>
        <v>0.5</v>
      </c>
      <c r="S56" s="80">
        <v>0</v>
      </c>
      <c r="T56" s="80">
        <v>0</v>
      </c>
      <c r="U56" s="81">
        <f>IFERROR(T56/(Q56),"-")</f>
        <v>0</v>
      </c>
      <c r="V56" s="82"/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>
        <f>IF(Q56=0,"",IF(BF56=0,"",(BF56/Q56)))</f>
        <v>0</v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>
        <v>1</v>
      </c>
      <c r="BP56" s="120">
        <f>IF(Q56=0,"",IF(BO56=0,"",(BO56/Q56)))</f>
        <v>1</v>
      </c>
      <c r="BQ56" s="121">
        <v>1</v>
      </c>
      <c r="BR56" s="122">
        <f>IFERROR(BQ56/BO56,"-")</f>
        <v>1</v>
      </c>
      <c r="BS56" s="123">
        <v>206000</v>
      </c>
      <c r="BT56" s="124">
        <f>IFERROR(BS56/BO56,"-")</f>
        <v>206000</v>
      </c>
      <c r="BU56" s="125"/>
      <c r="BV56" s="125"/>
      <c r="BW56" s="125">
        <v>1</v>
      </c>
      <c r="BX56" s="126"/>
      <c r="BY56" s="127">
        <f>IF(Q56=0,"",IF(BX56=0,"",(BX56/Q56)))</f>
        <v>0</v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>
        <v>206000</v>
      </c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>
        <f>AC57</f>
        <v>6.2923076923077</v>
      </c>
      <c r="B57" s="189" t="s">
        <v>161</v>
      </c>
      <c r="C57" s="189" t="s">
        <v>58</v>
      </c>
      <c r="D57" s="189"/>
      <c r="E57" s="189" t="s">
        <v>162</v>
      </c>
      <c r="F57" s="189" t="s">
        <v>134</v>
      </c>
      <c r="G57" s="189" t="s">
        <v>82</v>
      </c>
      <c r="H57" s="89" t="s">
        <v>123</v>
      </c>
      <c r="I57" s="89" t="s">
        <v>151</v>
      </c>
      <c r="J57" s="190" t="s">
        <v>64</v>
      </c>
      <c r="K57" s="181">
        <v>65000</v>
      </c>
      <c r="L57" s="80">
        <v>12</v>
      </c>
      <c r="M57" s="80">
        <v>0</v>
      </c>
      <c r="N57" s="80">
        <v>42</v>
      </c>
      <c r="O57" s="91">
        <v>4</v>
      </c>
      <c r="P57" s="92">
        <v>0</v>
      </c>
      <c r="Q57" s="93">
        <f>O57+P57</f>
        <v>4</v>
      </c>
      <c r="R57" s="81">
        <f>IFERROR(Q57/N57,"-")</f>
        <v>0.095238095238095</v>
      </c>
      <c r="S57" s="80">
        <v>0</v>
      </c>
      <c r="T57" s="80">
        <v>2</v>
      </c>
      <c r="U57" s="81">
        <f>IFERROR(T57/(Q57),"-")</f>
        <v>0.5</v>
      </c>
      <c r="V57" s="82">
        <f>IFERROR(K57/SUM(Q57:Q58),"-")</f>
        <v>10833.333333333</v>
      </c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>
        <f>SUM(Y57:Y58)-SUM(K57:K58)</f>
        <v>344000</v>
      </c>
      <c r="AC57" s="85">
        <f>SUM(Y57:Y58)/SUM(K57:K58)</f>
        <v>6.2923076923077</v>
      </c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>
        <v>1</v>
      </c>
      <c r="AO57" s="101">
        <f>IF(Q57=0,"",IF(AN57=0,"",(AN57/Q57)))</f>
        <v>0.25</v>
      </c>
      <c r="AP57" s="100"/>
      <c r="AQ57" s="102">
        <f>IFERROR(AP57/AN57,"-")</f>
        <v>0</v>
      </c>
      <c r="AR57" s="103"/>
      <c r="AS57" s="104">
        <f>IFERROR(AR57/AN57,"-")</f>
        <v>0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>
        <f>IF(Q57=0,"",IF(BF57=0,"",(BF57/Q57)))</f>
        <v>0</v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>
        <v>2</v>
      </c>
      <c r="BP57" s="120">
        <f>IF(Q57=0,"",IF(BO57=0,"",(BO57/Q57)))</f>
        <v>0.5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>
        <v>1</v>
      </c>
      <c r="BY57" s="127">
        <f>IF(Q57=0,"",IF(BX57=0,"",(BX57/Q57)))</f>
        <v>0.25</v>
      </c>
      <c r="BZ57" s="128"/>
      <c r="CA57" s="129">
        <f>IFERROR(BZ57/BX57,"-")</f>
        <v>0</v>
      </c>
      <c r="CB57" s="130"/>
      <c r="CC57" s="131">
        <f>IFERROR(CB57/BX57,"-")</f>
        <v>0</v>
      </c>
      <c r="CD57" s="132"/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163</v>
      </c>
      <c r="C58" s="189" t="s">
        <v>58</v>
      </c>
      <c r="D58" s="189"/>
      <c r="E58" s="189" t="s">
        <v>162</v>
      </c>
      <c r="F58" s="189" t="s">
        <v>134</v>
      </c>
      <c r="G58" s="189" t="s">
        <v>77</v>
      </c>
      <c r="H58" s="89"/>
      <c r="I58" s="89"/>
      <c r="J58" s="89"/>
      <c r="K58" s="181"/>
      <c r="L58" s="80">
        <v>14</v>
      </c>
      <c r="M58" s="80">
        <v>14</v>
      </c>
      <c r="N58" s="80">
        <v>4</v>
      </c>
      <c r="O58" s="91">
        <v>2</v>
      </c>
      <c r="P58" s="92">
        <v>0</v>
      </c>
      <c r="Q58" s="93">
        <f>O58+P58</f>
        <v>2</v>
      </c>
      <c r="R58" s="81">
        <f>IFERROR(Q58/N58,"-")</f>
        <v>0.5</v>
      </c>
      <c r="S58" s="80">
        <v>1</v>
      </c>
      <c r="T58" s="80">
        <v>0</v>
      </c>
      <c r="U58" s="81">
        <f>IFERROR(T58/(Q58),"-")</f>
        <v>0</v>
      </c>
      <c r="V58" s="82"/>
      <c r="W58" s="83">
        <v>2</v>
      </c>
      <c r="X58" s="81">
        <f>IF(Q58=0,"-",W58/Q58)</f>
        <v>1</v>
      </c>
      <c r="Y58" s="186">
        <v>409000</v>
      </c>
      <c r="Z58" s="187">
        <f>IFERROR(Y58/Q58,"-")</f>
        <v>204500</v>
      </c>
      <c r="AA58" s="187">
        <f>IFERROR(Y58/W58,"-")</f>
        <v>204500</v>
      </c>
      <c r="AB58" s="181"/>
      <c r="AC58" s="85"/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>
        <f>IF(Q58=0,"",IF(BF58=0,"",(BF58/Q58)))</f>
        <v>0</v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>
        <v>1</v>
      </c>
      <c r="BP58" s="120">
        <f>IF(Q58=0,"",IF(BO58=0,"",(BO58/Q58)))</f>
        <v>0.5</v>
      </c>
      <c r="BQ58" s="121">
        <v>1</v>
      </c>
      <c r="BR58" s="122">
        <f>IFERROR(BQ58/BO58,"-")</f>
        <v>1</v>
      </c>
      <c r="BS58" s="123">
        <v>6000</v>
      </c>
      <c r="BT58" s="124">
        <f>IFERROR(BS58/BO58,"-")</f>
        <v>6000</v>
      </c>
      <c r="BU58" s="125"/>
      <c r="BV58" s="125">
        <v>1</v>
      </c>
      <c r="BW58" s="125"/>
      <c r="BX58" s="126"/>
      <c r="BY58" s="127">
        <f>IF(Q58=0,"",IF(BX58=0,"",(BX58/Q58)))</f>
        <v>0</v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>
        <v>1</v>
      </c>
      <c r="CH58" s="134">
        <f>IF(Q58=0,"",IF(CG58=0,"",(CG58/Q58)))</f>
        <v>0.5</v>
      </c>
      <c r="CI58" s="135">
        <v>1</v>
      </c>
      <c r="CJ58" s="136">
        <f>IFERROR(CI58/CG58,"-")</f>
        <v>1</v>
      </c>
      <c r="CK58" s="137">
        <v>403000</v>
      </c>
      <c r="CL58" s="138">
        <f>IFERROR(CK58/CG58,"-")</f>
        <v>403000</v>
      </c>
      <c r="CM58" s="139"/>
      <c r="CN58" s="139"/>
      <c r="CO58" s="139">
        <v>1</v>
      </c>
      <c r="CP58" s="140">
        <v>2</v>
      </c>
      <c r="CQ58" s="141">
        <v>409000</v>
      </c>
      <c r="CR58" s="141">
        <v>403000</v>
      </c>
      <c r="CS58" s="141"/>
      <c r="CT58" s="142" t="str">
        <f>IF(AND(CR58=0,CS58=0),"",IF(AND(CR58&lt;=100000,CS58&lt;=100000),"",IF(CR58/CQ58&gt;0.7,"男高",IF(CS58/CQ58&gt;0.7,"女高",""))))</f>
        <v>男高</v>
      </c>
    </row>
    <row r="59" spans="1:99">
      <c r="A59" s="79">
        <f>AC59</f>
        <v>0</v>
      </c>
      <c r="B59" s="189" t="s">
        <v>164</v>
      </c>
      <c r="C59" s="189" t="s">
        <v>58</v>
      </c>
      <c r="D59" s="189"/>
      <c r="E59" s="189" t="s">
        <v>165</v>
      </c>
      <c r="F59" s="189" t="s">
        <v>166</v>
      </c>
      <c r="G59" s="189" t="s">
        <v>61</v>
      </c>
      <c r="H59" s="89" t="s">
        <v>167</v>
      </c>
      <c r="I59" s="89" t="s">
        <v>168</v>
      </c>
      <c r="J59" s="89" t="s">
        <v>169</v>
      </c>
      <c r="K59" s="181">
        <v>50000</v>
      </c>
      <c r="L59" s="80">
        <v>5</v>
      </c>
      <c r="M59" s="80">
        <v>0</v>
      </c>
      <c r="N59" s="80">
        <v>26</v>
      </c>
      <c r="O59" s="91">
        <v>2</v>
      </c>
      <c r="P59" s="92">
        <v>0</v>
      </c>
      <c r="Q59" s="93">
        <f>O59+P59</f>
        <v>2</v>
      </c>
      <c r="R59" s="81">
        <f>IFERROR(Q59/N59,"-")</f>
        <v>0.076923076923077</v>
      </c>
      <c r="S59" s="80">
        <v>0</v>
      </c>
      <c r="T59" s="80">
        <v>2</v>
      </c>
      <c r="U59" s="81">
        <f>IFERROR(T59/(Q59),"-")</f>
        <v>1</v>
      </c>
      <c r="V59" s="82">
        <f>IFERROR(K59/SUM(Q59:Q60),"-")</f>
        <v>12500</v>
      </c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>
        <f>SUM(Y59:Y60)-SUM(K59:K60)</f>
        <v>-50000</v>
      </c>
      <c r="AC59" s="85">
        <f>SUM(Y59:Y60)/SUM(K59:K60)</f>
        <v>0</v>
      </c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>
        <v>1</v>
      </c>
      <c r="AX59" s="107">
        <f>IF(Q59=0,"",IF(AW59=0,"",(AW59/Q59)))</f>
        <v>0.5</v>
      </c>
      <c r="AY59" s="106"/>
      <c r="AZ59" s="108">
        <f>IFERROR(AY59/AW59,"-")</f>
        <v>0</v>
      </c>
      <c r="BA59" s="109"/>
      <c r="BB59" s="110">
        <f>IFERROR(BA59/AW59,"-")</f>
        <v>0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>
        <v>1</v>
      </c>
      <c r="BP59" s="120">
        <f>IF(Q59=0,"",IF(BO59=0,"",(BO59/Q59)))</f>
        <v>0.5</v>
      </c>
      <c r="BQ59" s="121"/>
      <c r="BR59" s="122">
        <f>IFERROR(BQ59/BO59,"-")</f>
        <v>0</v>
      </c>
      <c r="BS59" s="123"/>
      <c r="BT59" s="124">
        <f>IFERROR(BS59/BO59,"-")</f>
        <v>0</v>
      </c>
      <c r="BU59" s="125"/>
      <c r="BV59" s="125"/>
      <c r="BW59" s="125"/>
      <c r="BX59" s="126"/>
      <c r="BY59" s="127">
        <f>IF(Q59=0,"",IF(BX59=0,"",(BX59/Q59)))</f>
        <v>0</v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170</v>
      </c>
      <c r="C60" s="189" t="s">
        <v>58</v>
      </c>
      <c r="D60" s="189"/>
      <c r="E60" s="189" t="s">
        <v>165</v>
      </c>
      <c r="F60" s="189" t="s">
        <v>166</v>
      </c>
      <c r="G60" s="189" t="s">
        <v>77</v>
      </c>
      <c r="H60" s="89"/>
      <c r="I60" s="89"/>
      <c r="J60" s="89"/>
      <c r="K60" s="181"/>
      <c r="L60" s="80">
        <v>8</v>
      </c>
      <c r="M60" s="80">
        <v>8</v>
      </c>
      <c r="N60" s="80">
        <v>3</v>
      </c>
      <c r="O60" s="91">
        <v>2</v>
      </c>
      <c r="P60" s="92">
        <v>0</v>
      </c>
      <c r="Q60" s="93">
        <f>O60+P60</f>
        <v>2</v>
      </c>
      <c r="R60" s="81">
        <f>IFERROR(Q60/N60,"-")</f>
        <v>0.66666666666667</v>
      </c>
      <c r="S60" s="80">
        <v>0</v>
      </c>
      <c r="T60" s="80">
        <v>0</v>
      </c>
      <c r="U60" s="81">
        <f>IFERROR(T60/(Q60),"-")</f>
        <v>0</v>
      </c>
      <c r="V60" s="82"/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/>
      <c r="AC60" s="85"/>
      <c r="AD60" s="78"/>
      <c r="AE60" s="94">
        <v>1</v>
      </c>
      <c r="AF60" s="95">
        <f>IF(Q60=0,"",IF(AE60=0,"",(AE60/Q60)))</f>
        <v>0.5</v>
      </c>
      <c r="AG60" s="94"/>
      <c r="AH60" s="96">
        <f>IFERROR(AG60/AE60,"-")</f>
        <v>0</v>
      </c>
      <c r="AI60" s="97"/>
      <c r="AJ60" s="98">
        <f>IFERROR(AI60/AE60,"-")</f>
        <v>0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>
        <f>IF(Q60=0,"",IF(BF60=0,"",(BF60/Q60)))</f>
        <v>0</v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>
        <v>1</v>
      </c>
      <c r="BP60" s="120">
        <f>IF(Q60=0,"",IF(BO60=0,"",(BO60/Q60)))</f>
        <v>0.5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/>
      <c r="BY60" s="127">
        <f>IF(Q60=0,"",IF(BX60=0,"",(BX60/Q60)))</f>
        <v>0</v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>
        <f>AC61</f>
        <v>0.5</v>
      </c>
      <c r="B61" s="189" t="s">
        <v>171</v>
      </c>
      <c r="C61" s="189" t="s">
        <v>58</v>
      </c>
      <c r="D61" s="189"/>
      <c r="E61" s="189" t="s">
        <v>172</v>
      </c>
      <c r="F61" s="189" t="s">
        <v>173</v>
      </c>
      <c r="G61" s="189" t="s">
        <v>82</v>
      </c>
      <c r="H61" s="89" t="s">
        <v>167</v>
      </c>
      <c r="I61" s="89" t="s">
        <v>168</v>
      </c>
      <c r="J61" s="89" t="s">
        <v>174</v>
      </c>
      <c r="K61" s="181">
        <v>50000</v>
      </c>
      <c r="L61" s="80">
        <v>6</v>
      </c>
      <c r="M61" s="80">
        <v>0</v>
      </c>
      <c r="N61" s="80">
        <v>34</v>
      </c>
      <c r="O61" s="91">
        <v>2</v>
      </c>
      <c r="P61" s="92">
        <v>0</v>
      </c>
      <c r="Q61" s="93">
        <f>O61+P61</f>
        <v>2</v>
      </c>
      <c r="R61" s="81">
        <f>IFERROR(Q61/N61,"-")</f>
        <v>0.058823529411765</v>
      </c>
      <c r="S61" s="80">
        <v>0</v>
      </c>
      <c r="T61" s="80">
        <v>0</v>
      </c>
      <c r="U61" s="81">
        <f>IFERROR(T61/(Q61),"-")</f>
        <v>0</v>
      </c>
      <c r="V61" s="82">
        <f>IFERROR(K61/SUM(Q61:Q62),"-")</f>
        <v>16666.666666667</v>
      </c>
      <c r="W61" s="83">
        <v>1</v>
      </c>
      <c r="X61" s="81">
        <f>IF(Q61=0,"-",W61/Q61)</f>
        <v>0.5</v>
      </c>
      <c r="Y61" s="186">
        <v>25000</v>
      </c>
      <c r="Z61" s="187">
        <f>IFERROR(Y61/Q61,"-")</f>
        <v>12500</v>
      </c>
      <c r="AA61" s="187">
        <f>IFERROR(Y61/W61,"-")</f>
        <v>25000</v>
      </c>
      <c r="AB61" s="181">
        <f>SUM(Y61:Y62)-SUM(K61:K62)</f>
        <v>-25000</v>
      </c>
      <c r="AC61" s="85">
        <f>SUM(Y61:Y62)/SUM(K61:K62)</f>
        <v>0.5</v>
      </c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>
        <f>IF(Q61=0,"",IF(BF61=0,"",(BF61/Q61)))</f>
        <v>0</v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>
        <v>1</v>
      </c>
      <c r="BP61" s="120">
        <f>IF(Q61=0,"",IF(BO61=0,"",(BO61/Q61)))</f>
        <v>0.5</v>
      </c>
      <c r="BQ61" s="121"/>
      <c r="BR61" s="122">
        <f>IFERROR(BQ61/BO61,"-")</f>
        <v>0</v>
      </c>
      <c r="BS61" s="123"/>
      <c r="BT61" s="124">
        <f>IFERROR(BS61/BO61,"-")</f>
        <v>0</v>
      </c>
      <c r="BU61" s="125"/>
      <c r="BV61" s="125"/>
      <c r="BW61" s="125"/>
      <c r="BX61" s="126"/>
      <c r="BY61" s="127">
        <f>IF(Q61=0,"",IF(BX61=0,"",(BX61/Q61)))</f>
        <v>0</v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>
        <v>1</v>
      </c>
      <c r="CH61" s="134">
        <f>IF(Q61=0,"",IF(CG61=0,"",(CG61/Q61)))</f>
        <v>0.5</v>
      </c>
      <c r="CI61" s="135">
        <v>1</v>
      </c>
      <c r="CJ61" s="136">
        <f>IFERROR(CI61/CG61,"-")</f>
        <v>1</v>
      </c>
      <c r="CK61" s="137">
        <v>25000</v>
      </c>
      <c r="CL61" s="138">
        <f>IFERROR(CK61/CG61,"-")</f>
        <v>25000</v>
      </c>
      <c r="CM61" s="139"/>
      <c r="CN61" s="139"/>
      <c r="CO61" s="139">
        <v>1</v>
      </c>
      <c r="CP61" s="140">
        <v>1</v>
      </c>
      <c r="CQ61" s="141">
        <v>25000</v>
      </c>
      <c r="CR61" s="141">
        <v>25000</v>
      </c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175</v>
      </c>
      <c r="C62" s="189" t="s">
        <v>58</v>
      </c>
      <c r="D62" s="189"/>
      <c r="E62" s="189" t="s">
        <v>172</v>
      </c>
      <c r="F62" s="189" t="s">
        <v>173</v>
      </c>
      <c r="G62" s="189" t="s">
        <v>77</v>
      </c>
      <c r="H62" s="89"/>
      <c r="I62" s="89"/>
      <c r="J62" s="89"/>
      <c r="K62" s="181"/>
      <c r="L62" s="80">
        <v>7</v>
      </c>
      <c r="M62" s="80">
        <v>7</v>
      </c>
      <c r="N62" s="80">
        <v>0</v>
      </c>
      <c r="O62" s="91">
        <v>1</v>
      </c>
      <c r="P62" s="92">
        <v>0</v>
      </c>
      <c r="Q62" s="93">
        <f>O62+P62</f>
        <v>1</v>
      </c>
      <c r="R62" s="81" t="str">
        <f>IFERROR(Q62/N62,"-")</f>
        <v>-</v>
      </c>
      <c r="S62" s="80">
        <v>0</v>
      </c>
      <c r="T62" s="80">
        <v>0</v>
      </c>
      <c r="U62" s="81">
        <f>IFERROR(T62/(Q62),"-")</f>
        <v>0</v>
      </c>
      <c r="V62" s="82"/>
      <c r="W62" s="83">
        <v>0</v>
      </c>
      <c r="X62" s="81">
        <f>IF(Q62=0,"-",W62/Q62)</f>
        <v>0</v>
      </c>
      <c r="Y62" s="186">
        <v>0</v>
      </c>
      <c r="Z62" s="187">
        <f>IFERROR(Y62/Q62,"-")</f>
        <v>0</v>
      </c>
      <c r="AA62" s="187" t="str">
        <f>IFERROR(Y62/W62,"-")</f>
        <v>-</v>
      </c>
      <c r="AB62" s="181"/>
      <c r="AC62" s="85"/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>
        <v>1</v>
      </c>
      <c r="BP62" s="120">
        <f>IF(Q62=0,"",IF(BO62=0,"",(BO62/Q62)))</f>
        <v>1</v>
      </c>
      <c r="BQ62" s="121">
        <v>1</v>
      </c>
      <c r="BR62" s="122">
        <f>IFERROR(BQ62/BO62,"-")</f>
        <v>1</v>
      </c>
      <c r="BS62" s="123">
        <v>6000</v>
      </c>
      <c r="BT62" s="124">
        <f>IFERROR(BS62/BO62,"-")</f>
        <v>6000</v>
      </c>
      <c r="BU62" s="125"/>
      <c r="BV62" s="125">
        <v>1</v>
      </c>
      <c r="BW62" s="125"/>
      <c r="BX62" s="126"/>
      <c r="BY62" s="127">
        <f>IF(Q62=0,"",IF(BX62=0,"",(BX62/Q62)))</f>
        <v>0</v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/>
      <c r="CH62" s="134">
        <f>IF(Q62=0,"",IF(CG62=0,"",(CG62/Q62)))</f>
        <v>0</v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>
        <v>6000</v>
      </c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>
        <f>AC63</f>
        <v>0</v>
      </c>
      <c r="B63" s="189" t="s">
        <v>176</v>
      </c>
      <c r="C63" s="189" t="s">
        <v>58</v>
      </c>
      <c r="D63" s="189"/>
      <c r="E63" s="189" t="s">
        <v>177</v>
      </c>
      <c r="F63" s="189" t="s">
        <v>178</v>
      </c>
      <c r="G63" s="189" t="s">
        <v>61</v>
      </c>
      <c r="H63" s="89" t="s">
        <v>128</v>
      </c>
      <c r="I63" s="89" t="s">
        <v>179</v>
      </c>
      <c r="J63" s="190" t="s">
        <v>109</v>
      </c>
      <c r="K63" s="181">
        <v>80000</v>
      </c>
      <c r="L63" s="80">
        <v>3</v>
      </c>
      <c r="M63" s="80">
        <v>0</v>
      </c>
      <c r="N63" s="80">
        <v>86</v>
      </c>
      <c r="O63" s="91">
        <v>1</v>
      </c>
      <c r="P63" s="92">
        <v>0</v>
      </c>
      <c r="Q63" s="93">
        <f>O63+P63</f>
        <v>1</v>
      </c>
      <c r="R63" s="81">
        <f>IFERROR(Q63/N63,"-")</f>
        <v>0.011627906976744</v>
      </c>
      <c r="S63" s="80">
        <v>0</v>
      </c>
      <c r="T63" s="80">
        <v>1</v>
      </c>
      <c r="U63" s="81">
        <f>IFERROR(T63/(Q63),"-")</f>
        <v>1</v>
      </c>
      <c r="V63" s="82">
        <f>IFERROR(K63/SUM(Q63:Q67),"-")</f>
        <v>8888.8888888889</v>
      </c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>
        <f>SUM(Y63:Y67)-SUM(K63:K67)</f>
        <v>-80000</v>
      </c>
      <c r="AC63" s="85">
        <f>SUM(Y63:Y67)/SUM(K63:K67)</f>
        <v>0</v>
      </c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/>
      <c r="BG63" s="113">
        <f>IF(Q63=0,"",IF(BF63=0,"",(BF63/Q63)))</f>
        <v>0</v>
      </c>
      <c r="BH63" s="112"/>
      <c r="BI63" s="114" t="str">
        <f>IFERROR(BH63/BF63,"-")</f>
        <v>-</v>
      </c>
      <c r="BJ63" s="115"/>
      <c r="BK63" s="116" t="str">
        <f>IFERROR(BJ63/BF63,"-")</f>
        <v>-</v>
      </c>
      <c r="BL63" s="117"/>
      <c r="BM63" s="117"/>
      <c r="BN63" s="117"/>
      <c r="BO63" s="119">
        <v>1</v>
      </c>
      <c r="BP63" s="120">
        <f>IF(Q63=0,"",IF(BO63=0,"",(BO63/Q63)))</f>
        <v>1</v>
      </c>
      <c r="BQ63" s="121"/>
      <c r="BR63" s="122">
        <f>IFERROR(BQ63/BO63,"-")</f>
        <v>0</v>
      </c>
      <c r="BS63" s="123"/>
      <c r="BT63" s="124">
        <f>IFERROR(BS63/BO63,"-")</f>
        <v>0</v>
      </c>
      <c r="BU63" s="125"/>
      <c r="BV63" s="125"/>
      <c r="BW63" s="125"/>
      <c r="BX63" s="126"/>
      <c r="BY63" s="127">
        <f>IF(Q63=0,"",IF(BX63=0,"",(BX63/Q63)))</f>
        <v>0</v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180</v>
      </c>
      <c r="C64" s="189" t="s">
        <v>58</v>
      </c>
      <c r="D64" s="189"/>
      <c r="E64" s="189" t="s">
        <v>181</v>
      </c>
      <c r="F64" s="189" t="s">
        <v>182</v>
      </c>
      <c r="G64" s="189" t="s">
        <v>82</v>
      </c>
      <c r="H64" s="89" t="s">
        <v>128</v>
      </c>
      <c r="I64" s="89" t="s">
        <v>179</v>
      </c>
      <c r="J64" s="190" t="s">
        <v>183</v>
      </c>
      <c r="K64" s="181"/>
      <c r="L64" s="80">
        <v>6</v>
      </c>
      <c r="M64" s="80">
        <v>0</v>
      </c>
      <c r="N64" s="80">
        <v>83</v>
      </c>
      <c r="O64" s="91">
        <v>2</v>
      </c>
      <c r="P64" s="92">
        <v>0</v>
      </c>
      <c r="Q64" s="93">
        <f>O64+P64</f>
        <v>2</v>
      </c>
      <c r="R64" s="81">
        <f>IFERROR(Q64/N64,"-")</f>
        <v>0.024096385542169</v>
      </c>
      <c r="S64" s="80">
        <v>1</v>
      </c>
      <c r="T64" s="80">
        <v>0</v>
      </c>
      <c r="U64" s="81">
        <f>IFERROR(T64/(Q64),"-")</f>
        <v>0</v>
      </c>
      <c r="V64" s="82"/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>
        <v>2</v>
      </c>
      <c r="AO64" s="101">
        <f>IF(Q64=0,"",IF(AN64=0,"",(AN64/Q64)))</f>
        <v>1</v>
      </c>
      <c r="AP64" s="100"/>
      <c r="AQ64" s="102">
        <f>IFERROR(AP64/AN64,"-")</f>
        <v>0</v>
      </c>
      <c r="AR64" s="103"/>
      <c r="AS64" s="104">
        <f>IFERROR(AR64/AN64,"-")</f>
        <v>0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/>
      <c r="BP64" s="120">
        <f>IF(Q64=0,"",IF(BO64=0,"",(BO64/Q64)))</f>
        <v>0</v>
      </c>
      <c r="BQ64" s="121"/>
      <c r="BR64" s="122" t="str">
        <f>IFERROR(BQ64/BO64,"-")</f>
        <v>-</v>
      </c>
      <c r="BS64" s="123"/>
      <c r="BT64" s="124" t="str">
        <f>IFERROR(BS64/BO64,"-")</f>
        <v>-</v>
      </c>
      <c r="BU64" s="125"/>
      <c r="BV64" s="125"/>
      <c r="BW64" s="125"/>
      <c r="BX64" s="126"/>
      <c r="BY64" s="127">
        <f>IF(Q64=0,"",IF(BX64=0,"",(BX64/Q64)))</f>
        <v>0</v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184</v>
      </c>
      <c r="C65" s="189" t="s">
        <v>58</v>
      </c>
      <c r="D65" s="189"/>
      <c r="E65" s="189" t="s">
        <v>185</v>
      </c>
      <c r="F65" s="189" t="s">
        <v>186</v>
      </c>
      <c r="G65" s="189" t="s">
        <v>61</v>
      </c>
      <c r="H65" s="89" t="s">
        <v>128</v>
      </c>
      <c r="I65" s="89" t="s">
        <v>179</v>
      </c>
      <c r="J65" s="190" t="s">
        <v>155</v>
      </c>
      <c r="K65" s="181"/>
      <c r="L65" s="80">
        <v>3</v>
      </c>
      <c r="M65" s="80">
        <v>0</v>
      </c>
      <c r="N65" s="80">
        <v>65</v>
      </c>
      <c r="O65" s="91">
        <v>2</v>
      </c>
      <c r="P65" s="92">
        <v>0</v>
      </c>
      <c r="Q65" s="93">
        <f>O65+P65</f>
        <v>2</v>
      </c>
      <c r="R65" s="81">
        <f>IFERROR(Q65/N65,"-")</f>
        <v>0.030769230769231</v>
      </c>
      <c r="S65" s="80">
        <v>0</v>
      </c>
      <c r="T65" s="80">
        <v>1</v>
      </c>
      <c r="U65" s="81">
        <f>IFERROR(T65/(Q65),"-")</f>
        <v>0.5</v>
      </c>
      <c r="V65" s="82"/>
      <c r="W65" s="83">
        <v>0</v>
      </c>
      <c r="X65" s="81">
        <f>IF(Q65=0,"-",W65/Q65)</f>
        <v>0</v>
      </c>
      <c r="Y65" s="186">
        <v>0</v>
      </c>
      <c r="Z65" s="187">
        <f>IFERROR(Y65/Q65,"-")</f>
        <v>0</v>
      </c>
      <c r="AA65" s="187" t="str">
        <f>IFERROR(Y65/W65,"-")</f>
        <v>-</v>
      </c>
      <c r="AB65" s="181"/>
      <c r="AC65" s="85"/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>
        <v>1</v>
      </c>
      <c r="AO65" s="101">
        <f>IF(Q65=0,"",IF(AN65=0,"",(AN65/Q65)))</f>
        <v>0.5</v>
      </c>
      <c r="AP65" s="100"/>
      <c r="AQ65" s="102">
        <f>IFERROR(AP65/AN65,"-")</f>
        <v>0</v>
      </c>
      <c r="AR65" s="103"/>
      <c r="AS65" s="104">
        <f>IFERROR(AR65/AN65,"-")</f>
        <v>0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>
        <v>1</v>
      </c>
      <c r="BG65" s="113">
        <f>IF(Q65=0,"",IF(BF65=0,"",(BF65/Q65)))</f>
        <v>0.5</v>
      </c>
      <c r="BH65" s="112"/>
      <c r="BI65" s="114">
        <f>IFERROR(BH65/BF65,"-")</f>
        <v>0</v>
      </c>
      <c r="BJ65" s="115"/>
      <c r="BK65" s="116">
        <f>IFERROR(BJ65/BF65,"-")</f>
        <v>0</v>
      </c>
      <c r="BL65" s="117"/>
      <c r="BM65" s="117"/>
      <c r="BN65" s="117"/>
      <c r="BO65" s="119"/>
      <c r="BP65" s="120">
        <f>IF(Q65=0,"",IF(BO65=0,"",(BO65/Q65)))</f>
        <v>0</v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/>
      <c r="BY65" s="127">
        <f>IF(Q65=0,"",IF(BX65=0,"",(BX65/Q65)))</f>
        <v>0</v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187</v>
      </c>
      <c r="C66" s="189" t="s">
        <v>58</v>
      </c>
      <c r="D66" s="189"/>
      <c r="E66" s="189" t="s">
        <v>188</v>
      </c>
      <c r="F66" s="189" t="s">
        <v>189</v>
      </c>
      <c r="G66" s="189" t="s">
        <v>82</v>
      </c>
      <c r="H66" s="89" t="s">
        <v>128</v>
      </c>
      <c r="I66" s="89" t="s">
        <v>179</v>
      </c>
      <c r="J66" s="190" t="s">
        <v>64</v>
      </c>
      <c r="K66" s="181"/>
      <c r="L66" s="80">
        <v>3</v>
      </c>
      <c r="M66" s="80">
        <v>0</v>
      </c>
      <c r="N66" s="80">
        <v>64</v>
      </c>
      <c r="O66" s="91">
        <v>1</v>
      </c>
      <c r="P66" s="92">
        <v>0</v>
      </c>
      <c r="Q66" s="93">
        <f>O66+P66</f>
        <v>1</v>
      </c>
      <c r="R66" s="81">
        <f>IFERROR(Q66/N66,"-")</f>
        <v>0.015625</v>
      </c>
      <c r="S66" s="80">
        <v>0</v>
      </c>
      <c r="T66" s="80">
        <v>0</v>
      </c>
      <c r="U66" s="81">
        <f>IFERROR(T66/(Q66),"-")</f>
        <v>0</v>
      </c>
      <c r="V66" s="82"/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/>
      <c r="AC66" s="85"/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>
        <f>IF(Q66=0,"",IF(BF66=0,"",(BF66/Q66)))</f>
        <v>0</v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>
        <v>1</v>
      </c>
      <c r="BP66" s="120">
        <f>IF(Q66=0,"",IF(BO66=0,"",(BO66/Q66)))</f>
        <v>1</v>
      </c>
      <c r="BQ66" s="121"/>
      <c r="BR66" s="122">
        <f>IFERROR(BQ66/BO66,"-")</f>
        <v>0</v>
      </c>
      <c r="BS66" s="123"/>
      <c r="BT66" s="124">
        <f>IFERROR(BS66/BO66,"-")</f>
        <v>0</v>
      </c>
      <c r="BU66" s="125"/>
      <c r="BV66" s="125"/>
      <c r="BW66" s="125"/>
      <c r="BX66" s="126"/>
      <c r="BY66" s="127">
        <f>IF(Q66=0,"",IF(BX66=0,"",(BX66/Q66)))</f>
        <v>0</v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190</v>
      </c>
      <c r="C67" s="189" t="s">
        <v>58</v>
      </c>
      <c r="D67" s="189"/>
      <c r="E67" s="189" t="s">
        <v>76</v>
      </c>
      <c r="F67" s="189" t="s">
        <v>76</v>
      </c>
      <c r="G67" s="189" t="s">
        <v>77</v>
      </c>
      <c r="H67" s="89" t="s">
        <v>191</v>
      </c>
      <c r="I67" s="89"/>
      <c r="J67" s="89"/>
      <c r="K67" s="181"/>
      <c r="L67" s="80">
        <v>39</v>
      </c>
      <c r="M67" s="80">
        <v>17</v>
      </c>
      <c r="N67" s="80">
        <v>30</v>
      </c>
      <c r="O67" s="91">
        <v>3</v>
      </c>
      <c r="P67" s="92">
        <v>0</v>
      </c>
      <c r="Q67" s="93">
        <f>O67+P67</f>
        <v>3</v>
      </c>
      <c r="R67" s="81">
        <f>IFERROR(Q67/N67,"-")</f>
        <v>0.1</v>
      </c>
      <c r="S67" s="80">
        <v>0</v>
      </c>
      <c r="T67" s="80">
        <v>0</v>
      </c>
      <c r="U67" s="81">
        <f>IFERROR(T67/(Q67),"-")</f>
        <v>0</v>
      </c>
      <c r="V67" s="82"/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/>
      <c r="AC67" s="85"/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>
        <v>1</v>
      </c>
      <c r="AO67" s="101">
        <f>IF(Q67=0,"",IF(AN67=0,"",(AN67/Q67)))</f>
        <v>0.33333333333333</v>
      </c>
      <c r="AP67" s="100"/>
      <c r="AQ67" s="102">
        <f>IFERROR(AP67/AN67,"-")</f>
        <v>0</v>
      </c>
      <c r="AR67" s="103"/>
      <c r="AS67" s="104">
        <f>IFERROR(AR67/AN67,"-")</f>
        <v>0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>
        <v>1</v>
      </c>
      <c r="BG67" s="113">
        <f>IF(Q67=0,"",IF(BF67=0,"",(BF67/Q67)))</f>
        <v>0.33333333333333</v>
      </c>
      <c r="BH67" s="112"/>
      <c r="BI67" s="114">
        <f>IFERROR(BH67/BF67,"-")</f>
        <v>0</v>
      </c>
      <c r="BJ67" s="115"/>
      <c r="BK67" s="116">
        <f>IFERROR(BJ67/BF67,"-")</f>
        <v>0</v>
      </c>
      <c r="BL67" s="117"/>
      <c r="BM67" s="117"/>
      <c r="BN67" s="117"/>
      <c r="BO67" s="119">
        <v>1</v>
      </c>
      <c r="BP67" s="120">
        <f>IF(Q67=0,"",IF(BO67=0,"",(BO67/Q67)))</f>
        <v>0.33333333333333</v>
      </c>
      <c r="BQ67" s="121"/>
      <c r="BR67" s="122">
        <f>IFERROR(BQ67/BO67,"-")</f>
        <v>0</v>
      </c>
      <c r="BS67" s="123"/>
      <c r="BT67" s="124">
        <f>IFERROR(BS67/BO67,"-")</f>
        <v>0</v>
      </c>
      <c r="BU67" s="125"/>
      <c r="BV67" s="125"/>
      <c r="BW67" s="125"/>
      <c r="BX67" s="126"/>
      <c r="BY67" s="127">
        <f>IF(Q67=0,"",IF(BX67=0,"",(BX67/Q67)))</f>
        <v>0</v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 t="str">
        <f>AC68</f>
        <v>0</v>
      </c>
      <c r="B68" s="189" t="s">
        <v>192</v>
      </c>
      <c r="C68" s="189" t="s">
        <v>58</v>
      </c>
      <c r="D68" s="189"/>
      <c r="E68" s="189"/>
      <c r="F68" s="189"/>
      <c r="G68" s="189" t="s">
        <v>82</v>
      </c>
      <c r="H68" s="89" t="s">
        <v>193</v>
      </c>
      <c r="I68" s="89" t="s">
        <v>194</v>
      </c>
      <c r="J68" s="190" t="s">
        <v>64</v>
      </c>
      <c r="K68" s="181">
        <v>0</v>
      </c>
      <c r="L68" s="80">
        <v>7</v>
      </c>
      <c r="M68" s="80">
        <v>0</v>
      </c>
      <c r="N68" s="80">
        <v>32</v>
      </c>
      <c r="O68" s="91">
        <v>3</v>
      </c>
      <c r="P68" s="92">
        <v>0</v>
      </c>
      <c r="Q68" s="93">
        <f>O68+P68</f>
        <v>3</v>
      </c>
      <c r="R68" s="81">
        <f>IFERROR(Q68/N68,"-")</f>
        <v>0.09375</v>
      </c>
      <c r="S68" s="80">
        <v>0</v>
      </c>
      <c r="T68" s="80">
        <v>3</v>
      </c>
      <c r="U68" s="81">
        <f>IFERROR(T68/(Q68),"-")</f>
        <v>1</v>
      </c>
      <c r="V68" s="82">
        <f>IFERROR(K68/SUM(Q68:Q69),"-")</f>
        <v>0</v>
      </c>
      <c r="W68" s="83">
        <v>1</v>
      </c>
      <c r="X68" s="81">
        <f>IF(Q68=0,"-",W68/Q68)</f>
        <v>0.33333333333333</v>
      </c>
      <c r="Y68" s="186">
        <v>11000</v>
      </c>
      <c r="Z68" s="187">
        <f>IFERROR(Y68/Q68,"-")</f>
        <v>3666.6666666667</v>
      </c>
      <c r="AA68" s="187">
        <f>IFERROR(Y68/W68,"-")</f>
        <v>11000</v>
      </c>
      <c r="AB68" s="181">
        <f>SUM(Y68:Y69)-SUM(K68:K69)</f>
        <v>11000</v>
      </c>
      <c r="AC68" s="85" t="str">
        <f>SUM(Y68:Y69)/SUM(K68:K69)</f>
        <v>0</v>
      </c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>
        <v>1</v>
      </c>
      <c r="AX68" s="107">
        <f>IF(Q68=0,"",IF(AW68=0,"",(AW68/Q68)))</f>
        <v>0.33333333333333</v>
      </c>
      <c r="AY68" s="106"/>
      <c r="AZ68" s="108">
        <f>IFERROR(AY68/AW68,"-")</f>
        <v>0</v>
      </c>
      <c r="BA68" s="109"/>
      <c r="BB68" s="110">
        <f>IFERROR(BA68/AW68,"-")</f>
        <v>0</v>
      </c>
      <c r="BC68" s="111"/>
      <c r="BD68" s="111"/>
      <c r="BE68" s="111"/>
      <c r="BF68" s="112"/>
      <c r="BG68" s="113">
        <f>IF(Q68=0,"",IF(BF68=0,"",(BF68/Q68)))</f>
        <v>0</v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>
        <v>2</v>
      </c>
      <c r="BP68" s="120">
        <f>IF(Q68=0,"",IF(BO68=0,"",(BO68/Q68)))</f>
        <v>0.66666666666667</v>
      </c>
      <c r="BQ68" s="121">
        <v>1</v>
      </c>
      <c r="BR68" s="122">
        <f>IFERROR(BQ68/BO68,"-")</f>
        <v>0.5</v>
      </c>
      <c r="BS68" s="123">
        <v>11000</v>
      </c>
      <c r="BT68" s="124">
        <f>IFERROR(BS68/BO68,"-")</f>
        <v>5500</v>
      </c>
      <c r="BU68" s="125"/>
      <c r="BV68" s="125"/>
      <c r="BW68" s="125">
        <v>1</v>
      </c>
      <c r="BX68" s="126"/>
      <c r="BY68" s="127">
        <f>IF(Q68=0,"",IF(BX68=0,"",(BX68/Q68)))</f>
        <v>0</v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1</v>
      </c>
      <c r="CQ68" s="141">
        <v>11000</v>
      </c>
      <c r="CR68" s="141">
        <v>11000</v>
      </c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195</v>
      </c>
      <c r="C69" s="189" t="s">
        <v>58</v>
      </c>
      <c r="D69" s="189"/>
      <c r="E69" s="189"/>
      <c r="F69" s="189"/>
      <c r="G69" s="189" t="s">
        <v>77</v>
      </c>
      <c r="H69" s="89"/>
      <c r="I69" s="89"/>
      <c r="J69" s="89"/>
      <c r="K69" s="181"/>
      <c r="L69" s="80">
        <v>0</v>
      </c>
      <c r="M69" s="80">
        <v>0</v>
      </c>
      <c r="N69" s="80">
        <v>0</v>
      </c>
      <c r="O69" s="91">
        <v>0</v>
      </c>
      <c r="P69" s="92">
        <v>0</v>
      </c>
      <c r="Q69" s="93">
        <f>O69+P69</f>
        <v>0</v>
      </c>
      <c r="R69" s="81" t="str">
        <f>IFERROR(Q69/N69,"-")</f>
        <v>-</v>
      </c>
      <c r="S69" s="80">
        <v>0</v>
      </c>
      <c r="T69" s="80">
        <v>0</v>
      </c>
      <c r="U69" s="81" t="str">
        <f>IFERROR(T69/(Q69),"-")</f>
        <v>-</v>
      </c>
      <c r="V69" s="82"/>
      <c r="W69" s="83">
        <v>0</v>
      </c>
      <c r="X69" s="81" t="str">
        <f>IF(Q69=0,"-",W69/Q69)</f>
        <v>-</v>
      </c>
      <c r="Y69" s="186">
        <v>0</v>
      </c>
      <c r="Z69" s="187" t="str">
        <f>IFERROR(Y69/Q69,"-")</f>
        <v>-</v>
      </c>
      <c r="AA69" s="187" t="str">
        <f>IFERROR(Y69/W69,"-")</f>
        <v>-</v>
      </c>
      <c r="AB69" s="181"/>
      <c r="AC69" s="85"/>
      <c r="AD69" s="78"/>
      <c r="AE69" s="94"/>
      <c r="AF69" s="95" t="str">
        <f>IF(Q69=0,"",IF(AE69=0,"",(AE69/Q69)))</f>
        <v/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 t="str">
        <f>IF(Q69=0,"",IF(AN69=0,"",(AN69/Q69)))</f>
        <v/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 t="str">
        <f>IF(Q69=0,"",IF(AW69=0,"",(AW69/Q69)))</f>
        <v/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 t="str">
        <f>IF(Q69=0,"",IF(BF69=0,"",(BF69/Q69)))</f>
        <v/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 t="str">
        <f>IF(Q69=0,"",IF(BO69=0,"",(BO69/Q69)))</f>
        <v/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/>
      <c r="BY69" s="127" t="str">
        <f>IF(Q69=0,"",IF(BX69=0,"",(BX69/Q69)))</f>
        <v/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 t="str">
        <f>IF(Q69=0,"",IF(CG69=0,"",(CG69/Q69)))</f>
        <v/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30"/>
      <c r="B70" s="86"/>
      <c r="C70" s="86"/>
      <c r="D70" s="87"/>
      <c r="E70" s="87"/>
      <c r="F70" s="87"/>
      <c r="G70" s="88"/>
      <c r="H70" s="89"/>
      <c r="I70" s="89"/>
      <c r="J70" s="89"/>
      <c r="K70" s="182"/>
      <c r="L70" s="34"/>
      <c r="M70" s="34"/>
      <c r="N70" s="31"/>
      <c r="O70" s="23"/>
      <c r="P70" s="23"/>
      <c r="Q70" s="23"/>
      <c r="R70" s="32"/>
      <c r="S70" s="32"/>
      <c r="T70" s="23"/>
      <c r="U70" s="32"/>
      <c r="V70" s="25"/>
      <c r="W70" s="25"/>
      <c r="X70" s="25"/>
      <c r="Y70" s="188"/>
      <c r="Z70" s="188"/>
      <c r="AA70" s="188"/>
      <c r="AB70" s="188"/>
      <c r="AC70" s="33"/>
      <c r="AD70" s="58"/>
      <c r="AE70" s="62"/>
      <c r="AF70" s="63"/>
      <c r="AG70" s="62"/>
      <c r="AH70" s="66"/>
      <c r="AI70" s="67"/>
      <c r="AJ70" s="68"/>
      <c r="AK70" s="69"/>
      <c r="AL70" s="69"/>
      <c r="AM70" s="69"/>
      <c r="AN70" s="62"/>
      <c r="AO70" s="63"/>
      <c r="AP70" s="62"/>
      <c r="AQ70" s="66"/>
      <c r="AR70" s="67"/>
      <c r="AS70" s="68"/>
      <c r="AT70" s="69"/>
      <c r="AU70" s="69"/>
      <c r="AV70" s="69"/>
      <c r="AW70" s="62"/>
      <c r="AX70" s="63"/>
      <c r="AY70" s="62"/>
      <c r="AZ70" s="66"/>
      <c r="BA70" s="67"/>
      <c r="BB70" s="68"/>
      <c r="BC70" s="69"/>
      <c r="BD70" s="69"/>
      <c r="BE70" s="69"/>
      <c r="BF70" s="62"/>
      <c r="BG70" s="63"/>
      <c r="BH70" s="62"/>
      <c r="BI70" s="66"/>
      <c r="BJ70" s="67"/>
      <c r="BK70" s="68"/>
      <c r="BL70" s="69"/>
      <c r="BM70" s="69"/>
      <c r="BN70" s="69"/>
      <c r="BO70" s="64"/>
      <c r="BP70" s="65"/>
      <c r="BQ70" s="62"/>
      <c r="BR70" s="66"/>
      <c r="BS70" s="67"/>
      <c r="BT70" s="68"/>
      <c r="BU70" s="69"/>
      <c r="BV70" s="69"/>
      <c r="BW70" s="69"/>
      <c r="BX70" s="64"/>
      <c r="BY70" s="65"/>
      <c r="BZ70" s="62"/>
      <c r="CA70" s="66"/>
      <c r="CB70" s="67"/>
      <c r="CC70" s="68"/>
      <c r="CD70" s="69"/>
      <c r="CE70" s="69"/>
      <c r="CF70" s="69"/>
      <c r="CG70" s="64"/>
      <c r="CH70" s="65"/>
      <c r="CI70" s="62"/>
      <c r="CJ70" s="66"/>
      <c r="CK70" s="67"/>
      <c r="CL70" s="68"/>
      <c r="CM70" s="69"/>
      <c r="CN70" s="69"/>
      <c r="CO70" s="69"/>
      <c r="CP70" s="70"/>
      <c r="CQ70" s="67"/>
      <c r="CR70" s="67"/>
      <c r="CS70" s="67"/>
      <c r="CT70" s="71"/>
    </row>
    <row r="71" spans="1:99">
      <c r="A71" s="30"/>
      <c r="B71" s="37"/>
      <c r="C71" s="37"/>
      <c r="D71" s="21"/>
      <c r="E71" s="21"/>
      <c r="F71" s="21"/>
      <c r="G71" s="22"/>
      <c r="H71" s="36"/>
      <c r="I71" s="36"/>
      <c r="J71" s="74"/>
      <c r="K71" s="183"/>
      <c r="L71" s="34"/>
      <c r="M71" s="34"/>
      <c r="N71" s="31"/>
      <c r="O71" s="23"/>
      <c r="P71" s="23"/>
      <c r="Q71" s="23"/>
      <c r="R71" s="32"/>
      <c r="S71" s="32"/>
      <c r="T71" s="23"/>
      <c r="U71" s="32"/>
      <c r="V71" s="25"/>
      <c r="W71" s="25"/>
      <c r="X71" s="25"/>
      <c r="Y71" s="188"/>
      <c r="Z71" s="188"/>
      <c r="AA71" s="188"/>
      <c r="AB71" s="188"/>
      <c r="AC71" s="33"/>
      <c r="AD71" s="60"/>
      <c r="AE71" s="62"/>
      <c r="AF71" s="63"/>
      <c r="AG71" s="62"/>
      <c r="AH71" s="66"/>
      <c r="AI71" s="67"/>
      <c r="AJ71" s="68"/>
      <c r="AK71" s="69"/>
      <c r="AL71" s="69"/>
      <c r="AM71" s="69"/>
      <c r="AN71" s="62"/>
      <c r="AO71" s="63"/>
      <c r="AP71" s="62"/>
      <c r="AQ71" s="66"/>
      <c r="AR71" s="67"/>
      <c r="AS71" s="68"/>
      <c r="AT71" s="69"/>
      <c r="AU71" s="69"/>
      <c r="AV71" s="69"/>
      <c r="AW71" s="62"/>
      <c r="AX71" s="63"/>
      <c r="AY71" s="62"/>
      <c r="AZ71" s="66"/>
      <c r="BA71" s="67"/>
      <c r="BB71" s="68"/>
      <c r="BC71" s="69"/>
      <c r="BD71" s="69"/>
      <c r="BE71" s="69"/>
      <c r="BF71" s="62"/>
      <c r="BG71" s="63"/>
      <c r="BH71" s="62"/>
      <c r="BI71" s="66"/>
      <c r="BJ71" s="67"/>
      <c r="BK71" s="68"/>
      <c r="BL71" s="69"/>
      <c r="BM71" s="69"/>
      <c r="BN71" s="69"/>
      <c r="BO71" s="64"/>
      <c r="BP71" s="65"/>
      <c r="BQ71" s="62"/>
      <c r="BR71" s="66"/>
      <c r="BS71" s="67"/>
      <c r="BT71" s="68"/>
      <c r="BU71" s="69"/>
      <c r="BV71" s="69"/>
      <c r="BW71" s="69"/>
      <c r="BX71" s="64"/>
      <c r="BY71" s="65"/>
      <c r="BZ71" s="62"/>
      <c r="CA71" s="66"/>
      <c r="CB71" s="67"/>
      <c r="CC71" s="68"/>
      <c r="CD71" s="69"/>
      <c r="CE71" s="69"/>
      <c r="CF71" s="69"/>
      <c r="CG71" s="64"/>
      <c r="CH71" s="65"/>
      <c r="CI71" s="62"/>
      <c r="CJ71" s="66"/>
      <c r="CK71" s="67"/>
      <c r="CL71" s="68"/>
      <c r="CM71" s="69"/>
      <c r="CN71" s="69"/>
      <c r="CO71" s="69"/>
      <c r="CP71" s="70"/>
      <c r="CQ71" s="67"/>
      <c r="CR71" s="67"/>
      <c r="CS71" s="67"/>
      <c r="CT71" s="71"/>
    </row>
    <row r="72" spans="1:99">
      <c r="A72" s="19">
        <f>AC72</f>
        <v>1.5238410596026</v>
      </c>
      <c r="B72" s="39"/>
      <c r="C72" s="39"/>
      <c r="D72" s="39"/>
      <c r="E72" s="39"/>
      <c r="F72" s="39"/>
      <c r="G72" s="39"/>
      <c r="H72" s="40" t="s">
        <v>196</v>
      </c>
      <c r="I72" s="40"/>
      <c r="J72" s="40"/>
      <c r="K72" s="184">
        <f>SUM(K6:K71)</f>
        <v>3020000</v>
      </c>
      <c r="L72" s="41">
        <f>SUM(L6:L71)</f>
        <v>1383</v>
      </c>
      <c r="M72" s="41">
        <f>SUM(M6:M71)</f>
        <v>393</v>
      </c>
      <c r="N72" s="41">
        <f>SUM(N6:N71)</f>
        <v>4358</v>
      </c>
      <c r="O72" s="41">
        <f>SUM(O6:O71)</f>
        <v>309</v>
      </c>
      <c r="P72" s="41">
        <f>SUM(P6:P71)</f>
        <v>1</v>
      </c>
      <c r="Q72" s="41">
        <f>SUM(Q6:Q71)</f>
        <v>310</v>
      </c>
      <c r="R72" s="42">
        <f>IFERROR(Q72/N72,"-")</f>
        <v>0.071133547498853</v>
      </c>
      <c r="S72" s="77">
        <f>SUM(S6:S71)</f>
        <v>27</v>
      </c>
      <c r="T72" s="77">
        <f>SUM(T6:T71)</f>
        <v>95</v>
      </c>
      <c r="U72" s="42">
        <f>IFERROR(S72/Q72,"-")</f>
        <v>0.087096774193548</v>
      </c>
      <c r="V72" s="43">
        <f>IFERROR(K72/Q72,"-")</f>
        <v>9741.935483871</v>
      </c>
      <c r="W72" s="44">
        <f>SUM(W6:W71)</f>
        <v>37</v>
      </c>
      <c r="X72" s="42">
        <f>IFERROR(W72/Q72,"-")</f>
        <v>0.11935483870968</v>
      </c>
      <c r="Y72" s="184">
        <f>SUM(Y6:Y71)</f>
        <v>4602000</v>
      </c>
      <c r="Z72" s="184">
        <f>IFERROR(Y72/Q72,"-")</f>
        <v>14845.161290323</v>
      </c>
      <c r="AA72" s="184">
        <f>IFERROR(Y72/W72,"-")</f>
        <v>124378.37837838</v>
      </c>
      <c r="AB72" s="184">
        <f>Y72-K72</f>
        <v>1582000</v>
      </c>
      <c r="AC72" s="46">
        <f>Y72/K72</f>
        <v>1.5238410596026</v>
      </c>
      <c r="AD72" s="59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4"/>
    <mergeCell ref="K6:K14"/>
    <mergeCell ref="V6:V14"/>
    <mergeCell ref="AB6:AB14"/>
    <mergeCell ref="AC6:AC14"/>
    <mergeCell ref="A15:A20"/>
    <mergeCell ref="K15:K20"/>
    <mergeCell ref="V15:V20"/>
    <mergeCell ref="AB15:AB20"/>
    <mergeCell ref="AC15:AC20"/>
    <mergeCell ref="A21:A22"/>
    <mergeCell ref="K21:K22"/>
    <mergeCell ref="V21:V22"/>
    <mergeCell ref="AB21:AB22"/>
    <mergeCell ref="AC21:AC22"/>
    <mergeCell ref="A23:A25"/>
    <mergeCell ref="K23:K25"/>
    <mergeCell ref="V23:V25"/>
    <mergeCell ref="AB23:AB25"/>
    <mergeCell ref="AC23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2"/>
    <mergeCell ref="K30:K32"/>
    <mergeCell ref="V30:V32"/>
    <mergeCell ref="AB30:AB32"/>
    <mergeCell ref="AC30:AC32"/>
    <mergeCell ref="A33:A35"/>
    <mergeCell ref="K33:K35"/>
    <mergeCell ref="V33:V35"/>
    <mergeCell ref="AB33:AB35"/>
    <mergeCell ref="AC33:AC35"/>
    <mergeCell ref="A36:A38"/>
    <mergeCell ref="K36:K38"/>
    <mergeCell ref="V36:V38"/>
    <mergeCell ref="AB36:AB38"/>
    <mergeCell ref="AC36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  <mergeCell ref="A43:A45"/>
    <mergeCell ref="K43:K45"/>
    <mergeCell ref="V43:V45"/>
    <mergeCell ref="AB43:AB45"/>
    <mergeCell ref="AC43:AC45"/>
    <mergeCell ref="A46:A47"/>
    <mergeCell ref="K46:K47"/>
    <mergeCell ref="V46:V47"/>
    <mergeCell ref="AB46:AB47"/>
    <mergeCell ref="AC46:AC47"/>
    <mergeCell ref="A48:A50"/>
    <mergeCell ref="K48:K50"/>
    <mergeCell ref="V48:V50"/>
    <mergeCell ref="AB48:AB50"/>
    <mergeCell ref="AC48:AC50"/>
    <mergeCell ref="A51:A53"/>
    <mergeCell ref="K51:K53"/>
    <mergeCell ref="V51:V53"/>
    <mergeCell ref="AB51:AB53"/>
    <mergeCell ref="AC51:AC53"/>
    <mergeCell ref="A54:A56"/>
    <mergeCell ref="K54:K56"/>
    <mergeCell ref="V54:V56"/>
    <mergeCell ref="AB54:AB56"/>
    <mergeCell ref="AC54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2"/>
    <mergeCell ref="K61:K62"/>
    <mergeCell ref="V61:V62"/>
    <mergeCell ref="AB61:AB62"/>
    <mergeCell ref="AC61:AC62"/>
    <mergeCell ref="A63:A67"/>
    <mergeCell ref="K63:K67"/>
    <mergeCell ref="V63:V67"/>
    <mergeCell ref="AB63:AB67"/>
    <mergeCell ref="AC63:AC67"/>
    <mergeCell ref="A68:A69"/>
    <mergeCell ref="K68:K69"/>
    <mergeCell ref="V68:V69"/>
    <mergeCell ref="AB68:AB69"/>
    <mergeCell ref="AC68:AC6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197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8.3000625</v>
      </c>
      <c r="B6" s="189" t="s">
        <v>198</v>
      </c>
      <c r="C6" s="189" t="s">
        <v>58</v>
      </c>
      <c r="D6" s="189" t="s">
        <v>199</v>
      </c>
      <c r="E6" s="189" t="s">
        <v>200</v>
      </c>
      <c r="F6" s="189" t="s">
        <v>201</v>
      </c>
      <c r="G6" s="189" t="s">
        <v>82</v>
      </c>
      <c r="H6" s="89" t="s">
        <v>202</v>
      </c>
      <c r="I6" s="89" t="s">
        <v>203</v>
      </c>
      <c r="J6" s="191" t="s">
        <v>204</v>
      </c>
      <c r="K6" s="181">
        <v>80000</v>
      </c>
      <c r="L6" s="80">
        <v>1</v>
      </c>
      <c r="M6" s="80">
        <v>0</v>
      </c>
      <c r="N6" s="80">
        <v>178</v>
      </c>
      <c r="O6" s="91">
        <v>0</v>
      </c>
      <c r="P6" s="92">
        <v>0</v>
      </c>
      <c r="Q6" s="93">
        <f>O6+P6</f>
        <v>0</v>
      </c>
      <c r="R6" s="81">
        <f>IFERROR(Q6/N6,"-")</f>
        <v>0</v>
      </c>
      <c r="S6" s="80">
        <v>0</v>
      </c>
      <c r="T6" s="80">
        <v>0</v>
      </c>
      <c r="U6" s="81" t="str">
        <f>IFERROR(T6/(Q6),"-")</f>
        <v>-</v>
      </c>
      <c r="V6" s="82">
        <f>IFERROR(K6/SUM(Q6:Q8),"-")</f>
        <v>1632.6530612245</v>
      </c>
      <c r="W6" s="83">
        <v>0</v>
      </c>
      <c r="X6" s="81" t="str">
        <f>IF(Q6=0,"-",W6/Q6)</f>
        <v>-</v>
      </c>
      <c r="Y6" s="186">
        <v>0</v>
      </c>
      <c r="Z6" s="187" t="str">
        <f>IFERROR(Y6/Q6,"-")</f>
        <v>-</v>
      </c>
      <c r="AA6" s="187" t="str">
        <f>IFERROR(Y6/W6,"-")</f>
        <v>-</v>
      </c>
      <c r="AB6" s="181">
        <f>SUM(Y6:Y8)-SUM(K6:K8)</f>
        <v>584005</v>
      </c>
      <c r="AC6" s="85">
        <f>SUM(Y6:Y8)/SUM(K6:K8)</f>
        <v>8.3000625</v>
      </c>
      <c r="AD6" s="78"/>
      <c r="AE6" s="94"/>
      <c r="AF6" s="95" t="str">
        <f>IF(Q6=0,"",IF(AE6=0,"",(AE6/Q6)))</f>
        <v/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 t="str">
        <f>IF(Q6=0,"",IF(AN6=0,"",(AN6/Q6)))</f>
        <v/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 t="str">
        <f>IF(Q6=0,"",IF(AW6=0,"",(AW6/Q6)))</f>
        <v/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 t="str">
        <f>IF(Q6=0,"",IF(BF6=0,"",(BF6/Q6)))</f>
        <v/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/>
      <c r="BP6" s="120" t="str">
        <f>IF(Q6=0,"",IF(BO6=0,"",(BO6/Q6)))</f>
        <v/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 t="str">
        <f>IF(Q6=0,"",IF(BX6=0,"",(BX6/Q6)))</f>
        <v/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 t="str">
        <f>IF(Q6=0,"",IF(CG6=0,"",(CG6/Q6)))</f>
        <v/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205</v>
      </c>
      <c r="C7" s="189" t="s">
        <v>58</v>
      </c>
      <c r="D7" s="189"/>
      <c r="E7" s="189"/>
      <c r="F7" s="189"/>
      <c r="G7" s="189" t="s">
        <v>82</v>
      </c>
      <c r="H7" s="89"/>
      <c r="I7" s="89"/>
      <c r="J7" s="89"/>
      <c r="K7" s="181"/>
      <c r="L7" s="80">
        <v>102</v>
      </c>
      <c r="M7" s="80">
        <v>0</v>
      </c>
      <c r="N7" s="80">
        <v>288</v>
      </c>
      <c r="O7" s="91">
        <v>40</v>
      </c>
      <c r="P7" s="92">
        <v>1</v>
      </c>
      <c r="Q7" s="93">
        <f>O7+P7</f>
        <v>41</v>
      </c>
      <c r="R7" s="81">
        <f>IFERROR(Q7/N7,"-")</f>
        <v>0.14236111111111</v>
      </c>
      <c r="S7" s="80">
        <v>1</v>
      </c>
      <c r="T7" s="80">
        <v>13</v>
      </c>
      <c r="U7" s="81">
        <f>IFERROR(T7/(Q7),"-")</f>
        <v>0.31707317073171</v>
      </c>
      <c r="V7" s="82"/>
      <c r="W7" s="83">
        <v>6</v>
      </c>
      <c r="X7" s="81">
        <f>IF(Q7=0,"-",W7/Q7)</f>
        <v>0.14634146341463</v>
      </c>
      <c r="Y7" s="186">
        <v>29000</v>
      </c>
      <c r="Z7" s="187">
        <f>IFERROR(Y7/Q7,"-")</f>
        <v>707.31707317073</v>
      </c>
      <c r="AA7" s="187">
        <f>IFERROR(Y7/W7,"-")</f>
        <v>4833.3333333333</v>
      </c>
      <c r="AB7" s="181"/>
      <c r="AC7" s="85"/>
      <c r="AD7" s="78"/>
      <c r="AE7" s="94">
        <v>2</v>
      </c>
      <c r="AF7" s="95">
        <f>IF(Q7=0,"",IF(AE7=0,"",(AE7/Q7)))</f>
        <v>0.048780487804878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23</v>
      </c>
      <c r="AO7" s="101">
        <f>IF(Q7=0,"",IF(AN7=0,"",(AN7/Q7)))</f>
        <v>0.5609756097561</v>
      </c>
      <c r="AP7" s="100">
        <v>5</v>
      </c>
      <c r="AQ7" s="102">
        <f>IFERROR(AP7/AN7,"-")</f>
        <v>0.21739130434783</v>
      </c>
      <c r="AR7" s="103">
        <v>24000</v>
      </c>
      <c r="AS7" s="104">
        <f>IFERROR(AR7/AN7,"-")</f>
        <v>1043.4782608696</v>
      </c>
      <c r="AT7" s="105">
        <v>3</v>
      </c>
      <c r="AU7" s="105">
        <v>2</v>
      </c>
      <c r="AV7" s="105"/>
      <c r="AW7" s="106">
        <v>2</v>
      </c>
      <c r="AX7" s="107">
        <f>IF(Q7=0,"",IF(AW7=0,"",(AW7/Q7)))</f>
        <v>0.048780487804878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10</v>
      </c>
      <c r="BG7" s="113">
        <f>IF(Q7=0,"",IF(BF7=0,"",(BF7/Q7)))</f>
        <v>0.24390243902439</v>
      </c>
      <c r="BH7" s="112">
        <v>1</v>
      </c>
      <c r="BI7" s="114">
        <f>IFERROR(BH7/BF7,"-")</f>
        <v>0.1</v>
      </c>
      <c r="BJ7" s="115">
        <v>3000</v>
      </c>
      <c r="BK7" s="116">
        <f>IFERROR(BJ7/BF7,"-")</f>
        <v>300</v>
      </c>
      <c r="BL7" s="117">
        <v>1</v>
      </c>
      <c r="BM7" s="117"/>
      <c r="BN7" s="117"/>
      <c r="BO7" s="119">
        <v>3</v>
      </c>
      <c r="BP7" s="120">
        <f>IF(Q7=0,"",IF(BO7=0,"",(BO7/Q7)))</f>
        <v>0.073170731707317</v>
      </c>
      <c r="BQ7" s="121">
        <v>2</v>
      </c>
      <c r="BR7" s="122">
        <f>IFERROR(BQ7/BO7,"-")</f>
        <v>0.66666666666667</v>
      </c>
      <c r="BS7" s="123">
        <v>11000</v>
      </c>
      <c r="BT7" s="124">
        <f>IFERROR(BS7/BO7,"-")</f>
        <v>3666.6666666667</v>
      </c>
      <c r="BU7" s="125">
        <v>1</v>
      </c>
      <c r="BV7" s="125">
        <v>1</v>
      </c>
      <c r="BW7" s="125"/>
      <c r="BX7" s="126">
        <v>1</v>
      </c>
      <c r="BY7" s="127">
        <f>IF(Q7=0,"",IF(BX7=0,"",(BX7/Q7)))</f>
        <v>0.024390243902439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6</v>
      </c>
      <c r="CQ7" s="141">
        <v>29000</v>
      </c>
      <c r="CR7" s="141">
        <v>8000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206</v>
      </c>
      <c r="C8" s="189" t="s">
        <v>58</v>
      </c>
      <c r="D8" s="189"/>
      <c r="E8" s="189"/>
      <c r="F8" s="189"/>
      <c r="G8" s="189" t="s">
        <v>77</v>
      </c>
      <c r="H8" s="89"/>
      <c r="I8" s="89"/>
      <c r="J8" s="89"/>
      <c r="K8" s="181"/>
      <c r="L8" s="80">
        <v>76</v>
      </c>
      <c r="M8" s="80">
        <v>34</v>
      </c>
      <c r="N8" s="80">
        <v>20</v>
      </c>
      <c r="O8" s="91">
        <v>8</v>
      </c>
      <c r="P8" s="92">
        <v>0</v>
      </c>
      <c r="Q8" s="93">
        <f>O8+P8</f>
        <v>8</v>
      </c>
      <c r="R8" s="81">
        <f>IFERROR(Q8/N8,"-")</f>
        <v>0.4</v>
      </c>
      <c r="S8" s="80">
        <v>3</v>
      </c>
      <c r="T8" s="80">
        <v>2</v>
      </c>
      <c r="U8" s="81">
        <f>IFERROR(T8/(Q8),"-")</f>
        <v>0.25</v>
      </c>
      <c r="V8" s="82"/>
      <c r="W8" s="83">
        <v>1</v>
      </c>
      <c r="X8" s="81">
        <f>IF(Q8=0,"-",W8/Q8)</f>
        <v>0.125</v>
      </c>
      <c r="Y8" s="186">
        <v>635005</v>
      </c>
      <c r="Z8" s="187">
        <f>IFERROR(Y8/Q8,"-")</f>
        <v>79375.625</v>
      </c>
      <c r="AA8" s="187">
        <f>IFERROR(Y8/W8,"-")</f>
        <v>635005</v>
      </c>
      <c r="AB8" s="181"/>
      <c r="AC8" s="85"/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2</v>
      </c>
      <c r="AO8" s="101">
        <f>IF(Q8=0,"",IF(AN8=0,"",(AN8/Q8)))</f>
        <v>0.25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1</v>
      </c>
      <c r="AX8" s="107">
        <f>IF(Q8=0,"",IF(AW8=0,"",(AW8/Q8)))</f>
        <v>0.125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1</v>
      </c>
      <c r="BG8" s="113">
        <f>IF(Q8=0,"",IF(BF8=0,"",(BF8/Q8)))</f>
        <v>0.125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2</v>
      </c>
      <c r="BP8" s="120">
        <f>IF(Q8=0,"",IF(BO8=0,"",(BO8/Q8)))</f>
        <v>0.25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2</v>
      </c>
      <c r="BY8" s="127">
        <f>IF(Q8=0,"",IF(BX8=0,"",(BX8/Q8)))</f>
        <v>0.25</v>
      </c>
      <c r="BZ8" s="128">
        <v>1</v>
      </c>
      <c r="CA8" s="129">
        <f>IFERROR(BZ8/BX8,"-")</f>
        <v>0.5</v>
      </c>
      <c r="CB8" s="130">
        <v>635005</v>
      </c>
      <c r="CC8" s="131">
        <f>IFERROR(CB8/BX8,"-")</f>
        <v>317502.5</v>
      </c>
      <c r="CD8" s="132"/>
      <c r="CE8" s="132"/>
      <c r="CF8" s="132">
        <v>1</v>
      </c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635005</v>
      </c>
      <c r="CR8" s="141">
        <v>635005</v>
      </c>
      <c r="CS8" s="141"/>
      <c r="CT8" s="142" t="str">
        <f>IF(AND(CR8=0,CS8=0),"",IF(AND(CR8&lt;=100000,CS8&lt;=100000),"",IF(CR8/CQ8&gt;0.7,"男高",IF(CS8/CQ8&gt;0.7,"女高",""))))</f>
        <v>男高</v>
      </c>
    </row>
    <row r="9" spans="1:99">
      <c r="A9" s="79">
        <f>AC9</f>
        <v>1.64</v>
      </c>
      <c r="B9" s="189" t="s">
        <v>207</v>
      </c>
      <c r="C9" s="189" t="s">
        <v>208</v>
      </c>
      <c r="D9" s="189" t="s">
        <v>209</v>
      </c>
      <c r="E9" s="189" t="s">
        <v>210</v>
      </c>
      <c r="F9" s="189"/>
      <c r="G9" s="189" t="s">
        <v>82</v>
      </c>
      <c r="H9" s="89" t="s">
        <v>211</v>
      </c>
      <c r="I9" s="89" t="s">
        <v>212</v>
      </c>
      <c r="J9" s="89" t="s">
        <v>174</v>
      </c>
      <c r="K9" s="181">
        <v>75000</v>
      </c>
      <c r="L9" s="80">
        <v>12</v>
      </c>
      <c r="M9" s="80">
        <v>0</v>
      </c>
      <c r="N9" s="80">
        <v>37</v>
      </c>
      <c r="O9" s="91">
        <v>9</v>
      </c>
      <c r="P9" s="92">
        <v>0</v>
      </c>
      <c r="Q9" s="93">
        <f>O9+P9</f>
        <v>9</v>
      </c>
      <c r="R9" s="81">
        <f>IFERROR(Q9/N9,"-")</f>
        <v>0.24324324324324</v>
      </c>
      <c r="S9" s="80">
        <v>0</v>
      </c>
      <c r="T9" s="80">
        <v>1</v>
      </c>
      <c r="U9" s="81">
        <f>IFERROR(T9/(Q9),"-")</f>
        <v>0.11111111111111</v>
      </c>
      <c r="V9" s="82">
        <f>IFERROR(K9/SUM(Q9:Q10),"-")</f>
        <v>4411.7647058824</v>
      </c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>
        <f>SUM(Y9:Y10)-SUM(K9:K10)</f>
        <v>48000</v>
      </c>
      <c r="AC9" s="85">
        <f>SUM(Y9:Y10)/SUM(K9:K10)</f>
        <v>1.64</v>
      </c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4</v>
      </c>
      <c r="AO9" s="101">
        <f>IF(Q9=0,"",IF(AN9=0,"",(AN9/Q9)))</f>
        <v>0.44444444444444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2</v>
      </c>
      <c r="AX9" s="107">
        <f>IF(Q9=0,"",IF(AW9=0,"",(AW9/Q9)))</f>
        <v>0.22222222222222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1</v>
      </c>
      <c r="BG9" s="113">
        <f>IF(Q9=0,"",IF(BF9=0,"",(BF9/Q9)))</f>
        <v>0.11111111111111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2</v>
      </c>
      <c r="BP9" s="120">
        <f>IF(Q9=0,"",IF(BO9=0,"",(BO9/Q9)))</f>
        <v>0.22222222222222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213</v>
      </c>
      <c r="C10" s="189" t="s">
        <v>208</v>
      </c>
      <c r="D10" s="189"/>
      <c r="E10" s="189"/>
      <c r="F10" s="189"/>
      <c r="G10" s="189" t="s">
        <v>77</v>
      </c>
      <c r="H10" s="89"/>
      <c r="I10" s="89"/>
      <c r="J10" s="89"/>
      <c r="K10" s="181"/>
      <c r="L10" s="80">
        <v>86</v>
      </c>
      <c r="M10" s="80">
        <v>39</v>
      </c>
      <c r="N10" s="80">
        <v>15</v>
      </c>
      <c r="O10" s="91">
        <v>8</v>
      </c>
      <c r="P10" s="92">
        <v>0</v>
      </c>
      <c r="Q10" s="93">
        <f>O10+P10</f>
        <v>8</v>
      </c>
      <c r="R10" s="81">
        <f>IFERROR(Q10/N10,"-")</f>
        <v>0.53333333333333</v>
      </c>
      <c r="S10" s="80">
        <v>1</v>
      </c>
      <c r="T10" s="80">
        <v>1</v>
      </c>
      <c r="U10" s="81">
        <f>IFERROR(T10/(Q10),"-")</f>
        <v>0.125</v>
      </c>
      <c r="V10" s="82"/>
      <c r="W10" s="83">
        <v>2</v>
      </c>
      <c r="X10" s="81">
        <f>IF(Q10=0,"-",W10/Q10)</f>
        <v>0.25</v>
      </c>
      <c r="Y10" s="186">
        <v>123000</v>
      </c>
      <c r="Z10" s="187">
        <f>IFERROR(Y10/Q10,"-")</f>
        <v>15375</v>
      </c>
      <c r="AA10" s="187">
        <f>IFERROR(Y10/W10,"-")</f>
        <v>61500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>
        <v>1</v>
      </c>
      <c r="AX10" s="107">
        <f>IF(Q10=0,"",IF(AW10=0,"",(AW10/Q10)))</f>
        <v>0.125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2</v>
      </c>
      <c r="BG10" s="113">
        <f>IF(Q10=0,"",IF(BF10=0,"",(BF10/Q10)))</f>
        <v>0.25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4</v>
      </c>
      <c r="BP10" s="120">
        <f>IF(Q10=0,"",IF(BO10=0,"",(BO10/Q10)))</f>
        <v>0.5</v>
      </c>
      <c r="BQ10" s="121">
        <v>1</v>
      </c>
      <c r="BR10" s="122">
        <f>IFERROR(BQ10/BO10,"-")</f>
        <v>0.25</v>
      </c>
      <c r="BS10" s="123">
        <v>3000</v>
      </c>
      <c r="BT10" s="124">
        <f>IFERROR(BS10/BO10,"-")</f>
        <v>750</v>
      </c>
      <c r="BU10" s="125">
        <v>1</v>
      </c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>
        <v>1</v>
      </c>
      <c r="CH10" s="134">
        <f>IF(Q10=0,"",IF(CG10=0,"",(CG10/Q10)))</f>
        <v>0.125</v>
      </c>
      <c r="CI10" s="135">
        <v>1</v>
      </c>
      <c r="CJ10" s="136">
        <f>IFERROR(CI10/CG10,"-")</f>
        <v>1</v>
      </c>
      <c r="CK10" s="137">
        <v>120000</v>
      </c>
      <c r="CL10" s="138">
        <f>IFERROR(CK10/CG10,"-")</f>
        <v>120000</v>
      </c>
      <c r="CM10" s="139"/>
      <c r="CN10" s="139"/>
      <c r="CO10" s="139">
        <v>1</v>
      </c>
      <c r="CP10" s="140">
        <v>2</v>
      </c>
      <c r="CQ10" s="141">
        <v>123000</v>
      </c>
      <c r="CR10" s="141">
        <v>120000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>
        <f>AC11</f>
        <v>0.28</v>
      </c>
      <c r="B11" s="189" t="s">
        <v>214</v>
      </c>
      <c r="C11" s="189" t="s">
        <v>208</v>
      </c>
      <c r="D11" s="189" t="s">
        <v>215</v>
      </c>
      <c r="E11" s="189" t="s">
        <v>216</v>
      </c>
      <c r="F11" s="189"/>
      <c r="G11" s="189" t="s">
        <v>82</v>
      </c>
      <c r="H11" s="89" t="s">
        <v>217</v>
      </c>
      <c r="I11" s="89" t="s">
        <v>218</v>
      </c>
      <c r="J11" s="89" t="s">
        <v>219</v>
      </c>
      <c r="K11" s="181">
        <v>75000</v>
      </c>
      <c r="L11" s="80">
        <v>35</v>
      </c>
      <c r="M11" s="80">
        <v>0</v>
      </c>
      <c r="N11" s="80">
        <v>147</v>
      </c>
      <c r="O11" s="91">
        <v>13</v>
      </c>
      <c r="P11" s="92">
        <v>0</v>
      </c>
      <c r="Q11" s="93">
        <f>O11+P11</f>
        <v>13</v>
      </c>
      <c r="R11" s="81">
        <f>IFERROR(Q11/N11,"-")</f>
        <v>0.08843537414966</v>
      </c>
      <c r="S11" s="80">
        <v>2</v>
      </c>
      <c r="T11" s="80">
        <v>2</v>
      </c>
      <c r="U11" s="81">
        <f>IFERROR(T11/(Q11),"-")</f>
        <v>0.15384615384615</v>
      </c>
      <c r="V11" s="82">
        <f>IFERROR(K11/SUM(Q11:Q12),"-")</f>
        <v>3000</v>
      </c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>
        <f>SUM(Y11:Y12)-SUM(K11:K12)</f>
        <v>-54000</v>
      </c>
      <c r="AC11" s="85">
        <f>SUM(Y11:Y12)/SUM(K11:K12)</f>
        <v>0.28</v>
      </c>
      <c r="AD11" s="78"/>
      <c r="AE11" s="94">
        <v>1</v>
      </c>
      <c r="AF11" s="95">
        <f>IF(Q11=0,"",IF(AE11=0,"",(AE11/Q11)))</f>
        <v>0.076923076923077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>
        <v>5</v>
      </c>
      <c r="AO11" s="101">
        <f>IF(Q11=0,"",IF(AN11=0,"",(AN11/Q11)))</f>
        <v>0.38461538461538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1</v>
      </c>
      <c r="AX11" s="107">
        <f>IF(Q11=0,"",IF(AW11=0,"",(AW11/Q11)))</f>
        <v>0.076923076923077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2</v>
      </c>
      <c r="BG11" s="113">
        <f>IF(Q11=0,"",IF(BF11=0,"",(BF11/Q11)))</f>
        <v>0.15384615384615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1</v>
      </c>
      <c r="BP11" s="120">
        <f>IF(Q11=0,"",IF(BO11=0,"",(BO11/Q11)))</f>
        <v>0.076923076923077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0.076923076923077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>
        <v>2</v>
      </c>
      <c r="CH11" s="134">
        <f>IF(Q11=0,"",IF(CG11=0,"",(CG11/Q11)))</f>
        <v>0.15384615384615</v>
      </c>
      <c r="CI11" s="135">
        <v>1</v>
      </c>
      <c r="CJ11" s="136">
        <f>IFERROR(CI11/CG11,"-")</f>
        <v>0.5</v>
      </c>
      <c r="CK11" s="137">
        <v>820000</v>
      </c>
      <c r="CL11" s="138">
        <f>IFERROR(CK11/CG11,"-")</f>
        <v>410000</v>
      </c>
      <c r="CM11" s="139"/>
      <c r="CN11" s="139"/>
      <c r="CO11" s="139">
        <v>1</v>
      </c>
      <c r="CP11" s="140">
        <v>0</v>
      </c>
      <c r="CQ11" s="141">
        <v>0</v>
      </c>
      <c r="CR11" s="141">
        <v>820000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220</v>
      </c>
      <c r="C12" s="189" t="s">
        <v>208</v>
      </c>
      <c r="D12" s="189"/>
      <c r="E12" s="189"/>
      <c r="F12" s="189"/>
      <c r="G12" s="189" t="s">
        <v>77</v>
      </c>
      <c r="H12" s="89"/>
      <c r="I12" s="89"/>
      <c r="J12" s="89"/>
      <c r="K12" s="181"/>
      <c r="L12" s="80">
        <v>90</v>
      </c>
      <c r="M12" s="80">
        <v>58</v>
      </c>
      <c r="N12" s="80">
        <v>22</v>
      </c>
      <c r="O12" s="91">
        <v>12</v>
      </c>
      <c r="P12" s="92">
        <v>0</v>
      </c>
      <c r="Q12" s="93">
        <f>O12+P12</f>
        <v>12</v>
      </c>
      <c r="R12" s="81">
        <f>IFERROR(Q12/N12,"-")</f>
        <v>0.54545454545455</v>
      </c>
      <c r="S12" s="80">
        <v>1</v>
      </c>
      <c r="T12" s="80">
        <v>3</v>
      </c>
      <c r="U12" s="81">
        <f>IFERROR(T12/(Q12),"-")</f>
        <v>0.25</v>
      </c>
      <c r="V12" s="82"/>
      <c r="W12" s="83">
        <v>2</v>
      </c>
      <c r="X12" s="81">
        <f>IF(Q12=0,"-",W12/Q12)</f>
        <v>0.16666666666667</v>
      </c>
      <c r="Y12" s="186">
        <v>21000</v>
      </c>
      <c r="Z12" s="187">
        <f>IFERROR(Y12/Q12,"-")</f>
        <v>1750</v>
      </c>
      <c r="AA12" s="187">
        <f>IFERROR(Y12/W12,"-")</f>
        <v>10500</v>
      </c>
      <c r="AB12" s="181"/>
      <c r="AC12" s="85"/>
      <c r="AD12" s="78"/>
      <c r="AE12" s="94">
        <v>2</v>
      </c>
      <c r="AF12" s="95">
        <f>IF(Q12=0,"",IF(AE12=0,"",(AE12/Q12)))</f>
        <v>0.16666666666667</v>
      </c>
      <c r="AG12" s="94">
        <v>1</v>
      </c>
      <c r="AH12" s="96">
        <f>IFERROR(AG12/AE12,"-")</f>
        <v>0.5</v>
      </c>
      <c r="AI12" s="97">
        <v>3000</v>
      </c>
      <c r="AJ12" s="98">
        <f>IFERROR(AI12/AE12,"-")</f>
        <v>1500</v>
      </c>
      <c r="AK12" s="99">
        <v>1</v>
      </c>
      <c r="AL12" s="99"/>
      <c r="AM12" s="99"/>
      <c r="AN12" s="100">
        <v>2</v>
      </c>
      <c r="AO12" s="101">
        <f>IF(Q12=0,"",IF(AN12=0,"",(AN12/Q12)))</f>
        <v>0.16666666666667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1</v>
      </c>
      <c r="AX12" s="107">
        <f>IF(Q12=0,"",IF(AW12=0,"",(AW12/Q12)))</f>
        <v>0.083333333333333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2</v>
      </c>
      <c r="BG12" s="113">
        <f>IF(Q12=0,"",IF(BF12=0,"",(BF12/Q12)))</f>
        <v>0.16666666666667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3</v>
      </c>
      <c r="BP12" s="120">
        <f>IF(Q12=0,"",IF(BO12=0,"",(BO12/Q12)))</f>
        <v>0.25</v>
      </c>
      <c r="BQ12" s="121">
        <v>1</v>
      </c>
      <c r="BR12" s="122">
        <f>IFERROR(BQ12/BO12,"-")</f>
        <v>0.33333333333333</v>
      </c>
      <c r="BS12" s="123">
        <v>18000</v>
      </c>
      <c r="BT12" s="124">
        <f>IFERROR(BS12/BO12,"-")</f>
        <v>6000</v>
      </c>
      <c r="BU12" s="125"/>
      <c r="BV12" s="125"/>
      <c r="BW12" s="125">
        <v>1</v>
      </c>
      <c r="BX12" s="126">
        <v>2</v>
      </c>
      <c r="BY12" s="127">
        <f>IF(Q12=0,"",IF(BX12=0,"",(BX12/Q12)))</f>
        <v>0.16666666666667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2</v>
      </c>
      <c r="CQ12" s="141">
        <v>21000</v>
      </c>
      <c r="CR12" s="141">
        <v>18000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>
        <f>AC13</f>
        <v>4.9933333333333</v>
      </c>
      <c r="B13" s="189" t="s">
        <v>221</v>
      </c>
      <c r="C13" s="189" t="s">
        <v>208</v>
      </c>
      <c r="D13" s="189" t="s">
        <v>209</v>
      </c>
      <c r="E13" s="189" t="s">
        <v>210</v>
      </c>
      <c r="F13" s="189"/>
      <c r="G13" s="189" t="s">
        <v>82</v>
      </c>
      <c r="H13" s="89" t="s">
        <v>222</v>
      </c>
      <c r="I13" s="89" t="s">
        <v>212</v>
      </c>
      <c r="J13" s="89" t="s">
        <v>223</v>
      </c>
      <c r="K13" s="181">
        <v>75000</v>
      </c>
      <c r="L13" s="80">
        <v>42</v>
      </c>
      <c r="M13" s="80">
        <v>0</v>
      </c>
      <c r="N13" s="80">
        <v>129</v>
      </c>
      <c r="O13" s="91">
        <v>17</v>
      </c>
      <c r="P13" s="92">
        <v>0</v>
      </c>
      <c r="Q13" s="93">
        <f>O13+P13</f>
        <v>17</v>
      </c>
      <c r="R13" s="81">
        <f>IFERROR(Q13/N13,"-")</f>
        <v>0.13178294573643</v>
      </c>
      <c r="S13" s="80">
        <v>2</v>
      </c>
      <c r="T13" s="80">
        <v>5</v>
      </c>
      <c r="U13" s="81">
        <f>IFERROR(T13/(Q13),"-")</f>
        <v>0.29411764705882</v>
      </c>
      <c r="V13" s="82">
        <f>IFERROR(K13/SUM(Q13:Q14),"-")</f>
        <v>1704.5454545455</v>
      </c>
      <c r="W13" s="83">
        <v>3</v>
      </c>
      <c r="X13" s="81">
        <f>IF(Q13=0,"-",W13/Q13)</f>
        <v>0.17647058823529</v>
      </c>
      <c r="Y13" s="186">
        <v>135000</v>
      </c>
      <c r="Z13" s="187">
        <f>IFERROR(Y13/Q13,"-")</f>
        <v>7941.1764705882</v>
      </c>
      <c r="AA13" s="187">
        <f>IFERROR(Y13/W13,"-")</f>
        <v>45000</v>
      </c>
      <c r="AB13" s="181">
        <f>SUM(Y13:Y14)-SUM(K13:K14)</f>
        <v>299500</v>
      </c>
      <c r="AC13" s="85">
        <f>SUM(Y13:Y14)/SUM(K13:K14)</f>
        <v>4.9933333333333</v>
      </c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2</v>
      </c>
      <c r="AO13" s="101">
        <f>IF(Q13=0,"",IF(AN13=0,"",(AN13/Q13)))</f>
        <v>0.11764705882353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3</v>
      </c>
      <c r="BG13" s="113">
        <f>IF(Q13=0,"",IF(BF13=0,"",(BF13/Q13)))</f>
        <v>0.17647058823529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5</v>
      </c>
      <c r="BP13" s="120">
        <f>IF(Q13=0,"",IF(BO13=0,"",(BO13/Q13)))</f>
        <v>0.29411764705882</v>
      </c>
      <c r="BQ13" s="121">
        <v>3</v>
      </c>
      <c r="BR13" s="122">
        <f>IFERROR(BQ13/BO13,"-")</f>
        <v>0.6</v>
      </c>
      <c r="BS13" s="123">
        <v>169000</v>
      </c>
      <c r="BT13" s="124">
        <f>IFERROR(BS13/BO13,"-")</f>
        <v>33800</v>
      </c>
      <c r="BU13" s="125"/>
      <c r="BV13" s="125"/>
      <c r="BW13" s="125">
        <v>3</v>
      </c>
      <c r="BX13" s="126">
        <v>7</v>
      </c>
      <c r="BY13" s="127">
        <f>IF(Q13=0,"",IF(BX13=0,"",(BX13/Q13)))</f>
        <v>0.41176470588235</v>
      </c>
      <c r="BZ13" s="128">
        <v>1</v>
      </c>
      <c r="CA13" s="129">
        <f>IFERROR(BZ13/BX13,"-")</f>
        <v>0.14285714285714</v>
      </c>
      <c r="CB13" s="130">
        <v>5000</v>
      </c>
      <c r="CC13" s="131">
        <f>IFERROR(CB13/BX13,"-")</f>
        <v>714.28571428571</v>
      </c>
      <c r="CD13" s="132">
        <v>1</v>
      </c>
      <c r="CE13" s="132"/>
      <c r="CF13" s="132"/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3</v>
      </c>
      <c r="CQ13" s="141">
        <v>135000</v>
      </c>
      <c r="CR13" s="141">
        <v>119000</v>
      </c>
      <c r="CS13" s="141"/>
      <c r="CT13" s="142" t="str">
        <f>IF(AND(CR13=0,CS13=0),"",IF(AND(CR13&lt;=100000,CS13&lt;=100000),"",IF(CR13/CQ13&gt;0.7,"男高",IF(CS13/CQ13&gt;0.7,"女高",""))))</f>
        <v>男高</v>
      </c>
    </row>
    <row r="14" spans="1:99">
      <c r="A14" s="79"/>
      <c r="B14" s="189" t="s">
        <v>224</v>
      </c>
      <c r="C14" s="189" t="s">
        <v>208</v>
      </c>
      <c r="D14" s="189"/>
      <c r="E14" s="189"/>
      <c r="F14" s="189"/>
      <c r="G14" s="189" t="s">
        <v>77</v>
      </c>
      <c r="H14" s="89"/>
      <c r="I14" s="89"/>
      <c r="J14" s="89"/>
      <c r="K14" s="181"/>
      <c r="L14" s="80">
        <v>245</v>
      </c>
      <c r="M14" s="80">
        <v>87</v>
      </c>
      <c r="N14" s="80">
        <v>50</v>
      </c>
      <c r="O14" s="91">
        <v>27</v>
      </c>
      <c r="P14" s="92">
        <v>0</v>
      </c>
      <c r="Q14" s="93">
        <f>O14+P14</f>
        <v>27</v>
      </c>
      <c r="R14" s="81">
        <f>IFERROR(Q14/N14,"-")</f>
        <v>0.54</v>
      </c>
      <c r="S14" s="80">
        <v>7</v>
      </c>
      <c r="T14" s="80">
        <v>2</v>
      </c>
      <c r="U14" s="81">
        <f>IFERROR(T14/(Q14),"-")</f>
        <v>0.074074074074074</v>
      </c>
      <c r="V14" s="82"/>
      <c r="W14" s="83">
        <v>6</v>
      </c>
      <c r="X14" s="81">
        <f>IF(Q14=0,"-",W14/Q14)</f>
        <v>0.22222222222222</v>
      </c>
      <c r="Y14" s="186">
        <v>239500</v>
      </c>
      <c r="Z14" s="187">
        <f>IFERROR(Y14/Q14,"-")</f>
        <v>8870.3703703704</v>
      </c>
      <c r="AA14" s="187">
        <f>IFERROR(Y14/W14,"-")</f>
        <v>39916.666666667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1</v>
      </c>
      <c r="AO14" s="101">
        <f>IF(Q14=0,"",IF(AN14=0,"",(AN14/Q14)))</f>
        <v>0.037037037037037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6</v>
      </c>
      <c r="BG14" s="113">
        <f>IF(Q14=0,"",IF(BF14=0,"",(BF14/Q14)))</f>
        <v>0.22222222222222</v>
      </c>
      <c r="BH14" s="112">
        <v>1</v>
      </c>
      <c r="BI14" s="114">
        <f>IFERROR(BH14/BF14,"-")</f>
        <v>0.16666666666667</v>
      </c>
      <c r="BJ14" s="115">
        <v>157000</v>
      </c>
      <c r="BK14" s="116">
        <f>IFERROR(BJ14/BF14,"-")</f>
        <v>26166.666666667</v>
      </c>
      <c r="BL14" s="117"/>
      <c r="BM14" s="117"/>
      <c r="BN14" s="117">
        <v>1</v>
      </c>
      <c r="BO14" s="119">
        <v>10</v>
      </c>
      <c r="BP14" s="120">
        <f>IF(Q14=0,"",IF(BO14=0,"",(BO14/Q14)))</f>
        <v>0.37037037037037</v>
      </c>
      <c r="BQ14" s="121">
        <v>3</v>
      </c>
      <c r="BR14" s="122">
        <f>IFERROR(BQ14/BO14,"-")</f>
        <v>0.3</v>
      </c>
      <c r="BS14" s="123">
        <v>76000</v>
      </c>
      <c r="BT14" s="124">
        <f>IFERROR(BS14/BO14,"-")</f>
        <v>7600</v>
      </c>
      <c r="BU14" s="125">
        <v>1</v>
      </c>
      <c r="BV14" s="125">
        <v>1</v>
      </c>
      <c r="BW14" s="125">
        <v>1</v>
      </c>
      <c r="BX14" s="126">
        <v>4</v>
      </c>
      <c r="BY14" s="127">
        <f>IF(Q14=0,"",IF(BX14=0,"",(BX14/Q14)))</f>
        <v>0.14814814814815</v>
      </c>
      <c r="BZ14" s="128">
        <v>2</v>
      </c>
      <c r="CA14" s="129">
        <f>IFERROR(BZ14/BX14,"-")</f>
        <v>0.5</v>
      </c>
      <c r="CB14" s="130">
        <v>6500</v>
      </c>
      <c r="CC14" s="131">
        <f>IFERROR(CB14/BX14,"-")</f>
        <v>1625</v>
      </c>
      <c r="CD14" s="132">
        <v>2</v>
      </c>
      <c r="CE14" s="132"/>
      <c r="CF14" s="132"/>
      <c r="CG14" s="133">
        <v>6</v>
      </c>
      <c r="CH14" s="134">
        <f>IF(Q14=0,"",IF(CG14=0,"",(CG14/Q14)))</f>
        <v>0.22222222222222</v>
      </c>
      <c r="CI14" s="135">
        <v>1</v>
      </c>
      <c r="CJ14" s="136">
        <f>IFERROR(CI14/CG14,"-")</f>
        <v>0.16666666666667</v>
      </c>
      <c r="CK14" s="137">
        <v>28000</v>
      </c>
      <c r="CL14" s="138">
        <f>IFERROR(CK14/CG14,"-")</f>
        <v>4666.6666666667</v>
      </c>
      <c r="CM14" s="139"/>
      <c r="CN14" s="139"/>
      <c r="CO14" s="139">
        <v>1</v>
      </c>
      <c r="CP14" s="140">
        <v>6</v>
      </c>
      <c r="CQ14" s="141">
        <v>239500</v>
      </c>
      <c r="CR14" s="141">
        <v>157000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>
        <f>AC15</f>
        <v>0.272</v>
      </c>
      <c r="B15" s="189" t="s">
        <v>225</v>
      </c>
      <c r="C15" s="189" t="s">
        <v>208</v>
      </c>
      <c r="D15" s="189" t="s">
        <v>226</v>
      </c>
      <c r="E15" s="189" t="s">
        <v>227</v>
      </c>
      <c r="F15" s="189"/>
      <c r="G15" s="189" t="s">
        <v>82</v>
      </c>
      <c r="H15" s="89" t="s">
        <v>228</v>
      </c>
      <c r="I15" s="89" t="s">
        <v>229</v>
      </c>
      <c r="J15" s="89" t="s">
        <v>223</v>
      </c>
      <c r="K15" s="181">
        <v>125000</v>
      </c>
      <c r="L15" s="80">
        <v>10</v>
      </c>
      <c r="M15" s="80">
        <v>0</v>
      </c>
      <c r="N15" s="80">
        <v>35</v>
      </c>
      <c r="O15" s="91">
        <v>3</v>
      </c>
      <c r="P15" s="92">
        <v>0</v>
      </c>
      <c r="Q15" s="93">
        <f>O15+P15</f>
        <v>3</v>
      </c>
      <c r="R15" s="81">
        <f>IFERROR(Q15/N15,"-")</f>
        <v>0.085714285714286</v>
      </c>
      <c r="S15" s="80">
        <v>0</v>
      </c>
      <c r="T15" s="80">
        <v>1</v>
      </c>
      <c r="U15" s="81">
        <f>IFERROR(T15/(Q15),"-")</f>
        <v>0.33333333333333</v>
      </c>
      <c r="V15" s="82">
        <f>IFERROR(K15/SUM(Q15:Q16),"-")</f>
        <v>10416.666666667</v>
      </c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>
        <f>SUM(Y15:Y16)-SUM(K15:K16)</f>
        <v>-91000</v>
      </c>
      <c r="AC15" s="85">
        <f>SUM(Y15:Y16)/SUM(K15:K16)</f>
        <v>0.272</v>
      </c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>
        <v>1</v>
      </c>
      <c r="AX15" s="107">
        <f>IF(Q15=0,"",IF(AW15=0,"",(AW15/Q15)))</f>
        <v>0.33333333333333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1</v>
      </c>
      <c r="BP15" s="120">
        <f>IF(Q15=0,"",IF(BO15=0,"",(BO15/Q15)))</f>
        <v>0.33333333333333</v>
      </c>
      <c r="BQ15" s="121"/>
      <c r="BR15" s="122">
        <f>IFERROR(BQ15/BO15,"-")</f>
        <v>0</v>
      </c>
      <c r="BS15" s="123"/>
      <c r="BT15" s="124">
        <f>IFERROR(BS15/BO15,"-")</f>
        <v>0</v>
      </c>
      <c r="BU15" s="125"/>
      <c r="BV15" s="125"/>
      <c r="BW15" s="125"/>
      <c r="BX15" s="126">
        <v>1</v>
      </c>
      <c r="BY15" s="127">
        <f>IF(Q15=0,"",IF(BX15=0,"",(BX15/Q15)))</f>
        <v>0.33333333333333</v>
      </c>
      <c r="BZ15" s="128">
        <v>1</v>
      </c>
      <c r="CA15" s="129">
        <f>IFERROR(BZ15/BX15,"-")</f>
        <v>1</v>
      </c>
      <c r="CB15" s="130">
        <v>1000</v>
      </c>
      <c r="CC15" s="131">
        <f>IFERROR(CB15/BX15,"-")</f>
        <v>1000</v>
      </c>
      <c r="CD15" s="132">
        <v>1</v>
      </c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>
        <v>1000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230</v>
      </c>
      <c r="C16" s="189" t="s">
        <v>208</v>
      </c>
      <c r="D16" s="189"/>
      <c r="E16" s="189"/>
      <c r="F16" s="189"/>
      <c r="G16" s="189" t="s">
        <v>77</v>
      </c>
      <c r="H16" s="89"/>
      <c r="I16" s="89"/>
      <c r="J16" s="89"/>
      <c r="K16" s="181"/>
      <c r="L16" s="80">
        <v>125</v>
      </c>
      <c r="M16" s="80">
        <v>52</v>
      </c>
      <c r="N16" s="80">
        <v>11</v>
      </c>
      <c r="O16" s="91">
        <v>9</v>
      </c>
      <c r="P16" s="92">
        <v>0</v>
      </c>
      <c r="Q16" s="93">
        <f>O16+P16</f>
        <v>9</v>
      </c>
      <c r="R16" s="81">
        <f>IFERROR(Q16/N16,"-")</f>
        <v>0.81818181818182</v>
      </c>
      <c r="S16" s="80">
        <v>0</v>
      </c>
      <c r="T16" s="80">
        <v>2</v>
      </c>
      <c r="U16" s="81">
        <f>IFERROR(T16/(Q16),"-")</f>
        <v>0.22222222222222</v>
      </c>
      <c r="V16" s="82"/>
      <c r="W16" s="83">
        <v>2</v>
      </c>
      <c r="X16" s="81">
        <f>IF(Q16=0,"-",W16/Q16)</f>
        <v>0.22222222222222</v>
      </c>
      <c r="Y16" s="186">
        <v>34000</v>
      </c>
      <c r="Z16" s="187">
        <f>IFERROR(Y16/Q16,"-")</f>
        <v>3777.7777777778</v>
      </c>
      <c r="AA16" s="187">
        <f>IFERROR(Y16/W16,"-")</f>
        <v>17000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>
        <v>1</v>
      </c>
      <c r="AO16" s="101">
        <f>IF(Q16=0,"",IF(AN16=0,"",(AN16/Q16)))</f>
        <v>0.11111111111111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>
        <v>1</v>
      </c>
      <c r="AX16" s="107">
        <f>IF(Q16=0,"",IF(AW16=0,"",(AW16/Q16)))</f>
        <v>0.11111111111111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>
        <v>2</v>
      </c>
      <c r="BG16" s="113">
        <f>IF(Q16=0,"",IF(BF16=0,"",(BF16/Q16)))</f>
        <v>0.22222222222222</v>
      </c>
      <c r="BH16" s="112"/>
      <c r="BI16" s="114">
        <f>IFERROR(BH16/BF16,"-")</f>
        <v>0</v>
      </c>
      <c r="BJ16" s="115"/>
      <c r="BK16" s="116">
        <f>IFERROR(BJ16/BF16,"-")</f>
        <v>0</v>
      </c>
      <c r="BL16" s="117"/>
      <c r="BM16" s="117"/>
      <c r="BN16" s="117"/>
      <c r="BO16" s="119">
        <v>3</v>
      </c>
      <c r="BP16" s="120">
        <f>IF(Q16=0,"",IF(BO16=0,"",(BO16/Q16)))</f>
        <v>0.33333333333333</v>
      </c>
      <c r="BQ16" s="121">
        <v>1</v>
      </c>
      <c r="BR16" s="122">
        <f>IFERROR(BQ16/BO16,"-")</f>
        <v>0.33333333333333</v>
      </c>
      <c r="BS16" s="123">
        <v>3000</v>
      </c>
      <c r="BT16" s="124">
        <f>IFERROR(BS16/BO16,"-")</f>
        <v>1000</v>
      </c>
      <c r="BU16" s="125">
        <v>1</v>
      </c>
      <c r="BV16" s="125"/>
      <c r="BW16" s="125"/>
      <c r="BX16" s="126">
        <v>2</v>
      </c>
      <c r="BY16" s="127">
        <f>IF(Q16=0,"",IF(BX16=0,"",(BX16/Q16)))</f>
        <v>0.22222222222222</v>
      </c>
      <c r="BZ16" s="128">
        <v>2</v>
      </c>
      <c r="CA16" s="129">
        <f>IFERROR(BZ16/BX16,"-")</f>
        <v>1</v>
      </c>
      <c r="CB16" s="130">
        <v>36000</v>
      </c>
      <c r="CC16" s="131">
        <f>IFERROR(CB16/BX16,"-")</f>
        <v>18000</v>
      </c>
      <c r="CD16" s="132">
        <v>1</v>
      </c>
      <c r="CE16" s="132"/>
      <c r="CF16" s="132">
        <v>1</v>
      </c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2</v>
      </c>
      <c r="CQ16" s="141">
        <v>34000</v>
      </c>
      <c r="CR16" s="141">
        <v>31000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30"/>
      <c r="B17" s="86"/>
      <c r="C17" s="86"/>
      <c r="D17" s="87"/>
      <c r="E17" s="87"/>
      <c r="F17" s="87"/>
      <c r="G17" s="88"/>
      <c r="H17" s="89"/>
      <c r="I17" s="89"/>
      <c r="J17" s="89"/>
      <c r="K17" s="182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8"/>
      <c r="Z17" s="188"/>
      <c r="AA17" s="188"/>
      <c r="AB17" s="188"/>
      <c r="AC17" s="33"/>
      <c r="AD17" s="58"/>
      <c r="AE17" s="62"/>
      <c r="AF17" s="63"/>
      <c r="AG17" s="62"/>
      <c r="AH17" s="66"/>
      <c r="AI17" s="67"/>
      <c r="AJ17" s="68"/>
      <c r="AK17" s="69"/>
      <c r="AL17" s="69"/>
      <c r="AM17" s="69"/>
      <c r="AN17" s="62"/>
      <c r="AO17" s="63"/>
      <c r="AP17" s="62"/>
      <c r="AQ17" s="66"/>
      <c r="AR17" s="67"/>
      <c r="AS17" s="68"/>
      <c r="AT17" s="69"/>
      <c r="AU17" s="69"/>
      <c r="AV17" s="69"/>
      <c r="AW17" s="62"/>
      <c r="AX17" s="63"/>
      <c r="AY17" s="62"/>
      <c r="AZ17" s="66"/>
      <c r="BA17" s="67"/>
      <c r="BB17" s="68"/>
      <c r="BC17" s="69"/>
      <c r="BD17" s="69"/>
      <c r="BE17" s="69"/>
      <c r="BF17" s="62"/>
      <c r="BG17" s="63"/>
      <c r="BH17" s="62"/>
      <c r="BI17" s="66"/>
      <c r="BJ17" s="67"/>
      <c r="BK17" s="68"/>
      <c r="BL17" s="69"/>
      <c r="BM17" s="69"/>
      <c r="BN17" s="69"/>
      <c r="BO17" s="64"/>
      <c r="BP17" s="65"/>
      <c r="BQ17" s="62"/>
      <c r="BR17" s="66"/>
      <c r="BS17" s="67"/>
      <c r="BT17" s="68"/>
      <c r="BU17" s="69"/>
      <c r="BV17" s="69"/>
      <c r="BW17" s="69"/>
      <c r="BX17" s="64"/>
      <c r="BY17" s="65"/>
      <c r="BZ17" s="62"/>
      <c r="CA17" s="66"/>
      <c r="CB17" s="67"/>
      <c r="CC17" s="68"/>
      <c r="CD17" s="69"/>
      <c r="CE17" s="69"/>
      <c r="CF17" s="69"/>
      <c r="CG17" s="64"/>
      <c r="CH17" s="65"/>
      <c r="CI17" s="62"/>
      <c r="CJ17" s="66"/>
      <c r="CK17" s="67"/>
      <c r="CL17" s="68"/>
      <c r="CM17" s="69"/>
      <c r="CN17" s="69"/>
      <c r="CO17" s="69"/>
      <c r="CP17" s="70"/>
      <c r="CQ17" s="67"/>
      <c r="CR17" s="67"/>
      <c r="CS17" s="67"/>
      <c r="CT17" s="71"/>
    </row>
    <row r="18" spans="1:99">
      <c r="A18" s="30"/>
      <c r="B18" s="37"/>
      <c r="C18" s="37"/>
      <c r="D18" s="21"/>
      <c r="E18" s="21"/>
      <c r="F18" s="21"/>
      <c r="G18" s="22"/>
      <c r="H18" s="36"/>
      <c r="I18" s="36"/>
      <c r="J18" s="74"/>
      <c r="K18" s="183"/>
      <c r="L18" s="34"/>
      <c r="M18" s="34"/>
      <c r="N18" s="31"/>
      <c r="O18" s="23"/>
      <c r="P18" s="23"/>
      <c r="Q18" s="23"/>
      <c r="R18" s="32"/>
      <c r="S18" s="32"/>
      <c r="T18" s="23"/>
      <c r="U18" s="32"/>
      <c r="V18" s="25"/>
      <c r="W18" s="25"/>
      <c r="X18" s="25"/>
      <c r="Y18" s="188"/>
      <c r="Z18" s="188"/>
      <c r="AA18" s="188"/>
      <c r="AB18" s="188"/>
      <c r="AC18" s="33"/>
      <c r="AD18" s="60"/>
      <c r="AE18" s="62"/>
      <c r="AF18" s="63"/>
      <c r="AG18" s="62"/>
      <c r="AH18" s="66"/>
      <c r="AI18" s="67"/>
      <c r="AJ18" s="68"/>
      <c r="AK18" s="69"/>
      <c r="AL18" s="69"/>
      <c r="AM18" s="69"/>
      <c r="AN18" s="62"/>
      <c r="AO18" s="63"/>
      <c r="AP18" s="62"/>
      <c r="AQ18" s="66"/>
      <c r="AR18" s="67"/>
      <c r="AS18" s="68"/>
      <c r="AT18" s="69"/>
      <c r="AU18" s="69"/>
      <c r="AV18" s="69"/>
      <c r="AW18" s="62"/>
      <c r="AX18" s="63"/>
      <c r="AY18" s="62"/>
      <c r="AZ18" s="66"/>
      <c r="BA18" s="67"/>
      <c r="BB18" s="68"/>
      <c r="BC18" s="69"/>
      <c r="BD18" s="69"/>
      <c r="BE18" s="69"/>
      <c r="BF18" s="62"/>
      <c r="BG18" s="63"/>
      <c r="BH18" s="62"/>
      <c r="BI18" s="66"/>
      <c r="BJ18" s="67"/>
      <c r="BK18" s="68"/>
      <c r="BL18" s="69"/>
      <c r="BM18" s="69"/>
      <c r="BN18" s="69"/>
      <c r="BO18" s="64"/>
      <c r="BP18" s="65"/>
      <c r="BQ18" s="62"/>
      <c r="BR18" s="66"/>
      <c r="BS18" s="67"/>
      <c r="BT18" s="68"/>
      <c r="BU18" s="69"/>
      <c r="BV18" s="69"/>
      <c r="BW18" s="69"/>
      <c r="BX18" s="64"/>
      <c r="BY18" s="65"/>
      <c r="BZ18" s="62"/>
      <c r="CA18" s="66"/>
      <c r="CB18" s="67"/>
      <c r="CC18" s="68"/>
      <c r="CD18" s="69"/>
      <c r="CE18" s="69"/>
      <c r="CF18" s="69"/>
      <c r="CG18" s="64"/>
      <c r="CH18" s="65"/>
      <c r="CI18" s="62"/>
      <c r="CJ18" s="66"/>
      <c r="CK18" s="67"/>
      <c r="CL18" s="68"/>
      <c r="CM18" s="69"/>
      <c r="CN18" s="69"/>
      <c r="CO18" s="69"/>
      <c r="CP18" s="70"/>
      <c r="CQ18" s="67"/>
      <c r="CR18" s="67"/>
      <c r="CS18" s="67"/>
      <c r="CT18" s="71"/>
    </row>
    <row r="19" spans="1:99">
      <c r="A19" s="19">
        <f>AC19</f>
        <v>2.8290813953488</v>
      </c>
      <c r="B19" s="39"/>
      <c r="C19" s="39"/>
      <c r="D19" s="39"/>
      <c r="E19" s="39"/>
      <c r="F19" s="39"/>
      <c r="G19" s="39"/>
      <c r="H19" s="40" t="s">
        <v>231</v>
      </c>
      <c r="I19" s="40"/>
      <c r="J19" s="40"/>
      <c r="K19" s="184">
        <f>SUM(K6:K18)</f>
        <v>430000</v>
      </c>
      <c r="L19" s="41">
        <f>SUM(L6:L18)</f>
        <v>824</v>
      </c>
      <c r="M19" s="41">
        <f>SUM(M6:M18)</f>
        <v>270</v>
      </c>
      <c r="N19" s="41">
        <f>SUM(N6:N18)</f>
        <v>932</v>
      </c>
      <c r="O19" s="41">
        <f>SUM(O6:O18)</f>
        <v>146</v>
      </c>
      <c r="P19" s="41">
        <f>SUM(P6:P18)</f>
        <v>1</v>
      </c>
      <c r="Q19" s="41">
        <f>SUM(Q6:Q18)</f>
        <v>147</v>
      </c>
      <c r="R19" s="42">
        <f>IFERROR(Q19/N19,"-")</f>
        <v>0.15772532188841</v>
      </c>
      <c r="S19" s="77">
        <f>SUM(S6:S18)</f>
        <v>17</v>
      </c>
      <c r="T19" s="77">
        <f>SUM(T6:T18)</f>
        <v>32</v>
      </c>
      <c r="U19" s="42">
        <f>IFERROR(S19/Q19,"-")</f>
        <v>0.1156462585034</v>
      </c>
      <c r="V19" s="43">
        <f>IFERROR(K19/Q19,"-")</f>
        <v>2925.1700680272</v>
      </c>
      <c r="W19" s="44">
        <f>SUM(W6:W18)</f>
        <v>22</v>
      </c>
      <c r="X19" s="42">
        <f>IFERROR(W19/Q19,"-")</f>
        <v>0.14965986394558</v>
      </c>
      <c r="Y19" s="184">
        <f>SUM(Y6:Y18)</f>
        <v>1216505</v>
      </c>
      <c r="Z19" s="184">
        <f>IFERROR(Y19/Q19,"-")</f>
        <v>8275.5442176871</v>
      </c>
      <c r="AA19" s="184">
        <f>IFERROR(Y19/W19,"-")</f>
        <v>55295.681818182</v>
      </c>
      <c r="AB19" s="184">
        <f>Y19-K19</f>
        <v>786505</v>
      </c>
      <c r="AC19" s="46">
        <f>Y19/K19</f>
        <v>2.8290813953488</v>
      </c>
      <c r="AD19" s="59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8"/>
    <mergeCell ref="K6:K8"/>
    <mergeCell ref="V6:V8"/>
    <mergeCell ref="AB6:AB8"/>
    <mergeCell ref="AC6:AC8"/>
    <mergeCell ref="A9:A10"/>
    <mergeCell ref="K9:K10"/>
    <mergeCell ref="V9:V10"/>
    <mergeCell ref="AB9:AB10"/>
    <mergeCell ref="AC9:AC10"/>
    <mergeCell ref="A11:A12"/>
    <mergeCell ref="K11:K12"/>
    <mergeCell ref="V11:V12"/>
    <mergeCell ref="AB11:AB12"/>
    <mergeCell ref="AC11:AC12"/>
    <mergeCell ref="A13:A14"/>
    <mergeCell ref="K13:K14"/>
    <mergeCell ref="V13:V14"/>
    <mergeCell ref="AB13:AB14"/>
    <mergeCell ref="AC13:AC14"/>
    <mergeCell ref="A15:A16"/>
    <mergeCell ref="K15:K16"/>
    <mergeCell ref="V15:V16"/>
    <mergeCell ref="AB15:AB16"/>
    <mergeCell ref="AC15:AC1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232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233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234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235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236</v>
      </c>
      <c r="C6" s="189" t="s">
        <v>237</v>
      </c>
      <c r="D6" s="189"/>
      <c r="E6" s="189" t="s">
        <v>82</v>
      </c>
      <c r="F6" s="89" t="s">
        <v>238</v>
      </c>
      <c r="G6" s="89" t="s">
        <v>239</v>
      </c>
      <c r="H6" s="181">
        <v>0</v>
      </c>
      <c r="I6" s="84">
        <v>1500</v>
      </c>
      <c r="J6" s="80">
        <v>0</v>
      </c>
      <c r="K6" s="80">
        <v>0</v>
      </c>
      <c r="L6" s="80">
        <v>6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240</v>
      </c>
      <c r="C7" s="189" t="s">
        <v>237</v>
      </c>
      <c r="D7" s="189"/>
      <c r="E7" s="189" t="s">
        <v>82</v>
      </c>
      <c r="F7" s="89" t="s">
        <v>241</v>
      </c>
      <c r="G7" s="89" t="s">
        <v>239</v>
      </c>
      <c r="H7" s="181">
        <v>0</v>
      </c>
      <c r="I7" s="84">
        <v>1500</v>
      </c>
      <c r="J7" s="80">
        <v>0</v>
      </c>
      <c r="K7" s="80">
        <v>0</v>
      </c>
      <c r="L7" s="80">
        <v>4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242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10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243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233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244</v>
      </c>
      <c r="C6" s="189" t="s">
        <v>245</v>
      </c>
      <c r="D6" s="189" t="s">
        <v>246</v>
      </c>
      <c r="E6" s="189" t="s">
        <v>61</v>
      </c>
      <c r="F6" s="89" t="s">
        <v>247</v>
      </c>
      <c r="G6" s="89" t="s">
        <v>239</v>
      </c>
      <c r="H6" s="181">
        <v>0</v>
      </c>
      <c r="I6" s="80">
        <v>0</v>
      </c>
      <c r="J6" s="80">
        <v>0</v>
      </c>
      <c r="K6" s="80">
        <v>6</v>
      </c>
      <c r="L6" s="93">
        <v>0</v>
      </c>
      <c r="M6" s="81">
        <f>IFERROR(L6/K6,"-")</f>
        <v>0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1.533820196092</v>
      </c>
      <c r="B7" s="189" t="s">
        <v>248</v>
      </c>
      <c r="C7" s="189" t="s">
        <v>245</v>
      </c>
      <c r="D7" s="189" t="s">
        <v>246</v>
      </c>
      <c r="E7" s="189" t="s">
        <v>61</v>
      </c>
      <c r="F7" s="89" t="s">
        <v>249</v>
      </c>
      <c r="G7" s="89" t="s">
        <v>239</v>
      </c>
      <c r="H7" s="181">
        <v>2123391</v>
      </c>
      <c r="I7" s="80">
        <v>1606</v>
      </c>
      <c r="J7" s="80">
        <v>0</v>
      </c>
      <c r="K7" s="80">
        <v>111814</v>
      </c>
      <c r="L7" s="93">
        <v>623</v>
      </c>
      <c r="M7" s="81">
        <f>IFERROR(L7/K7,"-")</f>
        <v>0.005571753089953</v>
      </c>
      <c r="N7" s="80">
        <v>43</v>
      </c>
      <c r="O7" s="80">
        <v>239</v>
      </c>
      <c r="P7" s="81">
        <f>IFERROR(N7/(L7),"-")</f>
        <v>0.069020866773676</v>
      </c>
      <c r="Q7" s="82">
        <f>IFERROR(H7/SUM(L7:L7),"-")</f>
        <v>3408.3322632424</v>
      </c>
      <c r="R7" s="83">
        <v>74</v>
      </c>
      <c r="S7" s="81">
        <f>IF(L7=0,"-",R7/L7)</f>
        <v>0.11878009630819</v>
      </c>
      <c r="T7" s="186">
        <v>3256900</v>
      </c>
      <c r="U7" s="187">
        <f>IFERROR(T7/L7,"-")</f>
        <v>5227.7688603531</v>
      </c>
      <c r="V7" s="187">
        <f>IFERROR(T7/R7,"-")</f>
        <v>44012.162162162</v>
      </c>
      <c r="W7" s="181">
        <f>SUM(T7:T7)-SUM(H7:H7)</f>
        <v>1133509</v>
      </c>
      <c r="X7" s="85">
        <f>SUM(T7:T7)/SUM(H7:H7)</f>
        <v>1.533820196092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>
        <v>12</v>
      </c>
      <c r="AJ7" s="101">
        <f>IF(L7=0,"",IF(AI7=0,"",(AI7/L7)))</f>
        <v>0.019261637239165</v>
      </c>
      <c r="AK7" s="100">
        <v>1</v>
      </c>
      <c r="AL7" s="102">
        <f>IFERROR(AK7/AI7,"-")</f>
        <v>0.083333333333333</v>
      </c>
      <c r="AM7" s="103">
        <v>6000</v>
      </c>
      <c r="AN7" s="104">
        <f>IFERROR(AM7/AI7,"-")</f>
        <v>500</v>
      </c>
      <c r="AO7" s="105"/>
      <c r="AP7" s="105">
        <v>1</v>
      </c>
      <c r="AQ7" s="105"/>
      <c r="AR7" s="106">
        <v>5</v>
      </c>
      <c r="AS7" s="107">
        <f>IF(L7=0,"",IF(AR7=0,"",(AR7/L7)))</f>
        <v>0.0080256821829856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24</v>
      </c>
      <c r="BB7" s="113">
        <f>IF(L7=0,"",IF(BA7=0,"",(BA7/L7)))</f>
        <v>0.038523274478331</v>
      </c>
      <c r="BC7" s="112">
        <v>2</v>
      </c>
      <c r="BD7" s="114">
        <f>IFERROR(BC7/BA7,"-")</f>
        <v>0.083333333333333</v>
      </c>
      <c r="BE7" s="115">
        <v>24000</v>
      </c>
      <c r="BF7" s="116">
        <f>IFERROR(BE7/BA7,"-")</f>
        <v>1000</v>
      </c>
      <c r="BG7" s="117">
        <v>1</v>
      </c>
      <c r="BH7" s="117"/>
      <c r="BI7" s="117">
        <v>1</v>
      </c>
      <c r="BJ7" s="119">
        <v>361</v>
      </c>
      <c r="BK7" s="120">
        <f>IF(L7=0,"",IF(BJ7=0,"",(BJ7/L7)))</f>
        <v>0.57945425361156</v>
      </c>
      <c r="BL7" s="121">
        <v>45</v>
      </c>
      <c r="BM7" s="122">
        <f>IFERROR(BL7/BJ7,"-")</f>
        <v>0.12465373961219</v>
      </c>
      <c r="BN7" s="123">
        <v>1641900</v>
      </c>
      <c r="BO7" s="124">
        <f>IFERROR(BN7/BJ7,"-")</f>
        <v>4548.1994459834</v>
      </c>
      <c r="BP7" s="125">
        <v>23</v>
      </c>
      <c r="BQ7" s="125">
        <v>3</v>
      </c>
      <c r="BR7" s="125">
        <v>19</v>
      </c>
      <c r="BS7" s="126">
        <v>180</v>
      </c>
      <c r="BT7" s="127">
        <f>IF(L7=0,"",IF(BS7=0,"",(BS7/L7)))</f>
        <v>0.28892455858748</v>
      </c>
      <c r="BU7" s="128">
        <v>22</v>
      </c>
      <c r="BV7" s="129">
        <f>IFERROR(BU7/BS7,"-")</f>
        <v>0.12222222222222</v>
      </c>
      <c r="BW7" s="130">
        <v>993000</v>
      </c>
      <c r="BX7" s="131">
        <f>IFERROR(BW7/BS7,"-")</f>
        <v>5516.6666666667</v>
      </c>
      <c r="BY7" s="132">
        <v>7</v>
      </c>
      <c r="BZ7" s="132">
        <v>4</v>
      </c>
      <c r="CA7" s="132">
        <v>11</v>
      </c>
      <c r="CB7" s="133">
        <v>41</v>
      </c>
      <c r="CC7" s="134">
        <f>IF(L7=0,"",IF(CB7=0,"",(CB7/L7)))</f>
        <v>0.065810593900482</v>
      </c>
      <c r="CD7" s="135">
        <v>4</v>
      </c>
      <c r="CE7" s="136">
        <f>IFERROR(CD7/CB7,"-")</f>
        <v>0.097560975609756</v>
      </c>
      <c r="CF7" s="137">
        <v>592000</v>
      </c>
      <c r="CG7" s="138">
        <f>IFERROR(CF7/CB7,"-")</f>
        <v>14439.024390244</v>
      </c>
      <c r="CH7" s="139">
        <v>1</v>
      </c>
      <c r="CI7" s="139">
        <v>1</v>
      </c>
      <c r="CJ7" s="139">
        <v>2</v>
      </c>
      <c r="CK7" s="140">
        <v>74</v>
      </c>
      <c r="CL7" s="141">
        <v>3256900</v>
      </c>
      <c r="CM7" s="141">
        <v>548000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1.0003534117273</v>
      </c>
      <c r="B8" s="189" t="s">
        <v>250</v>
      </c>
      <c r="C8" s="189" t="s">
        <v>245</v>
      </c>
      <c r="D8" s="189" t="s">
        <v>246</v>
      </c>
      <c r="E8" s="189" t="s">
        <v>61</v>
      </c>
      <c r="F8" s="89" t="s">
        <v>251</v>
      </c>
      <c r="G8" s="89" t="s">
        <v>239</v>
      </c>
      <c r="H8" s="181">
        <v>3834055</v>
      </c>
      <c r="I8" s="80">
        <v>2454</v>
      </c>
      <c r="J8" s="80">
        <v>0</v>
      </c>
      <c r="K8" s="80">
        <v>72929</v>
      </c>
      <c r="L8" s="93">
        <v>1351</v>
      </c>
      <c r="M8" s="81">
        <f>IFERROR(L8/K8,"-")</f>
        <v>0.018524866651126</v>
      </c>
      <c r="N8" s="80">
        <v>57</v>
      </c>
      <c r="O8" s="80">
        <v>510</v>
      </c>
      <c r="P8" s="81">
        <f>IFERROR(N8/(L8),"-")</f>
        <v>0.04219096965211</v>
      </c>
      <c r="Q8" s="82">
        <f>IFERROR(H8/SUM(L8:L8),"-")</f>
        <v>2837.9385640266</v>
      </c>
      <c r="R8" s="83">
        <v>135</v>
      </c>
      <c r="S8" s="81">
        <f>IF(L8=0,"-",R8/L8)</f>
        <v>0.099925980754996</v>
      </c>
      <c r="T8" s="186">
        <v>3835410</v>
      </c>
      <c r="U8" s="187">
        <f>IFERROR(T8/L8,"-")</f>
        <v>2838.9415247964</v>
      </c>
      <c r="V8" s="187">
        <f>IFERROR(T8/R8,"-")</f>
        <v>28410.444444444</v>
      </c>
      <c r="W8" s="181">
        <f>SUM(T8:T8)-SUM(H8:H8)</f>
        <v>1355</v>
      </c>
      <c r="X8" s="85">
        <f>SUM(T8:T8)/SUM(H8:H8)</f>
        <v>1.0003534117273</v>
      </c>
      <c r="Y8" s="78"/>
      <c r="Z8" s="94">
        <v>51</v>
      </c>
      <c r="AA8" s="95">
        <f>IF(L8=0,"",IF(Z8=0,"",(Z8/L8)))</f>
        <v>0.037749814951887</v>
      </c>
      <c r="AB8" s="94">
        <v>2</v>
      </c>
      <c r="AC8" s="96">
        <f>IFERROR(AB8/Z8,"-")</f>
        <v>0.03921568627451</v>
      </c>
      <c r="AD8" s="97">
        <v>8000</v>
      </c>
      <c r="AE8" s="98">
        <f>IFERROR(AD8/Z8,"-")</f>
        <v>156.86274509804</v>
      </c>
      <c r="AF8" s="99">
        <v>2</v>
      </c>
      <c r="AG8" s="99"/>
      <c r="AH8" s="99"/>
      <c r="AI8" s="100">
        <v>259</v>
      </c>
      <c r="AJ8" s="101">
        <f>IF(L8=0,"",IF(AI8=0,"",(AI8/L8)))</f>
        <v>0.19170984455959</v>
      </c>
      <c r="AK8" s="100">
        <v>13</v>
      </c>
      <c r="AL8" s="102">
        <f>IFERROR(AK8/AI8,"-")</f>
        <v>0.05019305019305</v>
      </c>
      <c r="AM8" s="103">
        <v>48460</v>
      </c>
      <c r="AN8" s="104">
        <f>IFERROR(AM8/AI8,"-")</f>
        <v>187.10424710425</v>
      </c>
      <c r="AO8" s="105">
        <v>9</v>
      </c>
      <c r="AP8" s="105">
        <v>2</v>
      </c>
      <c r="AQ8" s="105">
        <v>2</v>
      </c>
      <c r="AR8" s="106">
        <v>176</v>
      </c>
      <c r="AS8" s="107">
        <f>IF(L8=0,"",IF(AR8=0,"",(AR8/L8)))</f>
        <v>0.13027387120651</v>
      </c>
      <c r="AT8" s="106">
        <v>11</v>
      </c>
      <c r="AU8" s="108">
        <f>IFERROR(AT8/AR8,"-")</f>
        <v>0.0625</v>
      </c>
      <c r="AV8" s="109">
        <v>55260</v>
      </c>
      <c r="AW8" s="110">
        <f>IFERROR(AV8/AR8,"-")</f>
        <v>313.97727272727</v>
      </c>
      <c r="AX8" s="111">
        <v>5</v>
      </c>
      <c r="AY8" s="111">
        <v>3</v>
      </c>
      <c r="AZ8" s="111">
        <v>3</v>
      </c>
      <c r="BA8" s="112">
        <v>339</v>
      </c>
      <c r="BB8" s="113">
        <f>IF(L8=0,"",IF(BA8=0,"",(BA8/L8)))</f>
        <v>0.25092524056255</v>
      </c>
      <c r="BC8" s="112">
        <v>32</v>
      </c>
      <c r="BD8" s="114">
        <f>IFERROR(BC8/BA8,"-")</f>
        <v>0.094395280235988</v>
      </c>
      <c r="BE8" s="115">
        <v>296610</v>
      </c>
      <c r="BF8" s="116">
        <f>IFERROR(BE8/BA8,"-")</f>
        <v>874.95575221239</v>
      </c>
      <c r="BG8" s="117">
        <v>17</v>
      </c>
      <c r="BH8" s="117">
        <v>9</v>
      </c>
      <c r="BI8" s="117">
        <v>6</v>
      </c>
      <c r="BJ8" s="119">
        <v>377</v>
      </c>
      <c r="BK8" s="120">
        <f>IF(L8=0,"",IF(BJ8=0,"",(BJ8/L8)))</f>
        <v>0.27905255366395</v>
      </c>
      <c r="BL8" s="121">
        <v>46</v>
      </c>
      <c r="BM8" s="122">
        <f>IFERROR(BL8/BJ8,"-")</f>
        <v>0.12201591511936</v>
      </c>
      <c r="BN8" s="123">
        <v>1780000</v>
      </c>
      <c r="BO8" s="124">
        <f>IFERROR(BN8/BJ8,"-")</f>
        <v>4721.4854111406</v>
      </c>
      <c r="BP8" s="125">
        <v>25</v>
      </c>
      <c r="BQ8" s="125">
        <v>5</v>
      </c>
      <c r="BR8" s="125">
        <v>16</v>
      </c>
      <c r="BS8" s="126">
        <v>116</v>
      </c>
      <c r="BT8" s="127">
        <f>IF(L8=0,"",IF(BS8=0,"",(BS8/L8)))</f>
        <v>0.085862324204293</v>
      </c>
      <c r="BU8" s="128">
        <v>24</v>
      </c>
      <c r="BV8" s="129">
        <f>IFERROR(BU8/BS8,"-")</f>
        <v>0.20689655172414</v>
      </c>
      <c r="BW8" s="130">
        <v>710580</v>
      </c>
      <c r="BX8" s="131">
        <f>IFERROR(BW8/BS8,"-")</f>
        <v>6125.6896551724</v>
      </c>
      <c r="BY8" s="132">
        <v>8</v>
      </c>
      <c r="BZ8" s="132">
        <v>5</v>
      </c>
      <c r="CA8" s="132">
        <v>11</v>
      </c>
      <c r="CB8" s="133">
        <v>33</v>
      </c>
      <c r="CC8" s="134">
        <f>IF(L8=0,"",IF(CB8=0,"",(CB8/L8)))</f>
        <v>0.024426350851221</v>
      </c>
      <c r="CD8" s="135">
        <v>7</v>
      </c>
      <c r="CE8" s="136">
        <f>IFERROR(CD8/CB8,"-")</f>
        <v>0.21212121212121</v>
      </c>
      <c r="CF8" s="137">
        <v>936500</v>
      </c>
      <c r="CG8" s="138">
        <f>IFERROR(CF8/CB8,"-")</f>
        <v>28378.787878788</v>
      </c>
      <c r="CH8" s="139">
        <v>3</v>
      </c>
      <c r="CI8" s="139">
        <v>1</v>
      </c>
      <c r="CJ8" s="139">
        <v>3</v>
      </c>
      <c r="CK8" s="140">
        <v>135</v>
      </c>
      <c r="CL8" s="141">
        <v>3835410</v>
      </c>
      <c r="CM8" s="141">
        <v>840000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30"/>
      <c r="B9" s="86"/>
      <c r="C9" s="86"/>
      <c r="D9" s="87"/>
      <c r="E9" s="88"/>
      <c r="F9" s="89"/>
      <c r="G9" s="89"/>
      <c r="H9" s="182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58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30"/>
      <c r="B10" s="37"/>
      <c r="C10" s="37"/>
      <c r="D10" s="31"/>
      <c r="E10" s="31"/>
      <c r="F10" s="36"/>
      <c r="G10" s="74"/>
      <c r="H10" s="183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60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19">
        <f>Z11</f>
        <v/>
      </c>
      <c r="B11" s="41"/>
      <c r="C11" s="41"/>
      <c r="D11" s="41"/>
      <c r="E11" s="41"/>
      <c r="F11" s="40" t="s">
        <v>252</v>
      </c>
      <c r="G11" s="40"/>
      <c r="H11" s="184"/>
      <c r="I11" s="41">
        <f>SUM(I6:I10)</f>
        <v>4060</v>
      </c>
      <c r="J11" s="41">
        <f>SUM(J6:J10)</f>
        <v>0</v>
      </c>
      <c r="K11" s="41">
        <f>SUM(K6:K10)</f>
        <v>184749</v>
      </c>
      <c r="L11" s="41">
        <f>SUM(L6:L10)</f>
        <v>1974</v>
      </c>
      <c r="M11" s="42">
        <f>IFERROR(L11/K11,"-")</f>
        <v>0.010684766899956</v>
      </c>
      <c r="N11" s="77">
        <f>SUM(N6:N10)</f>
        <v>100</v>
      </c>
      <c r="O11" s="77">
        <f>SUM(O6:O10)</f>
        <v>749</v>
      </c>
      <c r="P11" s="42">
        <f>IFERROR(N11/L11,"-")</f>
        <v>0.050658561296859</v>
      </c>
      <c r="Q11" s="43">
        <f>IFERROR(H11/L11,"-")</f>
        <v>0</v>
      </c>
      <c r="R11" s="44">
        <f>SUM(R6:R10)</f>
        <v>209</v>
      </c>
      <c r="S11" s="42">
        <f>IFERROR(R11/L11,"-")</f>
        <v>0.10587639311044</v>
      </c>
      <c r="T11" s="184">
        <f>SUM(T6:T10)</f>
        <v>7092310</v>
      </c>
      <c r="U11" s="184">
        <f>IFERROR(T11/L11,"-")</f>
        <v>3592.8622087133</v>
      </c>
      <c r="V11" s="184">
        <f>IFERROR(T11/R11,"-")</f>
        <v>33934.497607656</v>
      </c>
      <c r="W11" s="184">
        <f>T11-H11</f>
        <v>7092310</v>
      </c>
      <c r="X11" s="46" t="str">
        <f>T11/H11</f>
        <v>0</v>
      </c>
      <c r="Y11" s="59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