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<sst xmlns="http://schemas.openxmlformats.org/spreadsheetml/2006/main" uniqueCount="232">
  <si>
    <t>07月</t>
  </si>
  <si>
    <t>ヘスティア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</si>
  <si>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</si>
  <si>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</si>
  <si>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</si>
  <si>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</si>
  <si>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</si>
  <si>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</si>
  <si>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</si>
  <si>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</si>
  <si>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</si>
  <si>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</si>
  <si>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</si>
  <si>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</si>
  <si>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</si>
  <si>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</si>
  <si>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</si>
  <si>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</si>
  <si>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</si>
  <si>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</si>
  <si>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</si>
  <si>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</si>
  <si>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</si>
  <si>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</si>
  <si>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</si>
  <si>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</si>
  <si>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</si>
  <si>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</si>
  <si>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</si>
  <si>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</si>
  <si>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</si>
  <si>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</si>
  <si>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</si>
  <si>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</si>
  <si>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</si>
  <si>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</si>
  <si>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</si>
  <si>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</si>
  <si>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</si>
  <si>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</si>
  <si>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</si>
  <si>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</si>
  <si>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</si>
  <si>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</si>
  <si>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</si>
  <si>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</si>
  <si>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</si>
  <si>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</si>
  <si>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</si>
  <si>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</si>
  <si>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</si>
  <si>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</si>
  <si>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</si>
  <si>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</si>
  <si>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</si>
  <si>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</si>
  <si>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</si>
  <si>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ic2419</t>
  </si>
  <si>
    <t>インターカラー</t>
  </si>
  <si>
    <t>デリヘル版3（高宮菜々子）</t>
  </si>
  <si>
    <t>70歳までの出会いリクルート</t>
  </si>
  <si>
    <t>lp07</t>
  </si>
  <si>
    <t>サンスポ関東</t>
  </si>
  <si>
    <t>4C終面全5段</t>
  </si>
  <si>
    <t>7月11日(日)</t>
  </si>
  <si>
    <t>ic2420</t>
  </si>
  <si>
    <t>空電</t>
  </si>
  <si>
    <t>ic2421</t>
  </si>
  <si>
    <t>伝言ダイヤル版（--）</t>
  </si>
  <si>
    <t>伝言ダイヤル版</t>
  </si>
  <si>
    <t>lp09</t>
  </si>
  <si>
    <t>サンスポ関西</t>
  </si>
  <si>
    <t>全5段</t>
  </si>
  <si>
    <t>7月18日(日)</t>
  </si>
  <si>
    <t>icd004</t>
  </si>
  <si>
    <t>ic2423</t>
  </si>
  <si>
    <t>デリヘル版2（晶エリー）</t>
  </si>
  <si>
    <t>50〜70代男性限定熟女好きな男性募集中</t>
  </si>
  <si>
    <t>7月25日(日)</t>
  </si>
  <si>
    <t>ic2424</t>
  </si>
  <si>
    <t>ic2425</t>
  </si>
  <si>
    <t>スポーツ報知関東</t>
  </si>
  <si>
    <t>全5段つかみ4回</t>
  </si>
  <si>
    <t>7月03日(土)</t>
  </si>
  <si>
    <t>ic2426</t>
  </si>
  <si>
    <t>デリヘル版2（大浦真奈美）</t>
  </si>
  <si>
    <t>7月04日(日)</t>
  </si>
  <si>
    <t>ic2427</t>
  </si>
  <si>
    <t>右女9版(ヘスティア)（晶エリー）</t>
  </si>
  <si>
    <t>やすらぎプラスの出会い</t>
  </si>
  <si>
    <t>7月10日(土)</t>
  </si>
  <si>
    <t>ic2428</t>
  </si>
  <si>
    <t>黒：右女3スマホ（大浦真奈美）</t>
  </si>
  <si>
    <t>まるで出会いのバーゲンセール</t>
  </si>
  <si>
    <t>ic2429</t>
  </si>
  <si>
    <t>(空電共通)</t>
  </si>
  <si>
    <t>空電 (共通)</t>
  </si>
  <si>
    <t>ic2430</t>
  </si>
  <si>
    <t>lp01</t>
  </si>
  <si>
    <t>デイリースポーツ関西</t>
  </si>
  <si>
    <t>全5段・半5段段つかみ10段保証</t>
  </si>
  <si>
    <t>10段保証</t>
  </si>
  <si>
    <t>ic2431</t>
  </si>
  <si>
    <t>ic2432</t>
  </si>
  <si>
    <t>ic2433</t>
  </si>
  <si>
    <t>新書籍版2（高宮菜々子）</t>
  </si>
  <si>
    <t>ic2434</t>
  </si>
  <si>
    <t>右女3スマホ（大浦真奈美）</t>
  </si>
  <si>
    <t>もし出会系大賞があったらこのサイトが受賞しているでしょう</t>
  </si>
  <si>
    <t>ic2435</t>
  </si>
  <si>
    <t>ic2436</t>
  </si>
  <si>
    <t>新書籍版（高宮菜々子）</t>
  </si>
  <si>
    <t>逆指名祭り</t>
  </si>
  <si>
    <t>全5段つかみ15段</t>
  </si>
  <si>
    <t>1～15日</t>
  </si>
  <si>
    <t>ic2437</t>
  </si>
  <si>
    <t>ic2438</t>
  </si>
  <si>
    <t>ic2439</t>
  </si>
  <si>
    <t>ic2440</t>
  </si>
  <si>
    <t>デリヘル版3（晶エリー）</t>
  </si>
  <si>
    <t>16～31日</t>
  </si>
  <si>
    <t>ic2441</t>
  </si>
  <si>
    <t>ic2442</t>
  </si>
  <si>
    <t>ic2443</t>
  </si>
  <si>
    <t>ic2444</t>
  </si>
  <si>
    <t>ic2445</t>
  </si>
  <si>
    <t>ic2446</t>
  </si>
  <si>
    <t>ic2447</t>
  </si>
  <si>
    <t>ic2448</t>
  </si>
  <si>
    <t>ic2449</t>
  </si>
  <si>
    <t>ic2450</t>
  </si>
  <si>
    <t>ic2451</t>
  </si>
  <si>
    <t>ic2452</t>
  </si>
  <si>
    <t>①求人風（高宮菜々子）</t>
  </si>
  <si>
    <t>①70歳までの出会いリクルート</t>
  </si>
  <si>
    <t>スポニチ関西</t>
  </si>
  <si>
    <t>半2段つかみ20段保証</t>
  </si>
  <si>
    <t>20段保証</t>
  </si>
  <si>
    <t>ic2453</t>
  </si>
  <si>
    <t>②興奮版（晶エリー）</t>
  </si>
  <si>
    <t>②50〜70代男性限定熟女好きな男性募集中</t>
  </si>
  <si>
    <t>ic2454</t>
  </si>
  <si>
    <t>③黒：右女3（大浦真奈美）</t>
  </si>
  <si>
    <t>③やすらぎプラスの出会い</t>
  </si>
  <si>
    <t>ic2455</t>
  </si>
  <si>
    <t>④大正版（高宮菜々子）</t>
  </si>
  <si>
    <t>④もし出会系大賞があったらこのサイトが受賞しているでしょう</t>
  </si>
  <si>
    <t>ic2456</t>
  </si>
  <si>
    <t>ic2457</t>
  </si>
  <si>
    <t>スポニチ関東</t>
  </si>
  <si>
    <t>7月02日(金)</t>
  </si>
  <si>
    <t>ic2458</t>
  </si>
  <si>
    <t>ic2459</t>
  </si>
  <si>
    <t>7月20日(火)</t>
  </si>
  <si>
    <t>ic2460</t>
  </si>
  <si>
    <t>ic2461</t>
  </si>
  <si>
    <t>ic2462</t>
  </si>
  <si>
    <t>ic2463</t>
  </si>
  <si>
    <t>7月22日(木)</t>
  </si>
  <si>
    <t>ic2464</t>
  </si>
  <si>
    <t>ic2465</t>
  </si>
  <si>
    <t>1C終面全5段</t>
  </si>
  <si>
    <t>ic2466</t>
  </si>
  <si>
    <t>ic2467</t>
  </si>
  <si>
    <t>ic2468</t>
  </si>
  <si>
    <t>ic2469</t>
  </si>
  <si>
    <t>ニッカン関西</t>
  </si>
  <si>
    <t>ic2470</t>
  </si>
  <si>
    <t>ic2471</t>
  </si>
  <si>
    <t>ic2472</t>
  </si>
  <si>
    <t>ic2473</t>
  </si>
  <si>
    <t>7月24日(土)</t>
  </si>
  <si>
    <t>icd005</t>
  </si>
  <si>
    <t>ic2474</t>
  </si>
  <si>
    <t>九スポ</t>
  </si>
  <si>
    <t>記事枠</t>
  </si>
  <si>
    <t>ic2475</t>
  </si>
  <si>
    <t>新聞 TOTAL</t>
  </si>
  <si>
    <t>●雑誌 広告</t>
  </si>
  <si>
    <t>ad726</t>
  </si>
  <si>
    <t>アドライヴ</t>
  </si>
  <si>
    <t>いろいろ</t>
  </si>
  <si>
    <t>企画枠高宮菜々子さんメインB</t>
  </si>
  <si>
    <t>実話カタログ企画</t>
  </si>
  <si>
    <t>企画枠</t>
  </si>
  <si>
    <t>7月01日(木)</t>
  </si>
  <si>
    <t>ad727</t>
  </si>
  <si>
    <t>ad728</t>
  </si>
  <si>
    <t>大洋図書</t>
  </si>
  <si>
    <t>2Pスポーツ新聞_v01_ヘスティア(高宮菜々子さん)</t>
  </si>
  <si>
    <t>別冊ラヴァーズ</t>
  </si>
  <si>
    <t>1C2P</t>
  </si>
  <si>
    <t>7月19日(月)</t>
  </si>
  <si>
    <t>ad729</t>
  </si>
  <si>
    <t>ad730</t>
  </si>
  <si>
    <t>楽楽出版</t>
  </si>
  <si>
    <t>5P風俗ヘスティア(高宮菜々子さん)</t>
  </si>
  <si>
    <t>EXCITING MAX!DELUXE 2021夏特大号</t>
  </si>
  <si>
    <t>1C5P</t>
  </si>
  <si>
    <t>7月29日(木)</t>
  </si>
  <si>
    <t>ad731</t>
  </si>
  <si>
    <t>雑誌 TOTAL</t>
  </si>
  <si>
    <t>●DVD 広告</t>
  </si>
  <si>
    <t>pa565</t>
  </si>
  <si>
    <t>三和出版</t>
  </si>
  <si>
    <t>DVD漫画きよし</t>
  </si>
  <si>
    <t>A4変形、CVSフル、860円、10万部</t>
  </si>
  <si>
    <t>MEN'S DVD</t>
  </si>
  <si>
    <t>DVD袋表4C</t>
  </si>
  <si>
    <t>pa566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</si>
  <si>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</si>
  <si>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</si>
  <si>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</si>
  <si>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</si>
  <si>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</si>
  <si>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</si>
  <si>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</si>
  <si>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</si>
  <si>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7/1～7/31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</si>
  <si>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</si>
  <si>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</si>
  <si>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</si>
  <si>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</si>
  <si>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</si>
  <si>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</si>
  <si>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</si>
  <si>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YDN（インフィード）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</si>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</sst>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6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0.3140350877193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570000</v>
      </c>
      <c r="L6" s="80">
        <v>41</v>
      </c>
      <c r="M6" s="80">
        <v>0</v>
      </c>
      <c r="N6" s="80">
        <v>154</v>
      </c>
      <c r="O6" s="91">
        <v>12</v>
      </c>
      <c r="P6" s="92">
        <v>0</v>
      </c>
      <c r="Q6" s="93">
        <f>O6+P6</f>
        <v>12</v>
      </c>
      <c r="R6" s="81">
        <f>IFERROR(Q6/N6,"-")</f>
        <v>0.077922077922078</v>
      </c>
      <c r="S6" s="80">
        <v>1</v>
      </c>
      <c r="T6" s="80">
        <v>5</v>
      </c>
      <c r="U6" s="81">
        <f>IFERROR(T6/(Q6),"-")</f>
        <v>0.41666666666667</v>
      </c>
      <c r="V6" s="82">
        <f>IFERROR(K6/SUM(Q6:Q11),"-")</f>
        <v>17812.5</v>
      </c>
      <c r="W6" s="83">
        <v>3</v>
      </c>
      <c r="X6" s="81">
        <f>IF(Q6=0,"-",W6/Q6)</f>
        <v>0.25</v>
      </c>
      <c r="Y6" s="186">
        <v>167000</v>
      </c>
      <c r="Z6" s="187">
        <f>IFERROR(Y6/Q6,"-")</f>
        <v>13916.666666667</v>
      </c>
      <c r="AA6" s="187">
        <f>IFERROR(Y6/W6,"-")</f>
        <v>55666.666666667</v>
      </c>
      <c r="AB6" s="181">
        <f>SUM(Y6:Y11)-SUM(K6:K11)</f>
        <v>-391000</v>
      </c>
      <c r="AC6" s="85">
        <f>SUM(Y6:Y11)/SUM(K6:K11)</f>
        <v>0.3140350877193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>
        <v>1</v>
      </c>
      <c r="AX6" s="107">
        <f>IF(Q6=0,"",IF(AW6=0,"",(AW6/Q6)))</f>
        <v>0.083333333333333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3</v>
      </c>
      <c r="BG6" s="113">
        <f>IF(Q6=0,"",IF(BF6=0,"",(BF6/Q6)))</f>
        <v>0.25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4</v>
      </c>
      <c r="BP6" s="120">
        <f>IF(Q6=0,"",IF(BO6=0,"",(BO6/Q6)))</f>
        <v>0.33333333333333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4</v>
      </c>
      <c r="BY6" s="127">
        <f>IF(Q6=0,"",IF(BX6=0,"",(BX6/Q6)))</f>
        <v>0.33333333333333</v>
      </c>
      <c r="BZ6" s="128">
        <v>3</v>
      </c>
      <c r="CA6" s="129">
        <f>IFERROR(BZ6/BX6,"-")</f>
        <v>0.75</v>
      </c>
      <c r="CB6" s="130">
        <v>167000</v>
      </c>
      <c r="CC6" s="131">
        <f>IFERROR(CB6/BX6,"-")</f>
        <v>41750</v>
      </c>
      <c r="CD6" s="132"/>
      <c r="CE6" s="132">
        <v>1</v>
      </c>
      <c r="CF6" s="132">
        <v>2</v>
      </c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3</v>
      </c>
      <c r="CQ6" s="141">
        <v>167000</v>
      </c>
      <c r="CR6" s="141">
        <v>102000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71</v>
      </c>
      <c r="M7" s="80">
        <v>51</v>
      </c>
      <c r="N7" s="80">
        <v>27</v>
      </c>
      <c r="O7" s="91">
        <v>14</v>
      </c>
      <c r="P7" s="92">
        <v>0</v>
      </c>
      <c r="Q7" s="93">
        <f>O7+P7</f>
        <v>14</v>
      </c>
      <c r="R7" s="81">
        <f>IFERROR(Q7/N7,"-")</f>
        <v>0.51851851851852</v>
      </c>
      <c r="S7" s="80">
        <v>1</v>
      </c>
      <c r="T7" s="80">
        <v>3</v>
      </c>
      <c r="U7" s="81">
        <f>IFERROR(T7/(Q7),"-")</f>
        <v>0.21428571428571</v>
      </c>
      <c r="V7" s="82"/>
      <c r="W7" s="83">
        <v>2</v>
      </c>
      <c r="X7" s="81">
        <f>IF(Q7=0,"-",W7/Q7)</f>
        <v>0.14285714285714</v>
      </c>
      <c r="Y7" s="186">
        <v>12000</v>
      </c>
      <c r="Z7" s="187">
        <f>IFERROR(Y7/Q7,"-")</f>
        <v>857.14285714286</v>
      </c>
      <c r="AA7" s="187">
        <f>IFERROR(Y7/W7,"-")</f>
        <v>6000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>
        <v>2</v>
      </c>
      <c r="AX7" s="107">
        <f>IF(Q7=0,"",IF(AW7=0,"",(AW7/Q7)))</f>
        <v>0.14285714285714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4</v>
      </c>
      <c r="BP7" s="120">
        <f>IF(Q7=0,"",IF(BO7=0,"",(BO7/Q7)))</f>
        <v>0.28571428571429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8</v>
      </c>
      <c r="BY7" s="127">
        <f>IF(Q7=0,"",IF(BX7=0,"",(BX7/Q7)))</f>
        <v>0.57142857142857</v>
      </c>
      <c r="BZ7" s="128">
        <v>2</v>
      </c>
      <c r="CA7" s="129">
        <f>IFERROR(BZ7/BX7,"-")</f>
        <v>0.25</v>
      </c>
      <c r="CB7" s="130">
        <v>12000</v>
      </c>
      <c r="CC7" s="131">
        <f>IFERROR(CB7/BX7,"-")</f>
        <v>1500</v>
      </c>
      <c r="CD7" s="132">
        <v>1</v>
      </c>
      <c r="CE7" s="132">
        <v>1</v>
      </c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2</v>
      </c>
      <c r="CQ7" s="141">
        <v>12000</v>
      </c>
      <c r="CR7" s="141">
        <v>9000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68</v>
      </c>
      <c r="F8" s="189" t="s">
        <v>69</v>
      </c>
      <c r="G8" s="189" t="s">
        <v>70</v>
      </c>
      <c r="H8" s="89" t="s">
        <v>71</v>
      </c>
      <c r="I8" s="89" t="s">
        <v>72</v>
      </c>
      <c r="J8" s="190" t="s">
        <v>73</v>
      </c>
      <c r="K8" s="181"/>
      <c r="L8" s="80">
        <v>1</v>
      </c>
      <c r="M8" s="80">
        <v>0</v>
      </c>
      <c r="N8" s="80">
        <v>36</v>
      </c>
      <c r="O8" s="91">
        <v>0</v>
      </c>
      <c r="P8" s="92">
        <v>0</v>
      </c>
      <c r="Q8" s="93">
        <f>O8+P8</f>
        <v>0</v>
      </c>
      <c r="R8" s="81">
        <f>IFERROR(Q8/N8,"-")</f>
        <v>0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74</v>
      </c>
      <c r="C9" s="189" t="s">
        <v>58</v>
      </c>
      <c r="D9" s="189"/>
      <c r="E9" s="189" t="s">
        <v>68</v>
      </c>
      <c r="F9" s="189" t="s">
        <v>69</v>
      </c>
      <c r="G9" s="189" t="s">
        <v>66</v>
      </c>
      <c r="H9" s="89"/>
      <c r="I9" s="89"/>
      <c r="J9" s="89"/>
      <c r="K9" s="181"/>
      <c r="L9" s="80">
        <v>53</v>
      </c>
      <c r="M9" s="80">
        <v>28</v>
      </c>
      <c r="N9" s="80">
        <v>5</v>
      </c>
      <c r="O9" s="91">
        <v>3</v>
      </c>
      <c r="P9" s="92">
        <v>0</v>
      </c>
      <c r="Q9" s="93">
        <f>O9+P9</f>
        <v>3</v>
      </c>
      <c r="R9" s="81">
        <f>IFERROR(Q9/N9,"-")</f>
        <v>0.6</v>
      </c>
      <c r="S9" s="80">
        <v>0</v>
      </c>
      <c r="T9" s="80">
        <v>1</v>
      </c>
      <c r="U9" s="81">
        <f>IFERROR(T9/(Q9),"-")</f>
        <v>0.33333333333333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1</v>
      </c>
      <c r="AO9" s="101">
        <f>IF(Q9=0,"",IF(AN9=0,"",(AN9/Q9)))</f>
        <v>0.33333333333333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1</v>
      </c>
      <c r="BG9" s="113">
        <f>IF(Q9=0,"",IF(BF9=0,"",(BF9/Q9)))</f>
        <v>0.33333333333333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1</v>
      </c>
      <c r="BP9" s="120">
        <f>IF(Q9=0,"",IF(BO9=0,"",(BO9/Q9)))</f>
        <v>0.33333333333333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75</v>
      </c>
      <c r="C10" s="189" t="s">
        <v>58</v>
      </c>
      <c r="D10" s="189"/>
      <c r="E10" s="189" t="s">
        <v>76</v>
      </c>
      <c r="F10" s="189" t="s">
        <v>77</v>
      </c>
      <c r="G10" s="189" t="s">
        <v>61</v>
      </c>
      <c r="H10" s="89" t="s">
        <v>71</v>
      </c>
      <c r="I10" s="89" t="s">
        <v>72</v>
      </c>
      <c r="J10" s="190" t="s">
        <v>78</v>
      </c>
      <c r="K10" s="181"/>
      <c r="L10" s="80">
        <v>5</v>
      </c>
      <c r="M10" s="80">
        <v>0</v>
      </c>
      <c r="N10" s="80">
        <v>36</v>
      </c>
      <c r="O10" s="91">
        <v>3</v>
      </c>
      <c r="P10" s="92">
        <v>0</v>
      </c>
      <c r="Q10" s="93">
        <f>O10+P10</f>
        <v>3</v>
      </c>
      <c r="R10" s="81">
        <f>IFERROR(Q10/N10,"-")</f>
        <v>0.083333333333333</v>
      </c>
      <c r="S10" s="80">
        <v>0</v>
      </c>
      <c r="T10" s="80">
        <v>0</v>
      </c>
      <c r="U10" s="81">
        <f>IFERROR(T10/(Q10),"-")</f>
        <v>0</v>
      </c>
      <c r="V10" s="82"/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>
        <v>1</v>
      </c>
      <c r="BP10" s="120">
        <f>IF(Q10=0,"",IF(BO10=0,"",(BO10/Q10)))</f>
        <v>0.33333333333333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1</v>
      </c>
      <c r="BY10" s="127">
        <f>IF(Q10=0,"",IF(BX10=0,"",(BX10/Q10)))</f>
        <v>0.33333333333333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>
        <v>1</v>
      </c>
      <c r="CH10" s="134">
        <f>IF(Q10=0,"",IF(CG10=0,"",(CG10/Q10)))</f>
        <v>0.33333333333333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79</v>
      </c>
      <c r="C11" s="189" t="s">
        <v>58</v>
      </c>
      <c r="D11" s="189"/>
      <c r="E11" s="189" t="s">
        <v>76</v>
      </c>
      <c r="F11" s="189" t="s">
        <v>77</v>
      </c>
      <c r="G11" s="189" t="s">
        <v>66</v>
      </c>
      <c r="H11" s="89"/>
      <c r="I11" s="89"/>
      <c r="J11" s="89"/>
      <c r="K11" s="181"/>
      <c r="L11" s="80">
        <v>22</v>
      </c>
      <c r="M11" s="80">
        <v>16</v>
      </c>
      <c r="N11" s="80">
        <v>3</v>
      </c>
      <c r="O11" s="91">
        <v>0</v>
      </c>
      <c r="P11" s="92">
        <v>0</v>
      </c>
      <c r="Q11" s="93">
        <f>O11+P11</f>
        <v>0</v>
      </c>
      <c r="R11" s="81">
        <f>IFERROR(Q11/N11,"-")</f>
        <v>0</v>
      </c>
      <c r="S11" s="80">
        <v>0</v>
      </c>
      <c r="T11" s="80">
        <v>0</v>
      </c>
      <c r="U11" s="81" t="str">
        <f>IFERROR(T11/(Q11),"-")</f>
        <v>-</v>
      </c>
      <c r="V11" s="82"/>
      <c r="W11" s="83">
        <v>0</v>
      </c>
      <c r="X11" s="81" t="str">
        <f>IF(Q11=0,"-",W11/Q11)</f>
        <v>-</v>
      </c>
      <c r="Y11" s="186">
        <v>0</v>
      </c>
      <c r="Z11" s="187" t="str">
        <f>IFERROR(Y11/Q11,"-")</f>
        <v>-</v>
      </c>
      <c r="AA11" s="187" t="str">
        <f>IFERROR(Y11/W11,"-")</f>
        <v>-</v>
      </c>
      <c r="AB11" s="181"/>
      <c r="AC11" s="85"/>
      <c r="AD11" s="78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0.54951923076923</v>
      </c>
      <c r="B12" s="189" t="s">
        <v>80</v>
      </c>
      <c r="C12" s="189" t="s">
        <v>58</v>
      </c>
      <c r="D12" s="189"/>
      <c r="E12" s="189" t="s">
        <v>59</v>
      </c>
      <c r="F12" s="189" t="s">
        <v>60</v>
      </c>
      <c r="G12" s="189" t="s">
        <v>61</v>
      </c>
      <c r="H12" s="89" t="s">
        <v>81</v>
      </c>
      <c r="I12" s="89" t="s">
        <v>82</v>
      </c>
      <c r="J12" s="191" t="s">
        <v>83</v>
      </c>
      <c r="K12" s="181">
        <v>520000</v>
      </c>
      <c r="L12" s="80">
        <v>39</v>
      </c>
      <c r="M12" s="80">
        <v>0</v>
      </c>
      <c r="N12" s="80">
        <v>121</v>
      </c>
      <c r="O12" s="91">
        <v>12</v>
      </c>
      <c r="P12" s="92">
        <v>0</v>
      </c>
      <c r="Q12" s="93">
        <f>O12+P12</f>
        <v>12</v>
      </c>
      <c r="R12" s="81">
        <f>IFERROR(Q12/N12,"-")</f>
        <v>0.099173553719008</v>
      </c>
      <c r="S12" s="80">
        <v>0</v>
      </c>
      <c r="T12" s="80">
        <v>4</v>
      </c>
      <c r="U12" s="81">
        <f>IFERROR(T12/(Q12),"-")</f>
        <v>0.33333333333333</v>
      </c>
      <c r="V12" s="82">
        <f>IFERROR(K12/SUM(Q12:Q16),"-")</f>
        <v>13000</v>
      </c>
      <c r="W12" s="83">
        <v>2</v>
      </c>
      <c r="X12" s="81">
        <f>IF(Q12=0,"-",W12/Q12)</f>
        <v>0.16666666666667</v>
      </c>
      <c r="Y12" s="186">
        <v>11000</v>
      </c>
      <c r="Z12" s="187">
        <f>IFERROR(Y12/Q12,"-")</f>
        <v>916.66666666667</v>
      </c>
      <c r="AA12" s="187">
        <f>IFERROR(Y12/W12,"-")</f>
        <v>5500</v>
      </c>
      <c r="AB12" s="181">
        <f>SUM(Y12:Y16)-SUM(K12:K16)</f>
        <v>-234250</v>
      </c>
      <c r="AC12" s="85">
        <f>SUM(Y12:Y16)/SUM(K12:K16)</f>
        <v>0.54951923076923</v>
      </c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>
        <v>1</v>
      </c>
      <c r="AO12" s="101">
        <f>IF(Q12=0,"",IF(AN12=0,"",(AN12/Q12)))</f>
        <v>0.083333333333333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1</v>
      </c>
      <c r="AX12" s="107">
        <f>IF(Q12=0,"",IF(AW12=0,"",(AW12/Q12)))</f>
        <v>0.083333333333333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4</v>
      </c>
      <c r="BG12" s="113">
        <f>IF(Q12=0,"",IF(BF12=0,"",(BF12/Q12)))</f>
        <v>0.33333333333333</v>
      </c>
      <c r="BH12" s="112">
        <v>1</v>
      </c>
      <c r="BI12" s="114">
        <f>IFERROR(BH12/BF12,"-")</f>
        <v>0.25</v>
      </c>
      <c r="BJ12" s="115">
        <v>3000</v>
      </c>
      <c r="BK12" s="116">
        <f>IFERROR(BJ12/BF12,"-")</f>
        <v>750</v>
      </c>
      <c r="BL12" s="117">
        <v>1</v>
      </c>
      <c r="BM12" s="117"/>
      <c r="BN12" s="117"/>
      <c r="BO12" s="119"/>
      <c r="BP12" s="120">
        <f>IF(Q12=0,"",IF(BO12=0,"",(BO12/Q12)))</f>
        <v>0</v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>
        <v>5</v>
      </c>
      <c r="BY12" s="127">
        <f>IF(Q12=0,"",IF(BX12=0,"",(BX12/Q12)))</f>
        <v>0.41666666666667</v>
      </c>
      <c r="BZ12" s="128">
        <v>1</v>
      </c>
      <c r="CA12" s="129">
        <f>IFERROR(BZ12/BX12,"-")</f>
        <v>0.2</v>
      </c>
      <c r="CB12" s="130">
        <v>8000</v>
      </c>
      <c r="CC12" s="131">
        <f>IFERROR(CB12/BX12,"-")</f>
        <v>1600</v>
      </c>
      <c r="CD12" s="132"/>
      <c r="CE12" s="132">
        <v>1</v>
      </c>
      <c r="CF12" s="132"/>
      <c r="CG12" s="133">
        <v>1</v>
      </c>
      <c r="CH12" s="134">
        <f>IF(Q12=0,"",IF(CG12=0,"",(CG12/Q12)))</f>
        <v>0.083333333333333</v>
      </c>
      <c r="CI12" s="135"/>
      <c r="CJ12" s="136">
        <f>IFERROR(CI12/CG12,"-")</f>
        <v>0</v>
      </c>
      <c r="CK12" s="137"/>
      <c r="CL12" s="138">
        <f>IFERROR(CK12/CG12,"-")</f>
        <v>0</v>
      </c>
      <c r="CM12" s="139"/>
      <c r="CN12" s="139"/>
      <c r="CO12" s="139"/>
      <c r="CP12" s="140">
        <v>2</v>
      </c>
      <c r="CQ12" s="141">
        <v>11000</v>
      </c>
      <c r="CR12" s="141">
        <v>8000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84</v>
      </c>
      <c r="C13" s="189" t="s">
        <v>58</v>
      </c>
      <c r="D13" s="189"/>
      <c r="E13" s="189" t="s">
        <v>85</v>
      </c>
      <c r="F13" s="189" t="s">
        <v>77</v>
      </c>
      <c r="G13" s="189" t="s">
        <v>61</v>
      </c>
      <c r="H13" s="89" t="s">
        <v>81</v>
      </c>
      <c r="I13" s="89" t="s">
        <v>82</v>
      </c>
      <c r="J13" s="190" t="s">
        <v>86</v>
      </c>
      <c r="K13" s="181"/>
      <c r="L13" s="80">
        <v>13</v>
      </c>
      <c r="M13" s="80">
        <v>0</v>
      </c>
      <c r="N13" s="80">
        <v>61</v>
      </c>
      <c r="O13" s="91">
        <v>4</v>
      </c>
      <c r="P13" s="92">
        <v>0</v>
      </c>
      <c r="Q13" s="93">
        <f>O13+P13</f>
        <v>4</v>
      </c>
      <c r="R13" s="81">
        <f>IFERROR(Q13/N13,"-")</f>
        <v>0.065573770491803</v>
      </c>
      <c r="S13" s="80">
        <v>1</v>
      </c>
      <c r="T13" s="80">
        <v>1</v>
      </c>
      <c r="U13" s="81">
        <f>IFERROR(T13/(Q13),"-")</f>
        <v>0.25</v>
      </c>
      <c r="V13" s="82"/>
      <c r="W13" s="83">
        <v>1</v>
      </c>
      <c r="X13" s="81">
        <f>IF(Q13=0,"-",W13/Q13)</f>
        <v>0.25</v>
      </c>
      <c r="Y13" s="186">
        <v>3000</v>
      </c>
      <c r="Z13" s="187">
        <f>IFERROR(Y13/Q13,"-")</f>
        <v>750</v>
      </c>
      <c r="AA13" s="187">
        <f>IFERROR(Y13/W13,"-")</f>
        <v>3000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1</v>
      </c>
      <c r="BG13" s="113">
        <f>IF(Q13=0,"",IF(BF13=0,"",(BF13/Q13)))</f>
        <v>0.25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1</v>
      </c>
      <c r="BP13" s="120">
        <f>IF(Q13=0,"",IF(BO13=0,"",(BO13/Q13)))</f>
        <v>0.25</v>
      </c>
      <c r="BQ13" s="121">
        <v>1</v>
      </c>
      <c r="BR13" s="122">
        <f>IFERROR(BQ13/BO13,"-")</f>
        <v>1</v>
      </c>
      <c r="BS13" s="123">
        <v>3000</v>
      </c>
      <c r="BT13" s="124">
        <f>IFERROR(BS13/BO13,"-")</f>
        <v>3000</v>
      </c>
      <c r="BU13" s="125">
        <v>1</v>
      </c>
      <c r="BV13" s="125"/>
      <c r="BW13" s="125"/>
      <c r="BX13" s="126">
        <v>1</v>
      </c>
      <c r="BY13" s="127">
        <f>IF(Q13=0,"",IF(BX13=0,"",(BX13/Q13)))</f>
        <v>0.25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>
        <v>1</v>
      </c>
      <c r="CH13" s="134">
        <f>IF(Q13=0,"",IF(CG13=0,"",(CG13/Q13)))</f>
        <v>0.25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1</v>
      </c>
      <c r="CQ13" s="141">
        <v>3000</v>
      </c>
      <c r="CR13" s="141">
        <v>3000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87</v>
      </c>
      <c r="C14" s="189" t="s">
        <v>58</v>
      </c>
      <c r="D14" s="189"/>
      <c r="E14" s="189" t="s">
        <v>88</v>
      </c>
      <c r="F14" s="189" t="s">
        <v>89</v>
      </c>
      <c r="G14" s="189" t="s">
        <v>61</v>
      </c>
      <c r="H14" s="89" t="s">
        <v>81</v>
      </c>
      <c r="I14" s="89" t="s">
        <v>82</v>
      </c>
      <c r="J14" s="191" t="s">
        <v>90</v>
      </c>
      <c r="K14" s="181"/>
      <c r="L14" s="80">
        <v>11</v>
      </c>
      <c r="M14" s="80">
        <v>0</v>
      </c>
      <c r="N14" s="80">
        <v>40</v>
      </c>
      <c r="O14" s="91">
        <v>4</v>
      </c>
      <c r="P14" s="92">
        <v>0</v>
      </c>
      <c r="Q14" s="93">
        <f>O14+P14</f>
        <v>4</v>
      </c>
      <c r="R14" s="81">
        <f>IFERROR(Q14/N14,"-")</f>
        <v>0.1</v>
      </c>
      <c r="S14" s="80">
        <v>1</v>
      </c>
      <c r="T14" s="80">
        <v>1</v>
      </c>
      <c r="U14" s="81">
        <f>IFERROR(T14/(Q14),"-")</f>
        <v>0.25</v>
      </c>
      <c r="V14" s="82"/>
      <c r="W14" s="83">
        <v>2</v>
      </c>
      <c r="X14" s="81">
        <f>IF(Q14=0,"-",W14/Q14)</f>
        <v>0.5</v>
      </c>
      <c r="Y14" s="186">
        <v>23000</v>
      </c>
      <c r="Z14" s="187">
        <f>IFERROR(Y14/Q14,"-")</f>
        <v>5750</v>
      </c>
      <c r="AA14" s="187">
        <f>IFERROR(Y14/W14,"-")</f>
        <v>11500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1</v>
      </c>
      <c r="BG14" s="113">
        <f>IF(Q14=0,"",IF(BF14=0,"",(BF14/Q14)))</f>
        <v>0.25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1</v>
      </c>
      <c r="BP14" s="120">
        <f>IF(Q14=0,"",IF(BO14=0,"",(BO14/Q14)))</f>
        <v>0.25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2</v>
      </c>
      <c r="BY14" s="127">
        <f>IF(Q14=0,"",IF(BX14=0,"",(BX14/Q14)))</f>
        <v>0.5</v>
      </c>
      <c r="BZ14" s="128">
        <v>2</v>
      </c>
      <c r="CA14" s="129">
        <f>IFERROR(BZ14/BX14,"-")</f>
        <v>1</v>
      </c>
      <c r="CB14" s="130">
        <v>23000</v>
      </c>
      <c r="CC14" s="131">
        <f>IFERROR(CB14/BX14,"-")</f>
        <v>11500</v>
      </c>
      <c r="CD14" s="132">
        <v>1</v>
      </c>
      <c r="CE14" s="132">
        <v>1</v>
      </c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2</v>
      </c>
      <c r="CQ14" s="141">
        <v>23000</v>
      </c>
      <c r="CR14" s="141">
        <v>20000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91</v>
      </c>
      <c r="C15" s="189" t="s">
        <v>58</v>
      </c>
      <c r="D15" s="189"/>
      <c r="E15" s="189" t="s">
        <v>92</v>
      </c>
      <c r="F15" s="189" t="s">
        <v>93</v>
      </c>
      <c r="G15" s="189" t="s">
        <v>61</v>
      </c>
      <c r="H15" s="89" t="s">
        <v>81</v>
      </c>
      <c r="I15" s="89" t="s">
        <v>82</v>
      </c>
      <c r="J15" s="190" t="s">
        <v>64</v>
      </c>
      <c r="K15" s="181"/>
      <c r="L15" s="80">
        <v>12</v>
      </c>
      <c r="M15" s="80">
        <v>0</v>
      </c>
      <c r="N15" s="80">
        <v>24</v>
      </c>
      <c r="O15" s="91">
        <v>4</v>
      </c>
      <c r="P15" s="92">
        <v>0</v>
      </c>
      <c r="Q15" s="93">
        <f>O15+P15</f>
        <v>4</v>
      </c>
      <c r="R15" s="81">
        <f>IFERROR(Q15/N15,"-")</f>
        <v>0.16666666666667</v>
      </c>
      <c r="S15" s="80">
        <v>0</v>
      </c>
      <c r="T15" s="80">
        <v>2</v>
      </c>
      <c r="U15" s="81">
        <f>IFERROR(T15/(Q15),"-")</f>
        <v>0.5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>
        <v>1</v>
      </c>
      <c r="AO15" s="101">
        <f>IF(Q15=0,"",IF(AN15=0,"",(AN15/Q15)))</f>
        <v>0.25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2</v>
      </c>
      <c r="BG15" s="113">
        <f>IF(Q15=0,"",IF(BF15=0,"",(BF15/Q15)))</f>
        <v>0.5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/>
      <c r="BP15" s="120">
        <f>IF(Q15=0,"",IF(BO15=0,"",(BO15/Q15)))</f>
        <v>0</v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>
        <v>1</v>
      </c>
      <c r="BY15" s="127">
        <f>IF(Q15=0,"",IF(BX15=0,"",(BX15/Q15)))</f>
        <v>0.25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94</v>
      </c>
      <c r="C16" s="189" t="s">
        <v>58</v>
      </c>
      <c r="D16" s="189"/>
      <c r="E16" s="189" t="s">
        <v>95</v>
      </c>
      <c r="F16" s="189" t="s">
        <v>95</v>
      </c>
      <c r="G16" s="189" t="s">
        <v>66</v>
      </c>
      <c r="H16" s="89" t="s">
        <v>96</v>
      </c>
      <c r="I16" s="89"/>
      <c r="J16" s="89"/>
      <c r="K16" s="181"/>
      <c r="L16" s="80">
        <v>248</v>
      </c>
      <c r="M16" s="80">
        <v>76</v>
      </c>
      <c r="N16" s="80">
        <v>43</v>
      </c>
      <c r="O16" s="91">
        <v>16</v>
      </c>
      <c r="P16" s="92">
        <v>0</v>
      </c>
      <c r="Q16" s="93">
        <f>O16+P16</f>
        <v>16</v>
      </c>
      <c r="R16" s="81">
        <f>IFERROR(Q16/N16,"-")</f>
        <v>0.37209302325581</v>
      </c>
      <c r="S16" s="80">
        <v>4</v>
      </c>
      <c r="T16" s="80">
        <v>2</v>
      </c>
      <c r="U16" s="81">
        <f>IFERROR(T16/(Q16),"-")</f>
        <v>0.125</v>
      </c>
      <c r="V16" s="82"/>
      <c r="W16" s="83">
        <v>2</v>
      </c>
      <c r="X16" s="81">
        <f>IF(Q16=0,"-",W16/Q16)</f>
        <v>0.125</v>
      </c>
      <c r="Y16" s="186">
        <v>248750</v>
      </c>
      <c r="Z16" s="187">
        <f>IFERROR(Y16/Q16,"-")</f>
        <v>15546.875</v>
      </c>
      <c r="AA16" s="187">
        <f>IFERROR(Y16/W16,"-")</f>
        <v>124375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>
        <v>1</v>
      </c>
      <c r="AX16" s="107">
        <f>IF(Q16=0,"",IF(AW16=0,"",(AW16/Q16)))</f>
        <v>0.0625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>
        <v>4</v>
      </c>
      <c r="BG16" s="113">
        <f>IF(Q16=0,"",IF(BF16=0,"",(BF16/Q16)))</f>
        <v>0.25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5</v>
      </c>
      <c r="BP16" s="120">
        <f>IF(Q16=0,"",IF(BO16=0,"",(BO16/Q16)))</f>
        <v>0.3125</v>
      </c>
      <c r="BQ16" s="121"/>
      <c r="BR16" s="122">
        <f>IFERROR(BQ16/BO16,"-")</f>
        <v>0</v>
      </c>
      <c r="BS16" s="123"/>
      <c r="BT16" s="124">
        <f>IFERROR(BS16/BO16,"-")</f>
        <v>0</v>
      </c>
      <c r="BU16" s="125"/>
      <c r="BV16" s="125"/>
      <c r="BW16" s="125"/>
      <c r="BX16" s="126">
        <v>4</v>
      </c>
      <c r="BY16" s="127">
        <f>IF(Q16=0,"",IF(BX16=0,"",(BX16/Q16)))</f>
        <v>0.25</v>
      </c>
      <c r="BZ16" s="128">
        <v>1</v>
      </c>
      <c r="CA16" s="129">
        <f>IFERROR(BZ16/BX16,"-")</f>
        <v>0.25</v>
      </c>
      <c r="CB16" s="130">
        <v>13750</v>
      </c>
      <c r="CC16" s="131">
        <f>IFERROR(CB16/BX16,"-")</f>
        <v>3437.5</v>
      </c>
      <c r="CD16" s="132"/>
      <c r="CE16" s="132"/>
      <c r="CF16" s="132">
        <v>1</v>
      </c>
      <c r="CG16" s="133">
        <v>2</v>
      </c>
      <c r="CH16" s="134">
        <f>IF(Q16=0,"",IF(CG16=0,"",(CG16/Q16)))</f>
        <v>0.125</v>
      </c>
      <c r="CI16" s="135">
        <v>1</v>
      </c>
      <c r="CJ16" s="136">
        <f>IFERROR(CI16/CG16,"-")</f>
        <v>0.5</v>
      </c>
      <c r="CK16" s="137">
        <v>235000</v>
      </c>
      <c r="CL16" s="138">
        <f>IFERROR(CK16/CG16,"-")</f>
        <v>117500</v>
      </c>
      <c r="CM16" s="139"/>
      <c r="CN16" s="139"/>
      <c r="CO16" s="139">
        <v>1</v>
      </c>
      <c r="CP16" s="140">
        <v>2</v>
      </c>
      <c r="CQ16" s="141">
        <v>248750</v>
      </c>
      <c r="CR16" s="141">
        <v>235000</v>
      </c>
      <c r="CS16" s="141"/>
      <c r="CT16" s="142" t="str">
        <f>IF(AND(CR16=0,CS16=0),"",IF(AND(CR16&lt;=100000,CS16&lt;=100000),"",IF(CR16/CQ16&gt;0.7,"男高",IF(CS16/CQ16&gt;0.7,"女高",""))))</f>
        <v>男高</v>
      </c>
    </row>
    <row r="17" spans="1:99">
      <c r="A17" s="79">
        <f>AC17</f>
        <v>2.24</v>
      </c>
      <c r="B17" s="189" t="s">
        <v>97</v>
      </c>
      <c r="C17" s="189" t="s">
        <v>58</v>
      </c>
      <c r="D17" s="189"/>
      <c r="E17" s="189" t="s">
        <v>59</v>
      </c>
      <c r="F17" s="189" t="s">
        <v>60</v>
      </c>
      <c r="G17" s="189" t="s">
        <v>98</v>
      </c>
      <c r="H17" s="89" t="s">
        <v>99</v>
      </c>
      <c r="I17" s="89" t="s">
        <v>100</v>
      </c>
      <c r="J17" s="89" t="s">
        <v>101</v>
      </c>
      <c r="K17" s="181">
        <v>200000</v>
      </c>
      <c r="L17" s="80">
        <v>16</v>
      </c>
      <c r="M17" s="80">
        <v>0</v>
      </c>
      <c r="N17" s="80">
        <v>118</v>
      </c>
      <c r="O17" s="91">
        <v>5</v>
      </c>
      <c r="P17" s="92">
        <v>0</v>
      </c>
      <c r="Q17" s="93">
        <f>O17+P17</f>
        <v>5</v>
      </c>
      <c r="R17" s="81">
        <f>IFERROR(Q17/N17,"-")</f>
        <v>0.042372881355932</v>
      </c>
      <c r="S17" s="80">
        <v>0</v>
      </c>
      <c r="T17" s="80">
        <v>0</v>
      </c>
      <c r="U17" s="81">
        <f>IFERROR(T17/(Q17),"-")</f>
        <v>0</v>
      </c>
      <c r="V17" s="82">
        <f>IFERROR(K17/SUM(Q17:Q22),"-")</f>
        <v>4878.0487804878</v>
      </c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>
        <f>SUM(Y17:Y22)-SUM(K17:K22)</f>
        <v>248000</v>
      </c>
      <c r="AC17" s="85">
        <f>SUM(Y17:Y22)/SUM(K17:K22)</f>
        <v>2.24</v>
      </c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>
        <v>1</v>
      </c>
      <c r="BG17" s="113">
        <f>IF(Q17=0,"",IF(BF17=0,"",(BF17/Q17)))</f>
        <v>0.2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3</v>
      </c>
      <c r="BP17" s="120">
        <f>IF(Q17=0,"",IF(BO17=0,"",(BO17/Q17)))</f>
        <v>0.6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>
        <v>1</v>
      </c>
      <c r="BY17" s="127">
        <f>IF(Q17=0,"",IF(BX17=0,"",(BX17/Q17)))</f>
        <v>0.2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102</v>
      </c>
      <c r="C18" s="189" t="s">
        <v>58</v>
      </c>
      <c r="D18" s="189"/>
      <c r="E18" s="189" t="s">
        <v>85</v>
      </c>
      <c r="F18" s="189" t="s">
        <v>77</v>
      </c>
      <c r="G18" s="189" t="s">
        <v>61</v>
      </c>
      <c r="H18" s="89"/>
      <c r="I18" s="89" t="s">
        <v>100</v>
      </c>
      <c r="J18" s="89"/>
      <c r="K18" s="181"/>
      <c r="L18" s="80">
        <v>16</v>
      </c>
      <c r="M18" s="80">
        <v>0</v>
      </c>
      <c r="N18" s="80">
        <v>55</v>
      </c>
      <c r="O18" s="91">
        <v>6</v>
      </c>
      <c r="P18" s="92">
        <v>0</v>
      </c>
      <c r="Q18" s="93">
        <f>O18+P18</f>
        <v>6</v>
      </c>
      <c r="R18" s="81">
        <f>IFERROR(Q18/N18,"-")</f>
        <v>0.10909090909091</v>
      </c>
      <c r="S18" s="80">
        <v>0</v>
      </c>
      <c r="T18" s="80">
        <v>2</v>
      </c>
      <c r="U18" s="81">
        <f>IFERROR(T18/(Q18),"-")</f>
        <v>0.33333333333333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>
        <v>1</v>
      </c>
      <c r="AX18" s="107">
        <f>IF(Q18=0,"",IF(AW18=0,"",(AW18/Q18)))</f>
        <v>0.16666666666667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>
        <v>1</v>
      </c>
      <c r="BG18" s="113">
        <f>IF(Q18=0,"",IF(BF18=0,"",(BF18/Q18)))</f>
        <v>0.16666666666667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1</v>
      </c>
      <c r="BP18" s="120">
        <f>IF(Q18=0,"",IF(BO18=0,"",(BO18/Q18)))</f>
        <v>0.16666666666667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2</v>
      </c>
      <c r="BY18" s="127">
        <f>IF(Q18=0,"",IF(BX18=0,"",(BX18/Q18)))</f>
        <v>0.33333333333333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>
        <v>1</v>
      </c>
      <c r="CH18" s="134">
        <f>IF(Q18=0,"",IF(CG18=0,"",(CG18/Q18)))</f>
        <v>0.16666666666667</v>
      </c>
      <c r="CI18" s="135"/>
      <c r="CJ18" s="136">
        <f>IFERROR(CI18/CG18,"-")</f>
        <v>0</v>
      </c>
      <c r="CK18" s="137"/>
      <c r="CL18" s="138">
        <f>IFERROR(CK18/CG18,"-")</f>
        <v>0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103</v>
      </c>
      <c r="C19" s="189" t="s">
        <v>58</v>
      </c>
      <c r="D19" s="189"/>
      <c r="E19" s="189" t="s">
        <v>88</v>
      </c>
      <c r="F19" s="189" t="s">
        <v>89</v>
      </c>
      <c r="G19" s="189" t="s">
        <v>98</v>
      </c>
      <c r="H19" s="89"/>
      <c r="I19" s="89" t="s">
        <v>100</v>
      </c>
      <c r="J19" s="89"/>
      <c r="K19" s="181"/>
      <c r="L19" s="80">
        <v>15</v>
      </c>
      <c r="M19" s="80">
        <v>0</v>
      </c>
      <c r="N19" s="80">
        <v>51</v>
      </c>
      <c r="O19" s="91">
        <v>7</v>
      </c>
      <c r="P19" s="92">
        <v>0</v>
      </c>
      <c r="Q19" s="93">
        <f>O19+P19</f>
        <v>7</v>
      </c>
      <c r="R19" s="81">
        <f>IFERROR(Q19/N19,"-")</f>
        <v>0.13725490196078</v>
      </c>
      <c r="S19" s="80">
        <v>1</v>
      </c>
      <c r="T19" s="80">
        <v>2</v>
      </c>
      <c r="U19" s="81">
        <f>IFERROR(T19/(Q19),"-")</f>
        <v>0.28571428571429</v>
      </c>
      <c r="V19" s="82"/>
      <c r="W19" s="83">
        <v>3</v>
      </c>
      <c r="X19" s="81">
        <f>IF(Q19=0,"-",W19/Q19)</f>
        <v>0.42857142857143</v>
      </c>
      <c r="Y19" s="186">
        <v>29000</v>
      </c>
      <c r="Z19" s="187">
        <f>IFERROR(Y19/Q19,"-")</f>
        <v>4142.8571428571</v>
      </c>
      <c r="AA19" s="187">
        <f>IFERROR(Y19/W19,"-")</f>
        <v>9666.6666666667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>
        <v>3</v>
      </c>
      <c r="BG19" s="113">
        <f>IF(Q19=0,"",IF(BF19=0,"",(BF19/Q19)))</f>
        <v>0.42857142857143</v>
      </c>
      <c r="BH19" s="112">
        <v>2</v>
      </c>
      <c r="BI19" s="114">
        <f>IFERROR(BH19/BF19,"-")</f>
        <v>0.66666666666667</v>
      </c>
      <c r="BJ19" s="115">
        <v>20000</v>
      </c>
      <c r="BK19" s="116">
        <f>IFERROR(BJ19/BF19,"-")</f>
        <v>6666.6666666667</v>
      </c>
      <c r="BL19" s="117">
        <v>1</v>
      </c>
      <c r="BM19" s="117">
        <v>1</v>
      </c>
      <c r="BN19" s="117"/>
      <c r="BO19" s="119">
        <v>1</v>
      </c>
      <c r="BP19" s="120">
        <f>IF(Q19=0,"",IF(BO19=0,"",(BO19/Q19)))</f>
        <v>0.14285714285714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>
        <v>3</v>
      </c>
      <c r="BY19" s="127">
        <f>IF(Q19=0,"",IF(BX19=0,"",(BX19/Q19)))</f>
        <v>0.42857142857143</v>
      </c>
      <c r="BZ19" s="128">
        <v>1</v>
      </c>
      <c r="CA19" s="129">
        <f>IFERROR(BZ19/BX19,"-")</f>
        <v>0.33333333333333</v>
      </c>
      <c r="CB19" s="130">
        <v>9000</v>
      </c>
      <c r="CC19" s="131">
        <f>IFERROR(CB19/BX19,"-")</f>
        <v>3000</v>
      </c>
      <c r="CD19" s="132"/>
      <c r="CE19" s="132"/>
      <c r="CF19" s="132">
        <v>1</v>
      </c>
      <c r="CG19" s="133"/>
      <c r="CH19" s="134">
        <f>IF(Q19=0,"",IF(CG19=0,"",(CG19/Q19)))</f>
        <v>0</v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3</v>
      </c>
      <c r="CQ19" s="141">
        <v>29000</v>
      </c>
      <c r="CR19" s="141">
        <v>15000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104</v>
      </c>
      <c r="C20" s="189" t="s">
        <v>58</v>
      </c>
      <c r="D20" s="189"/>
      <c r="E20" s="189" t="s">
        <v>105</v>
      </c>
      <c r="F20" s="189" t="s">
        <v>93</v>
      </c>
      <c r="G20" s="189" t="s">
        <v>61</v>
      </c>
      <c r="H20" s="89"/>
      <c r="I20" s="89" t="s">
        <v>100</v>
      </c>
      <c r="J20" s="89"/>
      <c r="K20" s="181"/>
      <c r="L20" s="80">
        <v>9</v>
      </c>
      <c r="M20" s="80">
        <v>0</v>
      </c>
      <c r="N20" s="80">
        <v>46</v>
      </c>
      <c r="O20" s="91">
        <v>2</v>
      </c>
      <c r="P20" s="92">
        <v>0</v>
      </c>
      <c r="Q20" s="93">
        <f>O20+P20</f>
        <v>2</v>
      </c>
      <c r="R20" s="81">
        <f>IFERROR(Q20/N20,"-")</f>
        <v>0.043478260869565</v>
      </c>
      <c r="S20" s="80">
        <v>0</v>
      </c>
      <c r="T20" s="80">
        <v>1</v>
      </c>
      <c r="U20" s="81">
        <f>IFERROR(T20/(Q20),"-")</f>
        <v>0.5</v>
      </c>
      <c r="V20" s="82"/>
      <c r="W20" s="83">
        <v>0</v>
      </c>
      <c r="X20" s="81">
        <f>IF(Q20=0,"-",W20/Q20)</f>
        <v>0</v>
      </c>
      <c r="Y20" s="186">
        <v>0</v>
      </c>
      <c r="Z20" s="187">
        <f>IFERROR(Y20/Q20,"-")</f>
        <v>0</v>
      </c>
      <c r="AA20" s="187" t="str">
        <f>IFERROR(Y20/W20,"-")</f>
        <v>-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1</v>
      </c>
      <c r="BG20" s="113">
        <f>IF(Q20=0,"",IF(BF20=0,"",(BF20/Q20)))</f>
        <v>0.5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>
        <v>1</v>
      </c>
      <c r="BP20" s="120">
        <f>IF(Q20=0,"",IF(BO20=0,"",(BO20/Q20)))</f>
        <v>0.5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/>
      <c r="BY20" s="127">
        <f>IF(Q20=0,"",IF(BX20=0,"",(BX20/Q20)))</f>
        <v>0</v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106</v>
      </c>
      <c r="C21" s="189" t="s">
        <v>58</v>
      </c>
      <c r="D21" s="189"/>
      <c r="E21" s="189" t="s">
        <v>107</v>
      </c>
      <c r="F21" s="189" t="s">
        <v>108</v>
      </c>
      <c r="G21" s="189" t="s">
        <v>98</v>
      </c>
      <c r="H21" s="89"/>
      <c r="I21" s="89" t="s">
        <v>100</v>
      </c>
      <c r="J21" s="89"/>
      <c r="K21" s="181"/>
      <c r="L21" s="80">
        <v>3</v>
      </c>
      <c r="M21" s="80">
        <v>0</v>
      </c>
      <c r="N21" s="80">
        <v>17</v>
      </c>
      <c r="O21" s="91">
        <v>1</v>
      </c>
      <c r="P21" s="92">
        <v>0</v>
      </c>
      <c r="Q21" s="93">
        <f>O21+P21</f>
        <v>1</v>
      </c>
      <c r="R21" s="81">
        <f>IFERROR(Q21/N21,"-")</f>
        <v>0.058823529411765</v>
      </c>
      <c r="S21" s="80">
        <v>0</v>
      </c>
      <c r="T21" s="80">
        <v>0</v>
      </c>
      <c r="U21" s="81">
        <f>IFERROR(T21/(Q21),"-")</f>
        <v>0</v>
      </c>
      <c r="V21" s="82"/>
      <c r="W21" s="83">
        <v>0</v>
      </c>
      <c r="X21" s="81">
        <f>IF(Q21=0,"-",W21/Q21)</f>
        <v>0</v>
      </c>
      <c r="Y21" s="186">
        <v>0</v>
      </c>
      <c r="Z21" s="187">
        <f>IFERROR(Y21/Q21,"-")</f>
        <v>0</v>
      </c>
      <c r="AA21" s="187" t="str">
        <f>IFERROR(Y21/W21,"-")</f>
        <v>-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>
        <v>1</v>
      </c>
      <c r="BP21" s="120">
        <f>IF(Q21=0,"",IF(BO21=0,"",(BO21/Q21)))</f>
        <v>1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/>
      <c r="BY21" s="127">
        <f>IF(Q21=0,"",IF(BX21=0,"",(BX21/Q21)))</f>
        <v>0</v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109</v>
      </c>
      <c r="C22" s="189" t="s">
        <v>58</v>
      </c>
      <c r="D22" s="189"/>
      <c r="E22" s="189" t="s">
        <v>95</v>
      </c>
      <c r="F22" s="189" t="s">
        <v>95</v>
      </c>
      <c r="G22" s="189" t="s">
        <v>66</v>
      </c>
      <c r="H22" s="89"/>
      <c r="I22" s="89"/>
      <c r="J22" s="89"/>
      <c r="K22" s="181"/>
      <c r="L22" s="80">
        <v>244</v>
      </c>
      <c r="M22" s="80">
        <v>104</v>
      </c>
      <c r="N22" s="80">
        <v>56</v>
      </c>
      <c r="O22" s="91">
        <v>20</v>
      </c>
      <c r="P22" s="92">
        <v>0</v>
      </c>
      <c r="Q22" s="93">
        <f>O22+P22</f>
        <v>20</v>
      </c>
      <c r="R22" s="81">
        <f>IFERROR(Q22/N22,"-")</f>
        <v>0.35714285714286</v>
      </c>
      <c r="S22" s="80">
        <v>3</v>
      </c>
      <c r="T22" s="80">
        <v>3</v>
      </c>
      <c r="U22" s="81">
        <f>IFERROR(T22/(Q22),"-")</f>
        <v>0.15</v>
      </c>
      <c r="V22" s="82"/>
      <c r="W22" s="83">
        <v>3</v>
      </c>
      <c r="X22" s="81">
        <f>IF(Q22=0,"-",W22/Q22)</f>
        <v>0.15</v>
      </c>
      <c r="Y22" s="186">
        <v>419000</v>
      </c>
      <c r="Z22" s="187">
        <f>IFERROR(Y22/Q22,"-")</f>
        <v>20950</v>
      </c>
      <c r="AA22" s="187">
        <f>IFERROR(Y22/W22,"-")</f>
        <v>139666.66666667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>
        <v>1</v>
      </c>
      <c r="AX22" s="107">
        <f>IF(Q22=0,"",IF(AW22=0,"",(AW22/Q22)))</f>
        <v>0.05</v>
      </c>
      <c r="AY22" s="106">
        <v>1</v>
      </c>
      <c r="AZ22" s="108">
        <f>IFERROR(AY22/AW22,"-")</f>
        <v>1</v>
      </c>
      <c r="BA22" s="109">
        <v>85000</v>
      </c>
      <c r="BB22" s="110">
        <f>IFERROR(BA22/AW22,"-")</f>
        <v>85000</v>
      </c>
      <c r="BC22" s="111"/>
      <c r="BD22" s="111"/>
      <c r="BE22" s="111">
        <v>1</v>
      </c>
      <c r="BF22" s="112">
        <v>1</v>
      </c>
      <c r="BG22" s="113">
        <f>IF(Q22=0,"",IF(BF22=0,"",(BF22/Q22)))</f>
        <v>0.05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5</v>
      </c>
      <c r="BP22" s="120">
        <f>IF(Q22=0,"",IF(BO22=0,"",(BO22/Q22)))</f>
        <v>0.25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10</v>
      </c>
      <c r="BY22" s="127">
        <f>IF(Q22=0,"",IF(BX22=0,"",(BX22/Q22)))</f>
        <v>0.5</v>
      </c>
      <c r="BZ22" s="128">
        <v>4</v>
      </c>
      <c r="CA22" s="129">
        <f>IFERROR(BZ22/BX22,"-")</f>
        <v>0.4</v>
      </c>
      <c r="CB22" s="130">
        <v>372000</v>
      </c>
      <c r="CC22" s="131">
        <f>IFERROR(CB22/BX22,"-")</f>
        <v>37200</v>
      </c>
      <c r="CD22" s="132">
        <v>2</v>
      </c>
      <c r="CE22" s="132"/>
      <c r="CF22" s="132">
        <v>2</v>
      </c>
      <c r="CG22" s="133">
        <v>3</v>
      </c>
      <c r="CH22" s="134">
        <f>IF(Q22=0,"",IF(CG22=0,"",(CG22/Q22)))</f>
        <v>0.15</v>
      </c>
      <c r="CI22" s="135">
        <v>1</v>
      </c>
      <c r="CJ22" s="136">
        <f>IFERROR(CI22/CG22,"-")</f>
        <v>0.33333333333333</v>
      </c>
      <c r="CK22" s="137">
        <v>50000</v>
      </c>
      <c r="CL22" s="138">
        <f>IFERROR(CK22/CG22,"-")</f>
        <v>16666.666666667</v>
      </c>
      <c r="CM22" s="139"/>
      <c r="CN22" s="139"/>
      <c r="CO22" s="139">
        <v>1</v>
      </c>
      <c r="CP22" s="140">
        <v>3</v>
      </c>
      <c r="CQ22" s="141">
        <v>419000</v>
      </c>
      <c r="CR22" s="141">
        <v>347000</v>
      </c>
      <c r="CS22" s="141"/>
      <c r="CT22" s="142" t="str">
        <f>IF(AND(CR22=0,CS22=0),"",IF(AND(CR22&lt;=100000,CS22&lt;=100000),"",IF(CR22/CQ22&gt;0.7,"男高",IF(CS22/CQ22&gt;0.7,"女高",""))))</f>
        <v>男高</v>
      </c>
    </row>
    <row r="23" spans="1:99">
      <c r="A23" s="79">
        <f>AC23</f>
        <v>3.3470588235294</v>
      </c>
      <c r="B23" s="189" t="s">
        <v>110</v>
      </c>
      <c r="C23" s="189" t="s">
        <v>58</v>
      </c>
      <c r="D23" s="189"/>
      <c r="E23" s="189" t="s">
        <v>111</v>
      </c>
      <c r="F23" s="189" t="s">
        <v>112</v>
      </c>
      <c r="G23" s="189" t="s">
        <v>61</v>
      </c>
      <c r="H23" s="89" t="s">
        <v>62</v>
      </c>
      <c r="I23" s="89" t="s">
        <v>113</v>
      </c>
      <c r="J23" s="89" t="s">
        <v>114</v>
      </c>
      <c r="K23" s="181">
        <v>340000</v>
      </c>
      <c r="L23" s="80">
        <v>10</v>
      </c>
      <c r="M23" s="80">
        <v>0</v>
      </c>
      <c r="N23" s="80">
        <v>33</v>
      </c>
      <c r="O23" s="91">
        <v>1</v>
      </c>
      <c r="P23" s="92">
        <v>0</v>
      </c>
      <c r="Q23" s="93">
        <f>O23+P23</f>
        <v>1</v>
      </c>
      <c r="R23" s="81">
        <f>IFERROR(Q23/N23,"-")</f>
        <v>0.03030303030303</v>
      </c>
      <c r="S23" s="80">
        <v>0</v>
      </c>
      <c r="T23" s="80">
        <v>0</v>
      </c>
      <c r="U23" s="81">
        <f>IFERROR(T23/(Q23),"-")</f>
        <v>0</v>
      </c>
      <c r="V23" s="82">
        <f>IFERROR(K23/SUM(Q23:Q38),"-")</f>
        <v>6181.8181818182</v>
      </c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>
        <f>SUM(Y23:Y38)-SUM(K23:K38)</f>
        <v>798000</v>
      </c>
      <c r="AC23" s="85">
        <f>SUM(Y23:Y38)/SUM(K23:K38)</f>
        <v>3.3470588235294</v>
      </c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>
        <v>1</v>
      </c>
      <c r="BG23" s="113">
        <f>IF(Q23=0,"",IF(BF23=0,"",(BF23/Q23)))</f>
        <v>1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/>
      <c r="BP23" s="120">
        <f>IF(Q23=0,"",IF(BO23=0,"",(BO23/Q23)))</f>
        <v>0</v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/>
      <c r="BY23" s="127">
        <f>IF(Q23=0,"",IF(BX23=0,"",(BX23/Q23)))</f>
        <v>0</v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115</v>
      </c>
      <c r="C24" s="189" t="s">
        <v>58</v>
      </c>
      <c r="D24" s="189"/>
      <c r="E24" s="189" t="s">
        <v>111</v>
      </c>
      <c r="F24" s="189" t="s">
        <v>112</v>
      </c>
      <c r="G24" s="189" t="s">
        <v>66</v>
      </c>
      <c r="H24" s="89"/>
      <c r="I24" s="89"/>
      <c r="J24" s="89"/>
      <c r="K24" s="181"/>
      <c r="L24" s="80">
        <v>41</v>
      </c>
      <c r="M24" s="80">
        <v>22</v>
      </c>
      <c r="N24" s="80">
        <v>14</v>
      </c>
      <c r="O24" s="91">
        <v>7</v>
      </c>
      <c r="P24" s="92">
        <v>0</v>
      </c>
      <c r="Q24" s="93">
        <f>O24+P24</f>
        <v>7</v>
      </c>
      <c r="R24" s="81">
        <f>IFERROR(Q24/N24,"-")</f>
        <v>0.5</v>
      </c>
      <c r="S24" s="80">
        <v>3</v>
      </c>
      <c r="T24" s="80">
        <v>1</v>
      </c>
      <c r="U24" s="81">
        <f>IFERROR(T24/(Q24),"-")</f>
        <v>0.14285714285714</v>
      </c>
      <c r="V24" s="82"/>
      <c r="W24" s="83">
        <v>3</v>
      </c>
      <c r="X24" s="81">
        <f>IF(Q24=0,"-",W24/Q24)</f>
        <v>0.42857142857143</v>
      </c>
      <c r="Y24" s="186">
        <v>78000</v>
      </c>
      <c r="Z24" s="187">
        <f>IFERROR(Y24/Q24,"-")</f>
        <v>11142.857142857</v>
      </c>
      <c r="AA24" s="187">
        <f>IFERROR(Y24/W24,"-")</f>
        <v>26000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1</v>
      </c>
      <c r="BP24" s="120">
        <f>IF(Q24=0,"",IF(BO24=0,"",(BO24/Q24)))</f>
        <v>0.14285714285714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>
        <v>4</v>
      </c>
      <c r="BY24" s="127">
        <f>IF(Q24=0,"",IF(BX24=0,"",(BX24/Q24)))</f>
        <v>0.57142857142857</v>
      </c>
      <c r="BZ24" s="128">
        <v>3</v>
      </c>
      <c r="CA24" s="129">
        <f>IFERROR(BZ24/BX24,"-")</f>
        <v>0.75</v>
      </c>
      <c r="CB24" s="130">
        <v>78000</v>
      </c>
      <c r="CC24" s="131">
        <f>IFERROR(CB24/BX24,"-")</f>
        <v>19500</v>
      </c>
      <c r="CD24" s="132"/>
      <c r="CE24" s="132">
        <v>1</v>
      </c>
      <c r="CF24" s="132">
        <v>2</v>
      </c>
      <c r="CG24" s="133">
        <v>2</v>
      </c>
      <c r="CH24" s="134">
        <f>IF(Q24=0,"",IF(CG24=0,"",(CG24/Q24)))</f>
        <v>0.28571428571429</v>
      </c>
      <c r="CI24" s="135"/>
      <c r="CJ24" s="136">
        <f>IFERROR(CI24/CG24,"-")</f>
        <v>0</v>
      </c>
      <c r="CK24" s="137"/>
      <c r="CL24" s="138">
        <f>IFERROR(CK24/CG24,"-")</f>
        <v>0</v>
      </c>
      <c r="CM24" s="139"/>
      <c r="CN24" s="139"/>
      <c r="CO24" s="139"/>
      <c r="CP24" s="140">
        <v>3</v>
      </c>
      <c r="CQ24" s="141">
        <v>78000</v>
      </c>
      <c r="CR24" s="141">
        <v>42000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116</v>
      </c>
      <c r="C25" s="189" t="s">
        <v>58</v>
      </c>
      <c r="D25" s="189"/>
      <c r="E25" s="189" t="s">
        <v>111</v>
      </c>
      <c r="F25" s="189" t="s">
        <v>112</v>
      </c>
      <c r="G25" s="189" t="s">
        <v>98</v>
      </c>
      <c r="H25" s="89" t="s">
        <v>62</v>
      </c>
      <c r="I25" s="89" t="s">
        <v>113</v>
      </c>
      <c r="J25" s="89"/>
      <c r="K25" s="181"/>
      <c r="L25" s="80">
        <v>4</v>
      </c>
      <c r="M25" s="80">
        <v>0</v>
      </c>
      <c r="N25" s="80">
        <v>21</v>
      </c>
      <c r="O25" s="91">
        <v>2</v>
      </c>
      <c r="P25" s="92">
        <v>0</v>
      </c>
      <c r="Q25" s="93">
        <f>O25+P25</f>
        <v>2</v>
      </c>
      <c r="R25" s="81">
        <f>IFERROR(Q25/N25,"-")</f>
        <v>0.095238095238095</v>
      </c>
      <c r="S25" s="80">
        <v>0</v>
      </c>
      <c r="T25" s="80">
        <v>1</v>
      </c>
      <c r="U25" s="81">
        <f>IFERROR(T25/(Q25),"-")</f>
        <v>0.5</v>
      </c>
      <c r="V25" s="82"/>
      <c r="W25" s="83">
        <v>1</v>
      </c>
      <c r="X25" s="81">
        <f>IF(Q25=0,"-",W25/Q25)</f>
        <v>0.5</v>
      </c>
      <c r="Y25" s="186">
        <v>3000</v>
      </c>
      <c r="Z25" s="187">
        <f>IFERROR(Y25/Q25,"-")</f>
        <v>1500</v>
      </c>
      <c r="AA25" s="187">
        <f>IFERROR(Y25/W25,"-")</f>
        <v>3000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>
        <f>IF(Q25=0,"",IF(BF25=0,"",(BF25/Q25)))</f>
        <v>0</v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/>
      <c r="BP25" s="120">
        <f>IF(Q25=0,"",IF(BO25=0,"",(BO25/Q25)))</f>
        <v>0</v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>
        <v>2</v>
      </c>
      <c r="BY25" s="127">
        <f>IF(Q25=0,"",IF(BX25=0,"",(BX25/Q25)))</f>
        <v>1</v>
      </c>
      <c r="BZ25" s="128">
        <v>1</v>
      </c>
      <c r="CA25" s="129">
        <f>IFERROR(BZ25/BX25,"-")</f>
        <v>0.5</v>
      </c>
      <c r="CB25" s="130">
        <v>3000</v>
      </c>
      <c r="CC25" s="131">
        <f>IFERROR(CB25/BX25,"-")</f>
        <v>1500</v>
      </c>
      <c r="CD25" s="132">
        <v>1</v>
      </c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1</v>
      </c>
      <c r="CQ25" s="141">
        <v>3000</v>
      </c>
      <c r="CR25" s="141">
        <v>3000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117</v>
      </c>
      <c r="C26" s="189" t="s">
        <v>58</v>
      </c>
      <c r="D26" s="189"/>
      <c r="E26" s="189" t="s">
        <v>111</v>
      </c>
      <c r="F26" s="189" t="s">
        <v>112</v>
      </c>
      <c r="G26" s="189" t="s">
        <v>66</v>
      </c>
      <c r="H26" s="89"/>
      <c r="I26" s="89"/>
      <c r="J26" s="89"/>
      <c r="K26" s="181"/>
      <c r="L26" s="80">
        <v>30</v>
      </c>
      <c r="M26" s="80">
        <v>18</v>
      </c>
      <c r="N26" s="80">
        <v>3</v>
      </c>
      <c r="O26" s="91">
        <v>4</v>
      </c>
      <c r="P26" s="92">
        <v>0</v>
      </c>
      <c r="Q26" s="93">
        <f>O26+P26</f>
        <v>4</v>
      </c>
      <c r="R26" s="81">
        <f>IFERROR(Q26/N26,"-")</f>
        <v>1.3333333333333</v>
      </c>
      <c r="S26" s="80">
        <v>1</v>
      </c>
      <c r="T26" s="80">
        <v>1</v>
      </c>
      <c r="U26" s="81">
        <f>IFERROR(T26/(Q26),"-")</f>
        <v>0.25</v>
      </c>
      <c r="V26" s="82"/>
      <c r="W26" s="83">
        <v>2</v>
      </c>
      <c r="X26" s="81">
        <f>IF(Q26=0,"-",W26/Q26)</f>
        <v>0.5</v>
      </c>
      <c r="Y26" s="186">
        <v>274000</v>
      </c>
      <c r="Z26" s="187">
        <f>IFERROR(Y26/Q26,"-")</f>
        <v>68500</v>
      </c>
      <c r="AA26" s="187">
        <f>IFERROR(Y26/W26,"-")</f>
        <v>137000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>
        <f>IF(Q26=0,"",IF(BO26=0,"",(BO26/Q26)))</f>
        <v>0</v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>
        <v>1</v>
      </c>
      <c r="BY26" s="127">
        <f>IF(Q26=0,"",IF(BX26=0,"",(BX26/Q26)))</f>
        <v>0.25</v>
      </c>
      <c r="BZ26" s="128">
        <v>1</v>
      </c>
      <c r="CA26" s="129">
        <f>IFERROR(BZ26/BX26,"-")</f>
        <v>1</v>
      </c>
      <c r="CB26" s="130">
        <v>10000</v>
      </c>
      <c r="CC26" s="131">
        <f>IFERROR(CB26/BX26,"-")</f>
        <v>10000</v>
      </c>
      <c r="CD26" s="132"/>
      <c r="CE26" s="132">
        <v>1</v>
      </c>
      <c r="CF26" s="132"/>
      <c r="CG26" s="133">
        <v>3</v>
      </c>
      <c r="CH26" s="134">
        <f>IF(Q26=0,"",IF(CG26=0,"",(CG26/Q26)))</f>
        <v>0.75</v>
      </c>
      <c r="CI26" s="135">
        <v>2</v>
      </c>
      <c r="CJ26" s="136">
        <f>IFERROR(CI26/CG26,"-")</f>
        <v>0.66666666666667</v>
      </c>
      <c r="CK26" s="137">
        <v>269000</v>
      </c>
      <c r="CL26" s="138">
        <f>IFERROR(CK26/CG26,"-")</f>
        <v>89666.666666667</v>
      </c>
      <c r="CM26" s="139"/>
      <c r="CN26" s="139"/>
      <c r="CO26" s="139">
        <v>2</v>
      </c>
      <c r="CP26" s="140">
        <v>2</v>
      </c>
      <c r="CQ26" s="141">
        <v>274000</v>
      </c>
      <c r="CR26" s="141">
        <v>245000</v>
      </c>
      <c r="CS26" s="141"/>
      <c r="CT26" s="142" t="str">
        <f>IF(AND(CR26=0,CS26=0),"",IF(AND(CR26&lt;=100000,CS26&lt;=100000),"",IF(CR26/CQ26&gt;0.7,"男高",IF(CS26/CQ26&gt;0.7,"女高",""))))</f>
        <v>男高</v>
      </c>
    </row>
    <row r="27" spans="1:99">
      <c r="A27" s="79"/>
      <c r="B27" s="189" t="s">
        <v>118</v>
      </c>
      <c r="C27" s="189" t="s">
        <v>58</v>
      </c>
      <c r="D27" s="189"/>
      <c r="E27" s="189" t="s">
        <v>119</v>
      </c>
      <c r="F27" s="189" t="s">
        <v>108</v>
      </c>
      <c r="G27" s="189" t="s">
        <v>61</v>
      </c>
      <c r="H27" s="89" t="s">
        <v>62</v>
      </c>
      <c r="I27" s="89" t="s">
        <v>113</v>
      </c>
      <c r="J27" s="89" t="s">
        <v>120</v>
      </c>
      <c r="K27" s="181"/>
      <c r="L27" s="80">
        <v>0</v>
      </c>
      <c r="M27" s="80">
        <v>0</v>
      </c>
      <c r="N27" s="80">
        <v>1</v>
      </c>
      <c r="O27" s="91">
        <v>0</v>
      </c>
      <c r="P27" s="92">
        <v>0</v>
      </c>
      <c r="Q27" s="93">
        <f>O27+P27</f>
        <v>0</v>
      </c>
      <c r="R27" s="81">
        <f>IFERROR(Q27/N27,"-")</f>
        <v>0</v>
      </c>
      <c r="S27" s="80">
        <v>0</v>
      </c>
      <c r="T27" s="80">
        <v>0</v>
      </c>
      <c r="U27" s="81" t="str">
        <f>IFERROR(T27/(Q27),"-")</f>
        <v>-</v>
      </c>
      <c r="V27" s="82"/>
      <c r="W27" s="83">
        <v>0</v>
      </c>
      <c r="X27" s="81" t="str">
        <f>IF(Q27=0,"-",W27/Q27)</f>
        <v>-</v>
      </c>
      <c r="Y27" s="186">
        <v>0</v>
      </c>
      <c r="Z27" s="187" t="str">
        <f>IFERROR(Y27/Q27,"-")</f>
        <v>-</v>
      </c>
      <c r="AA27" s="187" t="str">
        <f>IFERROR(Y27/W27,"-")</f>
        <v>-</v>
      </c>
      <c r="AB27" s="181"/>
      <c r="AC27" s="85"/>
      <c r="AD27" s="78"/>
      <c r="AE27" s="94"/>
      <c r="AF27" s="95" t="str">
        <f>IF(Q27=0,"",IF(AE27=0,"",(AE27/Q27)))</f>
        <v/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 t="str">
        <f>IF(Q27=0,"",IF(AN27=0,"",(AN27/Q27)))</f>
        <v/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 t="str">
        <f>IF(Q27=0,"",IF(AW27=0,"",(AW27/Q27)))</f>
        <v/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 t="str">
        <f>IF(Q27=0,"",IF(BF27=0,"",(BF27/Q27)))</f>
        <v/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/>
      <c r="BP27" s="120" t="str">
        <f>IF(Q27=0,"",IF(BO27=0,"",(BO27/Q27)))</f>
        <v/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/>
      <c r="BY27" s="127" t="str">
        <f>IF(Q27=0,"",IF(BX27=0,"",(BX27/Q27)))</f>
        <v/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/>
      <c r="CH27" s="134" t="str">
        <f>IF(Q27=0,"",IF(CG27=0,"",(CG27/Q27)))</f>
        <v/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121</v>
      </c>
      <c r="C28" s="189" t="s">
        <v>58</v>
      </c>
      <c r="D28" s="189"/>
      <c r="E28" s="189" t="s">
        <v>119</v>
      </c>
      <c r="F28" s="189" t="s">
        <v>108</v>
      </c>
      <c r="G28" s="189" t="s">
        <v>66</v>
      </c>
      <c r="H28" s="89"/>
      <c r="I28" s="89"/>
      <c r="J28" s="89"/>
      <c r="K28" s="181"/>
      <c r="L28" s="80">
        <v>4</v>
      </c>
      <c r="M28" s="80">
        <v>4</v>
      </c>
      <c r="N28" s="80">
        <v>0</v>
      </c>
      <c r="O28" s="91">
        <v>0</v>
      </c>
      <c r="P28" s="92">
        <v>0</v>
      </c>
      <c r="Q28" s="93">
        <f>O28+P28</f>
        <v>0</v>
      </c>
      <c r="R28" s="81" t="str">
        <f>IFERROR(Q28/N28,"-")</f>
        <v>-</v>
      </c>
      <c r="S28" s="80">
        <v>0</v>
      </c>
      <c r="T28" s="80">
        <v>0</v>
      </c>
      <c r="U28" s="81" t="str">
        <f>IFERROR(T28/(Q28),"-")</f>
        <v>-</v>
      </c>
      <c r="V28" s="82"/>
      <c r="W28" s="83">
        <v>0</v>
      </c>
      <c r="X28" s="81" t="str">
        <f>IF(Q28=0,"-",W28/Q28)</f>
        <v>-</v>
      </c>
      <c r="Y28" s="186">
        <v>0</v>
      </c>
      <c r="Z28" s="187" t="str">
        <f>IFERROR(Y28/Q28,"-")</f>
        <v>-</v>
      </c>
      <c r="AA28" s="187" t="str">
        <f>IFERROR(Y28/W28,"-")</f>
        <v>-</v>
      </c>
      <c r="AB28" s="181"/>
      <c r="AC28" s="85"/>
      <c r="AD28" s="78"/>
      <c r="AE28" s="94"/>
      <c r="AF28" s="95" t="str">
        <f>IF(Q28=0,"",IF(AE28=0,"",(AE28/Q28)))</f>
        <v/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 t="str">
        <f>IF(Q28=0,"",IF(AN28=0,"",(AN28/Q28)))</f>
        <v/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 t="str">
        <f>IF(Q28=0,"",IF(AW28=0,"",(AW28/Q28)))</f>
        <v/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 t="str">
        <f>IF(Q28=0,"",IF(BF28=0,"",(BF28/Q28)))</f>
        <v/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/>
      <c r="BP28" s="120" t="str">
        <f>IF(Q28=0,"",IF(BO28=0,"",(BO28/Q28)))</f>
        <v/>
      </c>
      <c r="BQ28" s="121"/>
      <c r="BR28" s="122" t="str">
        <f>IFERROR(BQ28/BO28,"-")</f>
        <v>-</v>
      </c>
      <c r="BS28" s="123"/>
      <c r="BT28" s="124" t="str">
        <f>IFERROR(BS28/BO28,"-")</f>
        <v>-</v>
      </c>
      <c r="BU28" s="125"/>
      <c r="BV28" s="125"/>
      <c r="BW28" s="125"/>
      <c r="BX28" s="126"/>
      <c r="BY28" s="127" t="str">
        <f>IF(Q28=0,"",IF(BX28=0,"",(BX28/Q28)))</f>
        <v/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/>
      <c r="CH28" s="134" t="str">
        <f>IF(Q28=0,"",IF(CG28=0,"",(CG28/Q28)))</f>
        <v/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122</v>
      </c>
      <c r="C29" s="189" t="s">
        <v>58</v>
      </c>
      <c r="D29" s="189"/>
      <c r="E29" s="189" t="s">
        <v>119</v>
      </c>
      <c r="F29" s="189" t="s">
        <v>108</v>
      </c>
      <c r="G29" s="189" t="s">
        <v>98</v>
      </c>
      <c r="H29" s="89" t="s">
        <v>62</v>
      </c>
      <c r="I29" s="89" t="s">
        <v>113</v>
      </c>
      <c r="J29" s="89"/>
      <c r="K29" s="181"/>
      <c r="L29" s="80">
        <v>14</v>
      </c>
      <c r="M29" s="80">
        <v>0</v>
      </c>
      <c r="N29" s="80">
        <v>170</v>
      </c>
      <c r="O29" s="91">
        <v>8</v>
      </c>
      <c r="P29" s="92">
        <v>0</v>
      </c>
      <c r="Q29" s="93">
        <f>O29+P29</f>
        <v>8</v>
      </c>
      <c r="R29" s="81">
        <f>IFERROR(Q29/N29,"-")</f>
        <v>0.047058823529412</v>
      </c>
      <c r="S29" s="80">
        <v>1</v>
      </c>
      <c r="T29" s="80">
        <v>4</v>
      </c>
      <c r="U29" s="81">
        <f>IFERROR(T29/(Q29),"-")</f>
        <v>0.5</v>
      </c>
      <c r="V29" s="82"/>
      <c r="W29" s="83">
        <v>3</v>
      </c>
      <c r="X29" s="81">
        <f>IF(Q29=0,"-",W29/Q29)</f>
        <v>0.375</v>
      </c>
      <c r="Y29" s="186">
        <v>26000</v>
      </c>
      <c r="Z29" s="187">
        <f>IFERROR(Y29/Q29,"-")</f>
        <v>3250</v>
      </c>
      <c r="AA29" s="187">
        <f>IFERROR(Y29/W29,"-")</f>
        <v>8666.6666666667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>
        <v>2</v>
      </c>
      <c r="AX29" s="107">
        <f>IF(Q29=0,"",IF(AW29=0,"",(AW29/Q29)))</f>
        <v>0.25</v>
      </c>
      <c r="AY29" s="106">
        <v>1</v>
      </c>
      <c r="AZ29" s="108">
        <f>IFERROR(AY29/AW29,"-")</f>
        <v>0.5</v>
      </c>
      <c r="BA29" s="109">
        <v>5000</v>
      </c>
      <c r="BB29" s="110">
        <f>IFERROR(BA29/AW29,"-")</f>
        <v>2500</v>
      </c>
      <c r="BC29" s="111">
        <v>1</v>
      </c>
      <c r="BD29" s="111"/>
      <c r="BE29" s="111"/>
      <c r="BF29" s="112">
        <v>4</v>
      </c>
      <c r="BG29" s="113">
        <f>IF(Q29=0,"",IF(BF29=0,"",(BF29/Q29)))</f>
        <v>0.5</v>
      </c>
      <c r="BH29" s="112">
        <v>1</v>
      </c>
      <c r="BI29" s="114">
        <f>IFERROR(BH29/BF29,"-")</f>
        <v>0.25</v>
      </c>
      <c r="BJ29" s="115">
        <v>3000</v>
      </c>
      <c r="BK29" s="116">
        <f>IFERROR(BJ29/BF29,"-")</f>
        <v>750</v>
      </c>
      <c r="BL29" s="117">
        <v>1</v>
      </c>
      <c r="BM29" s="117"/>
      <c r="BN29" s="117"/>
      <c r="BO29" s="119">
        <v>2</v>
      </c>
      <c r="BP29" s="120">
        <f>IF(Q29=0,"",IF(BO29=0,"",(BO29/Q29)))</f>
        <v>0.25</v>
      </c>
      <c r="BQ29" s="121">
        <v>1</v>
      </c>
      <c r="BR29" s="122">
        <f>IFERROR(BQ29/BO29,"-")</f>
        <v>0.5</v>
      </c>
      <c r="BS29" s="123">
        <v>18000</v>
      </c>
      <c r="BT29" s="124">
        <f>IFERROR(BS29/BO29,"-")</f>
        <v>9000</v>
      </c>
      <c r="BU29" s="125"/>
      <c r="BV29" s="125"/>
      <c r="BW29" s="125">
        <v>1</v>
      </c>
      <c r="BX29" s="126"/>
      <c r="BY29" s="127">
        <f>IF(Q29=0,"",IF(BX29=0,"",(BX29/Q29)))</f>
        <v>0</v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3</v>
      </c>
      <c r="CQ29" s="141">
        <v>26000</v>
      </c>
      <c r="CR29" s="141">
        <v>18000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123</v>
      </c>
      <c r="C30" s="189" t="s">
        <v>58</v>
      </c>
      <c r="D30" s="189"/>
      <c r="E30" s="189" t="s">
        <v>119</v>
      </c>
      <c r="F30" s="189" t="s">
        <v>108</v>
      </c>
      <c r="G30" s="189" t="s">
        <v>66</v>
      </c>
      <c r="H30" s="89"/>
      <c r="I30" s="89"/>
      <c r="J30" s="89"/>
      <c r="K30" s="181"/>
      <c r="L30" s="80">
        <v>51</v>
      </c>
      <c r="M30" s="80">
        <v>30</v>
      </c>
      <c r="N30" s="80">
        <v>11</v>
      </c>
      <c r="O30" s="91">
        <v>8</v>
      </c>
      <c r="P30" s="92">
        <v>0</v>
      </c>
      <c r="Q30" s="93">
        <f>O30+P30</f>
        <v>8</v>
      </c>
      <c r="R30" s="81">
        <f>IFERROR(Q30/N30,"-")</f>
        <v>0.72727272727273</v>
      </c>
      <c r="S30" s="80">
        <v>5</v>
      </c>
      <c r="T30" s="80">
        <v>1</v>
      </c>
      <c r="U30" s="81">
        <f>IFERROR(T30/(Q30),"-")</f>
        <v>0.125</v>
      </c>
      <c r="V30" s="82"/>
      <c r="W30" s="83">
        <v>3</v>
      </c>
      <c r="X30" s="81">
        <f>IF(Q30=0,"-",W30/Q30)</f>
        <v>0.375</v>
      </c>
      <c r="Y30" s="186">
        <v>540000</v>
      </c>
      <c r="Z30" s="187">
        <f>IFERROR(Y30/Q30,"-")</f>
        <v>67500</v>
      </c>
      <c r="AA30" s="187">
        <f>IFERROR(Y30/W30,"-")</f>
        <v>180000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>
        <f>IF(Q30=0,"",IF(BF30=0,"",(BF30/Q30)))</f>
        <v>0</v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>
        <v>1</v>
      </c>
      <c r="BP30" s="120">
        <f>IF(Q30=0,"",IF(BO30=0,"",(BO30/Q30)))</f>
        <v>0.125</v>
      </c>
      <c r="BQ30" s="121">
        <v>1</v>
      </c>
      <c r="BR30" s="122">
        <f>IFERROR(BQ30/BO30,"-")</f>
        <v>1</v>
      </c>
      <c r="BS30" s="123">
        <v>13000</v>
      </c>
      <c r="BT30" s="124">
        <f>IFERROR(BS30/BO30,"-")</f>
        <v>13000</v>
      </c>
      <c r="BU30" s="125"/>
      <c r="BV30" s="125"/>
      <c r="BW30" s="125">
        <v>1</v>
      </c>
      <c r="BX30" s="126">
        <v>4</v>
      </c>
      <c r="BY30" s="127">
        <f>IF(Q30=0,"",IF(BX30=0,"",(BX30/Q30)))</f>
        <v>0.5</v>
      </c>
      <c r="BZ30" s="128">
        <v>2</v>
      </c>
      <c r="CA30" s="129">
        <f>IFERROR(BZ30/BX30,"-")</f>
        <v>0.5</v>
      </c>
      <c r="CB30" s="130">
        <v>76000</v>
      </c>
      <c r="CC30" s="131">
        <f>IFERROR(CB30/BX30,"-")</f>
        <v>19000</v>
      </c>
      <c r="CD30" s="132"/>
      <c r="CE30" s="132"/>
      <c r="CF30" s="132">
        <v>2</v>
      </c>
      <c r="CG30" s="133">
        <v>3</v>
      </c>
      <c r="CH30" s="134">
        <f>IF(Q30=0,"",IF(CG30=0,"",(CG30/Q30)))</f>
        <v>0.375</v>
      </c>
      <c r="CI30" s="135">
        <v>1</v>
      </c>
      <c r="CJ30" s="136">
        <f>IFERROR(CI30/CG30,"-")</f>
        <v>0.33333333333333</v>
      </c>
      <c r="CK30" s="137">
        <v>479000</v>
      </c>
      <c r="CL30" s="138">
        <f>IFERROR(CK30/CG30,"-")</f>
        <v>159666.66666667</v>
      </c>
      <c r="CM30" s="139"/>
      <c r="CN30" s="139"/>
      <c r="CO30" s="139">
        <v>1</v>
      </c>
      <c r="CP30" s="140">
        <v>3</v>
      </c>
      <c r="CQ30" s="141">
        <v>540000</v>
      </c>
      <c r="CR30" s="141">
        <v>479000</v>
      </c>
      <c r="CS30" s="141"/>
      <c r="CT30" s="142" t="str">
        <f>IF(AND(CR30=0,CS30=0),"",IF(AND(CR30&lt;=100000,CS30&lt;=100000),"",IF(CR30/CQ30&gt;0.7,"男高",IF(CS30/CQ30&gt;0.7,"女高",""))))</f>
        <v>男高</v>
      </c>
    </row>
    <row r="31" spans="1:99">
      <c r="A31" s="79"/>
      <c r="B31" s="189" t="s">
        <v>124</v>
      </c>
      <c r="C31" s="189" t="s">
        <v>58</v>
      </c>
      <c r="D31" s="189"/>
      <c r="E31" s="189" t="s">
        <v>111</v>
      </c>
      <c r="F31" s="189" t="s">
        <v>112</v>
      </c>
      <c r="G31" s="189" t="s">
        <v>61</v>
      </c>
      <c r="H31" s="89" t="s">
        <v>71</v>
      </c>
      <c r="I31" s="89" t="s">
        <v>113</v>
      </c>
      <c r="J31" s="89" t="s">
        <v>114</v>
      </c>
      <c r="K31" s="181"/>
      <c r="L31" s="80">
        <v>11</v>
      </c>
      <c r="M31" s="80">
        <v>0</v>
      </c>
      <c r="N31" s="80">
        <v>27</v>
      </c>
      <c r="O31" s="91">
        <v>3</v>
      </c>
      <c r="P31" s="92">
        <v>0</v>
      </c>
      <c r="Q31" s="93">
        <f>O31+P31</f>
        <v>3</v>
      </c>
      <c r="R31" s="81">
        <f>IFERROR(Q31/N31,"-")</f>
        <v>0.11111111111111</v>
      </c>
      <c r="S31" s="80">
        <v>0</v>
      </c>
      <c r="T31" s="80">
        <v>1</v>
      </c>
      <c r="U31" s="81">
        <f>IFERROR(T31/(Q31),"-")</f>
        <v>0.33333333333333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>
        <f>IF(Q31=0,"",IF(BF31=0,"",(BF31/Q31)))</f>
        <v>0</v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>
        <v>1</v>
      </c>
      <c r="BP31" s="120">
        <f>IF(Q31=0,"",IF(BO31=0,"",(BO31/Q31)))</f>
        <v>0.33333333333333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2</v>
      </c>
      <c r="BY31" s="127">
        <f>IF(Q31=0,"",IF(BX31=0,"",(BX31/Q31)))</f>
        <v>0.66666666666667</v>
      </c>
      <c r="BZ31" s="128">
        <v>1</v>
      </c>
      <c r="CA31" s="129">
        <f>IFERROR(BZ31/BX31,"-")</f>
        <v>0.5</v>
      </c>
      <c r="CB31" s="130">
        <v>23000</v>
      </c>
      <c r="CC31" s="131">
        <f>IFERROR(CB31/BX31,"-")</f>
        <v>11500</v>
      </c>
      <c r="CD31" s="132"/>
      <c r="CE31" s="132"/>
      <c r="CF31" s="132">
        <v>1</v>
      </c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>
        <v>23000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125</v>
      </c>
      <c r="C32" s="189" t="s">
        <v>58</v>
      </c>
      <c r="D32" s="189"/>
      <c r="E32" s="189" t="s">
        <v>111</v>
      </c>
      <c r="F32" s="189" t="s">
        <v>112</v>
      </c>
      <c r="G32" s="189" t="s">
        <v>66</v>
      </c>
      <c r="H32" s="89"/>
      <c r="I32" s="89"/>
      <c r="J32" s="89"/>
      <c r="K32" s="181"/>
      <c r="L32" s="80">
        <v>32</v>
      </c>
      <c r="M32" s="80">
        <v>17</v>
      </c>
      <c r="N32" s="80">
        <v>9</v>
      </c>
      <c r="O32" s="91">
        <v>3</v>
      </c>
      <c r="P32" s="92">
        <v>0</v>
      </c>
      <c r="Q32" s="93">
        <f>O32+P32</f>
        <v>3</v>
      </c>
      <c r="R32" s="81">
        <f>IFERROR(Q32/N32,"-")</f>
        <v>0.33333333333333</v>
      </c>
      <c r="S32" s="80">
        <v>1</v>
      </c>
      <c r="T32" s="80">
        <v>0</v>
      </c>
      <c r="U32" s="81">
        <f>IFERROR(T32/(Q32),"-")</f>
        <v>0</v>
      </c>
      <c r="V32" s="82"/>
      <c r="W32" s="83">
        <v>1</v>
      </c>
      <c r="X32" s="81">
        <f>IF(Q32=0,"-",W32/Q32)</f>
        <v>0.33333333333333</v>
      </c>
      <c r="Y32" s="186">
        <v>5000</v>
      </c>
      <c r="Z32" s="187">
        <f>IFERROR(Y32/Q32,"-")</f>
        <v>1666.6666666667</v>
      </c>
      <c r="AA32" s="187">
        <f>IFERROR(Y32/W32,"-")</f>
        <v>5000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>
        <v>1</v>
      </c>
      <c r="BP32" s="120">
        <f>IF(Q32=0,"",IF(BO32=0,"",(BO32/Q32)))</f>
        <v>0.33333333333333</v>
      </c>
      <c r="BQ32" s="121">
        <v>1</v>
      </c>
      <c r="BR32" s="122">
        <f>IFERROR(BQ32/BO32,"-")</f>
        <v>1</v>
      </c>
      <c r="BS32" s="123">
        <v>5000</v>
      </c>
      <c r="BT32" s="124">
        <f>IFERROR(BS32/BO32,"-")</f>
        <v>5000</v>
      </c>
      <c r="BU32" s="125">
        <v>1</v>
      </c>
      <c r="BV32" s="125"/>
      <c r="BW32" s="125"/>
      <c r="BX32" s="126"/>
      <c r="BY32" s="127">
        <f>IF(Q32=0,"",IF(BX32=0,"",(BX32/Q32)))</f>
        <v>0</v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>
        <v>2</v>
      </c>
      <c r="CH32" s="134">
        <f>IF(Q32=0,"",IF(CG32=0,"",(CG32/Q32)))</f>
        <v>0.66666666666667</v>
      </c>
      <c r="CI32" s="135"/>
      <c r="CJ32" s="136">
        <f>IFERROR(CI32/CG32,"-")</f>
        <v>0</v>
      </c>
      <c r="CK32" s="137"/>
      <c r="CL32" s="138">
        <f>IFERROR(CK32/CG32,"-")</f>
        <v>0</v>
      </c>
      <c r="CM32" s="139"/>
      <c r="CN32" s="139"/>
      <c r="CO32" s="139"/>
      <c r="CP32" s="140">
        <v>1</v>
      </c>
      <c r="CQ32" s="141">
        <v>5000</v>
      </c>
      <c r="CR32" s="141">
        <v>5000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126</v>
      </c>
      <c r="C33" s="189" t="s">
        <v>58</v>
      </c>
      <c r="D33" s="189"/>
      <c r="E33" s="189" t="s">
        <v>111</v>
      </c>
      <c r="F33" s="189" t="s">
        <v>112</v>
      </c>
      <c r="G33" s="189" t="s">
        <v>98</v>
      </c>
      <c r="H33" s="89" t="s">
        <v>71</v>
      </c>
      <c r="I33" s="89" t="s">
        <v>113</v>
      </c>
      <c r="J33" s="89"/>
      <c r="K33" s="181"/>
      <c r="L33" s="80">
        <v>9</v>
      </c>
      <c r="M33" s="80">
        <v>0</v>
      </c>
      <c r="N33" s="80">
        <v>42</v>
      </c>
      <c r="O33" s="91">
        <v>2</v>
      </c>
      <c r="P33" s="92">
        <v>0</v>
      </c>
      <c r="Q33" s="93">
        <f>O33+P33</f>
        <v>2</v>
      </c>
      <c r="R33" s="81">
        <f>IFERROR(Q33/N33,"-")</f>
        <v>0.047619047619048</v>
      </c>
      <c r="S33" s="80">
        <v>0</v>
      </c>
      <c r="T33" s="80">
        <v>0</v>
      </c>
      <c r="U33" s="81">
        <f>IFERROR(T33/(Q33),"-")</f>
        <v>0</v>
      </c>
      <c r="V33" s="82"/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>
        <v>1</v>
      </c>
      <c r="BG33" s="113">
        <f>IF(Q33=0,"",IF(BF33=0,"",(BF33/Q33)))</f>
        <v>0.5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>
        <v>1</v>
      </c>
      <c r="BP33" s="120">
        <f>IF(Q33=0,"",IF(BO33=0,"",(BO33/Q33)))</f>
        <v>0.5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/>
      <c r="BY33" s="127">
        <f>IF(Q33=0,"",IF(BX33=0,"",(BX33/Q33)))</f>
        <v>0</v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127</v>
      </c>
      <c r="C34" s="189" t="s">
        <v>58</v>
      </c>
      <c r="D34" s="189"/>
      <c r="E34" s="189" t="s">
        <v>111</v>
      </c>
      <c r="F34" s="189" t="s">
        <v>112</v>
      </c>
      <c r="G34" s="189" t="s">
        <v>66</v>
      </c>
      <c r="H34" s="89"/>
      <c r="I34" s="89"/>
      <c r="J34" s="89"/>
      <c r="K34" s="181"/>
      <c r="L34" s="80">
        <v>34</v>
      </c>
      <c r="M34" s="80">
        <v>25</v>
      </c>
      <c r="N34" s="80">
        <v>9</v>
      </c>
      <c r="O34" s="91">
        <v>3</v>
      </c>
      <c r="P34" s="92">
        <v>0</v>
      </c>
      <c r="Q34" s="93">
        <f>O34+P34</f>
        <v>3</v>
      </c>
      <c r="R34" s="81">
        <f>IFERROR(Q34/N34,"-")</f>
        <v>0.33333333333333</v>
      </c>
      <c r="S34" s="80">
        <v>1</v>
      </c>
      <c r="T34" s="80">
        <v>1</v>
      </c>
      <c r="U34" s="81">
        <f>IFERROR(T34/(Q34),"-")</f>
        <v>0.33333333333333</v>
      </c>
      <c r="V34" s="82"/>
      <c r="W34" s="83">
        <v>2</v>
      </c>
      <c r="X34" s="81">
        <f>IF(Q34=0,"-",W34/Q34)</f>
        <v>0.66666666666667</v>
      </c>
      <c r="Y34" s="186">
        <v>108000</v>
      </c>
      <c r="Z34" s="187">
        <f>IFERROR(Y34/Q34,"-")</f>
        <v>36000</v>
      </c>
      <c r="AA34" s="187">
        <f>IFERROR(Y34/W34,"-")</f>
        <v>54000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>
        <v>1</v>
      </c>
      <c r="BP34" s="120">
        <f>IF(Q34=0,"",IF(BO34=0,"",(BO34/Q34)))</f>
        <v>0.33333333333333</v>
      </c>
      <c r="BQ34" s="121">
        <v>1</v>
      </c>
      <c r="BR34" s="122">
        <f>IFERROR(BQ34/BO34,"-")</f>
        <v>1</v>
      </c>
      <c r="BS34" s="123">
        <v>25000</v>
      </c>
      <c r="BT34" s="124">
        <f>IFERROR(BS34/BO34,"-")</f>
        <v>25000</v>
      </c>
      <c r="BU34" s="125"/>
      <c r="BV34" s="125"/>
      <c r="BW34" s="125">
        <v>1</v>
      </c>
      <c r="BX34" s="126">
        <v>2</v>
      </c>
      <c r="BY34" s="127">
        <f>IF(Q34=0,"",IF(BX34=0,"",(BX34/Q34)))</f>
        <v>0.66666666666667</v>
      </c>
      <c r="BZ34" s="128">
        <v>1</v>
      </c>
      <c r="CA34" s="129">
        <f>IFERROR(BZ34/BX34,"-")</f>
        <v>0.5</v>
      </c>
      <c r="CB34" s="130">
        <v>83000</v>
      </c>
      <c r="CC34" s="131">
        <f>IFERROR(CB34/BX34,"-")</f>
        <v>41500</v>
      </c>
      <c r="CD34" s="132"/>
      <c r="CE34" s="132"/>
      <c r="CF34" s="132">
        <v>1</v>
      </c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2</v>
      </c>
      <c r="CQ34" s="141">
        <v>108000</v>
      </c>
      <c r="CR34" s="141">
        <v>83000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128</v>
      </c>
      <c r="C35" s="189" t="s">
        <v>58</v>
      </c>
      <c r="D35" s="189"/>
      <c r="E35" s="189" t="s">
        <v>119</v>
      </c>
      <c r="F35" s="189" t="s">
        <v>108</v>
      </c>
      <c r="G35" s="189" t="s">
        <v>61</v>
      </c>
      <c r="H35" s="89" t="s">
        <v>71</v>
      </c>
      <c r="I35" s="89" t="s">
        <v>113</v>
      </c>
      <c r="J35" s="89" t="s">
        <v>120</v>
      </c>
      <c r="K35" s="181"/>
      <c r="L35" s="80">
        <v>0</v>
      </c>
      <c r="M35" s="80">
        <v>0</v>
      </c>
      <c r="N35" s="80">
        <v>2</v>
      </c>
      <c r="O35" s="91">
        <v>0</v>
      </c>
      <c r="P35" s="92">
        <v>0</v>
      </c>
      <c r="Q35" s="93">
        <f>O35+P35</f>
        <v>0</v>
      </c>
      <c r="R35" s="81">
        <f>IFERROR(Q35/N35,"-")</f>
        <v>0</v>
      </c>
      <c r="S35" s="80">
        <v>0</v>
      </c>
      <c r="T35" s="80">
        <v>0</v>
      </c>
      <c r="U35" s="81" t="str">
        <f>IFERROR(T35/(Q35),"-")</f>
        <v>-</v>
      </c>
      <c r="V35" s="82"/>
      <c r="W35" s="83">
        <v>0</v>
      </c>
      <c r="X35" s="81" t="str">
        <f>IF(Q35=0,"-",W35/Q35)</f>
        <v>-</v>
      </c>
      <c r="Y35" s="186">
        <v>0</v>
      </c>
      <c r="Z35" s="187" t="str">
        <f>IFERROR(Y35/Q35,"-")</f>
        <v>-</v>
      </c>
      <c r="AA35" s="187" t="str">
        <f>IFERROR(Y35/W35,"-")</f>
        <v>-</v>
      </c>
      <c r="AB35" s="181"/>
      <c r="AC35" s="85"/>
      <c r="AD35" s="78"/>
      <c r="AE35" s="94"/>
      <c r="AF35" s="95" t="str">
        <f>IF(Q35=0,"",IF(AE35=0,"",(AE35/Q35)))</f>
        <v/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 t="str">
        <f>IF(Q35=0,"",IF(AN35=0,"",(AN35/Q35)))</f>
        <v/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 t="str">
        <f>IF(Q35=0,"",IF(AW35=0,"",(AW35/Q35)))</f>
        <v/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 t="str">
        <f>IF(Q35=0,"",IF(BF35=0,"",(BF35/Q35)))</f>
        <v/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/>
      <c r="BP35" s="120" t="str">
        <f>IF(Q35=0,"",IF(BO35=0,"",(BO35/Q35)))</f>
        <v/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/>
      <c r="BY35" s="127" t="str">
        <f>IF(Q35=0,"",IF(BX35=0,"",(BX35/Q35)))</f>
        <v/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 t="str">
        <f>IF(Q35=0,"",IF(CG35=0,"",(CG35/Q35)))</f>
        <v/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129</v>
      </c>
      <c r="C36" s="189" t="s">
        <v>58</v>
      </c>
      <c r="D36" s="189"/>
      <c r="E36" s="189" t="s">
        <v>119</v>
      </c>
      <c r="F36" s="189" t="s">
        <v>108</v>
      </c>
      <c r="G36" s="189" t="s">
        <v>66</v>
      </c>
      <c r="H36" s="89"/>
      <c r="I36" s="89"/>
      <c r="J36" s="89"/>
      <c r="K36" s="181"/>
      <c r="L36" s="80">
        <v>5</v>
      </c>
      <c r="M36" s="80">
        <v>5</v>
      </c>
      <c r="N36" s="80">
        <v>2</v>
      </c>
      <c r="O36" s="91">
        <v>2</v>
      </c>
      <c r="P36" s="92">
        <v>0</v>
      </c>
      <c r="Q36" s="93">
        <f>O36+P36</f>
        <v>2</v>
      </c>
      <c r="R36" s="81">
        <f>IFERROR(Q36/N36,"-")</f>
        <v>1</v>
      </c>
      <c r="S36" s="80">
        <v>1</v>
      </c>
      <c r="T36" s="80">
        <v>0</v>
      </c>
      <c r="U36" s="81">
        <f>IFERROR(T36/(Q36),"-")</f>
        <v>0</v>
      </c>
      <c r="V36" s="82"/>
      <c r="W36" s="83">
        <v>1</v>
      </c>
      <c r="X36" s="81">
        <f>IF(Q36=0,"-",W36/Q36)</f>
        <v>0.5</v>
      </c>
      <c r="Y36" s="186">
        <v>30000</v>
      </c>
      <c r="Z36" s="187">
        <f>IFERROR(Y36/Q36,"-")</f>
        <v>15000</v>
      </c>
      <c r="AA36" s="187">
        <f>IFERROR(Y36/W36,"-")</f>
        <v>30000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>
        <v>1</v>
      </c>
      <c r="BP36" s="120">
        <f>IF(Q36=0,"",IF(BO36=0,"",(BO36/Q36)))</f>
        <v>0.5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>
        <v>1</v>
      </c>
      <c r="CH36" s="134">
        <f>IF(Q36=0,"",IF(CG36=0,"",(CG36/Q36)))</f>
        <v>0.5</v>
      </c>
      <c r="CI36" s="135">
        <v>1</v>
      </c>
      <c r="CJ36" s="136">
        <f>IFERROR(CI36/CG36,"-")</f>
        <v>1</v>
      </c>
      <c r="CK36" s="137">
        <v>30000</v>
      </c>
      <c r="CL36" s="138">
        <f>IFERROR(CK36/CG36,"-")</f>
        <v>30000</v>
      </c>
      <c r="CM36" s="139"/>
      <c r="CN36" s="139"/>
      <c r="CO36" s="139">
        <v>1</v>
      </c>
      <c r="CP36" s="140">
        <v>1</v>
      </c>
      <c r="CQ36" s="141">
        <v>30000</v>
      </c>
      <c r="CR36" s="141">
        <v>30000</v>
      </c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130</v>
      </c>
      <c r="C37" s="189" t="s">
        <v>58</v>
      </c>
      <c r="D37" s="189"/>
      <c r="E37" s="189" t="s">
        <v>119</v>
      </c>
      <c r="F37" s="189" t="s">
        <v>108</v>
      </c>
      <c r="G37" s="189" t="s">
        <v>98</v>
      </c>
      <c r="H37" s="89" t="s">
        <v>71</v>
      </c>
      <c r="I37" s="89" t="s">
        <v>113</v>
      </c>
      <c r="J37" s="89"/>
      <c r="K37" s="181"/>
      <c r="L37" s="80">
        <v>23</v>
      </c>
      <c r="M37" s="80">
        <v>0</v>
      </c>
      <c r="N37" s="80">
        <v>96</v>
      </c>
      <c r="O37" s="91">
        <v>8</v>
      </c>
      <c r="P37" s="92">
        <v>0</v>
      </c>
      <c r="Q37" s="93">
        <f>O37+P37</f>
        <v>8</v>
      </c>
      <c r="R37" s="81">
        <f>IFERROR(Q37/N37,"-")</f>
        <v>0.083333333333333</v>
      </c>
      <c r="S37" s="80">
        <v>0</v>
      </c>
      <c r="T37" s="80">
        <v>1</v>
      </c>
      <c r="U37" s="81">
        <f>IFERROR(T37/(Q37),"-")</f>
        <v>0.125</v>
      </c>
      <c r="V37" s="82"/>
      <c r="W37" s="83">
        <v>2</v>
      </c>
      <c r="X37" s="81">
        <f>IF(Q37=0,"-",W37/Q37)</f>
        <v>0.25</v>
      </c>
      <c r="Y37" s="186">
        <v>63000</v>
      </c>
      <c r="Z37" s="187">
        <f>IFERROR(Y37/Q37,"-")</f>
        <v>7875</v>
      </c>
      <c r="AA37" s="187">
        <f>IFERROR(Y37/W37,"-")</f>
        <v>31500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>
        <v>2</v>
      </c>
      <c r="BG37" s="113">
        <f>IF(Q37=0,"",IF(BF37=0,"",(BF37/Q37)))</f>
        <v>0.25</v>
      </c>
      <c r="BH37" s="112">
        <v>2</v>
      </c>
      <c r="BI37" s="114">
        <f>IFERROR(BH37/BF37,"-")</f>
        <v>1</v>
      </c>
      <c r="BJ37" s="115">
        <v>63000</v>
      </c>
      <c r="BK37" s="116">
        <f>IFERROR(BJ37/BF37,"-")</f>
        <v>31500</v>
      </c>
      <c r="BL37" s="117"/>
      <c r="BM37" s="117">
        <v>1</v>
      </c>
      <c r="BN37" s="117">
        <v>1</v>
      </c>
      <c r="BO37" s="119">
        <v>3</v>
      </c>
      <c r="BP37" s="120">
        <f>IF(Q37=0,"",IF(BO37=0,"",(BO37/Q37)))</f>
        <v>0.375</v>
      </c>
      <c r="BQ37" s="121"/>
      <c r="BR37" s="122">
        <f>IFERROR(BQ37/BO37,"-")</f>
        <v>0</v>
      </c>
      <c r="BS37" s="123"/>
      <c r="BT37" s="124">
        <f>IFERROR(BS37/BO37,"-")</f>
        <v>0</v>
      </c>
      <c r="BU37" s="125"/>
      <c r="BV37" s="125"/>
      <c r="BW37" s="125"/>
      <c r="BX37" s="126">
        <v>2</v>
      </c>
      <c r="BY37" s="127">
        <f>IF(Q37=0,"",IF(BX37=0,"",(BX37/Q37)))</f>
        <v>0.25</v>
      </c>
      <c r="BZ37" s="128"/>
      <c r="CA37" s="129">
        <f>IFERROR(BZ37/BX37,"-")</f>
        <v>0</v>
      </c>
      <c r="CB37" s="130"/>
      <c r="CC37" s="131">
        <f>IFERROR(CB37/BX37,"-")</f>
        <v>0</v>
      </c>
      <c r="CD37" s="132"/>
      <c r="CE37" s="132"/>
      <c r="CF37" s="132"/>
      <c r="CG37" s="133">
        <v>1</v>
      </c>
      <c r="CH37" s="134">
        <f>IF(Q37=0,"",IF(CG37=0,"",(CG37/Q37)))</f>
        <v>0.125</v>
      </c>
      <c r="CI37" s="135"/>
      <c r="CJ37" s="136">
        <f>IFERROR(CI37/CG37,"-")</f>
        <v>0</v>
      </c>
      <c r="CK37" s="137"/>
      <c r="CL37" s="138">
        <f>IFERROR(CK37/CG37,"-")</f>
        <v>0</v>
      </c>
      <c r="CM37" s="139"/>
      <c r="CN37" s="139"/>
      <c r="CO37" s="139"/>
      <c r="CP37" s="140">
        <v>2</v>
      </c>
      <c r="CQ37" s="141">
        <v>63000</v>
      </c>
      <c r="CR37" s="141">
        <v>50000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131</v>
      </c>
      <c r="C38" s="189" t="s">
        <v>58</v>
      </c>
      <c r="D38" s="189"/>
      <c r="E38" s="189" t="s">
        <v>119</v>
      </c>
      <c r="F38" s="189" t="s">
        <v>108</v>
      </c>
      <c r="G38" s="189" t="s">
        <v>66</v>
      </c>
      <c r="H38" s="89"/>
      <c r="I38" s="89"/>
      <c r="J38" s="89"/>
      <c r="K38" s="181"/>
      <c r="L38" s="80">
        <v>33</v>
      </c>
      <c r="M38" s="80">
        <v>31</v>
      </c>
      <c r="N38" s="80">
        <v>8</v>
      </c>
      <c r="O38" s="91">
        <v>4</v>
      </c>
      <c r="P38" s="92">
        <v>0</v>
      </c>
      <c r="Q38" s="93">
        <f>O38+P38</f>
        <v>4</v>
      </c>
      <c r="R38" s="81">
        <f>IFERROR(Q38/N38,"-")</f>
        <v>0.5</v>
      </c>
      <c r="S38" s="80">
        <v>0</v>
      </c>
      <c r="T38" s="80">
        <v>0</v>
      </c>
      <c r="U38" s="81">
        <f>IFERROR(T38/(Q38),"-")</f>
        <v>0</v>
      </c>
      <c r="V38" s="82"/>
      <c r="W38" s="83">
        <v>1</v>
      </c>
      <c r="X38" s="81">
        <f>IF(Q38=0,"-",W38/Q38)</f>
        <v>0.25</v>
      </c>
      <c r="Y38" s="186">
        <v>11000</v>
      </c>
      <c r="Z38" s="187">
        <f>IFERROR(Y38/Q38,"-")</f>
        <v>2750</v>
      </c>
      <c r="AA38" s="187">
        <f>IFERROR(Y38/W38,"-")</f>
        <v>11000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>
        <v>1</v>
      </c>
      <c r="AO38" s="101">
        <f>IF(Q38=0,"",IF(AN38=0,"",(AN38/Q38)))</f>
        <v>0.25</v>
      </c>
      <c r="AP38" s="100"/>
      <c r="AQ38" s="102">
        <f>IFERROR(AP38/AN38,"-")</f>
        <v>0</v>
      </c>
      <c r="AR38" s="103"/>
      <c r="AS38" s="104">
        <f>IFERROR(AR38/AN38,"-")</f>
        <v>0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/>
      <c r="BP38" s="120">
        <f>IF(Q38=0,"",IF(BO38=0,"",(BO38/Q38)))</f>
        <v>0</v>
      </c>
      <c r="BQ38" s="121"/>
      <c r="BR38" s="122" t="str">
        <f>IFERROR(BQ38/BO38,"-")</f>
        <v>-</v>
      </c>
      <c r="BS38" s="123"/>
      <c r="BT38" s="124" t="str">
        <f>IFERROR(BS38/BO38,"-")</f>
        <v>-</v>
      </c>
      <c r="BU38" s="125"/>
      <c r="BV38" s="125"/>
      <c r="BW38" s="125"/>
      <c r="BX38" s="126">
        <v>2</v>
      </c>
      <c r="BY38" s="127">
        <f>IF(Q38=0,"",IF(BX38=0,"",(BX38/Q38)))</f>
        <v>0.5</v>
      </c>
      <c r="BZ38" s="128">
        <v>1</v>
      </c>
      <c r="CA38" s="129">
        <f>IFERROR(BZ38/BX38,"-")</f>
        <v>0.5</v>
      </c>
      <c r="CB38" s="130">
        <v>11000</v>
      </c>
      <c r="CC38" s="131">
        <f>IFERROR(CB38/BX38,"-")</f>
        <v>5500</v>
      </c>
      <c r="CD38" s="132"/>
      <c r="CE38" s="132"/>
      <c r="CF38" s="132">
        <v>1</v>
      </c>
      <c r="CG38" s="133">
        <v>1</v>
      </c>
      <c r="CH38" s="134">
        <f>IF(Q38=0,"",IF(CG38=0,"",(CG38/Q38)))</f>
        <v>0.25</v>
      </c>
      <c r="CI38" s="135"/>
      <c r="CJ38" s="136">
        <f>IFERROR(CI38/CG38,"-")</f>
        <v>0</v>
      </c>
      <c r="CK38" s="137"/>
      <c r="CL38" s="138">
        <f>IFERROR(CK38/CG38,"-")</f>
        <v>0</v>
      </c>
      <c r="CM38" s="139"/>
      <c r="CN38" s="139"/>
      <c r="CO38" s="139"/>
      <c r="CP38" s="140">
        <v>1</v>
      </c>
      <c r="CQ38" s="141">
        <v>11000</v>
      </c>
      <c r="CR38" s="141">
        <v>11000</v>
      </c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>
        <f>AC39</f>
        <v>2.6225</v>
      </c>
      <c r="B39" s="189" t="s">
        <v>132</v>
      </c>
      <c r="C39" s="189" t="s">
        <v>58</v>
      </c>
      <c r="D39" s="189"/>
      <c r="E39" s="189" t="s">
        <v>133</v>
      </c>
      <c r="F39" s="189" t="s">
        <v>134</v>
      </c>
      <c r="G39" s="189" t="s">
        <v>98</v>
      </c>
      <c r="H39" s="89" t="s">
        <v>135</v>
      </c>
      <c r="I39" s="89" t="s">
        <v>136</v>
      </c>
      <c r="J39" s="89" t="s">
        <v>137</v>
      </c>
      <c r="K39" s="181">
        <v>400000</v>
      </c>
      <c r="L39" s="80">
        <v>8</v>
      </c>
      <c r="M39" s="80">
        <v>0</v>
      </c>
      <c r="N39" s="80">
        <v>42</v>
      </c>
      <c r="O39" s="91">
        <v>1</v>
      </c>
      <c r="P39" s="92">
        <v>0</v>
      </c>
      <c r="Q39" s="93">
        <f>O39+P39</f>
        <v>1</v>
      </c>
      <c r="R39" s="81">
        <f>IFERROR(Q39/N39,"-")</f>
        <v>0.023809523809524</v>
      </c>
      <c r="S39" s="80">
        <v>0</v>
      </c>
      <c r="T39" s="80">
        <v>0</v>
      </c>
      <c r="U39" s="81">
        <f>IFERROR(T39/(Q39),"-")</f>
        <v>0</v>
      </c>
      <c r="V39" s="82">
        <f>IFERROR(K39/SUM(Q39:Q43),"-")</f>
        <v>12903.225806452</v>
      </c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>
        <f>SUM(Y39:Y43)-SUM(K39:K43)</f>
        <v>649000</v>
      </c>
      <c r="AC39" s="85">
        <f>SUM(Y39:Y43)/SUM(K39:K43)</f>
        <v>2.6225</v>
      </c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/>
      <c r="BP39" s="120">
        <f>IF(Q39=0,"",IF(BO39=0,"",(BO39/Q39)))</f>
        <v>0</v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>
        <v>1</v>
      </c>
      <c r="BY39" s="127">
        <f>IF(Q39=0,"",IF(BX39=0,"",(BX39/Q39)))</f>
        <v>1</v>
      </c>
      <c r="BZ39" s="128"/>
      <c r="CA39" s="129">
        <f>IFERROR(BZ39/BX39,"-")</f>
        <v>0</v>
      </c>
      <c r="CB39" s="130"/>
      <c r="CC39" s="131">
        <f>IFERROR(CB39/BX39,"-")</f>
        <v>0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138</v>
      </c>
      <c r="C40" s="189" t="s">
        <v>58</v>
      </c>
      <c r="D40" s="189"/>
      <c r="E40" s="189" t="s">
        <v>139</v>
      </c>
      <c r="F40" s="189" t="s">
        <v>140</v>
      </c>
      <c r="G40" s="189" t="s">
        <v>61</v>
      </c>
      <c r="H40" s="89"/>
      <c r="I40" s="89" t="s">
        <v>136</v>
      </c>
      <c r="J40" s="89"/>
      <c r="K40" s="181"/>
      <c r="L40" s="80">
        <v>32</v>
      </c>
      <c r="M40" s="80">
        <v>0</v>
      </c>
      <c r="N40" s="80">
        <v>133</v>
      </c>
      <c r="O40" s="91">
        <v>8</v>
      </c>
      <c r="P40" s="92">
        <v>0</v>
      </c>
      <c r="Q40" s="93">
        <f>O40+P40</f>
        <v>8</v>
      </c>
      <c r="R40" s="81">
        <f>IFERROR(Q40/N40,"-")</f>
        <v>0.06015037593985</v>
      </c>
      <c r="S40" s="80">
        <v>1</v>
      </c>
      <c r="T40" s="80">
        <v>1</v>
      </c>
      <c r="U40" s="81">
        <f>IFERROR(T40/(Q40),"-")</f>
        <v>0.125</v>
      </c>
      <c r="V40" s="82"/>
      <c r="W40" s="83">
        <v>3</v>
      </c>
      <c r="X40" s="81">
        <f>IF(Q40=0,"-",W40/Q40)</f>
        <v>0.375</v>
      </c>
      <c r="Y40" s="186">
        <v>71000</v>
      </c>
      <c r="Z40" s="187">
        <f>IFERROR(Y40/Q40,"-")</f>
        <v>8875</v>
      </c>
      <c r="AA40" s="187">
        <f>IFERROR(Y40/W40,"-")</f>
        <v>23666.666666667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>
        <f>IF(Q40=0,"",IF(BF40=0,"",(BF40/Q40)))</f>
        <v>0</v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>
        <v>4</v>
      </c>
      <c r="BP40" s="120">
        <f>IF(Q40=0,"",IF(BO40=0,"",(BO40/Q40)))</f>
        <v>0.5</v>
      </c>
      <c r="BQ40" s="121">
        <v>1</v>
      </c>
      <c r="BR40" s="122">
        <f>IFERROR(BQ40/BO40,"-")</f>
        <v>0.25</v>
      </c>
      <c r="BS40" s="123">
        <v>30000</v>
      </c>
      <c r="BT40" s="124">
        <f>IFERROR(BS40/BO40,"-")</f>
        <v>7500</v>
      </c>
      <c r="BU40" s="125"/>
      <c r="BV40" s="125"/>
      <c r="BW40" s="125">
        <v>1</v>
      </c>
      <c r="BX40" s="126">
        <v>3</v>
      </c>
      <c r="BY40" s="127">
        <f>IF(Q40=0,"",IF(BX40=0,"",(BX40/Q40)))</f>
        <v>0.375</v>
      </c>
      <c r="BZ40" s="128">
        <v>1</v>
      </c>
      <c r="CA40" s="129">
        <f>IFERROR(BZ40/BX40,"-")</f>
        <v>0.33333333333333</v>
      </c>
      <c r="CB40" s="130">
        <v>38000</v>
      </c>
      <c r="CC40" s="131">
        <f>IFERROR(CB40/BX40,"-")</f>
        <v>12666.666666667</v>
      </c>
      <c r="CD40" s="132"/>
      <c r="CE40" s="132"/>
      <c r="CF40" s="132">
        <v>1</v>
      </c>
      <c r="CG40" s="133">
        <v>1</v>
      </c>
      <c r="CH40" s="134">
        <f>IF(Q40=0,"",IF(CG40=0,"",(CG40/Q40)))</f>
        <v>0.125</v>
      </c>
      <c r="CI40" s="135">
        <v>1</v>
      </c>
      <c r="CJ40" s="136">
        <f>IFERROR(CI40/CG40,"-")</f>
        <v>1</v>
      </c>
      <c r="CK40" s="137">
        <v>3000</v>
      </c>
      <c r="CL40" s="138">
        <f>IFERROR(CK40/CG40,"-")</f>
        <v>3000</v>
      </c>
      <c r="CM40" s="139">
        <v>1</v>
      </c>
      <c r="CN40" s="139"/>
      <c r="CO40" s="139"/>
      <c r="CP40" s="140">
        <v>3</v>
      </c>
      <c r="CQ40" s="141">
        <v>71000</v>
      </c>
      <c r="CR40" s="141">
        <v>38000</v>
      </c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141</v>
      </c>
      <c r="C41" s="189" t="s">
        <v>58</v>
      </c>
      <c r="D41" s="189"/>
      <c r="E41" s="189" t="s">
        <v>142</v>
      </c>
      <c r="F41" s="189" t="s">
        <v>143</v>
      </c>
      <c r="G41" s="189" t="s">
        <v>98</v>
      </c>
      <c r="H41" s="89"/>
      <c r="I41" s="89" t="s">
        <v>136</v>
      </c>
      <c r="J41" s="89"/>
      <c r="K41" s="181"/>
      <c r="L41" s="80">
        <v>4</v>
      </c>
      <c r="M41" s="80">
        <v>0</v>
      </c>
      <c r="N41" s="80">
        <v>51</v>
      </c>
      <c r="O41" s="91">
        <v>1</v>
      </c>
      <c r="P41" s="92">
        <v>0</v>
      </c>
      <c r="Q41" s="93">
        <f>O41+P41</f>
        <v>1</v>
      </c>
      <c r="R41" s="81">
        <f>IFERROR(Q41/N41,"-")</f>
        <v>0.019607843137255</v>
      </c>
      <c r="S41" s="80">
        <v>0</v>
      </c>
      <c r="T41" s="80">
        <v>0</v>
      </c>
      <c r="U41" s="81">
        <f>IFERROR(T41/(Q41),"-")</f>
        <v>0</v>
      </c>
      <c r="V41" s="82"/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>
        <v>1</v>
      </c>
      <c r="BG41" s="113">
        <f>IF(Q41=0,"",IF(BF41=0,"",(BF41/Q41)))</f>
        <v>1</v>
      </c>
      <c r="BH41" s="112"/>
      <c r="BI41" s="114">
        <f>IFERROR(BH41/BF41,"-")</f>
        <v>0</v>
      </c>
      <c r="BJ41" s="115"/>
      <c r="BK41" s="116">
        <f>IFERROR(BJ41/BF41,"-")</f>
        <v>0</v>
      </c>
      <c r="BL41" s="117"/>
      <c r="BM41" s="117"/>
      <c r="BN41" s="117"/>
      <c r="BO41" s="119"/>
      <c r="BP41" s="120">
        <f>IF(Q41=0,"",IF(BO41=0,"",(BO41/Q41)))</f>
        <v>0</v>
      </c>
      <c r="BQ41" s="121"/>
      <c r="BR41" s="122" t="str">
        <f>IFERROR(BQ41/BO41,"-")</f>
        <v>-</v>
      </c>
      <c r="BS41" s="123"/>
      <c r="BT41" s="124" t="str">
        <f>IFERROR(BS41/BO41,"-")</f>
        <v>-</v>
      </c>
      <c r="BU41" s="125"/>
      <c r="BV41" s="125"/>
      <c r="BW41" s="125"/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144</v>
      </c>
      <c r="C42" s="189" t="s">
        <v>58</v>
      </c>
      <c r="D42" s="189"/>
      <c r="E42" s="189" t="s">
        <v>145</v>
      </c>
      <c r="F42" s="189" t="s">
        <v>146</v>
      </c>
      <c r="G42" s="189" t="s">
        <v>61</v>
      </c>
      <c r="H42" s="89"/>
      <c r="I42" s="89" t="s">
        <v>136</v>
      </c>
      <c r="J42" s="89"/>
      <c r="K42" s="181"/>
      <c r="L42" s="80">
        <v>13</v>
      </c>
      <c r="M42" s="80">
        <v>0</v>
      </c>
      <c r="N42" s="80">
        <v>78</v>
      </c>
      <c r="O42" s="91">
        <v>5</v>
      </c>
      <c r="P42" s="92">
        <v>0</v>
      </c>
      <c r="Q42" s="93">
        <f>O42+P42</f>
        <v>5</v>
      </c>
      <c r="R42" s="81">
        <f>IFERROR(Q42/N42,"-")</f>
        <v>0.064102564102564</v>
      </c>
      <c r="S42" s="80">
        <v>2</v>
      </c>
      <c r="T42" s="80">
        <v>1</v>
      </c>
      <c r="U42" s="81">
        <f>IFERROR(T42/(Q42),"-")</f>
        <v>0.2</v>
      </c>
      <c r="V42" s="82"/>
      <c r="W42" s="83">
        <v>1</v>
      </c>
      <c r="X42" s="81">
        <f>IF(Q42=0,"-",W42/Q42)</f>
        <v>0.2</v>
      </c>
      <c r="Y42" s="186">
        <v>16000</v>
      </c>
      <c r="Z42" s="187">
        <f>IFERROR(Y42/Q42,"-")</f>
        <v>3200</v>
      </c>
      <c r="AA42" s="187">
        <f>IFERROR(Y42/W42,"-")</f>
        <v>16000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>
        <v>1</v>
      </c>
      <c r="AO42" s="101">
        <f>IF(Q42=0,"",IF(AN42=0,"",(AN42/Q42)))</f>
        <v>0.2</v>
      </c>
      <c r="AP42" s="100"/>
      <c r="AQ42" s="102">
        <f>IFERROR(AP42/AN42,"-")</f>
        <v>0</v>
      </c>
      <c r="AR42" s="103"/>
      <c r="AS42" s="104">
        <f>IFERROR(AR42/AN42,"-")</f>
        <v>0</v>
      </c>
      <c r="AT42" s="105"/>
      <c r="AU42" s="105"/>
      <c r="AV42" s="105"/>
      <c r="AW42" s="106">
        <v>1</v>
      </c>
      <c r="AX42" s="107">
        <f>IF(Q42=0,"",IF(AW42=0,"",(AW42/Q42)))</f>
        <v>0.2</v>
      </c>
      <c r="AY42" s="106"/>
      <c r="AZ42" s="108">
        <f>IFERROR(AY42/AW42,"-")</f>
        <v>0</v>
      </c>
      <c r="BA42" s="109"/>
      <c r="BB42" s="110">
        <f>IFERROR(BA42/AW42,"-")</f>
        <v>0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>
        <v>1</v>
      </c>
      <c r="BP42" s="120">
        <f>IF(Q42=0,"",IF(BO42=0,"",(BO42/Q42)))</f>
        <v>0.2</v>
      </c>
      <c r="BQ42" s="121"/>
      <c r="BR42" s="122">
        <f>IFERROR(BQ42/BO42,"-")</f>
        <v>0</v>
      </c>
      <c r="BS42" s="123"/>
      <c r="BT42" s="124">
        <f>IFERROR(BS42/BO42,"-")</f>
        <v>0</v>
      </c>
      <c r="BU42" s="125"/>
      <c r="BV42" s="125"/>
      <c r="BW42" s="125"/>
      <c r="BX42" s="126">
        <v>2</v>
      </c>
      <c r="BY42" s="127">
        <f>IF(Q42=0,"",IF(BX42=0,"",(BX42/Q42)))</f>
        <v>0.4</v>
      </c>
      <c r="BZ42" s="128">
        <v>1</v>
      </c>
      <c r="CA42" s="129">
        <f>IFERROR(BZ42/BX42,"-")</f>
        <v>0.5</v>
      </c>
      <c r="CB42" s="130">
        <v>16000</v>
      </c>
      <c r="CC42" s="131">
        <f>IFERROR(CB42/BX42,"-")</f>
        <v>8000</v>
      </c>
      <c r="CD42" s="132"/>
      <c r="CE42" s="132"/>
      <c r="CF42" s="132">
        <v>1</v>
      </c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1</v>
      </c>
      <c r="CQ42" s="141">
        <v>16000</v>
      </c>
      <c r="CR42" s="141">
        <v>16000</v>
      </c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147</v>
      </c>
      <c r="C43" s="189" t="s">
        <v>58</v>
      </c>
      <c r="D43" s="189"/>
      <c r="E43" s="189" t="s">
        <v>95</v>
      </c>
      <c r="F43" s="189" t="s">
        <v>95</v>
      </c>
      <c r="G43" s="189" t="s">
        <v>66</v>
      </c>
      <c r="H43" s="89"/>
      <c r="I43" s="89"/>
      <c r="J43" s="89"/>
      <c r="K43" s="181"/>
      <c r="L43" s="80">
        <v>240</v>
      </c>
      <c r="M43" s="80">
        <v>101</v>
      </c>
      <c r="N43" s="80">
        <v>41</v>
      </c>
      <c r="O43" s="91">
        <v>16</v>
      </c>
      <c r="P43" s="92">
        <v>0</v>
      </c>
      <c r="Q43" s="93">
        <f>O43+P43</f>
        <v>16</v>
      </c>
      <c r="R43" s="81">
        <f>IFERROR(Q43/N43,"-")</f>
        <v>0.39024390243902</v>
      </c>
      <c r="S43" s="80">
        <v>3</v>
      </c>
      <c r="T43" s="80">
        <v>2</v>
      </c>
      <c r="U43" s="81">
        <f>IFERROR(T43/(Q43),"-")</f>
        <v>0.125</v>
      </c>
      <c r="V43" s="82"/>
      <c r="W43" s="83">
        <v>6</v>
      </c>
      <c r="X43" s="81">
        <f>IF(Q43=0,"-",W43/Q43)</f>
        <v>0.375</v>
      </c>
      <c r="Y43" s="186">
        <v>962000</v>
      </c>
      <c r="Z43" s="187">
        <f>IFERROR(Y43/Q43,"-")</f>
        <v>60125</v>
      </c>
      <c r="AA43" s="187">
        <f>IFERROR(Y43/W43,"-")</f>
        <v>160333.33333333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>
        <f>IF(Q43=0,"",IF(BF43=0,"",(BF43/Q43)))</f>
        <v>0</v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>
        <v>6</v>
      </c>
      <c r="BP43" s="120">
        <f>IF(Q43=0,"",IF(BO43=0,"",(BO43/Q43)))</f>
        <v>0.375</v>
      </c>
      <c r="BQ43" s="121">
        <v>2</v>
      </c>
      <c r="BR43" s="122">
        <f>IFERROR(BQ43/BO43,"-")</f>
        <v>0.33333333333333</v>
      </c>
      <c r="BS43" s="123">
        <v>6000</v>
      </c>
      <c r="BT43" s="124">
        <f>IFERROR(BS43/BO43,"-")</f>
        <v>1000</v>
      </c>
      <c r="BU43" s="125">
        <v>2</v>
      </c>
      <c r="BV43" s="125"/>
      <c r="BW43" s="125"/>
      <c r="BX43" s="126">
        <v>8</v>
      </c>
      <c r="BY43" s="127">
        <f>IF(Q43=0,"",IF(BX43=0,"",(BX43/Q43)))</f>
        <v>0.5</v>
      </c>
      <c r="BZ43" s="128">
        <v>4</v>
      </c>
      <c r="CA43" s="129">
        <f>IFERROR(BZ43/BX43,"-")</f>
        <v>0.5</v>
      </c>
      <c r="CB43" s="130">
        <v>656000</v>
      </c>
      <c r="CC43" s="131">
        <f>IFERROR(CB43/BX43,"-")</f>
        <v>82000</v>
      </c>
      <c r="CD43" s="132">
        <v>1</v>
      </c>
      <c r="CE43" s="132">
        <v>1</v>
      </c>
      <c r="CF43" s="132">
        <v>2</v>
      </c>
      <c r="CG43" s="133">
        <v>2</v>
      </c>
      <c r="CH43" s="134">
        <f>IF(Q43=0,"",IF(CG43=0,"",(CG43/Q43)))</f>
        <v>0.125</v>
      </c>
      <c r="CI43" s="135">
        <v>1</v>
      </c>
      <c r="CJ43" s="136">
        <f>IFERROR(CI43/CG43,"-")</f>
        <v>0.5</v>
      </c>
      <c r="CK43" s="137">
        <v>306000</v>
      </c>
      <c r="CL43" s="138">
        <f>IFERROR(CK43/CG43,"-")</f>
        <v>153000</v>
      </c>
      <c r="CM43" s="139"/>
      <c r="CN43" s="139"/>
      <c r="CO43" s="139">
        <v>1</v>
      </c>
      <c r="CP43" s="140">
        <v>6</v>
      </c>
      <c r="CQ43" s="141">
        <v>962000</v>
      </c>
      <c r="CR43" s="141">
        <v>630000</v>
      </c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>
        <f>AC44</f>
        <v>0.88571428571429</v>
      </c>
      <c r="B44" s="189" t="s">
        <v>148</v>
      </c>
      <c r="C44" s="189" t="s">
        <v>58</v>
      </c>
      <c r="D44" s="189"/>
      <c r="E44" s="189" t="s">
        <v>59</v>
      </c>
      <c r="F44" s="189" t="s">
        <v>60</v>
      </c>
      <c r="G44" s="189" t="s">
        <v>61</v>
      </c>
      <c r="H44" s="89" t="s">
        <v>149</v>
      </c>
      <c r="I44" s="89" t="s">
        <v>72</v>
      </c>
      <c r="J44" s="89" t="s">
        <v>150</v>
      </c>
      <c r="K44" s="181">
        <v>105000</v>
      </c>
      <c r="L44" s="80">
        <v>19</v>
      </c>
      <c r="M44" s="80">
        <v>0</v>
      </c>
      <c r="N44" s="80">
        <v>90</v>
      </c>
      <c r="O44" s="91">
        <v>5</v>
      </c>
      <c r="P44" s="92">
        <v>0</v>
      </c>
      <c r="Q44" s="93">
        <f>O44+P44</f>
        <v>5</v>
      </c>
      <c r="R44" s="81">
        <f>IFERROR(Q44/N44,"-")</f>
        <v>0.055555555555556</v>
      </c>
      <c r="S44" s="80">
        <v>2</v>
      </c>
      <c r="T44" s="80">
        <v>1</v>
      </c>
      <c r="U44" s="81">
        <f>IFERROR(T44/(Q44),"-")</f>
        <v>0.2</v>
      </c>
      <c r="V44" s="82">
        <f>IFERROR(K44/SUM(Q44:Q45),"-")</f>
        <v>10500</v>
      </c>
      <c r="W44" s="83">
        <v>3</v>
      </c>
      <c r="X44" s="81">
        <f>IF(Q44=0,"-",W44/Q44)</f>
        <v>0.6</v>
      </c>
      <c r="Y44" s="186">
        <v>93000</v>
      </c>
      <c r="Z44" s="187">
        <f>IFERROR(Y44/Q44,"-")</f>
        <v>18600</v>
      </c>
      <c r="AA44" s="187">
        <f>IFERROR(Y44/W44,"-")</f>
        <v>31000</v>
      </c>
      <c r="AB44" s="181">
        <f>SUM(Y44:Y45)-SUM(K44:K45)</f>
        <v>-12000</v>
      </c>
      <c r="AC44" s="85">
        <f>SUM(Y44:Y45)/SUM(K44:K45)</f>
        <v>0.88571428571429</v>
      </c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>
        <v>1</v>
      </c>
      <c r="AO44" s="101">
        <f>IF(Q44=0,"",IF(AN44=0,"",(AN44/Q44)))</f>
        <v>0.2</v>
      </c>
      <c r="AP44" s="100">
        <v>1</v>
      </c>
      <c r="AQ44" s="102">
        <f>IFERROR(AP44/AN44,"-")</f>
        <v>1</v>
      </c>
      <c r="AR44" s="103">
        <v>85000</v>
      </c>
      <c r="AS44" s="104">
        <f>IFERROR(AR44/AN44,"-")</f>
        <v>85000</v>
      </c>
      <c r="AT44" s="105"/>
      <c r="AU44" s="105"/>
      <c r="AV44" s="105">
        <v>1</v>
      </c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3</v>
      </c>
      <c r="BP44" s="120">
        <f>IF(Q44=0,"",IF(BO44=0,"",(BO44/Q44)))</f>
        <v>0.6</v>
      </c>
      <c r="BQ44" s="121">
        <v>1</v>
      </c>
      <c r="BR44" s="122">
        <f>IFERROR(BQ44/BO44,"-")</f>
        <v>0.33333333333333</v>
      </c>
      <c r="BS44" s="123">
        <v>3000</v>
      </c>
      <c r="BT44" s="124">
        <f>IFERROR(BS44/BO44,"-")</f>
        <v>1000</v>
      </c>
      <c r="BU44" s="125">
        <v>1</v>
      </c>
      <c r="BV44" s="125"/>
      <c r="BW44" s="125"/>
      <c r="BX44" s="126">
        <v>1</v>
      </c>
      <c r="BY44" s="127">
        <f>IF(Q44=0,"",IF(BX44=0,"",(BX44/Q44)))</f>
        <v>0.2</v>
      </c>
      <c r="BZ44" s="128">
        <v>1</v>
      </c>
      <c r="CA44" s="129">
        <f>IFERROR(BZ44/BX44,"-")</f>
        <v>1</v>
      </c>
      <c r="CB44" s="130">
        <v>5000</v>
      </c>
      <c r="CC44" s="131">
        <f>IFERROR(CB44/BX44,"-")</f>
        <v>5000</v>
      </c>
      <c r="CD44" s="132">
        <v>1</v>
      </c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3</v>
      </c>
      <c r="CQ44" s="141">
        <v>93000</v>
      </c>
      <c r="CR44" s="141">
        <v>85000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151</v>
      </c>
      <c r="C45" s="189" t="s">
        <v>58</v>
      </c>
      <c r="D45" s="189"/>
      <c r="E45" s="189" t="s">
        <v>59</v>
      </c>
      <c r="F45" s="189" t="s">
        <v>60</v>
      </c>
      <c r="G45" s="189" t="s">
        <v>66</v>
      </c>
      <c r="H45" s="89"/>
      <c r="I45" s="89"/>
      <c r="J45" s="89"/>
      <c r="K45" s="181"/>
      <c r="L45" s="80">
        <v>40</v>
      </c>
      <c r="M45" s="80">
        <v>23</v>
      </c>
      <c r="N45" s="80">
        <v>16</v>
      </c>
      <c r="O45" s="91">
        <v>5</v>
      </c>
      <c r="P45" s="92">
        <v>0</v>
      </c>
      <c r="Q45" s="93">
        <f>O45+P45</f>
        <v>5</v>
      </c>
      <c r="R45" s="81">
        <f>IFERROR(Q45/N45,"-")</f>
        <v>0.3125</v>
      </c>
      <c r="S45" s="80">
        <v>0</v>
      </c>
      <c r="T45" s="80">
        <v>1</v>
      </c>
      <c r="U45" s="81">
        <f>IFERROR(T45/(Q45),"-")</f>
        <v>0.2</v>
      </c>
      <c r="V45" s="82"/>
      <c r="W45" s="83">
        <v>0</v>
      </c>
      <c r="X45" s="81">
        <f>IF(Q45=0,"-",W45/Q45)</f>
        <v>0</v>
      </c>
      <c r="Y45" s="186">
        <v>0</v>
      </c>
      <c r="Z45" s="187">
        <f>IFERROR(Y45/Q45,"-")</f>
        <v>0</v>
      </c>
      <c r="AA45" s="187" t="str">
        <f>IFERROR(Y45/W45,"-")</f>
        <v>-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>
        <v>1</v>
      </c>
      <c r="BG45" s="113">
        <f>IF(Q45=0,"",IF(BF45=0,"",(BF45/Q45)))</f>
        <v>0.2</v>
      </c>
      <c r="BH45" s="112"/>
      <c r="BI45" s="114">
        <f>IFERROR(BH45/BF45,"-")</f>
        <v>0</v>
      </c>
      <c r="BJ45" s="115"/>
      <c r="BK45" s="116">
        <f>IFERROR(BJ45/BF45,"-")</f>
        <v>0</v>
      </c>
      <c r="BL45" s="117"/>
      <c r="BM45" s="117"/>
      <c r="BN45" s="117"/>
      <c r="BO45" s="119">
        <v>3</v>
      </c>
      <c r="BP45" s="120">
        <f>IF(Q45=0,"",IF(BO45=0,"",(BO45/Q45)))</f>
        <v>0.6</v>
      </c>
      <c r="BQ45" s="121"/>
      <c r="BR45" s="122">
        <f>IFERROR(BQ45/BO45,"-")</f>
        <v>0</v>
      </c>
      <c r="BS45" s="123"/>
      <c r="BT45" s="124">
        <f>IFERROR(BS45/BO45,"-")</f>
        <v>0</v>
      </c>
      <c r="BU45" s="125"/>
      <c r="BV45" s="125"/>
      <c r="BW45" s="125"/>
      <c r="BX45" s="126"/>
      <c r="BY45" s="127">
        <f>IF(Q45=0,"",IF(BX45=0,"",(BX45/Q45)))</f>
        <v>0</v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>
        <v>1</v>
      </c>
      <c r="CH45" s="134">
        <f>IF(Q45=0,"",IF(CG45=0,"",(CG45/Q45)))</f>
        <v>0.2</v>
      </c>
      <c r="CI45" s="135"/>
      <c r="CJ45" s="136">
        <f>IFERROR(CI45/CG45,"-")</f>
        <v>0</v>
      </c>
      <c r="CK45" s="137"/>
      <c r="CL45" s="138">
        <f>IFERROR(CK45/CG45,"-")</f>
        <v>0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>
        <f>AC46</f>
        <v>0</v>
      </c>
      <c r="B46" s="189" t="s">
        <v>152</v>
      </c>
      <c r="C46" s="189" t="s">
        <v>58</v>
      </c>
      <c r="D46" s="189"/>
      <c r="E46" s="189" t="s">
        <v>88</v>
      </c>
      <c r="F46" s="189" t="s">
        <v>89</v>
      </c>
      <c r="G46" s="189" t="s">
        <v>98</v>
      </c>
      <c r="H46" s="89" t="s">
        <v>149</v>
      </c>
      <c r="I46" s="89" t="s">
        <v>72</v>
      </c>
      <c r="J46" s="89" t="s">
        <v>153</v>
      </c>
      <c r="K46" s="181">
        <v>105000</v>
      </c>
      <c r="L46" s="80">
        <v>13</v>
      </c>
      <c r="M46" s="80">
        <v>0</v>
      </c>
      <c r="N46" s="80">
        <v>38</v>
      </c>
      <c r="O46" s="91">
        <v>3</v>
      </c>
      <c r="P46" s="92">
        <v>0</v>
      </c>
      <c r="Q46" s="93">
        <f>O46+P46</f>
        <v>3</v>
      </c>
      <c r="R46" s="81">
        <f>IFERROR(Q46/N46,"-")</f>
        <v>0.078947368421053</v>
      </c>
      <c r="S46" s="80">
        <v>0</v>
      </c>
      <c r="T46" s="80">
        <v>1</v>
      </c>
      <c r="U46" s="81">
        <f>IFERROR(T46/(Q46),"-")</f>
        <v>0.33333333333333</v>
      </c>
      <c r="V46" s="82">
        <f>IFERROR(K46/SUM(Q46:Q47),"-")</f>
        <v>17500</v>
      </c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>
        <f>SUM(Y46:Y47)-SUM(K46:K47)</f>
        <v>-105000</v>
      </c>
      <c r="AC46" s="85">
        <f>SUM(Y46:Y47)/SUM(K46:K47)</f>
        <v>0</v>
      </c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>
        <v>2</v>
      </c>
      <c r="BP46" s="120">
        <f>IF(Q46=0,"",IF(BO46=0,"",(BO46/Q46)))</f>
        <v>0.66666666666667</v>
      </c>
      <c r="BQ46" s="121"/>
      <c r="BR46" s="122">
        <f>IFERROR(BQ46/BO46,"-")</f>
        <v>0</v>
      </c>
      <c r="BS46" s="123"/>
      <c r="BT46" s="124">
        <f>IFERROR(BS46/BO46,"-")</f>
        <v>0</v>
      </c>
      <c r="BU46" s="125"/>
      <c r="BV46" s="125"/>
      <c r="BW46" s="125"/>
      <c r="BX46" s="126">
        <v>1</v>
      </c>
      <c r="BY46" s="127">
        <f>IF(Q46=0,"",IF(BX46=0,"",(BX46/Q46)))</f>
        <v>0.33333333333333</v>
      </c>
      <c r="BZ46" s="128"/>
      <c r="CA46" s="129">
        <f>IFERROR(BZ46/BX46,"-")</f>
        <v>0</v>
      </c>
      <c r="CB46" s="130"/>
      <c r="CC46" s="131">
        <f>IFERROR(CB46/BX46,"-")</f>
        <v>0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154</v>
      </c>
      <c r="C47" s="189" t="s">
        <v>58</v>
      </c>
      <c r="D47" s="189"/>
      <c r="E47" s="189" t="s">
        <v>88</v>
      </c>
      <c r="F47" s="189" t="s">
        <v>89</v>
      </c>
      <c r="G47" s="189" t="s">
        <v>66</v>
      </c>
      <c r="H47" s="89"/>
      <c r="I47" s="89"/>
      <c r="J47" s="89"/>
      <c r="K47" s="181"/>
      <c r="L47" s="80">
        <v>13</v>
      </c>
      <c r="M47" s="80">
        <v>13</v>
      </c>
      <c r="N47" s="80">
        <v>1</v>
      </c>
      <c r="O47" s="91">
        <v>3</v>
      </c>
      <c r="P47" s="92">
        <v>0</v>
      </c>
      <c r="Q47" s="93">
        <f>O47+P47</f>
        <v>3</v>
      </c>
      <c r="R47" s="81">
        <f>IFERROR(Q47/N47,"-")</f>
        <v>3</v>
      </c>
      <c r="S47" s="80">
        <v>0</v>
      </c>
      <c r="T47" s="80">
        <v>1</v>
      </c>
      <c r="U47" s="81">
        <f>IFERROR(T47/(Q47),"-")</f>
        <v>0.33333333333333</v>
      </c>
      <c r="V47" s="82"/>
      <c r="W47" s="83">
        <v>0</v>
      </c>
      <c r="X47" s="81">
        <f>IF(Q47=0,"-",W47/Q47)</f>
        <v>0</v>
      </c>
      <c r="Y47" s="186">
        <v>0</v>
      </c>
      <c r="Z47" s="187">
        <f>IFERROR(Y47/Q47,"-")</f>
        <v>0</v>
      </c>
      <c r="AA47" s="187" t="str">
        <f>IFERROR(Y47/W47,"-")</f>
        <v>-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>
        <v>1</v>
      </c>
      <c r="AO47" s="101">
        <f>IF(Q47=0,"",IF(AN47=0,"",(AN47/Q47)))</f>
        <v>0.33333333333333</v>
      </c>
      <c r="AP47" s="100"/>
      <c r="AQ47" s="102">
        <f>IFERROR(AP47/AN47,"-")</f>
        <v>0</v>
      </c>
      <c r="AR47" s="103"/>
      <c r="AS47" s="104">
        <f>IFERROR(AR47/AN47,"-")</f>
        <v>0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>
        <f>IF(Q47=0,"",IF(BF47=0,"",(BF47/Q47)))</f>
        <v>0</v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>
        <v>1</v>
      </c>
      <c r="BP47" s="120">
        <f>IF(Q47=0,"",IF(BO47=0,"",(BO47/Q47)))</f>
        <v>0.33333333333333</v>
      </c>
      <c r="BQ47" s="121"/>
      <c r="BR47" s="122">
        <f>IFERROR(BQ47/BO47,"-")</f>
        <v>0</v>
      </c>
      <c r="BS47" s="123"/>
      <c r="BT47" s="124">
        <f>IFERROR(BS47/BO47,"-")</f>
        <v>0</v>
      </c>
      <c r="BU47" s="125"/>
      <c r="BV47" s="125"/>
      <c r="BW47" s="125"/>
      <c r="BX47" s="126">
        <v>1</v>
      </c>
      <c r="BY47" s="127">
        <f>IF(Q47=0,"",IF(BX47=0,"",(BX47/Q47)))</f>
        <v>0.33333333333333</v>
      </c>
      <c r="BZ47" s="128"/>
      <c r="CA47" s="129">
        <f>IFERROR(BZ47/BX47,"-")</f>
        <v>0</v>
      </c>
      <c r="CB47" s="130"/>
      <c r="CC47" s="131">
        <f>IFERROR(CB47/BX47,"-")</f>
        <v>0</v>
      </c>
      <c r="CD47" s="132"/>
      <c r="CE47" s="132"/>
      <c r="CF47" s="132"/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>
        <f>AC48</f>
        <v>0.14</v>
      </c>
      <c r="B48" s="189" t="s">
        <v>155</v>
      </c>
      <c r="C48" s="189" t="s">
        <v>58</v>
      </c>
      <c r="D48" s="189"/>
      <c r="E48" s="189" t="s">
        <v>59</v>
      </c>
      <c r="F48" s="189" t="s">
        <v>60</v>
      </c>
      <c r="G48" s="189" t="s">
        <v>98</v>
      </c>
      <c r="H48" s="89" t="s">
        <v>135</v>
      </c>
      <c r="I48" s="89" t="s">
        <v>72</v>
      </c>
      <c r="J48" s="190" t="s">
        <v>86</v>
      </c>
      <c r="K48" s="181">
        <v>150000</v>
      </c>
      <c r="L48" s="80">
        <v>18</v>
      </c>
      <c r="M48" s="80">
        <v>0</v>
      </c>
      <c r="N48" s="80">
        <v>126</v>
      </c>
      <c r="O48" s="91">
        <v>8</v>
      </c>
      <c r="P48" s="92">
        <v>0</v>
      </c>
      <c r="Q48" s="93">
        <f>O48+P48</f>
        <v>8</v>
      </c>
      <c r="R48" s="81">
        <f>IFERROR(Q48/N48,"-")</f>
        <v>0.063492063492063</v>
      </c>
      <c r="S48" s="80">
        <v>1</v>
      </c>
      <c r="T48" s="80">
        <v>4</v>
      </c>
      <c r="U48" s="81">
        <f>IFERROR(T48/(Q48),"-")</f>
        <v>0.5</v>
      </c>
      <c r="V48" s="82">
        <f>IFERROR(K48/SUM(Q48:Q49),"-")</f>
        <v>10000</v>
      </c>
      <c r="W48" s="83">
        <v>1</v>
      </c>
      <c r="X48" s="81">
        <f>IF(Q48=0,"-",W48/Q48)</f>
        <v>0.125</v>
      </c>
      <c r="Y48" s="186">
        <v>13000</v>
      </c>
      <c r="Z48" s="187">
        <f>IFERROR(Y48/Q48,"-")</f>
        <v>1625</v>
      </c>
      <c r="AA48" s="187">
        <f>IFERROR(Y48/W48,"-")</f>
        <v>13000</v>
      </c>
      <c r="AB48" s="181">
        <f>SUM(Y48:Y49)-SUM(K48:K49)</f>
        <v>-129000</v>
      </c>
      <c r="AC48" s="85">
        <f>SUM(Y48:Y49)/SUM(K48:K49)</f>
        <v>0.14</v>
      </c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>
        <v>1</v>
      </c>
      <c r="AO48" s="101">
        <f>IF(Q48=0,"",IF(AN48=0,"",(AN48/Q48)))</f>
        <v>0.125</v>
      </c>
      <c r="AP48" s="100"/>
      <c r="AQ48" s="102">
        <f>IFERROR(AP48/AN48,"-")</f>
        <v>0</v>
      </c>
      <c r="AR48" s="103"/>
      <c r="AS48" s="104">
        <f>IFERROR(AR48/AN48,"-")</f>
        <v>0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>
        <v>3</v>
      </c>
      <c r="BG48" s="113">
        <f>IF(Q48=0,"",IF(BF48=0,"",(BF48/Q48)))</f>
        <v>0.375</v>
      </c>
      <c r="BH48" s="112"/>
      <c r="BI48" s="114">
        <f>IFERROR(BH48/BF48,"-")</f>
        <v>0</v>
      </c>
      <c r="BJ48" s="115"/>
      <c r="BK48" s="116">
        <f>IFERROR(BJ48/BF48,"-")</f>
        <v>0</v>
      </c>
      <c r="BL48" s="117"/>
      <c r="BM48" s="117"/>
      <c r="BN48" s="117"/>
      <c r="BO48" s="119">
        <v>4</v>
      </c>
      <c r="BP48" s="120">
        <f>IF(Q48=0,"",IF(BO48=0,"",(BO48/Q48)))</f>
        <v>0.5</v>
      </c>
      <c r="BQ48" s="121">
        <v>1</v>
      </c>
      <c r="BR48" s="122">
        <f>IFERROR(BQ48/BO48,"-")</f>
        <v>0.25</v>
      </c>
      <c r="BS48" s="123">
        <v>13000</v>
      </c>
      <c r="BT48" s="124">
        <f>IFERROR(BS48/BO48,"-")</f>
        <v>3250</v>
      </c>
      <c r="BU48" s="125"/>
      <c r="BV48" s="125"/>
      <c r="BW48" s="125">
        <v>1</v>
      </c>
      <c r="BX48" s="126"/>
      <c r="BY48" s="127">
        <f>IF(Q48=0,"",IF(BX48=0,"",(BX48/Q48)))</f>
        <v>0</v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1</v>
      </c>
      <c r="CQ48" s="141">
        <v>13000</v>
      </c>
      <c r="CR48" s="141">
        <v>13000</v>
      </c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156</v>
      </c>
      <c r="C49" s="189" t="s">
        <v>58</v>
      </c>
      <c r="D49" s="189"/>
      <c r="E49" s="189" t="s">
        <v>59</v>
      </c>
      <c r="F49" s="189" t="s">
        <v>60</v>
      </c>
      <c r="G49" s="189" t="s">
        <v>66</v>
      </c>
      <c r="H49" s="89"/>
      <c r="I49" s="89"/>
      <c r="J49" s="89"/>
      <c r="K49" s="181"/>
      <c r="L49" s="80">
        <v>48</v>
      </c>
      <c r="M49" s="80">
        <v>30</v>
      </c>
      <c r="N49" s="80">
        <v>13</v>
      </c>
      <c r="O49" s="91">
        <v>7</v>
      </c>
      <c r="P49" s="92">
        <v>0</v>
      </c>
      <c r="Q49" s="93">
        <f>O49+P49</f>
        <v>7</v>
      </c>
      <c r="R49" s="81">
        <f>IFERROR(Q49/N49,"-")</f>
        <v>0.53846153846154</v>
      </c>
      <c r="S49" s="80">
        <v>0</v>
      </c>
      <c r="T49" s="80">
        <v>1</v>
      </c>
      <c r="U49" s="81">
        <f>IFERROR(T49/(Q49),"-")</f>
        <v>0.14285714285714</v>
      </c>
      <c r="V49" s="82"/>
      <c r="W49" s="83">
        <v>1</v>
      </c>
      <c r="X49" s="81">
        <f>IF(Q49=0,"-",W49/Q49)</f>
        <v>0.14285714285714</v>
      </c>
      <c r="Y49" s="186">
        <v>8000</v>
      </c>
      <c r="Z49" s="187">
        <f>IFERROR(Y49/Q49,"-")</f>
        <v>1142.8571428571</v>
      </c>
      <c r="AA49" s="187">
        <f>IFERROR(Y49/W49,"-")</f>
        <v>8000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>
        <v>1</v>
      </c>
      <c r="AO49" s="101">
        <f>IF(Q49=0,"",IF(AN49=0,"",(AN49/Q49)))</f>
        <v>0.14285714285714</v>
      </c>
      <c r="AP49" s="100"/>
      <c r="AQ49" s="102">
        <f>IFERROR(AP49/AN49,"-")</f>
        <v>0</v>
      </c>
      <c r="AR49" s="103"/>
      <c r="AS49" s="104">
        <f>IFERROR(AR49/AN49,"-")</f>
        <v>0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>
        <v>1</v>
      </c>
      <c r="BG49" s="113">
        <f>IF(Q49=0,"",IF(BF49=0,"",(BF49/Q49)))</f>
        <v>0.14285714285714</v>
      </c>
      <c r="BH49" s="112"/>
      <c r="BI49" s="114">
        <f>IFERROR(BH49/BF49,"-")</f>
        <v>0</v>
      </c>
      <c r="BJ49" s="115"/>
      <c r="BK49" s="116">
        <f>IFERROR(BJ49/BF49,"-")</f>
        <v>0</v>
      </c>
      <c r="BL49" s="117"/>
      <c r="BM49" s="117"/>
      <c r="BN49" s="117"/>
      <c r="BO49" s="119"/>
      <c r="BP49" s="120">
        <f>IF(Q49=0,"",IF(BO49=0,"",(BO49/Q49)))</f>
        <v>0</v>
      </c>
      <c r="BQ49" s="121"/>
      <c r="BR49" s="122" t="str">
        <f>IFERROR(BQ49/BO49,"-")</f>
        <v>-</v>
      </c>
      <c r="BS49" s="123"/>
      <c r="BT49" s="124" t="str">
        <f>IFERROR(BS49/BO49,"-")</f>
        <v>-</v>
      </c>
      <c r="BU49" s="125"/>
      <c r="BV49" s="125"/>
      <c r="BW49" s="125"/>
      <c r="BX49" s="126">
        <v>3</v>
      </c>
      <c r="BY49" s="127">
        <f>IF(Q49=0,"",IF(BX49=0,"",(BX49/Q49)))</f>
        <v>0.42857142857143</v>
      </c>
      <c r="BZ49" s="128"/>
      <c r="CA49" s="129">
        <f>IFERROR(BZ49/BX49,"-")</f>
        <v>0</v>
      </c>
      <c r="CB49" s="130"/>
      <c r="CC49" s="131">
        <f>IFERROR(CB49/BX49,"-")</f>
        <v>0</v>
      </c>
      <c r="CD49" s="132"/>
      <c r="CE49" s="132"/>
      <c r="CF49" s="132"/>
      <c r="CG49" s="133">
        <v>2</v>
      </c>
      <c r="CH49" s="134">
        <f>IF(Q49=0,"",IF(CG49=0,"",(CG49/Q49)))</f>
        <v>0.28571428571429</v>
      </c>
      <c r="CI49" s="135">
        <v>1</v>
      </c>
      <c r="CJ49" s="136">
        <f>IFERROR(CI49/CG49,"-")</f>
        <v>0.5</v>
      </c>
      <c r="CK49" s="137">
        <v>8000</v>
      </c>
      <c r="CL49" s="138">
        <f>IFERROR(CK49/CG49,"-")</f>
        <v>4000</v>
      </c>
      <c r="CM49" s="139"/>
      <c r="CN49" s="139">
        <v>1</v>
      </c>
      <c r="CO49" s="139"/>
      <c r="CP49" s="140">
        <v>1</v>
      </c>
      <c r="CQ49" s="141">
        <v>8000</v>
      </c>
      <c r="CR49" s="141">
        <v>8000</v>
      </c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>
        <f>AC50</f>
        <v>0</v>
      </c>
      <c r="B50" s="189" t="s">
        <v>157</v>
      </c>
      <c r="C50" s="189" t="s">
        <v>58</v>
      </c>
      <c r="D50" s="189"/>
      <c r="E50" s="189" t="s">
        <v>88</v>
      </c>
      <c r="F50" s="189" t="s">
        <v>89</v>
      </c>
      <c r="G50" s="189" t="s">
        <v>61</v>
      </c>
      <c r="H50" s="89" t="s">
        <v>135</v>
      </c>
      <c r="I50" s="89" t="s">
        <v>72</v>
      </c>
      <c r="J50" s="89" t="s">
        <v>158</v>
      </c>
      <c r="K50" s="181">
        <v>150000</v>
      </c>
      <c r="L50" s="80">
        <v>9</v>
      </c>
      <c r="M50" s="80">
        <v>0</v>
      </c>
      <c r="N50" s="80">
        <v>27</v>
      </c>
      <c r="O50" s="91">
        <v>3</v>
      </c>
      <c r="P50" s="92">
        <v>0</v>
      </c>
      <c r="Q50" s="93">
        <f>O50+P50</f>
        <v>3</v>
      </c>
      <c r="R50" s="81">
        <f>IFERROR(Q50/N50,"-")</f>
        <v>0.11111111111111</v>
      </c>
      <c r="S50" s="80">
        <v>0</v>
      </c>
      <c r="T50" s="80">
        <v>2</v>
      </c>
      <c r="U50" s="81">
        <f>IFERROR(T50/(Q50),"-")</f>
        <v>0.66666666666667</v>
      </c>
      <c r="V50" s="82">
        <f>IFERROR(K50/SUM(Q50:Q51),"-")</f>
        <v>37500</v>
      </c>
      <c r="W50" s="83">
        <v>0</v>
      </c>
      <c r="X50" s="81">
        <f>IF(Q50=0,"-",W50/Q50)</f>
        <v>0</v>
      </c>
      <c r="Y50" s="186">
        <v>0</v>
      </c>
      <c r="Z50" s="187">
        <f>IFERROR(Y50/Q50,"-")</f>
        <v>0</v>
      </c>
      <c r="AA50" s="187" t="str">
        <f>IFERROR(Y50/W50,"-")</f>
        <v>-</v>
      </c>
      <c r="AB50" s="181">
        <f>SUM(Y50:Y51)-SUM(K50:K51)</f>
        <v>-150000</v>
      </c>
      <c r="AC50" s="85">
        <f>SUM(Y50:Y51)/SUM(K50:K51)</f>
        <v>0</v>
      </c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>
        <f>IF(Q50=0,"",IF(BF50=0,"",(BF50/Q50)))</f>
        <v>0</v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>
        <v>2</v>
      </c>
      <c r="BP50" s="120">
        <f>IF(Q50=0,"",IF(BO50=0,"",(BO50/Q50)))</f>
        <v>0.66666666666667</v>
      </c>
      <c r="BQ50" s="121"/>
      <c r="BR50" s="122">
        <f>IFERROR(BQ50/BO50,"-")</f>
        <v>0</v>
      </c>
      <c r="BS50" s="123"/>
      <c r="BT50" s="124">
        <f>IFERROR(BS50/BO50,"-")</f>
        <v>0</v>
      </c>
      <c r="BU50" s="125"/>
      <c r="BV50" s="125"/>
      <c r="BW50" s="125"/>
      <c r="BX50" s="126">
        <v>1</v>
      </c>
      <c r="BY50" s="127">
        <f>IF(Q50=0,"",IF(BX50=0,"",(BX50/Q50)))</f>
        <v>0.33333333333333</v>
      </c>
      <c r="BZ50" s="128"/>
      <c r="CA50" s="129">
        <f>IFERROR(BZ50/BX50,"-")</f>
        <v>0</v>
      </c>
      <c r="CB50" s="130"/>
      <c r="CC50" s="131">
        <f>IFERROR(CB50/BX50,"-")</f>
        <v>0</v>
      </c>
      <c r="CD50" s="132"/>
      <c r="CE50" s="132"/>
      <c r="CF50" s="132"/>
      <c r="CG50" s="133"/>
      <c r="CH50" s="134">
        <f>IF(Q50=0,"",IF(CG50=0,"",(CG50/Q50)))</f>
        <v>0</v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159</v>
      </c>
      <c r="C51" s="189" t="s">
        <v>58</v>
      </c>
      <c r="D51" s="189"/>
      <c r="E51" s="189" t="s">
        <v>88</v>
      </c>
      <c r="F51" s="189" t="s">
        <v>89</v>
      </c>
      <c r="G51" s="189" t="s">
        <v>66</v>
      </c>
      <c r="H51" s="89"/>
      <c r="I51" s="89"/>
      <c r="J51" s="89"/>
      <c r="K51" s="181"/>
      <c r="L51" s="80">
        <v>26</v>
      </c>
      <c r="M51" s="80">
        <v>18</v>
      </c>
      <c r="N51" s="80">
        <v>17</v>
      </c>
      <c r="O51" s="91">
        <v>1</v>
      </c>
      <c r="P51" s="92">
        <v>0</v>
      </c>
      <c r="Q51" s="93">
        <f>O51+P51</f>
        <v>1</v>
      </c>
      <c r="R51" s="81">
        <f>IFERROR(Q51/N51,"-")</f>
        <v>0.058823529411765</v>
      </c>
      <c r="S51" s="80">
        <v>1</v>
      </c>
      <c r="T51" s="80">
        <v>0</v>
      </c>
      <c r="U51" s="81">
        <f>IFERROR(T51/(Q51),"-")</f>
        <v>0</v>
      </c>
      <c r="V51" s="82"/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>
        <f>IF(Q51=0,"",IF(BF51=0,"",(BF51/Q51)))</f>
        <v>0</v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>
        <v>1</v>
      </c>
      <c r="BP51" s="120">
        <f>IF(Q51=0,"",IF(BO51=0,"",(BO51/Q51)))</f>
        <v>1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/>
      <c r="BY51" s="127">
        <f>IF(Q51=0,"",IF(BX51=0,"",(BX51/Q51)))</f>
        <v>0</v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>
        <f>AC52</f>
        <v>4.0933333333333</v>
      </c>
      <c r="B52" s="189" t="s">
        <v>160</v>
      </c>
      <c r="C52" s="189" t="s">
        <v>58</v>
      </c>
      <c r="D52" s="189"/>
      <c r="E52" s="189" t="s">
        <v>59</v>
      </c>
      <c r="F52" s="189" t="s">
        <v>60</v>
      </c>
      <c r="G52" s="189" t="s">
        <v>61</v>
      </c>
      <c r="H52" s="89" t="s">
        <v>62</v>
      </c>
      <c r="I52" s="89" t="s">
        <v>161</v>
      </c>
      <c r="J52" s="191" t="s">
        <v>83</v>
      </c>
      <c r="K52" s="181">
        <v>150000</v>
      </c>
      <c r="L52" s="80">
        <v>35</v>
      </c>
      <c r="M52" s="80">
        <v>0</v>
      </c>
      <c r="N52" s="80">
        <v>155</v>
      </c>
      <c r="O52" s="91">
        <v>14</v>
      </c>
      <c r="P52" s="92">
        <v>0</v>
      </c>
      <c r="Q52" s="93">
        <f>O52+P52</f>
        <v>14</v>
      </c>
      <c r="R52" s="81">
        <f>IFERROR(Q52/N52,"-")</f>
        <v>0.090322580645161</v>
      </c>
      <c r="S52" s="80">
        <v>1</v>
      </c>
      <c r="T52" s="80">
        <v>5</v>
      </c>
      <c r="U52" s="81">
        <f>IFERROR(T52/(Q52),"-")</f>
        <v>0.35714285714286</v>
      </c>
      <c r="V52" s="82">
        <f>IFERROR(K52/SUM(Q52:Q53),"-")</f>
        <v>7500</v>
      </c>
      <c r="W52" s="83">
        <v>3</v>
      </c>
      <c r="X52" s="81">
        <f>IF(Q52=0,"-",W52/Q52)</f>
        <v>0.21428571428571</v>
      </c>
      <c r="Y52" s="186">
        <v>564000</v>
      </c>
      <c r="Z52" s="187">
        <f>IFERROR(Y52/Q52,"-")</f>
        <v>40285.714285714</v>
      </c>
      <c r="AA52" s="187">
        <f>IFERROR(Y52/W52,"-")</f>
        <v>188000</v>
      </c>
      <c r="AB52" s="181">
        <f>SUM(Y52:Y53)-SUM(K52:K53)</f>
        <v>464000</v>
      </c>
      <c r="AC52" s="85">
        <f>SUM(Y52:Y53)/SUM(K52:K53)</f>
        <v>4.0933333333333</v>
      </c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>
        <v>2</v>
      </c>
      <c r="BG52" s="113">
        <f>IF(Q52=0,"",IF(BF52=0,"",(BF52/Q52)))</f>
        <v>0.14285714285714</v>
      </c>
      <c r="BH52" s="112"/>
      <c r="BI52" s="114">
        <f>IFERROR(BH52/BF52,"-")</f>
        <v>0</v>
      </c>
      <c r="BJ52" s="115"/>
      <c r="BK52" s="116">
        <f>IFERROR(BJ52/BF52,"-")</f>
        <v>0</v>
      </c>
      <c r="BL52" s="117"/>
      <c r="BM52" s="117"/>
      <c r="BN52" s="117"/>
      <c r="BO52" s="119">
        <v>9</v>
      </c>
      <c r="BP52" s="120">
        <f>IF(Q52=0,"",IF(BO52=0,"",(BO52/Q52)))</f>
        <v>0.64285714285714</v>
      </c>
      <c r="BQ52" s="121">
        <v>1</v>
      </c>
      <c r="BR52" s="122">
        <f>IFERROR(BQ52/BO52,"-")</f>
        <v>0.11111111111111</v>
      </c>
      <c r="BS52" s="123">
        <v>515000</v>
      </c>
      <c r="BT52" s="124">
        <f>IFERROR(BS52/BO52,"-")</f>
        <v>57222.222222222</v>
      </c>
      <c r="BU52" s="125"/>
      <c r="BV52" s="125"/>
      <c r="BW52" s="125">
        <v>1</v>
      </c>
      <c r="BX52" s="126">
        <v>3</v>
      </c>
      <c r="BY52" s="127">
        <f>IF(Q52=0,"",IF(BX52=0,"",(BX52/Q52)))</f>
        <v>0.21428571428571</v>
      </c>
      <c r="BZ52" s="128">
        <v>2</v>
      </c>
      <c r="CA52" s="129">
        <f>IFERROR(BZ52/BX52,"-")</f>
        <v>0.66666666666667</v>
      </c>
      <c r="CB52" s="130">
        <v>49000</v>
      </c>
      <c r="CC52" s="131">
        <f>IFERROR(CB52/BX52,"-")</f>
        <v>16333.333333333</v>
      </c>
      <c r="CD52" s="132"/>
      <c r="CE52" s="132">
        <v>1</v>
      </c>
      <c r="CF52" s="132">
        <v>1</v>
      </c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3</v>
      </c>
      <c r="CQ52" s="141">
        <v>564000</v>
      </c>
      <c r="CR52" s="141">
        <v>515000</v>
      </c>
      <c r="CS52" s="141"/>
      <c r="CT52" s="142" t="str">
        <f>IF(AND(CR52=0,CS52=0),"",IF(AND(CR52&lt;=100000,CS52&lt;=100000),"",IF(CR52/CQ52&gt;0.7,"男高",IF(CS52/CQ52&gt;0.7,"女高",""))))</f>
        <v>男高</v>
      </c>
    </row>
    <row r="53" spans="1:99">
      <c r="A53" s="79"/>
      <c r="B53" s="189" t="s">
        <v>162</v>
      </c>
      <c r="C53" s="189" t="s">
        <v>58</v>
      </c>
      <c r="D53" s="189"/>
      <c r="E53" s="189" t="s">
        <v>59</v>
      </c>
      <c r="F53" s="189" t="s">
        <v>60</v>
      </c>
      <c r="G53" s="189" t="s">
        <v>66</v>
      </c>
      <c r="H53" s="89"/>
      <c r="I53" s="89"/>
      <c r="J53" s="89"/>
      <c r="K53" s="181"/>
      <c r="L53" s="80">
        <v>44</v>
      </c>
      <c r="M53" s="80">
        <v>35</v>
      </c>
      <c r="N53" s="80">
        <v>10</v>
      </c>
      <c r="O53" s="91">
        <v>6</v>
      </c>
      <c r="P53" s="92">
        <v>0</v>
      </c>
      <c r="Q53" s="93">
        <f>O53+P53</f>
        <v>6</v>
      </c>
      <c r="R53" s="81">
        <f>IFERROR(Q53/N53,"-")</f>
        <v>0.6</v>
      </c>
      <c r="S53" s="80">
        <v>1</v>
      </c>
      <c r="T53" s="80">
        <v>1</v>
      </c>
      <c r="U53" s="81">
        <f>IFERROR(T53/(Q53),"-")</f>
        <v>0.16666666666667</v>
      </c>
      <c r="V53" s="82"/>
      <c r="W53" s="83">
        <v>1</v>
      </c>
      <c r="X53" s="81">
        <f>IF(Q53=0,"-",W53/Q53)</f>
        <v>0.16666666666667</v>
      </c>
      <c r="Y53" s="186">
        <v>50000</v>
      </c>
      <c r="Z53" s="187">
        <f>IFERROR(Y53/Q53,"-")</f>
        <v>8333.3333333333</v>
      </c>
      <c r="AA53" s="187">
        <f>IFERROR(Y53/W53,"-")</f>
        <v>50000</v>
      </c>
      <c r="AB53" s="181"/>
      <c r="AC53" s="85"/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>
        <f>IF(Q53=0,"",IF(BF53=0,"",(BF53/Q53)))</f>
        <v>0</v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>
        <v>3</v>
      </c>
      <c r="BP53" s="120">
        <f>IF(Q53=0,"",IF(BO53=0,"",(BO53/Q53)))</f>
        <v>0.5</v>
      </c>
      <c r="BQ53" s="121">
        <v>2</v>
      </c>
      <c r="BR53" s="122">
        <f>IFERROR(BQ53/BO53,"-")</f>
        <v>0.66666666666667</v>
      </c>
      <c r="BS53" s="123">
        <v>64000</v>
      </c>
      <c r="BT53" s="124">
        <f>IFERROR(BS53/BO53,"-")</f>
        <v>21333.333333333</v>
      </c>
      <c r="BU53" s="125"/>
      <c r="BV53" s="125"/>
      <c r="BW53" s="125">
        <v>2</v>
      </c>
      <c r="BX53" s="126">
        <v>1</v>
      </c>
      <c r="BY53" s="127">
        <f>IF(Q53=0,"",IF(BX53=0,"",(BX53/Q53)))</f>
        <v>0.16666666666667</v>
      </c>
      <c r="BZ53" s="128"/>
      <c r="CA53" s="129">
        <f>IFERROR(BZ53/BX53,"-")</f>
        <v>0</v>
      </c>
      <c r="CB53" s="130"/>
      <c r="CC53" s="131">
        <f>IFERROR(CB53/BX53,"-")</f>
        <v>0</v>
      </c>
      <c r="CD53" s="132"/>
      <c r="CE53" s="132"/>
      <c r="CF53" s="132"/>
      <c r="CG53" s="133">
        <v>2</v>
      </c>
      <c r="CH53" s="134">
        <f>IF(Q53=0,"",IF(CG53=0,"",(CG53/Q53)))</f>
        <v>0.33333333333333</v>
      </c>
      <c r="CI53" s="135">
        <v>1</v>
      </c>
      <c r="CJ53" s="136">
        <f>IFERROR(CI53/CG53,"-")</f>
        <v>0.5</v>
      </c>
      <c r="CK53" s="137">
        <v>3000</v>
      </c>
      <c r="CL53" s="138">
        <f>IFERROR(CK53/CG53,"-")</f>
        <v>1500</v>
      </c>
      <c r="CM53" s="139">
        <v>1</v>
      </c>
      <c r="CN53" s="139"/>
      <c r="CO53" s="139"/>
      <c r="CP53" s="140">
        <v>1</v>
      </c>
      <c r="CQ53" s="141">
        <v>50000</v>
      </c>
      <c r="CR53" s="141">
        <v>50000</v>
      </c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>
        <f>AC54</f>
        <v>2.2333333333333</v>
      </c>
      <c r="B54" s="189" t="s">
        <v>163</v>
      </c>
      <c r="C54" s="189" t="s">
        <v>58</v>
      </c>
      <c r="D54" s="189"/>
      <c r="E54" s="189" t="s">
        <v>59</v>
      </c>
      <c r="F54" s="189" t="s">
        <v>60</v>
      </c>
      <c r="G54" s="189" t="s">
        <v>61</v>
      </c>
      <c r="H54" s="89" t="s">
        <v>71</v>
      </c>
      <c r="I54" s="89" t="s">
        <v>161</v>
      </c>
      <c r="J54" s="191" t="s">
        <v>90</v>
      </c>
      <c r="K54" s="181">
        <v>150000</v>
      </c>
      <c r="L54" s="80">
        <v>45</v>
      </c>
      <c r="M54" s="80">
        <v>0</v>
      </c>
      <c r="N54" s="80">
        <v>186</v>
      </c>
      <c r="O54" s="91">
        <v>22</v>
      </c>
      <c r="P54" s="92">
        <v>0</v>
      </c>
      <c r="Q54" s="93">
        <f>O54+P54</f>
        <v>22</v>
      </c>
      <c r="R54" s="81">
        <f>IFERROR(Q54/N54,"-")</f>
        <v>0.11827956989247</v>
      </c>
      <c r="S54" s="80">
        <v>1</v>
      </c>
      <c r="T54" s="80">
        <v>11</v>
      </c>
      <c r="U54" s="81">
        <f>IFERROR(T54/(Q54),"-")</f>
        <v>0.5</v>
      </c>
      <c r="V54" s="82">
        <f>IFERROR(K54/SUM(Q54:Q55),"-")</f>
        <v>5172.4137931034</v>
      </c>
      <c r="W54" s="83">
        <v>1</v>
      </c>
      <c r="X54" s="81">
        <f>IF(Q54=0,"-",W54/Q54)</f>
        <v>0.045454545454545</v>
      </c>
      <c r="Y54" s="186">
        <v>3000</v>
      </c>
      <c r="Z54" s="187">
        <f>IFERROR(Y54/Q54,"-")</f>
        <v>136.36363636364</v>
      </c>
      <c r="AA54" s="187">
        <f>IFERROR(Y54/W54,"-")</f>
        <v>3000</v>
      </c>
      <c r="AB54" s="181">
        <f>SUM(Y54:Y55)-SUM(K54:K55)</f>
        <v>185000</v>
      </c>
      <c r="AC54" s="85">
        <f>SUM(Y54:Y55)/SUM(K54:K55)</f>
        <v>2.2333333333333</v>
      </c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>
        <v>1</v>
      </c>
      <c r="AO54" s="101">
        <f>IF(Q54=0,"",IF(AN54=0,"",(AN54/Q54)))</f>
        <v>0.045454545454545</v>
      </c>
      <c r="AP54" s="100"/>
      <c r="AQ54" s="102">
        <f>IFERROR(AP54/AN54,"-")</f>
        <v>0</v>
      </c>
      <c r="AR54" s="103"/>
      <c r="AS54" s="104">
        <f>IFERROR(AR54/AN54,"-")</f>
        <v>0</v>
      </c>
      <c r="AT54" s="105"/>
      <c r="AU54" s="105"/>
      <c r="AV54" s="105"/>
      <c r="AW54" s="106">
        <v>2</v>
      </c>
      <c r="AX54" s="107">
        <f>IF(Q54=0,"",IF(AW54=0,"",(AW54/Q54)))</f>
        <v>0.090909090909091</v>
      </c>
      <c r="AY54" s="106"/>
      <c r="AZ54" s="108">
        <f>IFERROR(AY54/AW54,"-")</f>
        <v>0</v>
      </c>
      <c r="BA54" s="109"/>
      <c r="BB54" s="110">
        <f>IFERROR(BA54/AW54,"-")</f>
        <v>0</v>
      </c>
      <c r="BC54" s="111"/>
      <c r="BD54" s="111"/>
      <c r="BE54" s="111"/>
      <c r="BF54" s="112">
        <v>1</v>
      </c>
      <c r="BG54" s="113">
        <f>IF(Q54=0,"",IF(BF54=0,"",(BF54/Q54)))</f>
        <v>0.045454545454545</v>
      </c>
      <c r="BH54" s="112"/>
      <c r="BI54" s="114">
        <f>IFERROR(BH54/BF54,"-")</f>
        <v>0</v>
      </c>
      <c r="BJ54" s="115"/>
      <c r="BK54" s="116">
        <f>IFERROR(BJ54/BF54,"-")</f>
        <v>0</v>
      </c>
      <c r="BL54" s="117"/>
      <c r="BM54" s="117"/>
      <c r="BN54" s="117"/>
      <c r="BO54" s="119">
        <v>11</v>
      </c>
      <c r="BP54" s="120">
        <f>IF(Q54=0,"",IF(BO54=0,"",(BO54/Q54)))</f>
        <v>0.5</v>
      </c>
      <c r="BQ54" s="121">
        <v>1</v>
      </c>
      <c r="BR54" s="122">
        <f>IFERROR(BQ54/BO54,"-")</f>
        <v>0.090909090909091</v>
      </c>
      <c r="BS54" s="123">
        <v>3000</v>
      </c>
      <c r="BT54" s="124">
        <f>IFERROR(BS54/BO54,"-")</f>
        <v>272.72727272727</v>
      </c>
      <c r="BU54" s="125">
        <v>1</v>
      </c>
      <c r="BV54" s="125"/>
      <c r="BW54" s="125"/>
      <c r="BX54" s="126">
        <v>7</v>
      </c>
      <c r="BY54" s="127">
        <f>IF(Q54=0,"",IF(BX54=0,"",(BX54/Q54)))</f>
        <v>0.31818181818182</v>
      </c>
      <c r="BZ54" s="128"/>
      <c r="CA54" s="129">
        <f>IFERROR(BZ54/BX54,"-")</f>
        <v>0</v>
      </c>
      <c r="CB54" s="130"/>
      <c r="CC54" s="131">
        <f>IFERROR(CB54/BX54,"-")</f>
        <v>0</v>
      </c>
      <c r="CD54" s="132"/>
      <c r="CE54" s="132"/>
      <c r="CF54" s="132"/>
      <c r="CG54" s="133"/>
      <c r="CH54" s="134">
        <f>IF(Q54=0,"",IF(CG54=0,"",(CG54/Q54)))</f>
        <v>0</v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1</v>
      </c>
      <c r="CQ54" s="141">
        <v>3000</v>
      </c>
      <c r="CR54" s="141">
        <v>3000</v>
      </c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164</v>
      </c>
      <c r="C55" s="189" t="s">
        <v>58</v>
      </c>
      <c r="D55" s="189"/>
      <c r="E55" s="189" t="s">
        <v>59</v>
      </c>
      <c r="F55" s="189" t="s">
        <v>60</v>
      </c>
      <c r="G55" s="189" t="s">
        <v>66</v>
      </c>
      <c r="H55" s="89"/>
      <c r="I55" s="89"/>
      <c r="J55" s="89"/>
      <c r="K55" s="181"/>
      <c r="L55" s="80">
        <v>47</v>
      </c>
      <c r="M55" s="80">
        <v>39</v>
      </c>
      <c r="N55" s="80">
        <v>9</v>
      </c>
      <c r="O55" s="91">
        <v>7</v>
      </c>
      <c r="P55" s="92">
        <v>0</v>
      </c>
      <c r="Q55" s="93">
        <f>O55+P55</f>
        <v>7</v>
      </c>
      <c r="R55" s="81">
        <f>IFERROR(Q55/N55,"-")</f>
        <v>0.77777777777778</v>
      </c>
      <c r="S55" s="80">
        <v>0</v>
      </c>
      <c r="T55" s="80">
        <v>1</v>
      </c>
      <c r="U55" s="81">
        <f>IFERROR(T55/(Q55),"-")</f>
        <v>0.14285714285714</v>
      </c>
      <c r="V55" s="82"/>
      <c r="W55" s="83">
        <v>1</v>
      </c>
      <c r="X55" s="81">
        <f>IF(Q55=0,"-",W55/Q55)</f>
        <v>0.14285714285714</v>
      </c>
      <c r="Y55" s="186">
        <v>332000</v>
      </c>
      <c r="Z55" s="187">
        <f>IFERROR(Y55/Q55,"-")</f>
        <v>47428.571428571</v>
      </c>
      <c r="AA55" s="187">
        <f>IFERROR(Y55/W55,"-")</f>
        <v>332000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>
        <v>1</v>
      </c>
      <c r="AX55" s="107">
        <f>IF(Q55=0,"",IF(AW55=0,"",(AW55/Q55)))</f>
        <v>0.14285714285714</v>
      </c>
      <c r="AY55" s="106"/>
      <c r="AZ55" s="108">
        <f>IFERROR(AY55/AW55,"-")</f>
        <v>0</v>
      </c>
      <c r="BA55" s="109"/>
      <c r="BB55" s="110">
        <f>IFERROR(BA55/AW55,"-")</f>
        <v>0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>
        <v>3</v>
      </c>
      <c r="BP55" s="120">
        <f>IF(Q55=0,"",IF(BO55=0,"",(BO55/Q55)))</f>
        <v>0.42857142857143</v>
      </c>
      <c r="BQ55" s="121"/>
      <c r="BR55" s="122">
        <f>IFERROR(BQ55/BO55,"-")</f>
        <v>0</v>
      </c>
      <c r="BS55" s="123"/>
      <c r="BT55" s="124">
        <f>IFERROR(BS55/BO55,"-")</f>
        <v>0</v>
      </c>
      <c r="BU55" s="125"/>
      <c r="BV55" s="125"/>
      <c r="BW55" s="125"/>
      <c r="BX55" s="126">
        <v>3</v>
      </c>
      <c r="BY55" s="127">
        <f>IF(Q55=0,"",IF(BX55=0,"",(BX55/Q55)))</f>
        <v>0.42857142857143</v>
      </c>
      <c r="BZ55" s="128">
        <v>2</v>
      </c>
      <c r="CA55" s="129">
        <f>IFERROR(BZ55/BX55,"-")</f>
        <v>0.66666666666667</v>
      </c>
      <c r="CB55" s="130">
        <v>338000</v>
      </c>
      <c r="CC55" s="131">
        <f>IFERROR(CB55/BX55,"-")</f>
        <v>112666.66666667</v>
      </c>
      <c r="CD55" s="132"/>
      <c r="CE55" s="132">
        <v>1</v>
      </c>
      <c r="CF55" s="132">
        <v>1</v>
      </c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1</v>
      </c>
      <c r="CQ55" s="141">
        <v>332000</v>
      </c>
      <c r="CR55" s="141">
        <v>332000</v>
      </c>
      <c r="CS55" s="141"/>
      <c r="CT55" s="142" t="str">
        <f>IF(AND(CR55=0,CS55=0),"",IF(AND(CR55&lt;=100000,CS55&lt;=100000),"",IF(CR55/CQ55&gt;0.7,"男高",IF(CS55/CQ55&gt;0.7,"女高",""))))</f>
        <v>男高</v>
      </c>
    </row>
    <row r="56" spans="1:99">
      <c r="A56" s="79">
        <f>AC56</f>
        <v>0.46153846153846</v>
      </c>
      <c r="B56" s="189" t="s">
        <v>165</v>
      </c>
      <c r="C56" s="189" t="s">
        <v>58</v>
      </c>
      <c r="D56" s="189"/>
      <c r="E56" s="189" t="s">
        <v>59</v>
      </c>
      <c r="F56" s="189" t="s">
        <v>60</v>
      </c>
      <c r="G56" s="189" t="s">
        <v>61</v>
      </c>
      <c r="H56" s="89" t="s">
        <v>166</v>
      </c>
      <c r="I56" s="89" t="s">
        <v>72</v>
      </c>
      <c r="J56" s="190" t="s">
        <v>86</v>
      </c>
      <c r="K56" s="181">
        <v>130000</v>
      </c>
      <c r="L56" s="80">
        <v>34</v>
      </c>
      <c r="M56" s="80">
        <v>0</v>
      </c>
      <c r="N56" s="80">
        <v>118</v>
      </c>
      <c r="O56" s="91">
        <v>12</v>
      </c>
      <c r="P56" s="92">
        <v>0</v>
      </c>
      <c r="Q56" s="93">
        <f>O56+P56</f>
        <v>12</v>
      </c>
      <c r="R56" s="81">
        <f>IFERROR(Q56/N56,"-")</f>
        <v>0.10169491525424</v>
      </c>
      <c r="S56" s="80">
        <v>0</v>
      </c>
      <c r="T56" s="80">
        <v>3</v>
      </c>
      <c r="U56" s="81">
        <f>IFERROR(T56/(Q56),"-")</f>
        <v>0.25</v>
      </c>
      <c r="V56" s="82">
        <f>IFERROR(K56/SUM(Q56:Q57),"-")</f>
        <v>7647.0588235294</v>
      </c>
      <c r="W56" s="83">
        <v>3</v>
      </c>
      <c r="X56" s="81">
        <f>IF(Q56=0,"-",W56/Q56)</f>
        <v>0.25</v>
      </c>
      <c r="Y56" s="186">
        <v>60000</v>
      </c>
      <c r="Z56" s="187">
        <f>IFERROR(Y56/Q56,"-")</f>
        <v>5000</v>
      </c>
      <c r="AA56" s="187">
        <f>IFERROR(Y56/W56,"-")</f>
        <v>20000</v>
      </c>
      <c r="AB56" s="181">
        <f>SUM(Y56:Y57)-SUM(K56:K57)</f>
        <v>-70000</v>
      </c>
      <c r="AC56" s="85">
        <f>SUM(Y56:Y57)/SUM(K56:K57)</f>
        <v>0.46153846153846</v>
      </c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>
        <v>2</v>
      </c>
      <c r="AO56" s="101">
        <f>IF(Q56=0,"",IF(AN56=0,"",(AN56/Q56)))</f>
        <v>0.16666666666667</v>
      </c>
      <c r="AP56" s="100"/>
      <c r="AQ56" s="102">
        <f>IFERROR(AP56/AN56,"-")</f>
        <v>0</v>
      </c>
      <c r="AR56" s="103"/>
      <c r="AS56" s="104">
        <f>IFERROR(AR56/AN56,"-")</f>
        <v>0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>
        <v>4</v>
      </c>
      <c r="BG56" s="113">
        <f>IF(Q56=0,"",IF(BF56=0,"",(BF56/Q56)))</f>
        <v>0.33333333333333</v>
      </c>
      <c r="BH56" s="112"/>
      <c r="BI56" s="114">
        <f>IFERROR(BH56/BF56,"-")</f>
        <v>0</v>
      </c>
      <c r="BJ56" s="115"/>
      <c r="BK56" s="116">
        <f>IFERROR(BJ56/BF56,"-")</f>
        <v>0</v>
      </c>
      <c r="BL56" s="117"/>
      <c r="BM56" s="117"/>
      <c r="BN56" s="117"/>
      <c r="BO56" s="119">
        <v>4</v>
      </c>
      <c r="BP56" s="120">
        <f>IF(Q56=0,"",IF(BO56=0,"",(BO56/Q56)))</f>
        <v>0.33333333333333</v>
      </c>
      <c r="BQ56" s="121">
        <v>3</v>
      </c>
      <c r="BR56" s="122">
        <f>IFERROR(BQ56/BO56,"-")</f>
        <v>0.75</v>
      </c>
      <c r="BS56" s="123">
        <v>60000</v>
      </c>
      <c r="BT56" s="124">
        <f>IFERROR(BS56/BO56,"-")</f>
        <v>15000</v>
      </c>
      <c r="BU56" s="125">
        <v>1</v>
      </c>
      <c r="BV56" s="125"/>
      <c r="BW56" s="125">
        <v>2</v>
      </c>
      <c r="BX56" s="126">
        <v>2</v>
      </c>
      <c r="BY56" s="127">
        <f>IF(Q56=0,"",IF(BX56=0,"",(BX56/Q56)))</f>
        <v>0.16666666666667</v>
      </c>
      <c r="BZ56" s="128"/>
      <c r="CA56" s="129">
        <f>IFERROR(BZ56/BX56,"-")</f>
        <v>0</v>
      </c>
      <c r="CB56" s="130"/>
      <c r="CC56" s="131">
        <f>IFERROR(CB56/BX56,"-")</f>
        <v>0</v>
      </c>
      <c r="CD56" s="132"/>
      <c r="CE56" s="132"/>
      <c r="CF56" s="132"/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3</v>
      </c>
      <c r="CQ56" s="141">
        <v>60000</v>
      </c>
      <c r="CR56" s="141">
        <v>35000</v>
      </c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167</v>
      </c>
      <c r="C57" s="189" t="s">
        <v>58</v>
      </c>
      <c r="D57" s="189"/>
      <c r="E57" s="189" t="s">
        <v>59</v>
      </c>
      <c r="F57" s="189" t="s">
        <v>60</v>
      </c>
      <c r="G57" s="189" t="s">
        <v>66</v>
      </c>
      <c r="H57" s="89"/>
      <c r="I57" s="89"/>
      <c r="J57" s="89"/>
      <c r="K57" s="181"/>
      <c r="L57" s="80">
        <v>47</v>
      </c>
      <c r="M57" s="80">
        <v>31</v>
      </c>
      <c r="N57" s="80">
        <v>12</v>
      </c>
      <c r="O57" s="91">
        <v>5</v>
      </c>
      <c r="P57" s="92">
        <v>0</v>
      </c>
      <c r="Q57" s="93">
        <f>O57+P57</f>
        <v>5</v>
      </c>
      <c r="R57" s="81">
        <f>IFERROR(Q57/N57,"-")</f>
        <v>0.41666666666667</v>
      </c>
      <c r="S57" s="80">
        <v>1</v>
      </c>
      <c r="T57" s="80">
        <v>0</v>
      </c>
      <c r="U57" s="81">
        <f>IFERROR(T57/(Q57),"-")</f>
        <v>0</v>
      </c>
      <c r="V57" s="82"/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>
        <f>IF(Q57=0,"",IF(BF57=0,"",(BF57/Q57)))</f>
        <v>0</v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>
        <v>2</v>
      </c>
      <c r="BP57" s="120">
        <f>IF(Q57=0,"",IF(BO57=0,"",(BO57/Q57)))</f>
        <v>0.4</v>
      </c>
      <c r="BQ57" s="121"/>
      <c r="BR57" s="122">
        <f>IFERROR(BQ57/BO57,"-")</f>
        <v>0</v>
      </c>
      <c r="BS57" s="123"/>
      <c r="BT57" s="124">
        <f>IFERROR(BS57/BO57,"-")</f>
        <v>0</v>
      </c>
      <c r="BU57" s="125"/>
      <c r="BV57" s="125"/>
      <c r="BW57" s="125"/>
      <c r="BX57" s="126">
        <v>2</v>
      </c>
      <c r="BY57" s="127">
        <f>IF(Q57=0,"",IF(BX57=0,"",(BX57/Q57)))</f>
        <v>0.4</v>
      </c>
      <c r="BZ57" s="128"/>
      <c r="CA57" s="129">
        <f>IFERROR(BZ57/BX57,"-")</f>
        <v>0</v>
      </c>
      <c r="CB57" s="130"/>
      <c r="CC57" s="131">
        <f>IFERROR(CB57/BX57,"-")</f>
        <v>0</v>
      </c>
      <c r="CD57" s="132"/>
      <c r="CE57" s="132"/>
      <c r="CF57" s="132"/>
      <c r="CG57" s="133">
        <v>1</v>
      </c>
      <c r="CH57" s="134">
        <f>IF(Q57=0,"",IF(CG57=0,"",(CG57/Q57)))</f>
        <v>0.2</v>
      </c>
      <c r="CI57" s="135"/>
      <c r="CJ57" s="136">
        <f>IFERROR(CI57/CG57,"-")</f>
        <v>0</v>
      </c>
      <c r="CK57" s="137"/>
      <c r="CL57" s="138">
        <f>IFERROR(CK57/CG57,"-")</f>
        <v>0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>
        <f>AC58</f>
        <v>1.7</v>
      </c>
      <c r="B58" s="189" t="s">
        <v>168</v>
      </c>
      <c r="C58" s="189" t="s">
        <v>58</v>
      </c>
      <c r="D58" s="189"/>
      <c r="E58" s="189" t="s">
        <v>59</v>
      </c>
      <c r="F58" s="189" t="s">
        <v>60</v>
      </c>
      <c r="G58" s="189" t="s">
        <v>61</v>
      </c>
      <c r="H58" s="89" t="s">
        <v>99</v>
      </c>
      <c r="I58" s="89" t="s">
        <v>63</v>
      </c>
      <c r="J58" s="191" t="s">
        <v>90</v>
      </c>
      <c r="K58" s="181">
        <v>120000</v>
      </c>
      <c r="L58" s="80">
        <v>43</v>
      </c>
      <c r="M58" s="80">
        <v>0</v>
      </c>
      <c r="N58" s="80">
        <v>153</v>
      </c>
      <c r="O58" s="91">
        <v>18</v>
      </c>
      <c r="P58" s="92">
        <v>0</v>
      </c>
      <c r="Q58" s="93">
        <f>O58+P58</f>
        <v>18</v>
      </c>
      <c r="R58" s="81">
        <f>IFERROR(Q58/N58,"-")</f>
        <v>0.11764705882353</v>
      </c>
      <c r="S58" s="80">
        <v>2</v>
      </c>
      <c r="T58" s="80">
        <v>6</v>
      </c>
      <c r="U58" s="81">
        <f>IFERROR(T58/(Q58),"-")</f>
        <v>0.33333333333333</v>
      </c>
      <c r="V58" s="82">
        <f>IFERROR(K58/SUM(Q58:Q59),"-")</f>
        <v>5000</v>
      </c>
      <c r="W58" s="83">
        <v>4</v>
      </c>
      <c r="X58" s="81">
        <f>IF(Q58=0,"-",W58/Q58)</f>
        <v>0.22222222222222</v>
      </c>
      <c r="Y58" s="186">
        <v>29000</v>
      </c>
      <c r="Z58" s="187">
        <f>IFERROR(Y58/Q58,"-")</f>
        <v>1611.1111111111</v>
      </c>
      <c r="AA58" s="187">
        <f>IFERROR(Y58/W58,"-")</f>
        <v>7250</v>
      </c>
      <c r="AB58" s="181">
        <f>SUM(Y58:Y59)-SUM(K58:K59)</f>
        <v>84000</v>
      </c>
      <c r="AC58" s="85">
        <f>SUM(Y58:Y59)/SUM(K58:K59)</f>
        <v>1.7</v>
      </c>
      <c r="AD58" s="78"/>
      <c r="AE58" s="94">
        <v>1</v>
      </c>
      <c r="AF58" s="95">
        <f>IF(Q58=0,"",IF(AE58=0,"",(AE58/Q58)))</f>
        <v>0.055555555555556</v>
      </c>
      <c r="AG58" s="94"/>
      <c r="AH58" s="96">
        <f>IFERROR(AG58/AE58,"-")</f>
        <v>0</v>
      </c>
      <c r="AI58" s="97"/>
      <c r="AJ58" s="98">
        <f>IFERROR(AI58/AE58,"-")</f>
        <v>0</v>
      </c>
      <c r="AK58" s="99"/>
      <c r="AL58" s="99"/>
      <c r="AM58" s="99"/>
      <c r="AN58" s="100">
        <v>2</v>
      </c>
      <c r="AO58" s="101">
        <f>IF(Q58=0,"",IF(AN58=0,"",(AN58/Q58)))</f>
        <v>0.11111111111111</v>
      </c>
      <c r="AP58" s="100"/>
      <c r="AQ58" s="102">
        <f>IFERROR(AP58/AN58,"-")</f>
        <v>0</v>
      </c>
      <c r="AR58" s="103"/>
      <c r="AS58" s="104">
        <f>IFERROR(AR58/AN58,"-")</f>
        <v>0</v>
      </c>
      <c r="AT58" s="105"/>
      <c r="AU58" s="105"/>
      <c r="AV58" s="105"/>
      <c r="AW58" s="106">
        <v>1</v>
      </c>
      <c r="AX58" s="107">
        <f>IF(Q58=0,"",IF(AW58=0,"",(AW58/Q58)))</f>
        <v>0.055555555555556</v>
      </c>
      <c r="AY58" s="106"/>
      <c r="AZ58" s="108">
        <f>IFERROR(AY58/AW58,"-")</f>
        <v>0</v>
      </c>
      <c r="BA58" s="109"/>
      <c r="BB58" s="110">
        <f>IFERROR(BA58/AW58,"-")</f>
        <v>0</v>
      </c>
      <c r="BC58" s="111"/>
      <c r="BD58" s="111"/>
      <c r="BE58" s="111"/>
      <c r="BF58" s="112">
        <v>5</v>
      </c>
      <c r="BG58" s="113">
        <f>IF(Q58=0,"",IF(BF58=0,"",(BF58/Q58)))</f>
        <v>0.27777777777778</v>
      </c>
      <c r="BH58" s="112">
        <v>2</v>
      </c>
      <c r="BI58" s="114">
        <f>IFERROR(BH58/BF58,"-")</f>
        <v>0.4</v>
      </c>
      <c r="BJ58" s="115">
        <v>20000</v>
      </c>
      <c r="BK58" s="116">
        <f>IFERROR(BJ58/BF58,"-")</f>
        <v>4000</v>
      </c>
      <c r="BL58" s="117">
        <v>1</v>
      </c>
      <c r="BM58" s="117">
        <v>1</v>
      </c>
      <c r="BN58" s="117"/>
      <c r="BO58" s="119">
        <v>4</v>
      </c>
      <c r="BP58" s="120">
        <f>IF(Q58=0,"",IF(BO58=0,"",(BO58/Q58)))</f>
        <v>0.22222222222222</v>
      </c>
      <c r="BQ58" s="121">
        <v>2</v>
      </c>
      <c r="BR58" s="122">
        <f>IFERROR(BQ58/BO58,"-")</f>
        <v>0.5</v>
      </c>
      <c r="BS58" s="123">
        <v>9000</v>
      </c>
      <c r="BT58" s="124">
        <f>IFERROR(BS58/BO58,"-")</f>
        <v>2250</v>
      </c>
      <c r="BU58" s="125">
        <v>1</v>
      </c>
      <c r="BV58" s="125">
        <v>1</v>
      </c>
      <c r="BW58" s="125"/>
      <c r="BX58" s="126">
        <v>4</v>
      </c>
      <c r="BY58" s="127">
        <f>IF(Q58=0,"",IF(BX58=0,"",(BX58/Q58)))</f>
        <v>0.22222222222222</v>
      </c>
      <c r="BZ58" s="128"/>
      <c r="CA58" s="129">
        <f>IFERROR(BZ58/BX58,"-")</f>
        <v>0</v>
      </c>
      <c r="CB58" s="130"/>
      <c r="CC58" s="131">
        <f>IFERROR(CB58/BX58,"-")</f>
        <v>0</v>
      </c>
      <c r="CD58" s="132"/>
      <c r="CE58" s="132"/>
      <c r="CF58" s="132"/>
      <c r="CG58" s="133">
        <v>1</v>
      </c>
      <c r="CH58" s="134">
        <f>IF(Q58=0,"",IF(CG58=0,"",(CG58/Q58)))</f>
        <v>0.055555555555556</v>
      </c>
      <c r="CI58" s="135"/>
      <c r="CJ58" s="136">
        <f>IFERROR(CI58/CG58,"-")</f>
        <v>0</v>
      </c>
      <c r="CK58" s="137"/>
      <c r="CL58" s="138">
        <f>IFERROR(CK58/CG58,"-")</f>
        <v>0</v>
      </c>
      <c r="CM58" s="139"/>
      <c r="CN58" s="139"/>
      <c r="CO58" s="139"/>
      <c r="CP58" s="140">
        <v>4</v>
      </c>
      <c r="CQ58" s="141">
        <v>29000</v>
      </c>
      <c r="CR58" s="141">
        <v>15000</v>
      </c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169</v>
      </c>
      <c r="C59" s="189" t="s">
        <v>58</v>
      </c>
      <c r="D59" s="189"/>
      <c r="E59" s="189" t="s">
        <v>59</v>
      </c>
      <c r="F59" s="189" t="s">
        <v>60</v>
      </c>
      <c r="G59" s="189" t="s">
        <v>66</v>
      </c>
      <c r="H59" s="89"/>
      <c r="I59" s="89"/>
      <c r="J59" s="89"/>
      <c r="K59" s="181"/>
      <c r="L59" s="80">
        <v>74</v>
      </c>
      <c r="M59" s="80">
        <v>47</v>
      </c>
      <c r="N59" s="80">
        <v>21</v>
      </c>
      <c r="O59" s="91">
        <v>6</v>
      </c>
      <c r="P59" s="92">
        <v>0</v>
      </c>
      <c r="Q59" s="93">
        <f>O59+P59</f>
        <v>6</v>
      </c>
      <c r="R59" s="81">
        <f>IFERROR(Q59/N59,"-")</f>
        <v>0.28571428571429</v>
      </c>
      <c r="S59" s="80">
        <v>2</v>
      </c>
      <c r="T59" s="80">
        <v>0</v>
      </c>
      <c r="U59" s="81">
        <f>IFERROR(T59/(Q59),"-")</f>
        <v>0</v>
      </c>
      <c r="V59" s="82"/>
      <c r="W59" s="83">
        <v>1</v>
      </c>
      <c r="X59" s="81">
        <f>IF(Q59=0,"-",W59/Q59)</f>
        <v>0.16666666666667</v>
      </c>
      <c r="Y59" s="186">
        <v>175000</v>
      </c>
      <c r="Z59" s="187">
        <f>IFERROR(Y59/Q59,"-")</f>
        <v>29166.666666667</v>
      </c>
      <c r="AA59" s="187">
        <f>IFERROR(Y59/W59,"-")</f>
        <v>175000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>
        <f>IF(Q59=0,"",IF(BF59=0,"",(BF59/Q59)))</f>
        <v>0</v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>
        <f>IF(Q59=0,"",IF(BO59=0,"",(BO59/Q59)))</f>
        <v>0</v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>
        <v>4</v>
      </c>
      <c r="BY59" s="127">
        <f>IF(Q59=0,"",IF(BX59=0,"",(BX59/Q59)))</f>
        <v>0.66666666666667</v>
      </c>
      <c r="BZ59" s="128">
        <v>1</v>
      </c>
      <c r="CA59" s="129">
        <f>IFERROR(BZ59/BX59,"-")</f>
        <v>0.25</v>
      </c>
      <c r="CB59" s="130">
        <v>175000</v>
      </c>
      <c r="CC59" s="131">
        <f>IFERROR(CB59/BX59,"-")</f>
        <v>43750</v>
      </c>
      <c r="CD59" s="132"/>
      <c r="CE59" s="132"/>
      <c r="CF59" s="132">
        <v>1</v>
      </c>
      <c r="CG59" s="133">
        <v>2</v>
      </c>
      <c r="CH59" s="134">
        <f>IF(Q59=0,"",IF(CG59=0,"",(CG59/Q59)))</f>
        <v>0.33333333333333</v>
      </c>
      <c r="CI59" s="135"/>
      <c r="CJ59" s="136">
        <f>IFERROR(CI59/CG59,"-")</f>
        <v>0</v>
      </c>
      <c r="CK59" s="137"/>
      <c r="CL59" s="138">
        <f>IFERROR(CK59/CG59,"-")</f>
        <v>0</v>
      </c>
      <c r="CM59" s="139"/>
      <c r="CN59" s="139"/>
      <c r="CO59" s="139"/>
      <c r="CP59" s="140">
        <v>1</v>
      </c>
      <c r="CQ59" s="141">
        <v>175000</v>
      </c>
      <c r="CR59" s="141">
        <v>175000</v>
      </c>
      <c r="CS59" s="141"/>
      <c r="CT59" s="142" t="str">
        <f>IF(AND(CR59=0,CS59=0),"",IF(AND(CR59&lt;=100000,CS59&lt;=100000),"",IF(CR59/CQ59&gt;0.7,"男高",IF(CS59/CQ59&gt;0.7,"女高",""))))</f>
        <v>男高</v>
      </c>
    </row>
    <row r="60" spans="1:99">
      <c r="A60" s="79">
        <f>AC60</f>
        <v>0.3</v>
      </c>
      <c r="B60" s="189" t="s">
        <v>170</v>
      </c>
      <c r="C60" s="189" t="s">
        <v>58</v>
      </c>
      <c r="D60" s="189"/>
      <c r="E60" s="189" t="s">
        <v>68</v>
      </c>
      <c r="F60" s="189" t="s">
        <v>69</v>
      </c>
      <c r="G60" s="189" t="s">
        <v>70</v>
      </c>
      <c r="H60" s="89" t="s">
        <v>99</v>
      </c>
      <c r="I60" s="89" t="s">
        <v>63</v>
      </c>
      <c r="J60" s="191" t="s">
        <v>171</v>
      </c>
      <c r="K60" s="181">
        <v>120000</v>
      </c>
      <c r="L60" s="80">
        <v>0</v>
      </c>
      <c r="M60" s="80">
        <v>0</v>
      </c>
      <c r="N60" s="80">
        <v>56</v>
      </c>
      <c r="O60" s="91">
        <v>0</v>
      </c>
      <c r="P60" s="92">
        <v>0</v>
      </c>
      <c r="Q60" s="93">
        <f>O60+P60</f>
        <v>0</v>
      </c>
      <c r="R60" s="81">
        <f>IFERROR(Q60/N60,"-")</f>
        <v>0</v>
      </c>
      <c r="S60" s="80">
        <v>0</v>
      </c>
      <c r="T60" s="80">
        <v>0</v>
      </c>
      <c r="U60" s="81" t="str">
        <f>IFERROR(T60/(Q60),"-")</f>
        <v>-</v>
      </c>
      <c r="V60" s="82">
        <f>IFERROR(K60/SUM(Q60:Q61),"-")</f>
        <v>7500</v>
      </c>
      <c r="W60" s="83">
        <v>0</v>
      </c>
      <c r="X60" s="81" t="str">
        <f>IF(Q60=0,"-",W60/Q60)</f>
        <v>-</v>
      </c>
      <c r="Y60" s="186">
        <v>0</v>
      </c>
      <c r="Z60" s="187" t="str">
        <f>IFERROR(Y60/Q60,"-")</f>
        <v>-</v>
      </c>
      <c r="AA60" s="187" t="str">
        <f>IFERROR(Y60/W60,"-")</f>
        <v>-</v>
      </c>
      <c r="AB60" s="181">
        <f>SUM(Y60:Y61)-SUM(K60:K61)</f>
        <v>-84000</v>
      </c>
      <c r="AC60" s="85">
        <f>SUM(Y60:Y61)/SUM(K60:K61)</f>
        <v>0.3</v>
      </c>
      <c r="AD60" s="78"/>
      <c r="AE60" s="94"/>
      <c r="AF60" s="95" t="str">
        <f>IF(Q60=0,"",IF(AE60=0,"",(AE60/Q60)))</f>
        <v/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 t="str">
        <f>IF(Q60=0,"",IF(AN60=0,"",(AN60/Q60)))</f>
        <v/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 t="str">
        <f>IF(Q60=0,"",IF(AW60=0,"",(AW60/Q60)))</f>
        <v/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 t="str">
        <f>IF(Q60=0,"",IF(BF60=0,"",(BF60/Q60)))</f>
        <v/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/>
      <c r="BP60" s="120" t="str">
        <f>IF(Q60=0,"",IF(BO60=0,"",(BO60/Q60)))</f>
        <v/>
      </c>
      <c r="BQ60" s="121"/>
      <c r="BR60" s="122" t="str">
        <f>IFERROR(BQ60/BO60,"-")</f>
        <v>-</v>
      </c>
      <c r="BS60" s="123"/>
      <c r="BT60" s="124" t="str">
        <f>IFERROR(BS60/BO60,"-")</f>
        <v>-</v>
      </c>
      <c r="BU60" s="125"/>
      <c r="BV60" s="125"/>
      <c r="BW60" s="125"/>
      <c r="BX60" s="126"/>
      <c r="BY60" s="127" t="str">
        <f>IF(Q60=0,"",IF(BX60=0,"",(BX60/Q60)))</f>
        <v/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 t="str">
        <f>IF(Q60=0,"",IF(CG60=0,"",(CG60/Q60)))</f>
        <v/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172</v>
      </c>
      <c r="C61" s="189" t="s">
        <v>58</v>
      </c>
      <c r="D61" s="189"/>
      <c r="E61" s="189" t="s">
        <v>68</v>
      </c>
      <c r="F61" s="189" t="s">
        <v>69</v>
      </c>
      <c r="G61" s="189" t="s">
        <v>66</v>
      </c>
      <c r="H61" s="89"/>
      <c r="I61" s="89"/>
      <c r="J61" s="89"/>
      <c r="K61" s="181"/>
      <c r="L61" s="80">
        <v>112</v>
      </c>
      <c r="M61" s="80">
        <v>58</v>
      </c>
      <c r="N61" s="80">
        <v>43</v>
      </c>
      <c r="O61" s="91">
        <v>16</v>
      </c>
      <c r="P61" s="92">
        <v>0</v>
      </c>
      <c r="Q61" s="93">
        <f>O61+P61</f>
        <v>16</v>
      </c>
      <c r="R61" s="81">
        <f>IFERROR(Q61/N61,"-")</f>
        <v>0.37209302325581</v>
      </c>
      <c r="S61" s="80">
        <v>5</v>
      </c>
      <c r="T61" s="80">
        <v>2</v>
      </c>
      <c r="U61" s="81">
        <f>IFERROR(T61/(Q61),"-")</f>
        <v>0.125</v>
      </c>
      <c r="V61" s="82"/>
      <c r="W61" s="83">
        <v>1</v>
      </c>
      <c r="X61" s="81">
        <f>IF(Q61=0,"-",W61/Q61)</f>
        <v>0.0625</v>
      </c>
      <c r="Y61" s="186">
        <v>36000</v>
      </c>
      <c r="Z61" s="187">
        <f>IFERROR(Y61/Q61,"-")</f>
        <v>2250</v>
      </c>
      <c r="AA61" s="187">
        <f>IFERROR(Y61/W61,"-")</f>
        <v>36000</v>
      </c>
      <c r="AB61" s="181"/>
      <c r="AC61" s="85"/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>
        <v>2</v>
      </c>
      <c r="AO61" s="101">
        <f>IF(Q61=0,"",IF(AN61=0,"",(AN61/Q61)))</f>
        <v>0.125</v>
      </c>
      <c r="AP61" s="100"/>
      <c r="AQ61" s="102">
        <f>IFERROR(AP61/AN61,"-")</f>
        <v>0</v>
      </c>
      <c r="AR61" s="103"/>
      <c r="AS61" s="104">
        <f>IFERROR(AR61/AN61,"-")</f>
        <v>0</v>
      </c>
      <c r="AT61" s="105"/>
      <c r="AU61" s="105"/>
      <c r="AV61" s="105"/>
      <c r="AW61" s="106">
        <v>2</v>
      </c>
      <c r="AX61" s="107">
        <f>IF(Q61=0,"",IF(AW61=0,"",(AW61/Q61)))</f>
        <v>0.125</v>
      </c>
      <c r="AY61" s="106"/>
      <c r="AZ61" s="108">
        <f>IFERROR(AY61/AW61,"-")</f>
        <v>0</v>
      </c>
      <c r="BA61" s="109"/>
      <c r="BB61" s="110">
        <f>IFERROR(BA61/AW61,"-")</f>
        <v>0</v>
      </c>
      <c r="BC61" s="111"/>
      <c r="BD61" s="111"/>
      <c r="BE61" s="111"/>
      <c r="BF61" s="112">
        <v>4</v>
      </c>
      <c r="BG61" s="113">
        <f>IF(Q61=0,"",IF(BF61=0,"",(BF61/Q61)))</f>
        <v>0.25</v>
      </c>
      <c r="BH61" s="112"/>
      <c r="BI61" s="114">
        <f>IFERROR(BH61/BF61,"-")</f>
        <v>0</v>
      </c>
      <c r="BJ61" s="115"/>
      <c r="BK61" s="116">
        <f>IFERROR(BJ61/BF61,"-")</f>
        <v>0</v>
      </c>
      <c r="BL61" s="117"/>
      <c r="BM61" s="117"/>
      <c r="BN61" s="117"/>
      <c r="BO61" s="119">
        <v>2</v>
      </c>
      <c r="BP61" s="120">
        <f>IF(Q61=0,"",IF(BO61=0,"",(BO61/Q61)))</f>
        <v>0.125</v>
      </c>
      <c r="BQ61" s="121"/>
      <c r="BR61" s="122">
        <f>IFERROR(BQ61/BO61,"-")</f>
        <v>0</v>
      </c>
      <c r="BS61" s="123"/>
      <c r="BT61" s="124">
        <f>IFERROR(BS61/BO61,"-")</f>
        <v>0</v>
      </c>
      <c r="BU61" s="125"/>
      <c r="BV61" s="125"/>
      <c r="BW61" s="125"/>
      <c r="BX61" s="126">
        <v>4</v>
      </c>
      <c r="BY61" s="127">
        <f>IF(Q61=0,"",IF(BX61=0,"",(BX61/Q61)))</f>
        <v>0.25</v>
      </c>
      <c r="BZ61" s="128">
        <v>1</v>
      </c>
      <c r="CA61" s="129">
        <f>IFERROR(BZ61/BX61,"-")</f>
        <v>0.25</v>
      </c>
      <c r="CB61" s="130">
        <v>36000</v>
      </c>
      <c r="CC61" s="131">
        <f>IFERROR(CB61/BX61,"-")</f>
        <v>9000</v>
      </c>
      <c r="CD61" s="132"/>
      <c r="CE61" s="132"/>
      <c r="CF61" s="132">
        <v>1</v>
      </c>
      <c r="CG61" s="133">
        <v>2</v>
      </c>
      <c r="CH61" s="134">
        <f>IF(Q61=0,"",IF(CG61=0,"",(CG61/Q61)))</f>
        <v>0.125</v>
      </c>
      <c r="CI61" s="135"/>
      <c r="CJ61" s="136">
        <f>IFERROR(CI61/CG61,"-")</f>
        <v>0</v>
      </c>
      <c r="CK61" s="137"/>
      <c r="CL61" s="138">
        <f>IFERROR(CK61/CG61,"-")</f>
        <v>0</v>
      </c>
      <c r="CM61" s="139"/>
      <c r="CN61" s="139"/>
      <c r="CO61" s="139"/>
      <c r="CP61" s="140">
        <v>1</v>
      </c>
      <c r="CQ61" s="141">
        <v>36000</v>
      </c>
      <c r="CR61" s="141">
        <v>36000</v>
      </c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 t="str">
        <f>AC62</f>
        <v>0</v>
      </c>
      <c r="B62" s="189" t="s">
        <v>173</v>
      </c>
      <c r="C62" s="189" t="s">
        <v>58</v>
      </c>
      <c r="D62" s="189"/>
      <c r="E62" s="189"/>
      <c r="F62" s="189"/>
      <c r="G62" s="189" t="s">
        <v>61</v>
      </c>
      <c r="H62" s="89" t="s">
        <v>174</v>
      </c>
      <c r="I62" s="89" t="s">
        <v>175</v>
      </c>
      <c r="J62" s="190" t="s">
        <v>78</v>
      </c>
      <c r="K62" s="181">
        <v>0</v>
      </c>
      <c r="L62" s="80">
        <v>4</v>
      </c>
      <c r="M62" s="80">
        <v>0</v>
      </c>
      <c r="N62" s="80">
        <v>22</v>
      </c>
      <c r="O62" s="91">
        <v>2</v>
      </c>
      <c r="P62" s="92">
        <v>0</v>
      </c>
      <c r="Q62" s="93">
        <f>O62+P62</f>
        <v>2</v>
      </c>
      <c r="R62" s="81">
        <f>IFERROR(Q62/N62,"-")</f>
        <v>0.090909090909091</v>
      </c>
      <c r="S62" s="80">
        <v>0</v>
      </c>
      <c r="T62" s="80">
        <v>0</v>
      </c>
      <c r="U62" s="81">
        <f>IFERROR(T62/(Q62),"-")</f>
        <v>0</v>
      </c>
      <c r="V62" s="82">
        <f>IFERROR(K62/SUM(Q62:Q63),"-")</f>
        <v>0</v>
      </c>
      <c r="W62" s="83">
        <v>0</v>
      </c>
      <c r="X62" s="81">
        <f>IF(Q62=0,"-",W62/Q62)</f>
        <v>0</v>
      </c>
      <c r="Y62" s="186">
        <v>0</v>
      </c>
      <c r="Z62" s="187">
        <f>IFERROR(Y62/Q62,"-")</f>
        <v>0</v>
      </c>
      <c r="AA62" s="187" t="str">
        <f>IFERROR(Y62/W62,"-")</f>
        <v>-</v>
      </c>
      <c r="AB62" s="181">
        <f>SUM(Y62:Y63)-SUM(K62:K63)</f>
        <v>0</v>
      </c>
      <c r="AC62" s="85" t="str">
        <f>SUM(Y62:Y63)/SUM(K62:K63)</f>
        <v>0</v>
      </c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>
        <v>2</v>
      </c>
      <c r="BP62" s="120">
        <f>IF(Q62=0,"",IF(BO62=0,"",(BO62/Q62)))</f>
        <v>1</v>
      </c>
      <c r="BQ62" s="121"/>
      <c r="BR62" s="122">
        <f>IFERROR(BQ62/BO62,"-")</f>
        <v>0</v>
      </c>
      <c r="BS62" s="123"/>
      <c r="BT62" s="124">
        <f>IFERROR(BS62/BO62,"-")</f>
        <v>0</v>
      </c>
      <c r="BU62" s="125"/>
      <c r="BV62" s="125"/>
      <c r="BW62" s="125"/>
      <c r="BX62" s="126"/>
      <c r="BY62" s="127">
        <f>IF(Q62=0,"",IF(BX62=0,"",(BX62/Q62)))</f>
        <v>0</v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176</v>
      </c>
      <c r="C63" s="189" t="s">
        <v>58</v>
      </c>
      <c r="D63" s="189"/>
      <c r="E63" s="189"/>
      <c r="F63" s="189"/>
      <c r="G63" s="189" t="s">
        <v>66</v>
      </c>
      <c r="H63" s="89"/>
      <c r="I63" s="89"/>
      <c r="J63" s="89"/>
      <c r="K63" s="181"/>
      <c r="L63" s="80">
        <v>9</v>
      </c>
      <c r="M63" s="80">
        <v>8</v>
      </c>
      <c r="N63" s="80">
        <v>4</v>
      </c>
      <c r="O63" s="91">
        <v>2</v>
      </c>
      <c r="P63" s="92">
        <v>0</v>
      </c>
      <c r="Q63" s="93">
        <f>O63+P63</f>
        <v>2</v>
      </c>
      <c r="R63" s="81">
        <f>IFERROR(Q63/N63,"-")</f>
        <v>0.5</v>
      </c>
      <c r="S63" s="80">
        <v>0</v>
      </c>
      <c r="T63" s="80">
        <v>0</v>
      </c>
      <c r="U63" s="81">
        <f>IFERROR(T63/(Q63),"-")</f>
        <v>0</v>
      </c>
      <c r="V63" s="82"/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/>
      <c r="AC63" s="85"/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>
        <f>IF(Q63=0,"",IF(BF63=0,"",(BF63/Q63)))</f>
        <v>0</v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>
        <v>1</v>
      </c>
      <c r="BP63" s="120">
        <f>IF(Q63=0,"",IF(BO63=0,"",(BO63/Q63)))</f>
        <v>0.5</v>
      </c>
      <c r="BQ63" s="121"/>
      <c r="BR63" s="122">
        <f>IFERROR(BQ63/BO63,"-")</f>
        <v>0</v>
      </c>
      <c r="BS63" s="123"/>
      <c r="BT63" s="124">
        <f>IFERROR(BS63/BO63,"-")</f>
        <v>0</v>
      </c>
      <c r="BU63" s="125"/>
      <c r="BV63" s="125"/>
      <c r="BW63" s="125"/>
      <c r="BX63" s="126">
        <v>1</v>
      </c>
      <c r="BY63" s="127">
        <f>IF(Q63=0,"",IF(BX63=0,"",(BX63/Q63)))</f>
        <v>0.5</v>
      </c>
      <c r="BZ63" s="128"/>
      <c r="CA63" s="129">
        <f>IFERROR(BZ63/BX63,"-")</f>
        <v>0</v>
      </c>
      <c r="CB63" s="130"/>
      <c r="CC63" s="131">
        <f>IFERROR(CB63/BX63,"-")</f>
        <v>0</v>
      </c>
      <c r="CD63" s="132"/>
      <c r="CE63" s="132"/>
      <c r="CF63" s="132"/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30"/>
      <c r="B64" s="86"/>
      <c r="C64" s="86"/>
      <c r="D64" s="87"/>
      <c r="E64" s="87"/>
      <c r="F64" s="87"/>
      <c r="G64" s="88"/>
      <c r="H64" s="89"/>
      <c r="I64" s="89"/>
      <c r="J64" s="89"/>
      <c r="K64" s="182"/>
      <c r="L64" s="34"/>
      <c r="M64" s="34"/>
      <c r="N64" s="31"/>
      <c r="O64" s="23"/>
      <c r="P64" s="23"/>
      <c r="Q64" s="23"/>
      <c r="R64" s="32"/>
      <c r="S64" s="32"/>
      <c r="T64" s="23"/>
      <c r="U64" s="32"/>
      <c r="V64" s="25"/>
      <c r="W64" s="25"/>
      <c r="X64" s="25"/>
      <c r="Y64" s="188"/>
      <c r="Z64" s="188"/>
      <c r="AA64" s="188"/>
      <c r="AB64" s="188"/>
      <c r="AC64" s="33"/>
      <c r="AD64" s="58"/>
      <c r="AE64" s="62"/>
      <c r="AF64" s="63"/>
      <c r="AG64" s="62"/>
      <c r="AH64" s="66"/>
      <c r="AI64" s="67"/>
      <c r="AJ64" s="68"/>
      <c r="AK64" s="69"/>
      <c r="AL64" s="69"/>
      <c r="AM64" s="69"/>
      <c r="AN64" s="62"/>
      <c r="AO64" s="63"/>
      <c r="AP64" s="62"/>
      <c r="AQ64" s="66"/>
      <c r="AR64" s="67"/>
      <c r="AS64" s="68"/>
      <c r="AT64" s="69"/>
      <c r="AU64" s="69"/>
      <c r="AV64" s="69"/>
      <c r="AW64" s="62"/>
      <c r="AX64" s="63"/>
      <c r="AY64" s="62"/>
      <c r="AZ64" s="66"/>
      <c r="BA64" s="67"/>
      <c r="BB64" s="68"/>
      <c r="BC64" s="69"/>
      <c r="BD64" s="69"/>
      <c r="BE64" s="69"/>
      <c r="BF64" s="62"/>
      <c r="BG64" s="63"/>
      <c r="BH64" s="62"/>
      <c r="BI64" s="66"/>
      <c r="BJ64" s="67"/>
      <c r="BK64" s="68"/>
      <c r="BL64" s="69"/>
      <c r="BM64" s="69"/>
      <c r="BN64" s="69"/>
      <c r="BO64" s="64"/>
      <c r="BP64" s="65"/>
      <c r="BQ64" s="62"/>
      <c r="BR64" s="66"/>
      <c r="BS64" s="67"/>
      <c r="BT64" s="68"/>
      <c r="BU64" s="69"/>
      <c r="BV64" s="69"/>
      <c r="BW64" s="69"/>
      <c r="BX64" s="64"/>
      <c r="BY64" s="65"/>
      <c r="BZ64" s="62"/>
      <c r="CA64" s="66"/>
      <c r="CB64" s="67"/>
      <c r="CC64" s="68"/>
      <c r="CD64" s="69"/>
      <c r="CE64" s="69"/>
      <c r="CF64" s="69"/>
      <c r="CG64" s="64"/>
      <c r="CH64" s="65"/>
      <c r="CI64" s="62"/>
      <c r="CJ64" s="66"/>
      <c r="CK64" s="67"/>
      <c r="CL64" s="68"/>
      <c r="CM64" s="69"/>
      <c r="CN64" s="69"/>
      <c r="CO64" s="69"/>
      <c r="CP64" s="70"/>
      <c r="CQ64" s="67"/>
      <c r="CR64" s="67"/>
      <c r="CS64" s="67"/>
      <c r="CT64" s="71"/>
    </row>
    <row r="65" spans="1:99">
      <c r="A65" s="30"/>
      <c r="B65" s="37"/>
      <c r="C65" s="37"/>
      <c r="D65" s="21"/>
      <c r="E65" s="21"/>
      <c r="F65" s="21"/>
      <c r="G65" s="22"/>
      <c r="H65" s="36"/>
      <c r="I65" s="36"/>
      <c r="J65" s="74"/>
      <c r="K65" s="183"/>
      <c r="L65" s="34"/>
      <c r="M65" s="34"/>
      <c r="N65" s="31"/>
      <c r="O65" s="23"/>
      <c r="P65" s="23"/>
      <c r="Q65" s="23"/>
      <c r="R65" s="32"/>
      <c r="S65" s="32"/>
      <c r="T65" s="23"/>
      <c r="U65" s="32"/>
      <c r="V65" s="25"/>
      <c r="W65" s="25"/>
      <c r="X65" s="25"/>
      <c r="Y65" s="188"/>
      <c r="Z65" s="188"/>
      <c r="AA65" s="188"/>
      <c r="AB65" s="188"/>
      <c r="AC65" s="33"/>
      <c r="AD65" s="60"/>
      <c r="AE65" s="62"/>
      <c r="AF65" s="63"/>
      <c r="AG65" s="62"/>
      <c r="AH65" s="66"/>
      <c r="AI65" s="67"/>
      <c r="AJ65" s="68"/>
      <c r="AK65" s="69"/>
      <c r="AL65" s="69"/>
      <c r="AM65" s="69"/>
      <c r="AN65" s="62"/>
      <c r="AO65" s="63"/>
      <c r="AP65" s="62"/>
      <c r="AQ65" s="66"/>
      <c r="AR65" s="67"/>
      <c r="AS65" s="68"/>
      <c r="AT65" s="69"/>
      <c r="AU65" s="69"/>
      <c r="AV65" s="69"/>
      <c r="AW65" s="62"/>
      <c r="AX65" s="63"/>
      <c r="AY65" s="62"/>
      <c r="AZ65" s="66"/>
      <c r="BA65" s="67"/>
      <c r="BB65" s="68"/>
      <c r="BC65" s="69"/>
      <c r="BD65" s="69"/>
      <c r="BE65" s="69"/>
      <c r="BF65" s="62"/>
      <c r="BG65" s="63"/>
      <c r="BH65" s="62"/>
      <c r="BI65" s="66"/>
      <c r="BJ65" s="67"/>
      <c r="BK65" s="68"/>
      <c r="BL65" s="69"/>
      <c r="BM65" s="69"/>
      <c r="BN65" s="69"/>
      <c r="BO65" s="64"/>
      <c r="BP65" s="65"/>
      <c r="BQ65" s="62"/>
      <c r="BR65" s="66"/>
      <c r="BS65" s="67"/>
      <c r="BT65" s="68"/>
      <c r="BU65" s="69"/>
      <c r="BV65" s="69"/>
      <c r="BW65" s="69"/>
      <c r="BX65" s="64"/>
      <c r="BY65" s="65"/>
      <c r="BZ65" s="62"/>
      <c r="CA65" s="66"/>
      <c r="CB65" s="67"/>
      <c r="CC65" s="68"/>
      <c r="CD65" s="69"/>
      <c r="CE65" s="69"/>
      <c r="CF65" s="69"/>
      <c r="CG65" s="64"/>
      <c r="CH65" s="65"/>
      <c r="CI65" s="62"/>
      <c r="CJ65" s="66"/>
      <c r="CK65" s="67"/>
      <c r="CL65" s="68"/>
      <c r="CM65" s="69"/>
      <c r="CN65" s="69"/>
      <c r="CO65" s="69"/>
      <c r="CP65" s="70"/>
      <c r="CQ65" s="67"/>
      <c r="CR65" s="67"/>
      <c r="CS65" s="67"/>
      <c r="CT65" s="71"/>
    </row>
    <row r="66" spans="1:99">
      <c r="A66" s="19">
        <f>AC66</f>
        <v>1.3902647975078</v>
      </c>
      <c r="B66" s="39"/>
      <c r="C66" s="39"/>
      <c r="D66" s="39"/>
      <c r="E66" s="39"/>
      <c r="F66" s="39"/>
      <c r="G66" s="39"/>
      <c r="H66" s="40" t="s">
        <v>177</v>
      </c>
      <c r="I66" s="40"/>
      <c r="J66" s="40"/>
      <c r="K66" s="184">
        <f>SUM(K6:K65)</f>
        <v>3210000</v>
      </c>
      <c r="L66" s="41">
        <f>SUM(L6:L65)</f>
        <v>2097</v>
      </c>
      <c r="M66" s="41">
        <f>SUM(M6:M65)</f>
        <v>830</v>
      </c>
      <c r="N66" s="41">
        <f>SUM(N6:N65)</f>
        <v>2803</v>
      </c>
      <c r="O66" s="41">
        <f>SUM(O6:O65)</f>
        <v>344</v>
      </c>
      <c r="P66" s="41">
        <f>SUM(P6:P65)</f>
        <v>0</v>
      </c>
      <c r="Q66" s="41">
        <f>SUM(Q6:Q65)</f>
        <v>344</v>
      </c>
      <c r="R66" s="42">
        <f>IFERROR(Q66/N66,"-")</f>
        <v>0.12272565108812</v>
      </c>
      <c r="S66" s="77">
        <f>SUM(S6:S65)</f>
        <v>48</v>
      </c>
      <c r="T66" s="77">
        <f>SUM(T6:T65)</f>
        <v>82</v>
      </c>
      <c r="U66" s="42">
        <f>IFERROR(S66/Q66,"-")</f>
        <v>0.13953488372093</v>
      </c>
      <c r="V66" s="43">
        <f>IFERROR(K66/Q66,"-")</f>
        <v>9331.3953488372</v>
      </c>
      <c r="W66" s="44">
        <f>SUM(W6:W65)</f>
        <v>67</v>
      </c>
      <c r="X66" s="42">
        <f>IFERROR(W66/Q66,"-")</f>
        <v>0.19476744186047</v>
      </c>
      <c r="Y66" s="184">
        <f>SUM(Y6:Y65)</f>
        <v>4462750</v>
      </c>
      <c r="Z66" s="184">
        <f>IFERROR(Y66/Q66,"-")</f>
        <v>12973.110465116</v>
      </c>
      <c r="AA66" s="184">
        <f>IFERROR(Y66/W66,"-")</f>
        <v>66608.208955224</v>
      </c>
      <c r="AB66" s="184">
        <f>Y66-K66</f>
        <v>1252750</v>
      </c>
      <c r="AC66" s="46">
        <f>Y66/K66</f>
        <v>1.3902647975078</v>
      </c>
      <c r="AD66" s="59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1"/>
    <mergeCell ref="K6:K11"/>
    <mergeCell ref="V6:V11"/>
    <mergeCell ref="AB6:AB11"/>
    <mergeCell ref="AC6:AC11"/>
    <mergeCell ref="A12:A16"/>
    <mergeCell ref="K12:K16"/>
    <mergeCell ref="V12:V16"/>
    <mergeCell ref="AB12:AB16"/>
    <mergeCell ref="AC12:AC16"/>
    <mergeCell ref="A17:A22"/>
    <mergeCell ref="K17:K22"/>
    <mergeCell ref="V17:V22"/>
    <mergeCell ref="AB17:AB22"/>
    <mergeCell ref="AC17:AC22"/>
    <mergeCell ref="A23:A38"/>
    <mergeCell ref="K23:K38"/>
    <mergeCell ref="V23:V38"/>
    <mergeCell ref="AB23:AB38"/>
    <mergeCell ref="AC23:AC38"/>
    <mergeCell ref="A39:A43"/>
    <mergeCell ref="K39:K43"/>
    <mergeCell ref="V39:V43"/>
    <mergeCell ref="AB39:AB43"/>
    <mergeCell ref="AC39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178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0.55</v>
      </c>
      <c r="B6" s="189" t="s">
        <v>179</v>
      </c>
      <c r="C6" s="189" t="s">
        <v>180</v>
      </c>
      <c r="D6" s="189" t="s">
        <v>181</v>
      </c>
      <c r="E6" s="189" t="s">
        <v>182</v>
      </c>
      <c r="F6" s="189"/>
      <c r="G6" s="189" t="s">
        <v>61</v>
      </c>
      <c r="H6" s="89" t="s">
        <v>183</v>
      </c>
      <c r="I6" s="89" t="s">
        <v>184</v>
      </c>
      <c r="J6" s="89" t="s">
        <v>185</v>
      </c>
      <c r="K6" s="181">
        <v>60000</v>
      </c>
      <c r="L6" s="80">
        <v>22</v>
      </c>
      <c r="M6" s="80">
        <v>0</v>
      </c>
      <c r="N6" s="80">
        <v>76</v>
      </c>
      <c r="O6" s="91">
        <v>10</v>
      </c>
      <c r="P6" s="92">
        <v>0</v>
      </c>
      <c r="Q6" s="93">
        <f>O6+P6</f>
        <v>10</v>
      </c>
      <c r="R6" s="81">
        <f>IFERROR(Q6/N6,"-")</f>
        <v>0.13157894736842</v>
      </c>
      <c r="S6" s="80">
        <v>0</v>
      </c>
      <c r="T6" s="80">
        <v>3</v>
      </c>
      <c r="U6" s="81">
        <f>IFERROR(T6/(Q6),"-")</f>
        <v>0.3</v>
      </c>
      <c r="V6" s="82">
        <f>IFERROR(K6/SUM(Q6:Q7),"-")</f>
        <v>1621.6216216216</v>
      </c>
      <c r="W6" s="83">
        <v>1</v>
      </c>
      <c r="X6" s="81">
        <f>IF(Q6=0,"-",W6/Q6)</f>
        <v>0.1</v>
      </c>
      <c r="Y6" s="186">
        <v>8000</v>
      </c>
      <c r="Z6" s="187">
        <f>IFERROR(Y6/Q6,"-")</f>
        <v>800</v>
      </c>
      <c r="AA6" s="187">
        <f>IFERROR(Y6/W6,"-")</f>
        <v>8000</v>
      </c>
      <c r="AB6" s="181">
        <f>SUM(Y6:Y7)-SUM(K6:K7)</f>
        <v>-27000</v>
      </c>
      <c r="AC6" s="85">
        <f>SUM(Y6:Y7)/SUM(K6:K7)</f>
        <v>0.55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0.1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2</v>
      </c>
      <c r="AX6" s="107">
        <f>IF(Q6=0,"",IF(AW6=0,"",(AW6/Q6)))</f>
        <v>0.2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4</v>
      </c>
      <c r="BG6" s="113">
        <f>IF(Q6=0,"",IF(BF6=0,"",(BF6/Q6)))</f>
        <v>0.4</v>
      </c>
      <c r="BH6" s="112">
        <v>1</v>
      </c>
      <c r="BI6" s="114">
        <f>IFERROR(BH6/BF6,"-")</f>
        <v>0.25</v>
      </c>
      <c r="BJ6" s="115">
        <v>15000</v>
      </c>
      <c r="BK6" s="116">
        <f>IFERROR(BJ6/BF6,"-")</f>
        <v>3750</v>
      </c>
      <c r="BL6" s="117">
        <v>1</v>
      </c>
      <c r="BM6" s="117"/>
      <c r="BN6" s="117"/>
      <c r="BO6" s="119">
        <v>3</v>
      </c>
      <c r="BP6" s="120">
        <f>IF(Q6=0,"",IF(BO6=0,"",(BO6/Q6)))</f>
        <v>0.3</v>
      </c>
      <c r="BQ6" s="121">
        <v>1</v>
      </c>
      <c r="BR6" s="122">
        <f>IFERROR(BQ6/BO6,"-")</f>
        <v>0.33333333333333</v>
      </c>
      <c r="BS6" s="123">
        <v>8000</v>
      </c>
      <c r="BT6" s="124">
        <f>IFERROR(BS6/BO6,"-")</f>
        <v>2666.6666666667</v>
      </c>
      <c r="BU6" s="125"/>
      <c r="BV6" s="125">
        <v>1</v>
      </c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8000</v>
      </c>
      <c r="CR6" s="141">
        <v>15000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186</v>
      </c>
      <c r="C7" s="189" t="s">
        <v>180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365</v>
      </c>
      <c r="M7" s="80">
        <v>98</v>
      </c>
      <c r="N7" s="80">
        <v>68</v>
      </c>
      <c r="O7" s="91">
        <v>26</v>
      </c>
      <c r="P7" s="92">
        <v>1</v>
      </c>
      <c r="Q7" s="93">
        <f>O7+P7</f>
        <v>27</v>
      </c>
      <c r="R7" s="81">
        <f>IFERROR(Q7/N7,"-")</f>
        <v>0.39705882352941</v>
      </c>
      <c r="S7" s="80">
        <v>2</v>
      </c>
      <c r="T7" s="80">
        <v>3</v>
      </c>
      <c r="U7" s="81">
        <f>IFERROR(T7/(Q7),"-")</f>
        <v>0.11111111111111</v>
      </c>
      <c r="V7" s="82"/>
      <c r="W7" s="83">
        <v>3</v>
      </c>
      <c r="X7" s="81">
        <f>IF(Q7=0,"-",W7/Q7)</f>
        <v>0.11111111111111</v>
      </c>
      <c r="Y7" s="186">
        <v>25000</v>
      </c>
      <c r="Z7" s="187">
        <f>IFERROR(Y7/Q7,"-")</f>
        <v>925.92592592593</v>
      </c>
      <c r="AA7" s="187">
        <f>IFERROR(Y7/W7,"-")</f>
        <v>8333.3333333333</v>
      </c>
      <c r="AB7" s="181"/>
      <c r="AC7" s="85"/>
      <c r="AD7" s="78"/>
      <c r="AE7" s="94">
        <v>2</v>
      </c>
      <c r="AF7" s="95">
        <f>IF(Q7=0,"",IF(AE7=0,"",(AE7/Q7)))</f>
        <v>0.074074074074074</v>
      </c>
      <c r="AG7" s="94">
        <v>1</v>
      </c>
      <c r="AH7" s="96">
        <f>IFERROR(AG7/AE7,"-")</f>
        <v>0.5</v>
      </c>
      <c r="AI7" s="97">
        <v>5000</v>
      </c>
      <c r="AJ7" s="98">
        <f>IFERROR(AI7/AE7,"-")</f>
        <v>2500</v>
      </c>
      <c r="AK7" s="99">
        <v>1</v>
      </c>
      <c r="AL7" s="99"/>
      <c r="AM7" s="99"/>
      <c r="AN7" s="100">
        <v>5</v>
      </c>
      <c r="AO7" s="101">
        <f>IF(Q7=0,"",IF(AN7=0,"",(AN7/Q7)))</f>
        <v>0.18518518518519</v>
      </c>
      <c r="AP7" s="100">
        <v>1</v>
      </c>
      <c r="AQ7" s="102">
        <f>IFERROR(AP7/AN7,"-")</f>
        <v>0.2</v>
      </c>
      <c r="AR7" s="103">
        <v>3000</v>
      </c>
      <c r="AS7" s="104">
        <f>IFERROR(AR7/AN7,"-")</f>
        <v>600</v>
      </c>
      <c r="AT7" s="105">
        <v>1</v>
      </c>
      <c r="AU7" s="105"/>
      <c r="AV7" s="105"/>
      <c r="AW7" s="106">
        <v>3</v>
      </c>
      <c r="AX7" s="107">
        <f>IF(Q7=0,"",IF(AW7=0,"",(AW7/Q7)))</f>
        <v>0.11111111111111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5</v>
      </c>
      <c r="BG7" s="113">
        <f>IF(Q7=0,"",IF(BF7=0,"",(BF7/Q7)))</f>
        <v>0.18518518518519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8</v>
      </c>
      <c r="BP7" s="120">
        <f>IF(Q7=0,"",IF(BO7=0,"",(BO7/Q7)))</f>
        <v>0.2962962962963</v>
      </c>
      <c r="BQ7" s="121">
        <v>1</v>
      </c>
      <c r="BR7" s="122">
        <f>IFERROR(BQ7/BO7,"-")</f>
        <v>0.125</v>
      </c>
      <c r="BS7" s="123">
        <v>17000</v>
      </c>
      <c r="BT7" s="124">
        <f>IFERROR(BS7/BO7,"-")</f>
        <v>2125</v>
      </c>
      <c r="BU7" s="125"/>
      <c r="BV7" s="125"/>
      <c r="BW7" s="125">
        <v>1</v>
      </c>
      <c r="BX7" s="126">
        <v>3</v>
      </c>
      <c r="BY7" s="127">
        <f>IF(Q7=0,"",IF(BX7=0,"",(BX7/Q7)))</f>
        <v>0.11111111111111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1</v>
      </c>
      <c r="CH7" s="134">
        <f>IF(Q7=0,"",IF(CG7=0,"",(CG7/Q7)))</f>
        <v>0.037037037037037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3</v>
      </c>
      <c r="CQ7" s="141">
        <v>25000</v>
      </c>
      <c r="CR7" s="141">
        <v>17000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9.1125</v>
      </c>
      <c r="B8" s="189" t="s">
        <v>187</v>
      </c>
      <c r="C8" s="189" t="s">
        <v>180</v>
      </c>
      <c r="D8" s="189" t="s">
        <v>188</v>
      </c>
      <c r="E8" s="189" t="s">
        <v>189</v>
      </c>
      <c r="F8" s="189"/>
      <c r="G8" s="189" t="s">
        <v>61</v>
      </c>
      <c r="H8" s="89" t="s">
        <v>190</v>
      </c>
      <c r="I8" s="89" t="s">
        <v>191</v>
      </c>
      <c r="J8" s="89" t="s">
        <v>192</v>
      </c>
      <c r="K8" s="181">
        <v>40000</v>
      </c>
      <c r="L8" s="80">
        <v>19</v>
      </c>
      <c r="M8" s="80">
        <v>0</v>
      </c>
      <c r="N8" s="80">
        <v>52</v>
      </c>
      <c r="O8" s="91">
        <v>11</v>
      </c>
      <c r="P8" s="92">
        <v>0</v>
      </c>
      <c r="Q8" s="93">
        <f>O8+P8</f>
        <v>11</v>
      </c>
      <c r="R8" s="81">
        <f>IFERROR(Q8/N8,"-")</f>
        <v>0.21153846153846</v>
      </c>
      <c r="S8" s="80">
        <v>0</v>
      </c>
      <c r="T8" s="80">
        <v>3</v>
      </c>
      <c r="U8" s="81">
        <f>IFERROR(T8/(Q8),"-")</f>
        <v>0.27272727272727</v>
      </c>
      <c r="V8" s="82">
        <f>IFERROR(K8/SUM(Q8:Q9),"-")</f>
        <v>1538.4615384615</v>
      </c>
      <c r="W8" s="83">
        <v>3</v>
      </c>
      <c r="X8" s="81">
        <f>IF(Q8=0,"-",W8/Q8)</f>
        <v>0.27272727272727</v>
      </c>
      <c r="Y8" s="186">
        <v>7500</v>
      </c>
      <c r="Z8" s="187">
        <f>IFERROR(Y8/Q8,"-")</f>
        <v>681.81818181818</v>
      </c>
      <c r="AA8" s="187">
        <f>IFERROR(Y8/W8,"-")</f>
        <v>2500</v>
      </c>
      <c r="AB8" s="181">
        <f>SUM(Y8:Y9)-SUM(K8:K9)</f>
        <v>324500</v>
      </c>
      <c r="AC8" s="85">
        <f>SUM(Y8:Y9)/SUM(K8:K9)</f>
        <v>9.1125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2</v>
      </c>
      <c r="AO8" s="101">
        <f>IF(Q8=0,"",IF(AN8=0,"",(AN8/Q8)))</f>
        <v>0.18181818181818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1</v>
      </c>
      <c r="AX8" s="107">
        <f>IF(Q8=0,"",IF(AW8=0,"",(AW8/Q8)))</f>
        <v>0.090909090909091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5</v>
      </c>
      <c r="BG8" s="113">
        <f>IF(Q8=0,"",IF(BF8=0,"",(BF8/Q8)))</f>
        <v>0.45454545454545</v>
      </c>
      <c r="BH8" s="112">
        <v>2</v>
      </c>
      <c r="BI8" s="114">
        <f>IFERROR(BH8/BF8,"-")</f>
        <v>0.4</v>
      </c>
      <c r="BJ8" s="115">
        <v>6000</v>
      </c>
      <c r="BK8" s="116">
        <f>IFERROR(BJ8/BF8,"-")</f>
        <v>1200</v>
      </c>
      <c r="BL8" s="117">
        <v>2</v>
      </c>
      <c r="BM8" s="117"/>
      <c r="BN8" s="117"/>
      <c r="BO8" s="119">
        <v>2</v>
      </c>
      <c r="BP8" s="120">
        <f>IF(Q8=0,"",IF(BO8=0,"",(BO8/Q8)))</f>
        <v>0.18181818181818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1</v>
      </c>
      <c r="BY8" s="127">
        <f>IF(Q8=0,"",IF(BX8=0,"",(BX8/Q8)))</f>
        <v>0.090909090909091</v>
      </c>
      <c r="BZ8" s="128">
        <v>1</v>
      </c>
      <c r="CA8" s="129">
        <f>IFERROR(BZ8/BX8,"-")</f>
        <v>1</v>
      </c>
      <c r="CB8" s="130">
        <v>1500</v>
      </c>
      <c r="CC8" s="131">
        <f>IFERROR(CB8/BX8,"-")</f>
        <v>1500</v>
      </c>
      <c r="CD8" s="132">
        <v>1</v>
      </c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3</v>
      </c>
      <c r="CQ8" s="141">
        <v>7500</v>
      </c>
      <c r="CR8" s="141">
        <v>3000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193</v>
      </c>
      <c r="C9" s="189" t="s">
        <v>180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97</v>
      </c>
      <c r="M9" s="80">
        <v>45</v>
      </c>
      <c r="N9" s="80">
        <v>44</v>
      </c>
      <c r="O9" s="91">
        <v>15</v>
      </c>
      <c r="P9" s="92">
        <v>0</v>
      </c>
      <c r="Q9" s="93">
        <f>O9+P9</f>
        <v>15</v>
      </c>
      <c r="R9" s="81">
        <f>IFERROR(Q9/N9,"-")</f>
        <v>0.34090909090909</v>
      </c>
      <c r="S9" s="80">
        <v>2</v>
      </c>
      <c r="T9" s="80">
        <v>2</v>
      </c>
      <c r="U9" s="81">
        <f>IFERROR(T9/(Q9),"-")</f>
        <v>0.13333333333333</v>
      </c>
      <c r="V9" s="82"/>
      <c r="W9" s="83">
        <v>4</v>
      </c>
      <c r="X9" s="81">
        <f>IF(Q9=0,"-",W9/Q9)</f>
        <v>0.26666666666667</v>
      </c>
      <c r="Y9" s="186">
        <v>357000</v>
      </c>
      <c r="Z9" s="187">
        <f>IFERROR(Y9/Q9,"-")</f>
        <v>23800</v>
      </c>
      <c r="AA9" s="187">
        <f>IFERROR(Y9/W9,"-")</f>
        <v>89250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1</v>
      </c>
      <c r="AO9" s="101">
        <f>IF(Q9=0,"",IF(AN9=0,"",(AN9/Q9)))</f>
        <v>0.066666666666667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1</v>
      </c>
      <c r="AX9" s="107">
        <f>IF(Q9=0,"",IF(AW9=0,"",(AW9/Q9)))</f>
        <v>0.066666666666667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4</v>
      </c>
      <c r="BG9" s="113">
        <f>IF(Q9=0,"",IF(BF9=0,"",(BF9/Q9)))</f>
        <v>0.26666666666667</v>
      </c>
      <c r="BH9" s="112">
        <v>1</v>
      </c>
      <c r="BI9" s="114">
        <f>IFERROR(BH9/BF9,"-")</f>
        <v>0.25</v>
      </c>
      <c r="BJ9" s="115">
        <v>308000</v>
      </c>
      <c r="BK9" s="116">
        <f>IFERROR(BJ9/BF9,"-")</f>
        <v>77000</v>
      </c>
      <c r="BL9" s="117"/>
      <c r="BM9" s="117"/>
      <c r="BN9" s="117">
        <v>1</v>
      </c>
      <c r="BO9" s="119">
        <v>5</v>
      </c>
      <c r="BP9" s="120">
        <f>IF(Q9=0,"",IF(BO9=0,"",(BO9/Q9)))</f>
        <v>0.33333333333333</v>
      </c>
      <c r="BQ9" s="121">
        <v>2</v>
      </c>
      <c r="BR9" s="122">
        <f>IFERROR(BQ9/BO9,"-")</f>
        <v>0.4</v>
      </c>
      <c r="BS9" s="123">
        <v>40000</v>
      </c>
      <c r="BT9" s="124">
        <f>IFERROR(BS9/BO9,"-")</f>
        <v>8000</v>
      </c>
      <c r="BU9" s="125">
        <v>1</v>
      </c>
      <c r="BV9" s="125"/>
      <c r="BW9" s="125">
        <v>1</v>
      </c>
      <c r="BX9" s="126">
        <v>4</v>
      </c>
      <c r="BY9" s="127">
        <f>IF(Q9=0,"",IF(BX9=0,"",(BX9/Q9)))</f>
        <v>0.26666666666667</v>
      </c>
      <c r="BZ9" s="128">
        <v>1</v>
      </c>
      <c r="CA9" s="129">
        <f>IFERROR(BZ9/BX9,"-")</f>
        <v>0.25</v>
      </c>
      <c r="CB9" s="130">
        <v>9000</v>
      </c>
      <c r="CC9" s="131">
        <f>IFERROR(CB9/BX9,"-")</f>
        <v>2250</v>
      </c>
      <c r="CD9" s="132"/>
      <c r="CE9" s="132"/>
      <c r="CF9" s="132">
        <v>1</v>
      </c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4</v>
      </c>
      <c r="CQ9" s="141">
        <v>357000</v>
      </c>
      <c r="CR9" s="141">
        <v>308000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79">
        <f>AC10</f>
        <v>2.6492307692308</v>
      </c>
      <c r="B10" s="189" t="s">
        <v>194</v>
      </c>
      <c r="C10" s="189" t="s">
        <v>180</v>
      </c>
      <c r="D10" s="189" t="s">
        <v>195</v>
      </c>
      <c r="E10" s="189" t="s">
        <v>196</v>
      </c>
      <c r="F10" s="189"/>
      <c r="G10" s="189" t="s">
        <v>61</v>
      </c>
      <c r="H10" s="89" t="s">
        <v>197</v>
      </c>
      <c r="I10" s="89" t="s">
        <v>198</v>
      </c>
      <c r="J10" s="89" t="s">
        <v>199</v>
      </c>
      <c r="K10" s="181">
        <v>65000</v>
      </c>
      <c r="L10" s="80">
        <v>19</v>
      </c>
      <c r="M10" s="80">
        <v>0</v>
      </c>
      <c r="N10" s="80">
        <v>39</v>
      </c>
      <c r="O10" s="91">
        <v>10</v>
      </c>
      <c r="P10" s="92">
        <v>0</v>
      </c>
      <c r="Q10" s="93">
        <f>O10+P10</f>
        <v>10</v>
      </c>
      <c r="R10" s="81">
        <f>IFERROR(Q10/N10,"-")</f>
        <v>0.25641025641026</v>
      </c>
      <c r="S10" s="80">
        <v>0</v>
      </c>
      <c r="T10" s="80">
        <v>2</v>
      </c>
      <c r="U10" s="81">
        <f>IFERROR(T10/(Q10),"-")</f>
        <v>0.2</v>
      </c>
      <c r="V10" s="82">
        <f>IFERROR(K10/SUM(Q10:Q11),"-")</f>
        <v>2826.0869565217</v>
      </c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>
        <f>SUM(Y10:Y11)-SUM(K10:K11)</f>
        <v>107200</v>
      </c>
      <c r="AC10" s="85">
        <f>SUM(Y10:Y11)/SUM(K10:K11)</f>
        <v>2.6492307692308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2</v>
      </c>
      <c r="AO10" s="101">
        <f>IF(Q10=0,"",IF(AN10=0,"",(AN10/Q10)))</f>
        <v>0.2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3</v>
      </c>
      <c r="AX10" s="107">
        <f>IF(Q10=0,"",IF(AW10=0,"",(AW10/Q10)))</f>
        <v>0.3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4</v>
      </c>
      <c r="BG10" s="113">
        <f>IF(Q10=0,"",IF(BF10=0,"",(BF10/Q10)))</f>
        <v>0.4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1</v>
      </c>
      <c r="BP10" s="120">
        <f>IF(Q10=0,"",IF(BO10=0,"",(BO10/Q10)))</f>
        <v>0.1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200</v>
      </c>
      <c r="C11" s="189" t="s">
        <v>180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96</v>
      </c>
      <c r="M11" s="80">
        <v>45</v>
      </c>
      <c r="N11" s="80">
        <v>31</v>
      </c>
      <c r="O11" s="91">
        <v>13</v>
      </c>
      <c r="P11" s="92">
        <v>0</v>
      </c>
      <c r="Q11" s="93">
        <f>O11+P11</f>
        <v>13</v>
      </c>
      <c r="R11" s="81">
        <f>IFERROR(Q11/N11,"-")</f>
        <v>0.41935483870968</v>
      </c>
      <c r="S11" s="80">
        <v>1</v>
      </c>
      <c r="T11" s="80">
        <v>2</v>
      </c>
      <c r="U11" s="81">
        <f>IFERROR(T11/(Q11),"-")</f>
        <v>0.15384615384615</v>
      </c>
      <c r="V11" s="82"/>
      <c r="W11" s="83">
        <v>3</v>
      </c>
      <c r="X11" s="81">
        <f>IF(Q11=0,"-",W11/Q11)</f>
        <v>0.23076923076923</v>
      </c>
      <c r="Y11" s="186">
        <v>172200</v>
      </c>
      <c r="Z11" s="187">
        <f>IFERROR(Y11/Q11,"-")</f>
        <v>13246.153846154</v>
      </c>
      <c r="AA11" s="187">
        <f>IFERROR(Y11/W11,"-")</f>
        <v>57400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1</v>
      </c>
      <c r="AO11" s="101">
        <f>IF(Q11=0,"",IF(AN11=0,"",(AN11/Q11)))</f>
        <v>0.076923076923077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1</v>
      </c>
      <c r="AX11" s="107">
        <f>IF(Q11=0,"",IF(AW11=0,"",(AW11/Q11)))</f>
        <v>0.076923076923077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4</v>
      </c>
      <c r="BG11" s="113">
        <f>IF(Q11=0,"",IF(BF11=0,"",(BF11/Q11)))</f>
        <v>0.30769230769231</v>
      </c>
      <c r="BH11" s="112">
        <v>1</v>
      </c>
      <c r="BI11" s="114">
        <f>IFERROR(BH11/BF11,"-")</f>
        <v>0.25</v>
      </c>
      <c r="BJ11" s="115">
        <v>158000</v>
      </c>
      <c r="BK11" s="116">
        <f>IFERROR(BJ11/BF11,"-")</f>
        <v>39500</v>
      </c>
      <c r="BL11" s="117"/>
      <c r="BM11" s="117"/>
      <c r="BN11" s="117">
        <v>1</v>
      </c>
      <c r="BO11" s="119">
        <v>6</v>
      </c>
      <c r="BP11" s="120">
        <f>IF(Q11=0,"",IF(BO11=0,"",(BO11/Q11)))</f>
        <v>0.46153846153846</v>
      </c>
      <c r="BQ11" s="121">
        <v>2</v>
      </c>
      <c r="BR11" s="122">
        <f>IFERROR(BQ11/BO11,"-")</f>
        <v>0.33333333333333</v>
      </c>
      <c r="BS11" s="123">
        <v>14200</v>
      </c>
      <c r="BT11" s="124">
        <f>IFERROR(BS11/BO11,"-")</f>
        <v>2366.6666666667</v>
      </c>
      <c r="BU11" s="125">
        <v>1</v>
      </c>
      <c r="BV11" s="125">
        <v>1</v>
      </c>
      <c r="BW11" s="125"/>
      <c r="BX11" s="126"/>
      <c r="BY11" s="127">
        <f>IF(Q11=0,"",IF(BX11=0,"",(BX11/Q11)))</f>
        <v>0</v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>
        <v>1</v>
      </c>
      <c r="CH11" s="134">
        <f>IF(Q11=0,"",IF(CG11=0,"",(CG11/Q11)))</f>
        <v>0.076923076923077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3</v>
      </c>
      <c r="CQ11" s="141">
        <v>172200</v>
      </c>
      <c r="CR11" s="141">
        <v>158000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30"/>
      <c r="B12" s="86"/>
      <c r="C12" s="86"/>
      <c r="D12" s="87"/>
      <c r="E12" s="87"/>
      <c r="F12" s="87"/>
      <c r="G12" s="88"/>
      <c r="H12" s="89"/>
      <c r="I12" s="89"/>
      <c r="J12" s="89"/>
      <c r="K12" s="182"/>
      <c r="L12" s="34"/>
      <c r="M12" s="34"/>
      <c r="N12" s="31"/>
      <c r="O12" s="23"/>
      <c r="P12" s="23"/>
      <c r="Q12" s="23"/>
      <c r="R12" s="32"/>
      <c r="S12" s="32"/>
      <c r="T12" s="23"/>
      <c r="U12" s="32"/>
      <c r="V12" s="25"/>
      <c r="W12" s="25"/>
      <c r="X12" s="25"/>
      <c r="Y12" s="188"/>
      <c r="Z12" s="188"/>
      <c r="AA12" s="188"/>
      <c r="AB12" s="188"/>
      <c r="AC12" s="33"/>
      <c r="AD12" s="58"/>
      <c r="AE12" s="62"/>
      <c r="AF12" s="63"/>
      <c r="AG12" s="62"/>
      <c r="AH12" s="66"/>
      <c r="AI12" s="67"/>
      <c r="AJ12" s="68"/>
      <c r="AK12" s="69"/>
      <c r="AL12" s="69"/>
      <c r="AM12" s="69"/>
      <c r="AN12" s="62"/>
      <c r="AO12" s="63"/>
      <c r="AP12" s="62"/>
      <c r="AQ12" s="66"/>
      <c r="AR12" s="67"/>
      <c r="AS12" s="68"/>
      <c r="AT12" s="69"/>
      <c r="AU12" s="69"/>
      <c r="AV12" s="69"/>
      <c r="AW12" s="62"/>
      <c r="AX12" s="63"/>
      <c r="AY12" s="62"/>
      <c r="AZ12" s="66"/>
      <c r="BA12" s="67"/>
      <c r="BB12" s="68"/>
      <c r="BC12" s="69"/>
      <c r="BD12" s="69"/>
      <c r="BE12" s="69"/>
      <c r="BF12" s="62"/>
      <c r="BG12" s="63"/>
      <c r="BH12" s="62"/>
      <c r="BI12" s="66"/>
      <c r="BJ12" s="67"/>
      <c r="BK12" s="68"/>
      <c r="BL12" s="69"/>
      <c r="BM12" s="69"/>
      <c r="BN12" s="69"/>
      <c r="BO12" s="64"/>
      <c r="BP12" s="65"/>
      <c r="BQ12" s="62"/>
      <c r="BR12" s="66"/>
      <c r="BS12" s="67"/>
      <c r="BT12" s="68"/>
      <c r="BU12" s="69"/>
      <c r="BV12" s="69"/>
      <c r="BW12" s="69"/>
      <c r="BX12" s="64"/>
      <c r="BY12" s="65"/>
      <c r="BZ12" s="62"/>
      <c r="CA12" s="66"/>
      <c r="CB12" s="67"/>
      <c r="CC12" s="68"/>
      <c r="CD12" s="69"/>
      <c r="CE12" s="69"/>
      <c r="CF12" s="69"/>
      <c r="CG12" s="64"/>
      <c r="CH12" s="65"/>
      <c r="CI12" s="62"/>
      <c r="CJ12" s="66"/>
      <c r="CK12" s="67"/>
      <c r="CL12" s="68"/>
      <c r="CM12" s="69"/>
      <c r="CN12" s="69"/>
      <c r="CO12" s="69"/>
      <c r="CP12" s="70"/>
      <c r="CQ12" s="67"/>
      <c r="CR12" s="67"/>
      <c r="CS12" s="67"/>
      <c r="CT12" s="71"/>
    </row>
    <row r="13" spans="1:99">
      <c r="A13" s="30"/>
      <c r="B13" s="37"/>
      <c r="C13" s="37"/>
      <c r="D13" s="21"/>
      <c r="E13" s="21"/>
      <c r="F13" s="21"/>
      <c r="G13" s="22"/>
      <c r="H13" s="36"/>
      <c r="I13" s="36"/>
      <c r="J13" s="74"/>
      <c r="K13" s="183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8"/>
      <c r="Z13" s="188"/>
      <c r="AA13" s="188"/>
      <c r="AB13" s="188"/>
      <c r="AC13" s="33"/>
      <c r="AD13" s="60"/>
      <c r="AE13" s="62"/>
      <c r="AF13" s="63"/>
      <c r="AG13" s="62"/>
      <c r="AH13" s="66"/>
      <c r="AI13" s="67"/>
      <c r="AJ13" s="68"/>
      <c r="AK13" s="69"/>
      <c r="AL13" s="69"/>
      <c r="AM13" s="69"/>
      <c r="AN13" s="62"/>
      <c r="AO13" s="63"/>
      <c r="AP13" s="62"/>
      <c r="AQ13" s="66"/>
      <c r="AR13" s="67"/>
      <c r="AS13" s="68"/>
      <c r="AT13" s="69"/>
      <c r="AU13" s="69"/>
      <c r="AV13" s="69"/>
      <c r="AW13" s="62"/>
      <c r="AX13" s="63"/>
      <c r="AY13" s="62"/>
      <c r="AZ13" s="66"/>
      <c r="BA13" s="67"/>
      <c r="BB13" s="68"/>
      <c r="BC13" s="69"/>
      <c r="BD13" s="69"/>
      <c r="BE13" s="69"/>
      <c r="BF13" s="62"/>
      <c r="BG13" s="63"/>
      <c r="BH13" s="62"/>
      <c r="BI13" s="66"/>
      <c r="BJ13" s="67"/>
      <c r="BK13" s="68"/>
      <c r="BL13" s="69"/>
      <c r="BM13" s="69"/>
      <c r="BN13" s="69"/>
      <c r="BO13" s="64"/>
      <c r="BP13" s="65"/>
      <c r="BQ13" s="62"/>
      <c r="BR13" s="66"/>
      <c r="BS13" s="67"/>
      <c r="BT13" s="68"/>
      <c r="BU13" s="69"/>
      <c r="BV13" s="69"/>
      <c r="BW13" s="69"/>
      <c r="BX13" s="64"/>
      <c r="BY13" s="65"/>
      <c r="BZ13" s="62"/>
      <c r="CA13" s="66"/>
      <c r="CB13" s="67"/>
      <c r="CC13" s="68"/>
      <c r="CD13" s="69"/>
      <c r="CE13" s="69"/>
      <c r="CF13" s="69"/>
      <c r="CG13" s="64"/>
      <c r="CH13" s="65"/>
      <c r="CI13" s="62"/>
      <c r="CJ13" s="66"/>
      <c r="CK13" s="67"/>
      <c r="CL13" s="68"/>
      <c r="CM13" s="69"/>
      <c r="CN13" s="69"/>
      <c r="CO13" s="69"/>
      <c r="CP13" s="70"/>
      <c r="CQ13" s="67"/>
      <c r="CR13" s="67"/>
      <c r="CS13" s="67"/>
      <c r="CT13" s="71"/>
    </row>
    <row r="14" spans="1:99">
      <c r="A14" s="19">
        <f>AC14</f>
        <v>3.4527272727273</v>
      </c>
      <c r="B14" s="39"/>
      <c r="C14" s="39"/>
      <c r="D14" s="39"/>
      <c r="E14" s="39"/>
      <c r="F14" s="39"/>
      <c r="G14" s="39"/>
      <c r="H14" s="40" t="s">
        <v>201</v>
      </c>
      <c r="I14" s="40"/>
      <c r="J14" s="40"/>
      <c r="K14" s="184">
        <f>SUM(K6:K13)</f>
        <v>165000</v>
      </c>
      <c r="L14" s="41">
        <f>SUM(L6:L13)</f>
        <v>618</v>
      </c>
      <c r="M14" s="41">
        <f>SUM(M6:M13)</f>
        <v>188</v>
      </c>
      <c r="N14" s="41">
        <f>SUM(N6:N13)</f>
        <v>310</v>
      </c>
      <c r="O14" s="41">
        <f>SUM(O6:O13)</f>
        <v>85</v>
      </c>
      <c r="P14" s="41">
        <f>SUM(P6:P13)</f>
        <v>1</v>
      </c>
      <c r="Q14" s="41">
        <f>SUM(Q6:Q13)</f>
        <v>86</v>
      </c>
      <c r="R14" s="42">
        <f>IFERROR(Q14/N14,"-")</f>
        <v>0.27741935483871</v>
      </c>
      <c r="S14" s="77">
        <f>SUM(S6:S13)</f>
        <v>5</v>
      </c>
      <c r="T14" s="77">
        <f>SUM(T6:T13)</f>
        <v>15</v>
      </c>
      <c r="U14" s="42">
        <f>IFERROR(S14/Q14,"-")</f>
        <v>0.058139534883721</v>
      </c>
      <c r="V14" s="43">
        <f>IFERROR(K14/Q14,"-")</f>
        <v>1918.6046511628</v>
      </c>
      <c r="W14" s="44">
        <f>SUM(W6:W13)</f>
        <v>14</v>
      </c>
      <c r="X14" s="42">
        <f>IFERROR(W14/Q14,"-")</f>
        <v>0.16279069767442</v>
      </c>
      <c r="Y14" s="184">
        <f>SUM(Y6:Y13)</f>
        <v>569700</v>
      </c>
      <c r="Z14" s="184">
        <f>IFERROR(Y14/Q14,"-")</f>
        <v>6624.4186046512</v>
      </c>
      <c r="AA14" s="184">
        <f>IFERROR(Y14/W14,"-")</f>
        <v>40692.857142857</v>
      </c>
      <c r="AB14" s="184">
        <f>Y14-K14</f>
        <v>404700</v>
      </c>
      <c r="AC14" s="46">
        <f>Y14/K14</f>
        <v>3.4527272727273</v>
      </c>
      <c r="AD14" s="59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202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0.88</v>
      </c>
      <c r="B6" s="189" t="s">
        <v>203</v>
      </c>
      <c r="C6" s="189" t="s">
        <v>180</v>
      </c>
      <c r="D6" s="189" t="s">
        <v>204</v>
      </c>
      <c r="E6" s="189" t="s">
        <v>205</v>
      </c>
      <c r="F6" s="189" t="s">
        <v>206</v>
      </c>
      <c r="G6" s="189" t="s">
        <v>61</v>
      </c>
      <c r="H6" s="89" t="s">
        <v>207</v>
      </c>
      <c r="I6" s="89" t="s">
        <v>208</v>
      </c>
      <c r="J6" s="89" t="s">
        <v>199</v>
      </c>
      <c r="K6" s="181">
        <v>125000</v>
      </c>
      <c r="L6" s="80">
        <v>49</v>
      </c>
      <c r="M6" s="80">
        <v>0</v>
      </c>
      <c r="N6" s="80">
        <v>163</v>
      </c>
      <c r="O6" s="91">
        <v>23</v>
      </c>
      <c r="P6" s="92">
        <v>1</v>
      </c>
      <c r="Q6" s="93">
        <f>O6+P6</f>
        <v>24</v>
      </c>
      <c r="R6" s="81">
        <f>IFERROR(Q6/N6,"-")</f>
        <v>0.14723926380368</v>
      </c>
      <c r="S6" s="80">
        <v>0</v>
      </c>
      <c r="T6" s="80">
        <v>9</v>
      </c>
      <c r="U6" s="81">
        <f>IFERROR(T6/(Q6),"-")</f>
        <v>0.375</v>
      </c>
      <c r="V6" s="82">
        <f>IFERROR(K6/SUM(Q6:Q7),"-")</f>
        <v>838.92617449664</v>
      </c>
      <c r="W6" s="83">
        <v>1</v>
      </c>
      <c r="X6" s="81">
        <f>IF(Q6=0,"-",W6/Q6)</f>
        <v>0.041666666666667</v>
      </c>
      <c r="Y6" s="186">
        <v>13000</v>
      </c>
      <c r="Z6" s="187">
        <f>IFERROR(Y6/Q6,"-")</f>
        <v>541.66666666667</v>
      </c>
      <c r="AA6" s="187">
        <f>IFERROR(Y6/W6,"-")</f>
        <v>13000</v>
      </c>
      <c r="AB6" s="181">
        <f>SUM(Y6:Y7)-SUM(K6:K7)</f>
        <v>-15000</v>
      </c>
      <c r="AC6" s="85">
        <f>SUM(Y6:Y7)/SUM(K6:K7)</f>
        <v>0.88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12</v>
      </c>
      <c r="AO6" s="101">
        <f>IF(Q6=0,"",IF(AN6=0,"",(AN6/Q6)))</f>
        <v>0.5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6</v>
      </c>
      <c r="AX6" s="107">
        <f>IF(Q6=0,"",IF(AW6=0,"",(AW6/Q6)))</f>
        <v>0.25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3</v>
      </c>
      <c r="BG6" s="113">
        <f>IF(Q6=0,"",IF(BF6=0,"",(BF6/Q6)))</f>
        <v>0.125</v>
      </c>
      <c r="BH6" s="112">
        <v>1</v>
      </c>
      <c r="BI6" s="114">
        <f>IFERROR(BH6/BF6,"-")</f>
        <v>0.33333333333333</v>
      </c>
      <c r="BJ6" s="115">
        <v>13000</v>
      </c>
      <c r="BK6" s="116">
        <f>IFERROR(BJ6/BF6,"-")</f>
        <v>4333.3333333333</v>
      </c>
      <c r="BL6" s="117"/>
      <c r="BM6" s="117"/>
      <c r="BN6" s="117">
        <v>1</v>
      </c>
      <c r="BO6" s="119">
        <v>1</v>
      </c>
      <c r="BP6" s="120">
        <f>IF(Q6=0,"",IF(BO6=0,"",(BO6/Q6)))</f>
        <v>0.041666666666667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2</v>
      </c>
      <c r="BY6" s="127">
        <f>IF(Q6=0,"",IF(BX6=0,"",(BX6/Q6)))</f>
        <v>0.083333333333333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13000</v>
      </c>
      <c r="CR6" s="141">
        <v>13000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209</v>
      </c>
      <c r="C7" s="189" t="s">
        <v>180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317</v>
      </c>
      <c r="M7" s="80">
        <v>243</v>
      </c>
      <c r="N7" s="80">
        <v>220</v>
      </c>
      <c r="O7" s="91">
        <v>123</v>
      </c>
      <c r="P7" s="92">
        <v>2</v>
      </c>
      <c r="Q7" s="93">
        <f>O7+P7</f>
        <v>125</v>
      </c>
      <c r="R7" s="81">
        <f>IFERROR(Q7/N7,"-")</f>
        <v>0.56818181818182</v>
      </c>
      <c r="S7" s="80">
        <v>8</v>
      </c>
      <c r="T7" s="80">
        <v>34</v>
      </c>
      <c r="U7" s="81">
        <f>IFERROR(T7/(Q7),"-")</f>
        <v>0.272</v>
      </c>
      <c r="V7" s="82"/>
      <c r="W7" s="83">
        <v>2</v>
      </c>
      <c r="X7" s="81">
        <f>IF(Q7=0,"-",W7/Q7)</f>
        <v>0.016</v>
      </c>
      <c r="Y7" s="186">
        <v>97000</v>
      </c>
      <c r="Z7" s="187">
        <f>IFERROR(Y7/Q7,"-")</f>
        <v>776</v>
      </c>
      <c r="AA7" s="187">
        <f>IFERROR(Y7/W7,"-")</f>
        <v>48500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40</v>
      </c>
      <c r="AO7" s="101">
        <f>IF(Q7=0,"",IF(AN7=0,"",(AN7/Q7)))</f>
        <v>0.32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22</v>
      </c>
      <c r="AX7" s="107">
        <f>IF(Q7=0,"",IF(AW7=0,"",(AW7/Q7)))</f>
        <v>0.176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23</v>
      </c>
      <c r="BG7" s="113">
        <f>IF(Q7=0,"",IF(BF7=0,"",(BF7/Q7)))</f>
        <v>0.184</v>
      </c>
      <c r="BH7" s="112">
        <v>2</v>
      </c>
      <c r="BI7" s="114">
        <f>IFERROR(BH7/BF7,"-")</f>
        <v>0.08695652173913</v>
      </c>
      <c r="BJ7" s="115">
        <v>17000</v>
      </c>
      <c r="BK7" s="116">
        <f>IFERROR(BJ7/BF7,"-")</f>
        <v>739.13043478261</v>
      </c>
      <c r="BL7" s="117"/>
      <c r="BM7" s="117">
        <v>1</v>
      </c>
      <c r="BN7" s="117">
        <v>1</v>
      </c>
      <c r="BO7" s="119">
        <v>26</v>
      </c>
      <c r="BP7" s="120">
        <f>IF(Q7=0,"",IF(BO7=0,"",(BO7/Q7)))</f>
        <v>0.208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8</v>
      </c>
      <c r="BY7" s="127">
        <f>IF(Q7=0,"",IF(BX7=0,"",(BX7/Q7)))</f>
        <v>0.064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6</v>
      </c>
      <c r="CH7" s="134">
        <f>IF(Q7=0,"",IF(CG7=0,"",(CG7/Q7)))</f>
        <v>0.048</v>
      </c>
      <c r="CI7" s="135">
        <v>1</v>
      </c>
      <c r="CJ7" s="136">
        <f>IFERROR(CI7/CG7,"-")</f>
        <v>0.16666666666667</v>
      </c>
      <c r="CK7" s="137">
        <v>85000</v>
      </c>
      <c r="CL7" s="138">
        <f>IFERROR(CK7/CG7,"-")</f>
        <v>14166.666666667</v>
      </c>
      <c r="CM7" s="139"/>
      <c r="CN7" s="139"/>
      <c r="CO7" s="139">
        <v>1</v>
      </c>
      <c r="CP7" s="140">
        <v>2</v>
      </c>
      <c r="CQ7" s="141">
        <v>97000</v>
      </c>
      <c r="CR7" s="141">
        <v>85000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0.88</v>
      </c>
      <c r="B10" s="39"/>
      <c r="C10" s="39"/>
      <c r="D10" s="39"/>
      <c r="E10" s="39"/>
      <c r="F10" s="39"/>
      <c r="G10" s="39"/>
      <c r="H10" s="40" t="s">
        <v>210</v>
      </c>
      <c r="I10" s="40"/>
      <c r="J10" s="40"/>
      <c r="K10" s="184">
        <f>SUM(K6:K9)</f>
        <v>125000</v>
      </c>
      <c r="L10" s="41">
        <f>SUM(L6:L9)</f>
        <v>366</v>
      </c>
      <c r="M10" s="41">
        <f>SUM(M6:M9)</f>
        <v>243</v>
      </c>
      <c r="N10" s="41">
        <f>SUM(N6:N9)</f>
        <v>383</v>
      </c>
      <c r="O10" s="41">
        <f>SUM(O6:O9)</f>
        <v>146</v>
      </c>
      <c r="P10" s="41">
        <f>SUM(P6:P9)</f>
        <v>3</v>
      </c>
      <c r="Q10" s="41">
        <f>SUM(Q6:Q9)</f>
        <v>149</v>
      </c>
      <c r="R10" s="42">
        <f>IFERROR(Q10/N10,"-")</f>
        <v>0.38903394255875</v>
      </c>
      <c r="S10" s="77">
        <f>SUM(S6:S9)</f>
        <v>8</v>
      </c>
      <c r="T10" s="77">
        <f>SUM(T6:T9)</f>
        <v>43</v>
      </c>
      <c r="U10" s="42">
        <f>IFERROR(S10/Q10,"-")</f>
        <v>0.053691275167785</v>
      </c>
      <c r="V10" s="43">
        <f>IFERROR(K10/Q10,"-")</f>
        <v>838.92617449664</v>
      </c>
      <c r="W10" s="44">
        <f>SUM(W6:W9)</f>
        <v>3</v>
      </c>
      <c r="X10" s="42">
        <f>IFERROR(W10/Q10,"-")</f>
        <v>0.020134228187919</v>
      </c>
      <c r="Y10" s="184">
        <f>SUM(Y6:Y9)</f>
        <v>110000</v>
      </c>
      <c r="Z10" s="184">
        <f>IFERROR(Y10/Q10,"-")</f>
        <v>738.25503355705</v>
      </c>
      <c r="AA10" s="184">
        <f>IFERROR(Y10/W10,"-")</f>
        <v>36666.666666667</v>
      </c>
      <c r="AB10" s="184">
        <f>Y10-K10</f>
        <v>-15000</v>
      </c>
      <c r="AC10" s="46">
        <f>Y10/K10</f>
        <v>0.88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211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212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213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214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>
        <f>Z6</f>
        <v>1.2169781931464</v>
      </c>
      <c r="B6" s="189" t="s">
        <v>215</v>
      </c>
      <c r="C6" s="189" t="s">
        <v>216</v>
      </c>
      <c r="D6" s="189"/>
      <c r="E6" s="189" t="s">
        <v>61</v>
      </c>
      <c r="F6" s="89" t="s">
        <v>217</v>
      </c>
      <c r="G6" s="89" t="s">
        <v>218</v>
      </c>
      <c r="H6" s="181">
        <v>321000</v>
      </c>
      <c r="I6" s="84">
        <v>1500</v>
      </c>
      <c r="J6" s="80">
        <v>390</v>
      </c>
      <c r="K6" s="80">
        <v>0</v>
      </c>
      <c r="L6" s="80">
        <v>921</v>
      </c>
      <c r="M6" s="93">
        <v>214</v>
      </c>
      <c r="N6" s="144">
        <v>182</v>
      </c>
      <c r="O6" s="81">
        <f>IFERROR(M6/L6,"-")</f>
        <v>0.23235613463626</v>
      </c>
      <c r="P6" s="80">
        <v>6</v>
      </c>
      <c r="Q6" s="80">
        <v>84</v>
      </c>
      <c r="R6" s="81">
        <f>IFERROR(P6/M6,"-")</f>
        <v>0.02803738317757</v>
      </c>
      <c r="S6" s="82">
        <f>IFERROR(H6/SUM(M6:M6),"-")</f>
        <v>1500</v>
      </c>
      <c r="T6" s="83">
        <v>21</v>
      </c>
      <c r="U6" s="81">
        <f>IF(M6=0,"-",T6/M6)</f>
        <v>0.098130841121495</v>
      </c>
      <c r="V6" s="186">
        <v>390650</v>
      </c>
      <c r="W6" s="187">
        <f>IFERROR(V6/M6,"-")</f>
        <v>1825.4672897196</v>
      </c>
      <c r="X6" s="187">
        <f>IFERROR(V6/T6,"-")</f>
        <v>18602.380952381</v>
      </c>
      <c r="Y6" s="181">
        <f>SUM(V6:V6)-SUM(H6:H6)</f>
        <v>69650</v>
      </c>
      <c r="Z6" s="85">
        <f>SUM(V6:V6)/SUM(H6:H6)</f>
        <v>1.2169781931464</v>
      </c>
      <c r="AA6" s="78"/>
      <c r="AB6" s="94">
        <v>32</v>
      </c>
      <c r="AC6" s="95">
        <f>IF(M6=0,"",IF(AB6=0,"",(AB6/M6)))</f>
        <v>0.14953271028037</v>
      </c>
      <c r="AD6" s="94"/>
      <c r="AE6" s="96">
        <f>IFERROR(AD6/AB6,"-")</f>
        <v>0</v>
      </c>
      <c r="AF6" s="97"/>
      <c r="AG6" s="98">
        <f>IFERROR(AF6/AB6,"-")</f>
        <v>0</v>
      </c>
      <c r="AH6" s="99"/>
      <c r="AI6" s="99"/>
      <c r="AJ6" s="99"/>
      <c r="AK6" s="100">
        <v>60</v>
      </c>
      <c r="AL6" s="101">
        <f>IF(M6=0,"",IF(AK6=0,"",(AK6/M6)))</f>
        <v>0.2803738317757</v>
      </c>
      <c r="AM6" s="100">
        <v>1</v>
      </c>
      <c r="AN6" s="102">
        <f>IFERROR(AM6/AK6,"-")</f>
        <v>0.016666666666667</v>
      </c>
      <c r="AO6" s="103">
        <v>3000</v>
      </c>
      <c r="AP6" s="104">
        <f>IFERROR(AO6/AK6,"-")</f>
        <v>50</v>
      </c>
      <c r="AQ6" s="105">
        <v>1</v>
      </c>
      <c r="AR6" s="105"/>
      <c r="AS6" s="105"/>
      <c r="AT6" s="106">
        <v>23</v>
      </c>
      <c r="AU6" s="107" t="str">
        <f>IF(M6=0,"",IF(AW6=0,"",(AW6/M6)))</f>
        <v>0</v>
      </c>
      <c r="AV6" s="106">
        <v>1</v>
      </c>
      <c r="AW6" s="108" t="str">
        <f>IFERROR(AY6/AW6,"-")</f>
        <v>-</v>
      </c>
      <c r="AX6" s="109">
        <v>3000</v>
      </c>
      <c r="AY6" s="110" t="str">
        <f>IFERROR(BA6/AW6,"-")</f>
        <v>-</v>
      </c>
      <c r="AZ6" s="111">
        <v>1</v>
      </c>
      <c r="BA6" s="111"/>
      <c r="BB6" s="111"/>
      <c r="BC6" s="112">
        <v>45</v>
      </c>
      <c r="BD6" s="113">
        <f>IF(M6=0,"",IF(BC6=0,"",(BC6/M6)))</f>
        <v>0.21028037383178</v>
      </c>
      <c r="BE6" s="112">
        <v>7</v>
      </c>
      <c r="BF6" s="114">
        <f>IFERROR(BE6/BC6,"-")</f>
        <v>0.15555555555556</v>
      </c>
      <c r="BG6" s="115">
        <v>50050</v>
      </c>
      <c r="BH6" s="116">
        <f>IFERROR(BG6/BC6,"-")</f>
        <v>1112.2222222222</v>
      </c>
      <c r="BI6" s="117">
        <v>4</v>
      </c>
      <c r="BJ6" s="117">
        <v>2</v>
      </c>
      <c r="BK6" s="117">
        <v>37</v>
      </c>
      <c r="BL6" s="119"/>
      <c r="BM6" s="120">
        <f>IF(M6=0,"",IF(BK6=0,"",(BK6/M6)))</f>
        <v>0.17289719626168</v>
      </c>
      <c r="BN6" s="121">
        <v>9</v>
      </c>
      <c r="BO6" s="122">
        <f>IFERROR(BN6/BK6,"-")</f>
        <v>0.24324324324324</v>
      </c>
      <c r="BP6" s="123">
        <v>286600</v>
      </c>
      <c r="BQ6" s="124">
        <f>IFERROR(BP6/BK6,"-")</f>
        <v>7745.9459459459</v>
      </c>
      <c r="BR6" s="125">
        <v>5</v>
      </c>
      <c r="BS6" s="125">
        <v>1</v>
      </c>
      <c r="BT6" s="125">
        <v>3</v>
      </c>
      <c r="BU6" s="126">
        <v>14</v>
      </c>
      <c r="BV6" s="127">
        <f>IF(M6=0,"",IF(BU6=0,"",(BU6/M6)))</f>
        <v>0.065420560747664</v>
      </c>
      <c r="BW6" s="128">
        <v>2</v>
      </c>
      <c r="BX6" s="129">
        <f>IFERROR(BW6/BU6,"-")</f>
        <v>0.14285714285714</v>
      </c>
      <c r="BY6" s="130">
        <v>45000</v>
      </c>
      <c r="BZ6" s="131">
        <f>IFERROR(BY6/BU6,"-")</f>
        <v>3214.2857142857</v>
      </c>
      <c r="CA6" s="132"/>
      <c r="CB6" s="132"/>
      <c r="CC6" s="132">
        <v>2</v>
      </c>
      <c r="CD6" s="133">
        <v>3</v>
      </c>
      <c r="CE6" s="134">
        <f>IF(M6=0,"",IF(CD6=0,"",(CD6/M6)))</f>
        <v>0.014018691588785</v>
      </c>
      <c r="CF6" s="135">
        <v>1</v>
      </c>
      <c r="CG6" s="136">
        <f>IFERROR(CF6/CD6,"-")</f>
        <v>0.33333333333333</v>
      </c>
      <c r="CH6" s="137">
        <v>3000</v>
      </c>
      <c r="CI6" s="138">
        <f>IFERROR(CH6/CD6,"-")</f>
        <v>1000</v>
      </c>
      <c r="CJ6" s="139">
        <v>1</v>
      </c>
      <c r="CK6" s="139"/>
      <c r="CL6" s="139"/>
      <c r="CM6" s="140">
        <v>21</v>
      </c>
      <c r="CN6" s="141">
        <v>390650</v>
      </c>
      <c r="CO6" s="141">
        <v>180000</v>
      </c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219</v>
      </c>
      <c r="C7" s="189" t="s">
        <v>216</v>
      </c>
      <c r="D7" s="189"/>
      <c r="E7" s="189" t="s">
        <v>61</v>
      </c>
      <c r="F7" s="89" t="s">
        <v>220</v>
      </c>
      <c r="G7" s="89" t="s">
        <v>218</v>
      </c>
      <c r="H7" s="181">
        <v>0</v>
      </c>
      <c r="I7" s="84">
        <v>1500</v>
      </c>
      <c r="J7" s="80">
        <v>0</v>
      </c>
      <c r="K7" s="80">
        <v>0</v>
      </c>
      <c r="L7" s="80">
        <v>2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221</v>
      </c>
      <c r="G10" s="40"/>
      <c r="H10" s="184"/>
      <c r="I10" s="45"/>
      <c r="J10" s="41">
        <f>SUM(J6:J9)</f>
        <v>390</v>
      </c>
      <c r="K10" s="41">
        <f>SUM(K6:K9)</f>
        <v>0</v>
      </c>
      <c r="L10" s="41">
        <f>SUM(L6:L9)</f>
        <v>923</v>
      </c>
      <c r="M10" s="41">
        <f>SUM(M6:M9)</f>
        <v>214</v>
      </c>
      <c r="N10" s="41">
        <f>SUM(N6:N9)</f>
        <v>182</v>
      </c>
      <c r="O10" s="42">
        <f>IFERROR(M10/L10,"-")</f>
        <v>0.23185265438787</v>
      </c>
      <c r="P10" s="77">
        <f>SUM(P6:P9)</f>
        <v>6</v>
      </c>
      <c r="Q10" s="77">
        <f>SUM(Q6:Q9)</f>
        <v>84</v>
      </c>
      <c r="R10" s="42">
        <f>IFERROR(P10/M10,"-")</f>
        <v>0.02803738317757</v>
      </c>
      <c r="S10" s="43">
        <f>IFERROR(H10/M10,"-")</f>
        <v>0</v>
      </c>
      <c r="T10" s="44">
        <f>SUM(T6:T9)</f>
        <v>21</v>
      </c>
      <c r="U10" s="42">
        <f>IFERROR(T10/M10,"-")</f>
        <v>0.098130841121495</v>
      </c>
      <c r="V10" s="184">
        <f>SUM(V6:V9)</f>
        <v>390650</v>
      </c>
      <c r="W10" s="184">
        <f>IFERROR(V10/M10,"-")</f>
        <v>1825.4672897196</v>
      </c>
      <c r="X10" s="184">
        <f>IFERROR(V10/T10,"-")</f>
        <v>18602.380952381</v>
      </c>
      <c r="Y10" s="184">
        <f>V10-H10</f>
        <v>390650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222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212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223</v>
      </c>
      <c r="C6" s="189" t="s">
        <v>224</v>
      </c>
      <c r="D6" s="189" t="s">
        <v>225</v>
      </c>
      <c r="E6" s="189" t="s">
        <v>98</v>
      </c>
      <c r="F6" s="89" t="s">
        <v>226</v>
      </c>
      <c r="G6" s="89" t="s">
        <v>218</v>
      </c>
      <c r="H6" s="181">
        <v>0</v>
      </c>
      <c r="I6" s="80">
        <v>0</v>
      </c>
      <c r="J6" s="80">
        <v>0</v>
      </c>
      <c r="K6" s="80">
        <v>5</v>
      </c>
      <c r="L6" s="93">
        <v>0</v>
      </c>
      <c r="M6" s="81">
        <f>IFERROR(L6/K6,"-")</f>
        <v>0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4.274208358656</v>
      </c>
      <c r="B7" s="189" t="s">
        <v>227</v>
      </c>
      <c r="C7" s="189" t="s">
        <v>224</v>
      </c>
      <c r="D7" s="189" t="s">
        <v>225</v>
      </c>
      <c r="E7" s="189" t="s">
        <v>98</v>
      </c>
      <c r="F7" s="89" t="s">
        <v>228</v>
      </c>
      <c r="G7" s="89" t="s">
        <v>218</v>
      </c>
      <c r="H7" s="181">
        <v>7401142</v>
      </c>
      <c r="I7" s="80">
        <v>6941</v>
      </c>
      <c r="J7" s="80">
        <v>0</v>
      </c>
      <c r="K7" s="80">
        <v>357576</v>
      </c>
      <c r="L7" s="93">
        <v>3338</v>
      </c>
      <c r="M7" s="81">
        <f>IFERROR(L7/K7,"-")</f>
        <v>0.009335078416896</v>
      </c>
      <c r="N7" s="80">
        <v>226</v>
      </c>
      <c r="O7" s="80">
        <v>1211</v>
      </c>
      <c r="P7" s="81">
        <f>IFERROR(N7/(L7),"-")</f>
        <v>0.067705212702217</v>
      </c>
      <c r="Q7" s="82">
        <f>IFERROR(H7/SUM(L7:L7),"-")</f>
        <v>2217.2384661474</v>
      </c>
      <c r="R7" s="83">
        <v>454</v>
      </c>
      <c r="S7" s="81">
        <f>IF(L7=0,"-",R7/L7)</f>
        <v>0.13600958657879</v>
      </c>
      <c r="T7" s="186">
        <v>31634023</v>
      </c>
      <c r="U7" s="187">
        <f>IFERROR(T7/L7,"-")</f>
        <v>9476.9391851408</v>
      </c>
      <c r="V7" s="187">
        <f>IFERROR(T7/R7,"-")</f>
        <v>69678.464757709</v>
      </c>
      <c r="W7" s="181">
        <f>SUM(T7:T7)-SUM(H7:H7)</f>
        <v>24232881</v>
      </c>
      <c r="X7" s="85">
        <f>SUM(T7:T7)/SUM(H7:H7)</f>
        <v>4.274208358656</v>
      </c>
      <c r="Y7" s="78"/>
      <c r="Z7" s="94">
        <v>2</v>
      </c>
      <c r="AA7" s="95">
        <f>IF(L7=0,"",IF(Z7=0,"",(Z7/L7)))</f>
        <v>0.0005991611743559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99</v>
      </c>
      <c r="AJ7" s="101">
        <f>IF(L7=0,"",IF(AI7=0,"",(AI7/L7)))</f>
        <v>0.029658478130617</v>
      </c>
      <c r="AK7" s="100">
        <v>2</v>
      </c>
      <c r="AL7" s="102">
        <f>IFERROR(AK7/AI7,"-")</f>
        <v>0.02020202020202</v>
      </c>
      <c r="AM7" s="103">
        <v>53000</v>
      </c>
      <c r="AN7" s="104">
        <f>IFERROR(AM7/AI7,"-")</f>
        <v>535.35353535354</v>
      </c>
      <c r="AO7" s="105">
        <v>1</v>
      </c>
      <c r="AP7" s="105"/>
      <c r="AQ7" s="105">
        <v>1</v>
      </c>
      <c r="AR7" s="106">
        <v>25</v>
      </c>
      <c r="AS7" s="107">
        <f>IF(L7=0,"",IF(AR7=0,"",(AR7/L7)))</f>
        <v>0.0074895146794488</v>
      </c>
      <c r="AT7" s="106">
        <v>1</v>
      </c>
      <c r="AU7" s="108">
        <f>IFERROR(AT7/AR7,"-")</f>
        <v>0.04</v>
      </c>
      <c r="AV7" s="109">
        <v>1500</v>
      </c>
      <c r="AW7" s="110">
        <f>IFERROR(AV7/AR7,"-")</f>
        <v>60</v>
      </c>
      <c r="AX7" s="111">
        <v>1</v>
      </c>
      <c r="AY7" s="111"/>
      <c r="AZ7" s="111"/>
      <c r="BA7" s="112">
        <v>250</v>
      </c>
      <c r="BB7" s="113">
        <f>IF(L7=0,"",IF(BA7=0,"",(BA7/L7)))</f>
        <v>0.074895146794488</v>
      </c>
      <c r="BC7" s="112">
        <v>19</v>
      </c>
      <c r="BD7" s="114">
        <f>IFERROR(BC7/BA7,"-")</f>
        <v>0.076</v>
      </c>
      <c r="BE7" s="115">
        <v>264190</v>
      </c>
      <c r="BF7" s="116">
        <f>IFERROR(BE7/BA7,"-")</f>
        <v>1056.76</v>
      </c>
      <c r="BG7" s="117">
        <v>8</v>
      </c>
      <c r="BH7" s="117">
        <v>4</v>
      </c>
      <c r="BI7" s="117">
        <v>7</v>
      </c>
      <c r="BJ7" s="119">
        <v>1931</v>
      </c>
      <c r="BK7" s="120">
        <f>IF(L7=0,"",IF(BJ7=0,"",(BJ7/L7)))</f>
        <v>0.57849011384062</v>
      </c>
      <c r="BL7" s="121">
        <v>237</v>
      </c>
      <c r="BM7" s="122">
        <f>IFERROR(BL7/BJ7,"-")</f>
        <v>0.12273433454169</v>
      </c>
      <c r="BN7" s="123">
        <v>7936046</v>
      </c>
      <c r="BO7" s="124">
        <f>IFERROR(BN7/BJ7,"-")</f>
        <v>4109.8114966339</v>
      </c>
      <c r="BP7" s="125">
        <v>111</v>
      </c>
      <c r="BQ7" s="125">
        <v>39</v>
      </c>
      <c r="BR7" s="125">
        <v>87</v>
      </c>
      <c r="BS7" s="126">
        <v>902</v>
      </c>
      <c r="BT7" s="127">
        <f>IF(L7=0,"",IF(BS7=0,"",(BS7/L7)))</f>
        <v>0.27022168963451</v>
      </c>
      <c r="BU7" s="128">
        <v>171</v>
      </c>
      <c r="BV7" s="129">
        <f>IFERROR(BU7/BS7,"-")</f>
        <v>0.18957871396896</v>
      </c>
      <c r="BW7" s="130">
        <v>22037287</v>
      </c>
      <c r="BX7" s="131">
        <f>IFERROR(BW7/BS7,"-")</f>
        <v>24431.582039911</v>
      </c>
      <c r="BY7" s="132">
        <v>45</v>
      </c>
      <c r="BZ7" s="132">
        <v>28</v>
      </c>
      <c r="CA7" s="132">
        <v>98</v>
      </c>
      <c r="CB7" s="133">
        <v>129</v>
      </c>
      <c r="CC7" s="134">
        <f>IF(L7=0,"",IF(CB7=0,"",(CB7/L7)))</f>
        <v>0.038645895745956</v>
      </c>
      <c r="CD7" s="135">
        <v>24</v>
      </c>
      <c r="CE7" s="136">
        <f>IFERROR(CD7/CB7,"-")</f>
        <v>0.18604651162791</v>
      </c>
      <c r="CF7" s="137">
        <v>1342000</v>
      </c>
      <c r="CG7" s="138">
        <f>IFERROR(CF7/CB7,"-")</f>
        <v>10403.100775194</v>
      </c>
      <c r="CH7" s="139">
        <v>7</v>
      </c>
      <c r="CI7" s="139">
        <v>3</v>
      </c>
      <c r="CJ7" s="139">
        <v>14</v>
      </c>
      <c r="CK7" s="140">
        <v>454</v>
      </c>
      <c r="CL7" s="141">
        <v>31634023</v>
      </c>
      <c r="CM7" s="141">
        <v>2740000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0.94381094997211</v>
      </c>
      <c r="B8" s="189" t="s">
        <v>229</v>
      </c>
      <c r="C8" s="189" t="s">
        <v>224</v>
      </c>
      <c r="D8" s="189" t="s">
        <v>225</v>
      </c>
      <c r="E8" s="189" t="s">
        <v>98</v>
      </c>
      <c r="F8" s="89" t="s">
        <v>230</v>
      </c>
      <c r="G8" s="89" t="s">
        <v>218</v>
      </c>
      <c r="H8" s="181">
        <v>4203755</v>
      </c>
      <c r="I8" s="80">
        <v>3573</v>
      </c>
      <c r="J8" s="80">
        <v>0</v>
      </c>
      <c r="K8" s="80">
        <v>87351</v>
      </c>
      <c r="L8" s="93">
        <v>2004</v>
      </c>
      <c r="M8" s="81">
        <f>IFERROR(L8/K8,"-")</f>
        <v>0.022941923961947</v>
      </c>
      <c r="N8" s="80">
        <v>38</v>
      </c>
      <c r="O8" s="80">
        <v>850</v>
      </c>
      <c r="P8" s="81">
        <f>IFERROR(N8/(L8),"-")</f>
        <v>0.018962075848303</v>
      </c>
      <c r="Q8" s="82">
        <f>IFERROR(H8/SUM(L8:L8),"-")</f>
        <v>2097.6821357285</v>
      </c>
      <c r="R8" s="83">
        <v>182</v>
      </c>
      <c r="S8" s="81">
        <f>IF(L8=0,"-",R8/L8)</f>
        <v>0.090818363273453</v>
      </c>
      <c r="T8" s="186">
        <v>3967550</v>
      </c>
      <c r="U8" s="187">
        <f>IFERROR(T8/L8,"-")</f>
        <v>1979.8153692615</v>
      </c>
      <c r="V8" s="187">
        <f>IFERROR(T8/R8,"-")</f>
        <v>21799.725274725</v>
      </c>
      <c r="W8" s="181">
        <f>SUM(T8:T8)-SUM(H8:H8)</f>
        <v>-236205</v>
      </c>
      <c r="X8" s="85">
        <f>SUM(T8:T8)/SUM(H8:H8)</f>
        <v>0.94381094997211</v>
      </c>
      <c r="Y8" s="78"/>
      <c r="Z8" s="94">
        <v>86</v>
      </c>
      <c r="AA8" s="95">
        <f>IF(L8=0,"",IF(Z8=0,"",(Z8/L8)))</f>
        <v>0.042914171656687</v>
      </c>
      <c r="AB8" s="94">
        <v>1</v>
      </c>
      <c r="AC8" s="96">
        <f>IFERROR(AB8/Z8,"-")</f>
        <v>0.011627906976744</v>
      </c>
      <c r="AD8" s="97">
        <v>3000</v>
      </c>
      <c r="AE8" s="98">
        <f>IFERROR(AD8/Z8,"-")</f>
        <v>34.883720930233</v>
      </c>
      <c r="AF8" s="99">
        <v>1</v>
      </c>
      <c r="AG8" s="99"/>
      <c r="AH8" s="99"/>
      <c r="AI8" s="100">
        <v>414</v>
      </c>
      <c r="AJ8" s="101">
        <f>IF(L8=0,"",IF(AI8=0,"",(AI8/L8)))</f>
        <v>0.20658682634731</v>
      </c>
      <c r="AK8" s="100">
        <v>19</v>
      </c>
      <c r="AL8" s="102">
        <f>IFERROR(AK8/AI8,"-")</f>
        <v>0.045893719806763</v>
      </c>
      <c r="AM8" s="103">
        <v>704524</v>
      </c>
      <c r="AN8" s="104">
        <f>IFERROR(AM8/AI8,"-")</f>
        <v>1701.7487922705</v>
      </c>
      <c r="AO8" s="105">
        <v>11</v>
      </c>
      <c r="AP8" s="105">
        <v>2</v>
      </c>
      <c r="AQ8" s="105">
        <v>6</v>
      </c>
      <c r="AR8" s="106">
        <v>299</v>
      </c>
      <c r="AS8" s="107">
        <f>IF(L8=0,"",IF(AR8=0,"",(AR8/L8)))</f>
        <v>0.14920159680639</v>
      </c>
      <c r="AT8" s="106">
        <v>15</v>
      </c>
      <c r="AU8" s="108">
        <f>IFERROR(AT8/AR8,"-")</f>
        <v>0.050167224080268</v>
      </c>
      <c r="AV8" s="109">
        <v>84724</v>
      </c>
      <c r="AW8" s="110">
        <f>IFERROR(AV8/AR8,"-")</f>
        <v>283.35785953177</v>
      </c>
      <c r="AX8" s="111">
        <v>9</v>
      </c>
      <c r="AY8" s="111">
        <v>5</v>
      </c>
      <c r="AZ8" s="111">
        <v>1</v>
      </c>
      <c r="BA8" s="112">
        <v>519</v>
      </c>
      <c r="BB8" s="113">
        <f>IF(L8=0,"",IF(BA8=0,"",(BA8/L8)))</f>
        <v>0.25898203592814</v>
      </c>
      <c r="BC8" s="112">
        <v>37</v>
      </c>
      <c r="BD8" s="114">
        <f>IFERROR(BC8/BA8,"-")</f>
        <v>0.071290944123314</v>
      </c>
      <c r="BE8" s="115">
        <v>1049000</v>
      </c>
      <c r="BF8" s="116">
        <f>IFERROR(BE8/BA8,"-")</f>
        <v>2021.1946050096</v>
      </c>
      <c r="BG8" s="117">
        <v>21</v>
      </c>
      <c r="BH8" s="117">
        <v>7</v>
      </c>
      <c r="BI8" s="117">
        <v>9</v>
      </c>
      <c r="BJ8" s="119">
        <v>483</v>
      </c>
      <c r="BK8" s="120">
        <f>IF(L8=0,"",IF(BJ8=0,"",(BJ8/L8)))</f>
        <v>0.24101796407186</v>
      </c>
      <c r="BL8" s="121">
        <v>75</v>
      </c>
      <c r="BM8" s="122">
        <f>IFERROR(BL8/BJ8,"-")</f>
        <v>0.15527950310559</v>
      </c>
      <c r="BN8" s="123">
        <v>1156302</v>
      </c>
      <c r="BO8" s="124">
        <f>IFERROR(BN8/BJ8,"-")</f>
        <v>2394</v>
      </c>
      <c r="BP8" s="125">
        <v>41</v>
      </c>
      <c r="BQ8" s="125">
        <v>13</v>
      </c>
      <c r="BR8" s="125">
        <v>21</v>
      </c>
      <c r="BS8" s="126">
        <v>171</v>
      </c>
      <c r="BT8" s="127">
        <f>IF(L8=0,"",IF(BS8=0,"",(BS8/L8)))</f>
        <v>0.085329341317365</v>
      </c>
      <c r="BU8" s="128">
        <v>29</v>
      </c>
      <c r="BV8" s="129">
        <f>IFERROR(BU8/BS8,"-")</f>
        <v>0.16959064327485</v>
      </c>
      <c r="BW8" s="130">
        <v>585000</v>
      </c>
      <c r="BX8" s="131">
        <f>IFERROR(BW8/BS8,"-")</f>
        <v>3421.0526315789</v>
      </c>
      <c r="BY8" s="132">
        <v>9</v>
      </c>
      <c r="BZ8" s="132">
        <v>7</v>
      </c>
      <c r="CA8" s="132">
        <v>13</v>
      </c>
      <c r="CB8" s="133">
        <v>32</v>
      </c>
      <c r="CC8" s="134">
        <f>IF(L8=0,"",IF(CB8=0,"",(CB8/L8)))</f>
        <v>0.015968063872255</v>
      </c>
      <c r="CD8" s="135">
        <v>6</v>
      </c>
      <c r="CE8" s="136">
        <f>IFERROR(CD8/CB8,"-")</f>
        <v>0.1875</v>
      </c>
      <c r="CF8" s="137">
        <v>385000</v>
      </c>
      <c r="CG8" s="138">
        <f>IFERROR(CF8/CB8,"-")</f>
        <v>12031.25</v>
      </c>
      <c r="CH8" s="139">
        <v>4</v>
      </c>
      <c r="CI8" s="139"/>
      <c r="CJ8" s="139">
        <v>2</v>
      </c>
      <c r="CK8" s="140">
        <v>182</v>
      </c>
      <c r="CL8" s="141">
        <v>3967550</v>
      </c>
      <c r="CM8" s="141">
        <v>661000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30"/>
      <c r="B9" s="86"/>
      <c r="C9" s="86"/>
      <c r="D9" s="87"/>
      <c r="E9" s="88"/>
      <c r="F9" s="89"/>
      <c r="G9" s="89"/>
      <c r="H9" s="182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58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30"/>
      <c r="B10" s="37"/>
      <c r="C10" s="37"/>
      <c r="D10" s="31"/>
      <c r="E10" s="31"/>
      <c r="F10" s="36"/>
      <c r="G10" s="74"/>
      <c r="H10" s="183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60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19">
        <f>Z11</f>
        <v/>
      </c>
      <c r="B11" s="41"/>
      <c r="C11" s="41"/>
      <c r="D11" s="41"/>
      <c r="E11" s="41"/>
      <c r="F11" s="40" t="s">
        <v>231</v>
      </c>
      <c r="G11" s="40"/>
      <c r="H11" s="184"/>
      <c r="I11" s="41">
        <f>SUM(I6:I10)</f>
        <v>10514</v>
      </c>
      <c r="J11" s="41">
        <f>SUM(J6:J10)</f>
        <v>0</v>
      </c>
      <c r="K11" s="41">
        <f>SUM(K6:K10)</f>
        <v>444932</v>
      </c>
      <c r="L11" s="41">
        <f>SUM(L6:L10)</f>
        <v>5342</v>
      </c>
      <c r="M11" s="42">
        <f>IFERROR(L11/K11,"-")</f>
        <v>0.012006329057024</v>
      </c>
      <c r="N11" s="77">
        <f>SUM(N6:N10)</f>
        <v>264</v>
      </c>
      <c r="O11" s="77">
        <f>SUM(O6:O10)</f>
        <v>2061</v>
      </c>
      <c r="P11" s="42">
        <f>IFERROR(N11/L11,"-")</f>
        <v>0.049419692998877</v>
      </c>
      <c r="Q11" s="43">
        <f>IFERROR(H11/L11,"-")</f>
        <v>0</v>
      </c>
      <c r="R11" s="44">
        <f>SUM(R6:R10)</f>
        <v>636</v>
      </c>
      <c r="S11" s="42">
        <f>IFERROR(R11/L11,"-")</f>
        <v>0.11905653313366</v>
      </c>
      <c r="T11" s="184">
        <f>SUM(T6:T10)</f>
        <v>35601573</v>
      </c>
      <c r="U11" s="184">
        <f>IFERROR(T11/L11,"-")</f>
        <v>6664.4651815799</v>
      </c>
      <c r="V11" s="184">
        <f>IFERROR(T11/R11,"-")</f>
        <v>55977.316037736</v>
      </c>
      <c r="W11" s="184">
        <f>T11-H11</f>
        <v>35601573</v>
      </c>
      <c r="X11" s="46" t="str">
        <f>T11/H11</f>
        <v>0</v>
      </c>
      <c r="Y11" s="59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