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<sst xmlns="http://schemas.openxmlformats.org/spreadsheetml/2006/main" uniqueCount="250">
  <si>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</si>
  <si>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</si>
  <si>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</si>
  <si>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</si>
  <si>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</si>
  <si>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</si>
  <si>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</si>
  <si>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</si>
  <si>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</si>
  <si>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</si>
  <si>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</si>
  <si>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</si>
  <si>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</si>
  <si>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</si>
  <si>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</si>
  <si>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</si>
  <si>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</si>
  <si>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</si>
  <si>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</si>
  <si>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</si>
  <si>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</si>
  <si>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</si>
  <si>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</si>
  <si>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</si>
  <si>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</si>
  <si>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</si>
  <si>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</si>
  <si>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</si>
  <si>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</si>
  <si>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</si>
  <si>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</si>
  <si>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</si>
  <si>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</si>
  <si>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</si>
  <si>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</si>
  <si>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</si>
  <si>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</si>
  <si>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</si>
  <si>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</si>
  <si>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</si>
  <si>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</si>
  <si>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</si>
  <si>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</si>
  <si>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</si>
  <si>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</si>
  <si>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</si>
  <si>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</si>
  <si>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</si>
  <si>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</si>
  <si>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</si>
  <si>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</si>
  <si>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</si>
  <si>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</si>
  <si>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</si>
  <si>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</si>
  <si>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</si>
  <si>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</si>
  <si>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ic2347</t>
  </si>
  <si>
    <t>インターカラー</t>
  </si>
  <si>
    <t>デリヘル版3（高宮菜々子）</t>
  </si>
  <si>
    <t>日本の出会い系番付第1位に推薦します</t>
  </si>
  <si>
    <t>lp01</t>
  </si>
  <si>
    <t>スポニチ関東</t>
  </si>
  <si>
    <t>4C終面全5段</t>
  </si>
  <si>
    <t>6月05日(土)</t>
  </si>
  <si>
    <t>ic2348</t>
  </si>
  <si>
    <t>スポニチ関西</t>
  </si>
  <si>
    <t>ic2349</t>
  </si>
  <si>
    <t>スポニチ西部</t>
  </si>
  <si>
    <t>ic2350</t>
  </si>
  <si>
    <t>スポニチ北海道</t>
  </si>
  <si>
    <t>ic2351</t>
  </si>
  <si>
    <t>(空電共通)</t>
  </si>
  <si>
    <t>空電</t>
  </si>
  <si>
    <t>空電 (共通)</t>
  </si>
  <si>
    <t>ic2352</t>
  </si>
  <si>
    <t>lp07</t>
  </si>
  <si>
    <t>サンスポ関西</t>
  </si>
  <si>
    <t>6月12日(土)</t>
  </si>
  <si>
    <t>ic2353</t>
  </si>
  <si>
    <t>ic2354</t>
  </si>
  <si>
    <t>右女9（広瀬結香）</t>
  </si>
  <si>
    <t>お客様満足度間違いなし最高峰熟女サイト</t>
  </si>
  <si>
    <t>全5段</t>
  </si>
  <si>
    <t>6月20日(日)</t>
  </si>
  <si>
    <t>icd002</t>
  </si>
  <si>
    <t>ic2356</t>
  </si>
  <si>
    <t>サンスポ関東</t>
  </si>
  <si>
    <t>6月26日(土)</t>
  </si>
  <si>
    <t>ic2357</t>
  </si>
  <si>
    <t>ic2358</t>
  </si>
  <si>
    <t>70歳までの出会いリクルート</t>
  </si>
  <si>
    <t>全5段つかみ15段</t>
  </si>
  <si>
    <t>1～15日</t>
  </si>
  <si>
    <t>ic2359</t>
  </si>
  <si>
    <t>ic2360</t>
  </si>
  <si>
    <t>ic2361</t>
  </si>
  <si>
    <t>ic2362</t>
  </si>
  <si>
    <t>デリヘル版2（晶エリー）</t>
  </si>
  <si>
    <t>もう50代の熟女だけど</t>
  </si>
  <si>
    <t>16～31日</t>
  </si>
  <si>
    <t>ic2363</t>
  </si>
  <si>
    <t>ic2364</t>
  </si>
  <si>
    <t>ic2365</t>
  </si>
  <si>
    <t>ic2366</t>
  </si>
  <si>
    <t>ic2367</t>
  </si>
  <si>
    <t>ic2368</t>
  </si>
  <si>
    <t>ic2369</t>
  </si>
  <si>
    <t>ic2370</t>
  </si>
  <si>
    <t>ic2371</t>
  </si>
  <si>
    <t>ic2372</t>
  </si>
  <si>
    <t>ic2373</t>
  </si>
  <si>
    <t>ic2374</t>
  </si>
  <si>
    <t>①求人風（高宮菜々子）</t>
  </si>
  <si>
    <t>①もう５０代の熟女だけど</t>
  </si>
  <si>
    <t>半2段・半3段つかみ10段保証</t>
  </si>
  <si>
    <t>1～10日</t>
  </si>
  <si>
    <t>ic2375</t>
  </si>
  <si>
    <t>②旧デイリー風（晶エリー）</t>
  </si>
  <si>
    <t>②日本の出会い系番付第1位に推薦します</t>
  </si>
  <si>
    <t>11～20日</t>
  </si>
  <si>
    <t>ic2376</t>
  </si>
  <si>
    <t>③新版（広瀬結香）</t>
  </si>
  <si>
    <t>③お客様満足度間違いなし最高峰熟女サイト</t>
  </si>
  <si>
    <t>21～31日</t>
  </si>
  <si>
    <t>ic2377</t>
  </si>
  <si>
    <t>ic2378</t>
  </si>
  <si>
    <t>ic2379</t>
  </si>
  <si>
    <t>ic2380</t>
  </si>
  <si>
    <t>ic2381</t>
  </si>
  <si>
    <t>ic2382</t>
  </si>
  <si>
    <t>デイリースポーツ関西</t>
  </si>
  <si>
    <t>半2段つかみ20段保証</t>
  </si>
  <si>
    <t>20段保証</t>
  </si>
  <si>
    <t>ic2383</t>
  </si>
  <si>
    <t>ic2384</t>
  </si>
  <si>
    <t>ic2385</t>
  </si>
  <si>
    <t>ic2386</t>
  </si>
  <si>
    <t>ic2387</t>
  </si>
  <si>
    <t>ニッカン関西</t>
  </si>
  <si>
    <t>半2段つかみ１0段保証</t>
  </si>
  <si>
    <t>ic2388</t>
  </si>
  <si>
    <t>ic2389</t>
  </si>
  <si>
    <t>ic2390</t>
  </si>
  <si>
    <t>ic2391</t>
  </si>
  <si>
    <t>ニッカン西部</t>
  </si>
  <si>
    <t>ic2392</t>
  </si>
  <si>
    <t>ic2393</t>
  </si>
  <si>
    <t>ic2394</t>
  </si>
  <si>
    <t>ic2395</t>
  </si>
  <si>
    <t>6月11日(金)</t>
  </si>
  <si>
    <t>ic2396</t>
  </si>
  <si>
    <t>ic2397</t>
  </si>
  <si>
    <t>6月16日(水)</t>
  </si>
  <si>
    <t>ic2398</t>
  </si>
  <si>
    <t>ic2399</t>
  </si>
  <si>
    <t>新書籍版2（高宮菜々子）</t>
  </si>
  <si>
    <t>学生いませんギャルもいません熟女熟女熟女熟女</t>
  </si>
  <si>
    <t>lp09</t>
  </si>
  <si>
    <t>6月25日(金)</t>
  </si>
  <si>
    <t>icd003</t>
  </si>
  <si>
    <t>ic2401</t>
  </si>
  <si>
    <t>黒：右女3（広瀬結香）</t>
  </si>
  <si>
    <t>もし出会系大賞があったらこのサイトが受賞しているでしょう</t>
  </si>
  <si>
    <t>6月28日(月)</t>
  </si>
  <si>
    <t>ic2402</t>
  </si>
  <si>
    <t>ic2403</t>
  </si>
  <si>
    <t>6月13日(日)</t>
  </si>
  <si>
    <t>icd001</t>
  </si>
  <si>
    <t>ic2405</t>
  </si>
  <si>
    <t>ic2406</t>
  </si>
  <si>
    <t>ic2407</t>
  </si>
  <si>
    <t>1C終面全5段</t>
  </si>
  <si>
    <t>ic2408</t>
  </si>
  <si>
    <t>ic2409</t>
  </si>
  <si>
    <t>6月19日(土)</t>
  </si>
  <si>
    <t>ic2410</t>
  </si>
  <si>
    <t>ic2411</t>
  </si>
  <si>
    <t>6月04日(金)</t>
  </si>
  <si>
    <t>ic2412</t>
  </si>
  <si>
    <t>ic2413</t>
  </si>
  <si>
    <t>6月17日(木)</t>
  </si>
  <si>
    <t>ic2414</t>
  </si>
  <si>
    <t>ic2415</t>
  </si>
  <si>
    <t>九スポ</t>
  </si>
  <si>
    <t>記事枠</t>
  </si>
  <si>
    <t>6月06日(日)</t>
  </si>
  <si>
    <t>ic2416</t>
  </si>
  <si>
    <t>ic2417</t>
  </si>
  <si>
    <t>6月27日(日)</t>
  </si>
  <si>
    <t>ic2418</t>
  </si>
  <si>
    <t>新聞 TOTAL</t>
  </si>
  <si>
    <t>●雑誌 広告</t>
  </si>
  <si>
    <t>za201</t>
  </si>
  <si>
    <t>扶桑社</t>
  </si>
  <si>
    <t>（高宮菜々子）</t>
  </si>
  <si>
    <t>もう50代だけど、私のお付き合いを真剣に考えてみませんか？</t>
  </si>
  <si>
    <t>Tvnavi</t>
  </si>
  <si>
    <t>(月間Tvnavi)①</t>
  </si>
  <si>
    <t>6月23日(水)</t>
  </si>
  <si>
    <t>za202</t>
  </si>
  <si>
    <t>za203</t>
  </si>
  <si>
    <t>（山口椿）</t>
  </si>
  <si>
    <t>TVnavi1（女性から男性をアプローチする結婚情報サイト）</t>
  </si>
  <si>
    <t>za204</t>
  </si>
  <si>
    <t>ad722</t>
  </si>
  <si>
    <t>アドライヴ</t>
  </si>
  <si>
    <t>大洋図書</t>
  </si>
  <si>
    <t>1P記事_求む！中高年男性版_ヘスティア</t>
  </si>
  <si>
    <t>臨時増刊ラヴァーズ</t>
  </si>
  <si>
    <t>表4</t>
  </si>
  <si>
    <t>6月22日(火)</t>
  </si>
  <si>
    <t>ad723</t>
  </si>
  <si>
    <t>ad724</t>
  </si>
  <si>
    <t>日本文芸社</t>
  </si>
  <si>
    <t>2Pスポーツ新聞_v01_ヘスティア(高宮菜々子さん)</t>
  </si>
  <si>
    <t>週刊漫画ゴラク.4W金</t>
  </si>
  <si>
    <t>1C2P</t>
  </si>
  <si>
    <t>ad725</t>
  </si>
  <si>
    <t>雑誌 TOTAL</t>
  </si>
  <si>
    <t>●DVD 広告</t>
  </si>
  <si>
    <t>pa563</t>
  </si>
  <si>
    <t>楽楽出版</t>
  </si>
  <si>
    <t>DVD4コマ-ヘスティア</t>
  </si>
  <si>
    <t>毎月売</t>
  </si>
  <si>
    <t>EXCITING MAX!SPECIAL</t>
  </si>
  <si>
    <t>DVD袋裏1C+コンテンツ枠</t>
  </si>
  <si>
    <t>pa564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</si>
  <si>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</si>
  <si>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</si>
  <si>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</si>
  <si>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</si>
  <si>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</si>
  <si>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</si>
  <si>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</si>
  <si>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</si>
  <si>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6/1～6/30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</si>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</sst>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2.5485714285714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54</v>
      </c>
      <c r="M6" s="80">
        <v>0</v>
      </c>
      <c r="N6" s="80">
        <v>238</v>
      </c>
      <c r="O6" s="91">
        <v>22</v>
      </c>
      <c r="P6" s="92">
        <v>0</v>
      </c>
      <c r="Q6" s="93">
        <f>O6+P6</f>
        <v>22</v>
      </c>
      <c r="R6" s="81">
        <f>IFERROR(Q6/N6,"-")</f>
        <v>0.092436974789916</v>
      </c>
      <c r="S6" s="80">
        <v>2</v>
      </c>
      <c r="T6" s="80">
        <v>12</v>
      </c>
      <c r="U6" s="81">
        <f>IFERROR(T6/(Q6),"-")</f>
        <v>0.54545454545455</v>
      </c>
      <c r="V6" s="82">
        <f>IFERROR(K6/SUM(Q6:Q10),"-")</f>
        <v>9090.9090909091</v>
      </c>
      <c r="W6" s="83">
        <v>7</v>
      </c>
      <c r="X6" s="81">
        <f>IF(Q6=0,"-",W6/Q6)</f>
        <v>0.31818181818182</v>
      </c>
      <c r="Y6" s="186">
        <v>1561000</v>
      </c>
      <c r="Z6" s="187">
        <f>IFERROR(Y6/Q6,"-")</f>
        <v>70954.545454545</v>
      </c>
      <c r="AA6" s="187">
        <f>IFERROR(Y6/W6,"-")</f>
        <v>223000</v>
      </c>
      <c r="AB6" s="181">
        <f>SUM(Y6:Y10)-SUM(K6:K10)</f>
        <v>1084000</v>
      </c>
      <c r="AC6" s="85">
        <f>SUM(Y6:Y10)/SUM(K6:K10)</f>
        <v>2.5485714285714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0.090909090909091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0.090909090909091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8</v>
      </c>
      <c r="BG6" s="113">
        <f>IF(Q6=0,"",IF(BF6=0,"",(BF6/Q6)))</f>
        <v>0.36363636363636</v>
      </c>
      <c r="BH6" s="112">
        <v>3</v>
      </c>
      <c r="BI6" s="114">
        <f>IFERROR(BH6/BF6,"-")</f>
        <v>0.375</v>
      </c>
      <c r="BJ6" s="115">
        <v>42000</v>
      </c>
      <c r="BK6" s="116">
        <f>IFERROR(BJ6/BF6,"-")</f>
        <v>5250</v>
      </c>
      <c r="BL6" s="117">
        <v>1</v>
      </c>
      <c r="BM6" s="117">
        <v>1</v>
      </c>
      <c r="BN6" s="117">
        <v>1</v>
      </c>
      <c r="BO6" s="119">
        <v>6</v>
      </c>
      <c r="BP6" s="120">
        <f>IF(Q6=0,"",IF(BO6=0,"",(BO6/Q6)))</f>
        <v>0.27272727272727</v>
      </c>
      <c r="BQ6" s="121">
        <v>2</v>
      </c>
      <c r="BR6" s="122">
        <f>IFERROR(BQ6/BO6,"-")</f>
        <v>0.33333333333333</v>
      </c>
      <c r="BS6" s="123">
        <v>84000</v>
      </c>
      <c r="BT6" s="124">
        <f>IFERROR(BS6/BO6,"-")</f>
        <v>14000</v>
      </c>
      <c r="BU6" s="125">
        <v>1</v>
      </c>
      <c r="BV6" s="125"/>
      <c r="BW6" s="125">
        <v>1</v>
      </c>
      <c r="BX6" s="126">
        <v>4</v>
      </c>
      <c r="BY6" s="127">
        <f>IF(Q6=0,"",IF(BX6=0,"",(BX6/Q6)))</f>
        <v>0.18181818181818</v>
      </c>
      <c r="BZ6" s="128">
        <v>2</v>
      </c>
      <c r="CA6" s="129">
        <f>IFERROR(BZ6/BX6,"-")</f>
        <v>0.5</v>
      </c>
      <c r="CB6" s="130">
        <v>1435000</v>
      </c>
      <c r="CC6" s="131">
        <f>IFERROR(CB6/BX6,"-")</f>
        <v>358750</v>
      </c>
      <c r="CD6" s="132"/>
      <c r="CE6" s="132"/>
      <c r="CF6" s="132">
        <v>2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7</v>
      </c>
      <c r="CQ6" s="141">
        <v>1561000</v>
      </c>
      <c r="CR6" s="141">
        <v>1280000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47</v>
      </c>
      <c r="M7" s="80">
        <v>0</v>
      </c>
      <c r="N7" s="80">
        <v>175</v>
      </c>
      <c r="O7" s="91">
        <v>20</v>
      </c>
      <c r="P7" s="92">
        <v>0</v>
      </c>
      <c r="Q7" s="93">
        <f>O7+P7</f>
        <v>20</v>
      </c>
      <c r="R7" s="81">
        <f>IFERROR(Q7/N7,"-")</f>
        <v>0.11428571428571</v>
      </c>
      <c r="S7" s="80">
        <v>2</v>
      </c>
      <c r="T7" s="80">
        <v>6</v>
      </c>
      <c r="U7" s="81">
        <f>IFERROR(T7/(Q7),"-")</f>
        <v>0.3</v>
      </c>
      <c r="V7" s="82"/>
      <c r="W7" s="83">
        <v>2</v>
      </c>
      <c r="X7" s="81">
        <f>IF(Q7=0,"-",W7/Q7)</f>
        <v>0.1</v>
      </c>
      <c r="Y7" s="186">
        <v>6000</v>
      </c>
      <c r="Z7" s="187">
        <f>IFERROR(Y7/Q7,"-")</f>
        <v>300</v>
      </c>
      <c r="AA7" s="187">
        <f>IFERROR(Y7/W7,"-")</f>
        <v>3000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3</v>
      </c>
      <c r="AO7" s="101">
        <f>IF(Q7=0,"",IF(AN7=0,"",(AN7/Q7)))</f>
        <v>0.15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5</v>
      </c>
      <c r="BG7" s="113">
        <f>IF(Q7=0,"",IF(BF7=0,"",(BF7/Q7)))</f>
        <v>0.25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8</v>
      </c>
      <c r="BP7" s="120">
        <f>IF(Q7=0,"",IF(BO7=0,"",(BO7/Q7)))</f>
        <v>0.4</v>
      </c>
      <c r="BQ7" s="121">
        <v>2</v>
      </c>
      <c r="BR7" s="122">
        <f>IFERROR(BQ7/BO7,"-")</f>
        <v>0.25</v>
      </c>
      <c r="BS7" s="123">
        <v>6000</v>
      </c>
      <c r="BT7" s="124">
        <f>IFERROR(BS7/BO7,"-")</f>
        <v>750</v>
      </c>
      <c r="BU7" s="125">
        <v>2</v>
      </c>
      <c r="BV7" s="125"/>
      <c r="BW7" s="125"/>
      <c r="BX7" s="126">
        <v>4</v>
      </c>
      <c r="BY7" s="127">
        <f>IF(Q7=0,"",IF(BX7=0,"",(BX7/Q7)))</f>
        <v>0.2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6000</v>
      </c>
      <c r="CR7" s="141">
        <v>3000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16</v>
      </c>
      <c r="M8" s="80">
        <v>0</v>
      </c>
      <c r="N8" s="80">
        <v>48</v>
      </c>
      <c r="O8" s="91">
        <v>2</v>
      </c>
      <c r="P8" s="92">
        <v>0</v>
      </c>
      <c r="Q8" s="93">
        <f>O8+P8</f>
        <v>2</v>
      </c>
      <c r="R8" s="81">
        <f>IFERROR(Q8/N8,"-")</f>
        <v>0.041666666666667</v>
      </c>
      <c r="S8" s="80">
        <v>0</v>
      </c>
      <c r="T8" s="80">
        <v>0</v>
      </c>
      <c r="U8" s="81">
        <f>IFERROR(T8/(Q8),"-")</f>
        <v>0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1</v>
      </c>
      <c r="BP8" s="120">
        <f>IF(Q8=0,"",IF(BO8=0,"",(BO8/Q8)))</f>
        <v>0.5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0.5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10</v>
      </c>
      <c r="M9" s="80">
        <v>0</v>
      </c>
      <c r="N9" s="80">
        <v>46</v>
      </c>
      <c r="O9" s="91">
        <v>4</v>
      </c>
      <c r="P9" s="92">
        <v>0</v>
      </c>
      <c r="Q9" s="93">
        <f>O9+P9</f>
        <v>4</v>
      </c>
      <c r="R9" s="81">
        <f>IFERROR(Q9/N9,"-")</f>
        <v>0.08695652173913</v>
      </c>
      <c r="S9" s="80">
        <v>0</v>
      </c>
      <c r="T9" s="80">
        <v>3</v>
      </c>
      <c r="U9" s="81">
        <f>IFERROR(T9/(Q9),"-")</f>
        <v>0.75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3</v>
      </c>
      <c r="BG9" s="113">
        <f>IF(Q9=0,"",IF(BF9=0,"",(BF9/Q9)))</f>
        <v>0.75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</v>
      </c>
      <c r="BP9" s="120">
        <f>IF(Q9=0,"",IF(BO9=0,"",(BO9/Q9)))</f>
        <v>0.25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144</v>
      </c>
      <c r="M10" s="80">
        <v>110</v>
      </c>
      <c r="N10" s="80">
        <v>55</v>
      </c>
      <c r="O10" s="91">
        <v>29</v>
      </c>
      <c r="P10" s="92">
        <v>0</v>
      </c>
      <c r="Q10" s="93">
        <f>O10+P10</f>
        <v>29</v>
      </c>
      <c r="R10" s="81">
        <f>IFERROR(Q10/N10,"-")</f>
        <v>0.52727272727273</v>
      </c>
      <c r="S10" s="80">
        <v>3</v>
      </c>
      <c r="T10" s="80">
        <v>2</v>
      </c>
      <c r="U10" s="81">
        <f>IFERROR(T10/(Q10),"-")</f>
        <v>0.068965517241379</v>
      </c>
      <c r="V10" s="82"/>
      <c r="W10" s="83">
        <v>6</v>
      </c>
      <c r="X10" s="81">
        <f>IF(Q10=0,"-",W10/Q10)</f>
        <v>0.20689655172414</v>
      </c>
      <c r="Y10" s="186">
        <v>217000</v>
      </c>
      <c r="Z10" s="187">
        <f>IFERROR(Y10/Q10,"-")</f>
        <v>7482.7586206897</v>
      </c>
      <c r="AA10" s="187">
        <f>IFERROR(Y10/W10,"-")</f>
        <v>36166.666666667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3</v>
      </c>
      <c r="AO10" s="101">
        <f>IF(Q10=0,"",IF(AN10=0,"",(AN10/Q10)))</f>
        <v>0.10344827586207</v>
      </c>
      <c r="AP10" s="100">
        <v>1</v>
      </c>
      <c r="AQ10" s="102">
        <f>IFERROR(AP10/AN10,"-")</f>
        <v>0.33333333333333</v>
      </c>
      <c r="AR10" s="103">
        <v>3000</v>
      </c>
      <c r="AS10" s="104">
        <f>IFERROR(AR10/AN10,"-")</f>
        <v>1000</v>
      </c>
      <c r="AT10" s="105">
        <v>1</v>
      </c>
      <c r="AU10" s="105"/>
      <c r="AV10" s="105"/>
      <c r="AW10" s="106">
        <v>1</v>
      </c>
      <c r="AX10" s="107">
        <f>IF(Q10=0,"",IF(AW10=0,"",(AW10/Q10)))</f>
        <v>0.03448275862069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3</v>
      </c>
      <c r="BG10" s="113">
        <f>IF(Q10=0,"",IF(BF10=0,"",(BF10/Q10)))</f>
        <v>0.10344827586207</v>
      </c>
      <c r="BH10" s="112">
        <v>1</v>
      </c>
      <c r="BI10" s="114">
        <f>IFERROR(BH10/BF10,"-")</f>
        <v>0.33333333333333</v>
      </c>
      <c r="BJ10" s="115">
        <v>13000</v>
      </c>
      <c r="BK10" s="116">
        <f>IFERROR(BJ10/BF10,"-")</f>
        <v>4333.3333333333</v>
      </c>
      <c r="BL10" s="117"/>
      <c r="BM10" s="117"/>
      <c r="BN10" s="117">
        <v>1</v>
      </c>
      <c r="BO10" s="119">
        <v>11</v>
      </c>
      <c r="BP10" s="120">
        <f>IF(Q10=0,"",IF(BO10=0,"",(BO10/Q10)))</f>
        <v>0.37931034482759</v>
      </c>
      <c r="BQ10" s="121">
        <v>1</v>
      </c>
      <c r="BR10" s="122">
        <f>IFERROR(BQ10/BO10,"-")</f>
        <v>0.090909090909091</v>
      </c>
      <c r="BS10" s="123">
        <v>6000</v>
      </c>
      <c r="BT10" s="124">
        <f>IFERROR(BS10/BO10,"-")</f>
        <v>545.45454545455</v>
      </c>
      <c r="BU10" s="125">
        <v>1</v>
      </c>
      <c r="BV10" s="125"/>
      <c r="BW10" s="125"/>
      <c r="BX10" s="126">
        <v>9</v>
      </c>
      <c r="BY10" s="127">
        <f>IF(Q10=0,"",IF(BX10=0,"",(BX10/Q10)))</f>
        <v>0.31034482758621</v>
      </c>
      <c r="BZ10" s="128">
        <v>3</v>
      </c>
      <c r="CA10" s="129">
        <f>IFERROR(BZ10/BX10,"-")</f>
        <v>0.33333333333333</v>
      </c>
      <c r="CB10" s="130">
        <v>180000</v>
      </c>
      <c r="CC10" s="131">
        <f>IFERROR(CB10/BX10,"-")</f>
        <v>20000</v>
      </c>
      <c r="CD10" s="132"/>
      <c r="CE10" s="132">
        <v>1</v>
      </c>
      <c r="CF10" s="132">
        <v>2</v>
      </c>
      <c r="CG10" s="133">
        <v>2</v>
      </c>
      <c r="CH10" s="134">
        <f>IF(Q10=0,"",IF(CG10=0,"",(CG10/Q10)))</f>
        <v>0.068965517241379</v>
      </c>
      <c r="CI10" s="135">
        <v>1</v>
      </c>
      <c r="CJ10" s="136">
        <f>IFERROR(CI10/CG10,"-")</f>
        <v>0.5</v>
      </c>
      <c r="CK10" s="137">
        <v>293000</v>
      </c>
      <c r="CL10" s="138">
        <f>IFERROR(CK10/CG10,"-")</f>
        <v>146500</v>
      </c>
      <c r="CM10" s="139"/>
      <c r="CN10" s="139"/>
      <c r="CO10" s="139">
        <v>1</v>
      </c>
      <c r="CP10" s="140">
        <v>6</v>
      </c>
      <c r="CQ10" s="141">
        <v>217000</v>
      </c>
      <c r="CR10" s="141">
        <v>293000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3.7785070175439</v>
      </c>
      <c r="B11" s="189" t="s">
        <v>75</v>
      </c>
      <c r="C11" s="189" t="s">
        <v>58</v>
      </c>
      <c r="D11" s="189"/>
      <c r="E11" s="189" t="s">
        <v>59</v>
      </c>
      <c r="F11" s="189" t="s">
        <v>60</v>
      </c>
      <c r="G11" s="189" t="s">
        <v>76</v>
      </c>
      <c r="H11" s="89" t="s">
        <v>77</v>
      </c>
      <c r="I11" s="89" t="s">
        <v>63</v>
      </c>
      <c r="J11" s="190" t="s">
        <v>78</v>
      </c>
      <c r="K11" s="181">
        <v>570000</v>
      </c>
      <c r="L11" s="80">
        <v>70</v>
      </c>
      <c r="M11" s="80">
        <v>0</v>
      </c>
      <c r="N11" s="80">
        <v>286</v>
      </c>
      <c r="O11" s="91">
        <v>30</v>
      </c>
      <c r="P11" s="92">
        <v>1</v>
      </c>
      <c r="Q11" s="93">
        <f>O11+P11</f>
        <v>31</v>
      </c>
      <c r="R11" s="81">
        <f>IFERROR(Q11/N11,"-")</f>
        <v>0.10839160839161</v>
      </c>
      <c r="S11" s="80">
        <v>1</v>
      </c>
      <c r="T11" s="80">
        <v>8</v>
      </c>
      <c r="U11" s="81">
        <f>IFERROR(T11/(Q11),"-")</f>
        <v>0.25806451612903</v>
      </c>
      <c r="V11" s="82">
        <f>IFERROR(K11/SUM(Q11:Q16),"-")</f>
        <v>8382.3529411765</v>
      </c>
      <c r="W11" s="83">
        <v>4</v>
      </c>
      <c r="X11" s="81">
        <f>IF(Q11=0,"-",W11/Q11)</f>
        <v>0.12903225806452</v>
      </c>
      <c r="Y11" s="186">
        <v>65749</v>
      </c>
      <c r="Z11" s="187">
        <f>IFERROR(Y11/Q11,"-")</f>
        <v>2120.935483871</v>
      </c>
      <c r="AA11" s="187">
        <f>IFERROR(Y11/W11,"-")</f>
        <v>16437.25</v>
      </c>
      <c r="AB11" s="181">
        <f>SUM(Y11:Y16)-SUM(K11:K16)</f>
        <v>1583749</v>
      </c>
      <c r="AC11" s="85">
        <f>SUM(Y11:Y16)/SUM(K11:K16)</f>
        <v>3.7785070175439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4</v>
      </c>
      <c r="AO11" s="101">
        <f>IF(Q11=0,"",IF(AN11=0,"",(AN11/Q11)))</f>
        <v>0.12903225806452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1</v>
      </c>
      <c r="AX11" s="107">
        <f>IF(Q11=0,"",IF(AW11=0,"",(AW11/Q11)))</f>
        <v>0.032258064516129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5</v>
      </c>
      <c r="BG11" s="113">
        <f>IF(Q11=0,"",IF(BF11=0,"",(BF11/Q11)))</f>
        <v>0.16129032258065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11</v>
      </c>
      <c r="BP11" s="120">
        <f>IF(Q11=0,"",IF(BO11=0,"",(BO11/Q11)))</f>
        <v>0.35483870967742</v>
      </c>
      <c r="BQ11" s="121">
        <v>2</v>
      </c>
      <c r="BR11" s="122">
        <f>IFERROR(BQ11/BO11,"-")</f>
        <v>0.18181818181818</v>
      </c>
      <c r="BS11" s="123">
        <v>6749</v>
      </c>
      <c r="BT11" s="124">
        <f>IFERROR(BS11/BO11,"-")</f>
        <v>613.54545454545</v>
      </c>
      <c r="BU11" s="125">
        <v>1</v>
      </c>
      <c r="BV11" s="125">
        <v>1</v>
      </c>
      <c r="BW11" s="125"/>
      <c r="BX11" s="126">
        <v>9</v>
      </c>
      <c r="BY11" s="127">
        <f>IF(Q11=0,"",IF(BX11=0,"",(BX11/Q11)))</f>
        <v>0.29032258064516</v>
      </c>
      <c r="BZ11" s="128">
        <v>2</v>
      </c>
      <c r="CA11" s="129">
        <f>IFERROR(BZ11/BX11,"-")</f>
        <v>0.22222222222222</v>
      </c>
      <c r="CB11" s="130">
        <v>59000</v>
      </c>
      <c r="CC11" s="131">
        <f>IFERROR(CB11/BX11,"-")</f>
        <v>6555.5555555556</v>
      </c>
      <c r="CD11" s="132">
        <v>1</v>
      </c>
      <c r="CE11" s="132"/>
      <c r="CF11" s="132">
        <v>1</v>
      </c>
      <c r="CG11" s="133">
        <v>1</v>
      </c>
      <c r="CH11" s="134">
        <f>IF(Q11=0,"",IF(CG11=0,"",(CG11/Q11)))</f>
        <v>0.032258064516129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4</v>
      </c>
      <c r="CQ11" s="141">
        <v>65749</v>
      </c>
      <c r="CR11" s="141">
        <v>56000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79</v>
      </c>
      <c r="C12" s="189" t="s">
        <v>58</v>
      </c>
      <c r="D12" s="189"/>
      <c r="E12" s="189" t="s">
        <v>59</v>
      </c>
      <c r="F12" s="189" t="s">
        <v>60</v>
      </c>
      <c r="G12" s="189" t="s">
        <v>73</v>
      </c>
      <c r="H12" s="89"/>
      <c r="I12" s="89"/>
      <c r="J12" s="89"/>
      <c r="K12" s="181"/>
      <c r="L12" s="80">
        <v>93</v>
      </c>
      <c r="M12" s="80">
        <v>68</v>
      </c>
      <c r="N12" s="80">
        <v>35</v>
      </c>
      <c r="O12" s="91">
        <v>15</v>
      </c>
      <c r="P12" s="92">
        <v>0</v>
      </c>
      <c r="Q12" s="93">
        <f>O12+P12</f>
        <v>15</v>
      </c>
      <c r="R12" s="81">
        <f>IFERROR(Q12/N12,"-")</f>
        <v>0.42857142857143</v>
      </c>
      <c r="S12" s="80">
        <v>1</v>
      </c>
      <c r="T12" s="80">
        <v>2</v>
      </c>
      <c r="U12" s="81">
        <f>IFERROR(T12/(Q12),"-")</f>
        <v>0.13333333333333</v>
      </c>
      <c r="V12" s="82"/>
      <c r="W12" s="83">
        <v>3</v>
      </c>
      <c r="X12" s="81">
        <f>IF(Q12=0,"-",W12/Q12)</f>
        <v>0.2</v>
      </c>
      <c r="Y12" s="186">
        <v>152000</v>
      </c>
      <c r="Z12" s="187">
        <f>IFERROR(Y12/Q12,"-")</f>
        <v>10133.333333333</v>
      </c>
      <c r="AA12" s="187">
        <f>IFERROR(Y12/W12,"-")</f>
        <v>50666.666666667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0.066666666666667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>
        <v>6</v>
      </c>
      <c r="BP12" s="120">
        <f>IF(Q12=0,"",IF(BO12=0,"",(BO12/Q12)))</f>
        <v>0.4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5</v>
      </c>
      <c r="BY12" s="127">
        <f>IF(Q12=0,"",IF(BX12=0,"",(BX12/Q12)))</f>
        <v>0.33333333333333</v>
      </c>
      <c r="BZ12" s="128">
        <v>1</v>
      </c>
      <c r="CA12" s="129">
        <f>IFERROR(BZ12/BX12,"-")</f>
        <v>0.2</v>
      </c>
      <c r="CB12" s="130">
        <v>18000</v>
      </c>
      <c r="CC12" s="131">
        <f>IFERROR(CB12/BX12,"-")</f>
        <v>3600</v>
      </c>
      <c r="CD12" s="132"/>
      <c r="CE12" s="132"/>
      <c r="CF12" s="132">
        <v>1</v>
      </c>
      <c r="CG12" s="133">
        <v>3</v>
      </c>
      <c r="CH12" s="134">
        <f>IF(Q12=0,"",IF(CG12=0,"",(CG12/Q12)))</f>
        <v>0.2</v>
      </c>
      <c r="CI12" s="135">
        <v>2</v>
      </c>
      <c r="CJ12" s="136">
        <f>IFERROR(CI12/CG12,"-")</f>
        <v>0.66666666666667</v>
      </c>
      <c r="CK12" s="137">
        <v>134000</v>
      </c>
      <c r="CL12" s="138">
        <f>IFERROR(CK12/CG12,"-")</f>
        <v>44666.666666667</v>
      </c>
      <c r="CM12" s="139"/>
      <c r="CN12" s="139"/>
      <c r="CO12" s="139">
        <v>2</v>
      </c>
      <c r="CP12" s="140">
        <v>3</v>
      </c>
      <c r="CQ12" s="141">
        <v>152000</v>
      </c>
      <c r="CR12" s="141">
        <v>114000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80</v>
      </c>
      <c r="C13" s="189" t="s">
        <v>58</v>
      </c>
      <c r="D13" s="189"/>
      <c r="E13" s="189" t="s">
        <v>81</v>
      </c>
      <c r="F13" s="189" t="s">
        <v>82</v>
      </c>
      <c r="G13" s="189" t="s">
        <v>61</v>
      </c>
      <c r="H13" s="89" t="s">
        <v>77</v>
      </c>
      <c r="I13" s="89" t="s">
        <v>83</v>
      </c>
      <c r="J13" s="191" t="s">
        <v>84</v>
      </c>
      <c r="K13" s="181"/>
      <c r="L13" s="80">
        <v>0</v>
      </c>
      <c r="M13" s="80">
        <v>0</v>
      </c>
      <c r="N13" s="80">
        <v>2</v>
      </c>
      <c r="O13" s="91">
        <v>0</v>
      </c>
      <c r="P13" s="92">
        <v>0</v>
      </c>
      <c r="Q13" s="93">
        <f>O13+P13</f>
        <v>0</v>
      </c>
      <c r="R13" s="81">
        <f>IFERROR(Q13/N13,"-")</f>
        <v>0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85</v>
      </c>
      <c r="C14" s="189" t="s">
        <v>58</v>
      </c>
      <c r="D14" s="189"/>
      <c r="E14" s="189" t="s">
        <v>81</v>
      </c>
      <c r="F14" s="189" t="s">
        <v>82</v>
      </c>
      <c r="G14" s="189" t="s">
        <v>73</v>
      </c>
      <c r="H14" s="89"/>
      <c r="I14" s="89"/>
      <c r="J14" s="89"/>
      <c r="K14" s="181"/>
      <c r="L14" s="80">
        <v>46</v>
      </c>
      <c r="M14" s="80">
        <v>33</v>
      </c>
      <c r="N14" s="80">
        <v>19</v>
      </c>
      <c r="O14" s="91">
        <v>10</v>
      </c>
      <c r="P14" s="92">
        <v>0</v>
      </c>
      <c r="Q14" s="93">
        <f>O14+P14</f>
        <v>10</v>
      </c>
      <c r="R14" s="81">
        <f>IFERROR(Q14/N14,"-")</f>
        <v>0.52631578947368</v>
      </c>
      <c r="S14" s="80">
        <v>5</v>
      </c>
      <c r="T14" s="80">
        <v>0</v>
      </c>
      <c r="U14" s="81">
        <f>IFERROR(T14/(Q14),"-")</f>
        <v>0</v>
      </c>
      <c r="V14" s="82"/>
      <c r="W14" s="83">
        <v>3</v>
      </c>
      <c r="X14" s="81">
        <f>IF(Q14=0,"-",W14/Q14)</f>
        <v>0.3</v>
      </c>
      <c r="Y14" s="186">
        <v>1936000</v>
      </c>
      <c r="Z14" s="187">
        <f>IFERROR(Y14/Q14,"-")</f>
        <v>193600</v>
      </c>
      <c r="AA14" s="187">
        <f>IFERROR(Y14/W14,"-")</f>
        <v>645333.33333333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3</v>
      </c>
      <c r="BP14" s="120">
        <f>IF(Q14=0,"",IF(BO14=0,"",(BO14/Q14)))</f>
        <v>0.3</v>
      </c>
      <c r="BQ14" s="121">
        <v>1</v>
      </c>
      <c r="BR14" s="122">
        <f>IFERROR(BQ14/BO14,"-")</f>
        <v>0.33333333333333</v>
      </c>
      <c r="BS14" s="123">
        <v>1670000</v>
      </c>
      <c r="BT14" s="124">
        <f>IFERROR(BS14/BO14,"-")</f>
        <v>556666.66666667</v>
      </c>
      <c r="BU14" s="125"/>
      <c r="BV14" s="125"/>
      <c r="BW14" s="125">
        <v>1</v>
      </c>
      <c r="BX14" s="126">
        <v>7</v>
      </c>
      <c r="BY14" s="127">
        <f>IF(Q14=0,"",IF(BX14=0,"",(BX14/Q14)))</f>
        <v>0.7</v>
      </c>
      <c r="BZ14" s="128">
        <v>2</v>
      </c>
      <c r="CA14" s="129">
        <f>IFERROR(BZ14/BX14,"-")</f>
        <v>0.28571428571429</v>
      </c>
      <c r="CB14" s="130">
        <v>266000</v>
      </c>
      <c r="CC14" s="131">
        <f>IFERROR(CB14/BX14,"-")</f>
        <v>38000</v>
      </c>
      <c r="CD14" s="132"/>
      <c r="CE14" s="132"/>
      <c r="CF14" s="132">
        <v>2</v>
      </c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3</v>
      </c>
      <c r="CQ14" s="141">
        <v>1936000</v>
      </c>
      <c r="CR14" s="141">
        <v>1670000</v>
      </c>
      <c r="CS14" s="141"/>
      <c r="CT14" s="142" t="str">
        <f>IF(AND(CR14=0,CS14=0),"",IF(AND(CR14&lt;=100000,CS14&lt;=100000),"",IF(CR14/CQ14&gt;0.7,"男高",IF(CS14/CQ14&gt;0.7,"女高",""))))</f>
        <v>男高</v>
      </c>
    </row>
    <row r="15" spans="1:99">
      <c r="A15" s="79"/>
      <c r="B15" s="189" t="s">
        <v>86</v>
      </c>
      <c r="C15" s="189" t="s">
        <v>58</v>
      </c>
      <c r="D15" s="189"/>
      <c r="E15" s="189" t="s">
        <v>81</v>
      </c>
      <c r="F15" s="189" t="s">
        <v>82</v>
      </c>
      <c r="G15" s="189" t="s">
        <v>76</v>
      </c>
      <c r="H15" s="89" t="s">
        <v>87</v>
      </c>
      <c r="I15" s="89" t="s">
        <v>83</v>
      </c>
      <c r="J15" s="190" t="s">
        <v>88</v>
      </c>
      <c r="K15" s="181"/>
      <c r="L15" s="80">
        <v>18</v>
      </c>
      <c r="M15" s="80">
        <v>0</v>
      </c>
      <c r="N15" s="80">
        <v>53</v>
      </c>
      <c r="O15" s="91">
        <v>11</v>
      </c>
      <c r="P15" s="92">
        <v>0</v>
      </c>
      <c r="Q15" s="93">
        <f>O15+P15</f>
        <v>11</v>
      </c>
      <c r="R15" s="81">
        <f>IFERROR(Q15/N15,"-")</f>
        <v>0.20754716981132</v>
      </c>
      <c r="S15" s="80">
        <v>0</v>
      </c>
      <c r="T15" s="80">
        <v>3</v>
      </c>
      <c r="U15" s="81">
        <f>IFERROR(T15/(Q15),"-")</f>
        <v>0.27272727272727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2</v>
      </c>
      <c r="AO15" s="101">
        <f>IF(Q15=0,"",IF(AN15=0,"",(AN15/Q15)))</f>
        <v>0.18181818181818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3</v>
      </c>
      <c r="BG15" s="113">
        <f>IF(Q15=0,"",IF(BF15=0,"",(BF15/Q15)))</f>
        <v>0.27272727272727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4</v>
      </c>
      <c r="BP15" s="120">
        <f>IF(Q15=0,"",IF(BO15=0,"",(BO15/Q15)))</f>
        <v>0.36363636363636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2</v>
      </c>
      <c r="BY15" s="127">
        <f>IF(Q15=0,"",IF(BX15=0,"",(BX15/Q15)))</f>
        <v>0.18181818181818</v>
      </c>
      <c r="BZ15" s="128">
        <v>1</v>
      </c>
      <c r="CA15" s="129">
        <f>IFERROR(BZ15/BX15,"-")</f>
        <v>0.5</v>
      </c>
      <c r="CB15" s="130">
        <v>230000</v>
      </c>
      <c r="CC15" s="131">
        <f>IFERROR(CB15/BX15,"-")</f>
        <v>115000</v>
      </c>
      <c r="CD15" s="132"/>
      <c r="CE15" s="132"/>
      <c r="CF15" s="132">
        <v>1</v>
      </c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>
        <v>230000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89</v>
      </c>
      <c r="C16" s="189" t="s">
        <v>58</v>
      </c>
      <c r="D16" s="189"/>
      <c r="E16" s="189" t="s">
        <v>81</v>
      </c>
      <c r="F16" s="189" t="s">
        <v>82</v>
      </c>
      <c r="G16" s="189" t="s">
        <v>73</v>
      </c>
      <c r="H16" s="89"/>
      <c r="I16" s="89"/>
      <c r="J16" s="89"/>
      <c r="K16" s="181"/>
      <c r="L16" s="80">
        <v>34</v>
      </c>
      <c r="M16" s="80">
        <v>20</v>
      </c>
      <c r="N16" s="80">
        <v>4</v>
      </c>
      <c r="O16" s="91">
        <v>1</v>
      </c>
      <c r="P16" s="92">
        <v>0</v>
      </c>
      <c r="Q16" s="93">
        <f>O16+P16</f>
        <v>1</v>
      </c>
      <c r="R16" s="81">
        <f>IFERROR(Q16/N16,"-")</f>
        <v>0.25</v>
      </c>
      <c r="S16" s="80">
        <v>0</v>
      </c>
      <c r="T16" s="80">
        <v>1</v>
      </c>
      <c r="U16" s="81">
        <f>IFERROR(T16/(Q16),"-")</f>
        <v>1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1</v>
      </c>
      <c r="BY16" s="127">
        <f>IF(Q16=0,"",IF(BX16=0,"",(BX16/Q16)))</f>
        <v>1</v>
      </c>
      <c r="BZ16" s="128">
        <v>1</v>
      </c>
      <c r="CA16" s="129">
        <f>IFERROR(BZ16/BX16,"-")</f>
        <v>1</v>
      </c>
      <c r="CB16" s="130">
        <v>5000</v>
      </c>
      <c r="CC16" s="131">
        <f>IFERROR(CB16/BX16,"-")</f>
        <v>5000</v>
      </c>
      <c r="CD16" s="132">
        <v>1</v>
      </c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>
        <v>5000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>
        <f>AC17</f>
        <v>1.1161764705882</v>
      </c>
      <c r="B17" s="189" t="s">
        <v>90</v>
      </c>
      <c r="C17" s="189" t="s">
        <v>58</v>
      </c>
      <c r="D17" s="189"/>
      <c r="E17" s="189" t="s">
        <v>59</v>
      </c>
      <c r="F17" s="189" t="s">
        <v>91</v>
      </c>
      <c r="G17" s="189" t="s">
        <v>76</v>
      </c>
      <c r="H17" s="89" t="s">
        <v>87</v>
      </c>
      <c r="I17" s="89" t="s">
        <v>92</v>
      </c>
      <c r="J17" s="89" t="s">
        <v>93</v>
      </c>
      <c r="K17" s="181">
        <v>340000</v>
      </c>
      <c r="L17" s="80">
        <v>10</v>
      </c>
      <c r="M17" s="80">
        <v>0</v>
      </c>
      <c r="N17" s="80">
        <v>77</v>
      </c>
      <c r="O17" s="91">
        <v>5</v>
      </c>
      <c r="P17" s="92">
        <v>0</v>
      </c>
      <c r="Q17" s="93">
        <f>O17+P17</f>
        <v>5</v>
      </c>
      <c r="R17" s="81">
        <f>IFERROR(Q17/N17,"-")</f>
        <v>0.064935064935065</v>
      </c>
      <c r="S17" s="80">
        <v>0</v>
      </c>
      <c r="T17" s="80">
        <v>0</v>
      </c>
      <c r="U17" s="81">
        <f>IFERROR(T17/(Q17),"-")</f>
        <v>0</v>
      </c>
      <c r="V17" s="82">
        <f>IFERROR(K17/SUM(Q17:Q32),"-")</f>
        <v>4722.2222222222</v>
      </c>
      <c r="W17" s="83">
        <v>1</v>
      </c>
      <c r="X17" s="81">
        <f>IF(Q17=0,"-",W17/Q17)</f>
        <v>0.2</v>
      </c>
      <c r="Y17" s="186">
        <v>13000</v>
      </c>
      <c r="Z17" s="187">
        <f>IFERROR(Y17/Q17,"-")</f>
        <v>2600</v>
      </c>
      <c r="AA17" s="187">
        <f>IFERROR(Y17/W17,"-")</f>
        <v>13000</v>
      </c>
      <c r="AB17" s="181">
        <f>SUM(Y17:Y32)-SUM(K17:K32)</f>
        <v>39500</v>
      </c>
      <c r="AC17" s="85">
        <f>SUM(Y17:Y32)/SUM(K17:K32)</f>
        <v>1.1161764705882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>
        <v>1</v>
      </c>
      <c r="AO17" s="101">
        <f>IF(Q17=0,"",IF(AN17=0,"",(AN17/Q17)))</f>
        <v>0.2</v>
      </c>
      <c r="AP17" s="100"/>
      <c r="AQ17" s="102">
        <f>IFERROR(AP17/AN17,"-")</f>
        <v>0</v>
      </c>
      <c r="AR17" s="103"/>
      <c r="AS17" s="104">
        <f>IFERROR(AR17/AN17,"-")</f>
        <v>0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>
        <v>1</v>
      </c>
      <c r="BP17" s="120">
        <f>IF(Q17=0,"",IF(BO17=0,"",(BO17/Q17)))</f>
        <v>0.2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2</v>
      </c>
      <c r="BY17" s="127">
        <f>IF(Q17=0,"",IF(BX17=0,"",(BX17/Q17)))</f>
        <v>0.4</v>
      </c>
      <c r="BZ17" s="128">
        <v>1</v>
      </c>
      <c r="CA17" s="129">
        <f>IFERROR(BZ17/BX17,"-")</f>
        <v>0.5</v>
      </c>
      <c r="CB17" s="130">
        <v>13000</v>
      </c>
      <c r="CC17" s="131">
        <f>IFERROR(CB17/BX17,"-")</f>
        <v>6500</v>
      </c>
      <c r="CD17" s="132"/>
      <c r="CE17" s="132"/>
      <c r="CF17" s="132">
        <v>1</v>
      </c>
      <c r="CG17" s="133">
        <v>1</v>
      </c>
      <c r="CH17" s="134">
        <f>IF(Q17=0,"",IF(CG17=0,"",(CG17/Q17)))</f>
        <v>0.2</v>
      </c>
      <c r="CI17" s="135"/>
      <c r="CJ17" s="136">
        <f>IFERROR(CI17/CG17,"-")</f>
        <v>0</v>
      </c>
      <c r="CK17" s="137"/>
      <c r="CL17" s="138">
        <f>IFERROR(CK17/CG17,"-")</f>
        <v>0</v>
      </c>
      <c r="CM17" s="139"/>
      <c r="CN17" s="139"/>
      <c r="CO17" s="139"/>
      <c r="CP17" s="140">
        <v>1</v>
      </c>
      <c r="CQ17" s="141">
        <v>13000</v>
      </c>
      <c r="CR17" s="141">
        <v>13000</v>
      </c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94</v>
      </c>
      <c r="C18" s="189" t="s">
        <v>58</v>
      </c>
      <c r="D18" s="189"/>
      <c r="E18" s="189" t="s">
        <v>59</v>
      </c>
      <c r="F18" s="189" t="s">
        <v>91</v>
      </c>
      <c r="G18" s="189" t="s">
        <v>73</v>
      </c>
      <c r="H18" s="89"/>
      <c r="I18" s="89"/>
      <c r="J18" s="89"/>
      <c r="K18" s="181"/>
      <c r="L18" s="80">
        <v>33</v>
      </c>
      <c r="M18" s="80">
        <v>21</v>
      </c>
      <c r="N18" s="80">
        <v>13</v>
      </c>
      <c r="O18" s="91">
        <v>5</v>
      </c>
      <c r="P18" s="92">
        <v>0</v>
      </c>
      <c r="Q18" s="93">
        <f>O18+P18</f>
        <v>5</v>
      </c>
      <c r="R18" s="81">
        <f>IFERROR(Q18/N18,"-")</f>
        <v>0.38461538461538</v>
      </c>
      <c r="S18" s="80">
        <v>1</v>
      </c>
      <c r="T18" s="80">
        <v>1</v>
      </c>
      <c r="U18" s="81">
        <f>IFERROR(T18/(Q18),"-")</f>
        <v>0.2</v>
      </c>
      <c r="V18" s="82"/>
      <c r="W18" s="83">
        <v>2</v>
      </c>
      <c r="X18" s="81">
        <f>IF(Q18=0,"-",W18/Q18)</f>
        <v>0.4</v>
      </c>
      <c r="Y18" s="186">
        <v>25000</v>
      </c>
      <c r="Z18" s="187">
        <f>IFERROR(Y18/Q18,"-")</f>
        <v>5000</v>
      </c>
      <c r="AA18" s="187">
        <f>IFERROR(Y18/W18,"-")</f>
        <v>12500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>
        <v>1</v>
      </c>
      <c r="AX18" s="107">
        <f>IF(Q18=0,"",IF(AW18=0,"",(AW18/Q18)))</f>
        <v>0.2</v>
      </c>
      <c r="AY18" s="106">
        <v>1</v>
      </c>
      <c r="AZ18" s="108">
        <f>IFERROR(AY18/AW18,"-")</f>
        <v>1</v>
      </c>
      <c r="BA18" s="109">
        <v>3000</v>
      </c>
      <c r="BB18" s="110">
        <f>IFERROR(BA18/AW18,"-")</f>
        <v>3000</v>
      </c>
      <c r="BC18" s="111">
        <v>1</v>
      </c>
      <c r="BD18" s="111"/>
      <c r="BE18" s="111"/>
      <c r="BF18" s="112">
        <v>1</v>
      </c>
      <c r="BG18" s="113">
        <f>IF(Q18=0,"",IF(BF18=0,"",(BF18/Q18)))</f>
        <v>0.2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2</v>
      </c>
      <c r="BP18" s="120">
        <f>IF(Q18=0,"",IF(BO18=0,"",(BO18/Q18)))</f>
        <v>0.4</v>
      </c>
      <c r="BQ18" s="121">
        <v>1</v>
      </c>
      <c r="BR18" s="122">
        <f>IFERROR(BQ18/BO18,"-")</f>
        <v>0.5</v>
      </c>
      <c r="BS18" s="123">
        <v>22000</v>
      </c>
      <c r="BT18" s="124">
        <f>IFERROR(BS18/BO18,"-")</f>
        <v>11000</v>
      </c>
      <c r="BU18" s="125"/>
      <c r="BV18" s="125"/>
      <c r="BW18" s="125">
        <v>1</v>
      </c>
      <c r="BX18" s="126">
        <v>1</v>
      </c>
      <c r="BY18" s="127">
        <f>IF(Q18=0,"",IF(BX18=0,"",(BX18/Q18)))</f>
        <v>0.2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2</v>
      </c>
      <c r="CQ18" s="141">
        <v>25000</v>
      </c>
      <c r="CR18" s="141">
        <v>22000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95</v>
      </c>
      <c r="C19" s="189" t="s">
        <v>58</v>
      </c>
      <c r="D19" s="189"/>
      <c r="E19" s="189" t="s">
        <v>59</v>
      </c>
      <c r="F19" s="189" t="s">
        <v>91</v>
      </c>
      <c r="G19" s="189" t="s">
        <v>76</v>
      </c>
      <c r="H19" s="89" t="s">
        <v>87</v>
      </c>
      <c r="I19" s="89" t="s">
        <v>92</v>
      </c>
      <c r="J19" s="89"/>
      <c r="K19" s="181"/>
      <c r="L19" s="80">
        <v>29</v>
      </c>
      <c r="M19" s="80">
        <v>0</v>
      </c>
      <c r="N19" s="80">
        <v>117</v>
      </c>
      <c r="O19" s="91">
        <v>4</v>
      </c>
      <c r="P19" s="92">
        <v>1</v>
      </c>
      <c r="Q19" s="93">
        <f>O19+P19</f>
        <v>5</v>
      </c>
      <c r="R19" s="81">
        <f>IFERROR(Q19/N19,"-")</f>
        <v>0.042735042735043</v>
      </c>
      <c r="S19" s="80">
        <v>2</v>
      </c>
      <c r="T19" s="80">
        <v>2</v>
      </c>
      <c r="U19" s="81">
        <f>IFERROR(T19/(Q19),"-")</f>
        <v>0.4</v>
      </c>
      <c r="V19" s="82"/>
      <c r="W19" s="83">
        <v>2</v>
      </c>
      <c r="X19" s="81">
        <f>IF(Q19=0,"-",W19/Q19)</f>
        <v>0.4</v>
      </c>
      <c r="Y19" s="186">
        <v>15000</v>
      </c>
      <c r="Z19" s="187">
        <f>IFERROR(Y19/Q19,"-")</f>
        <v>3000</v>
      </c>
      <c r="AA19" s="187">
        <f>IFERROR(Y19/W19,"-")</f>
        <v>7500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1</v>
      </c>
      <c r="AO19" s="101">
        <f>IF(Q19=0,"",IF(AN19=0,"",(AN19/Q19)))</f>
        <v>0.2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>
        <v>1</v>
      </c>
      <c r="AX19" s="107">
        <f>IF(Q19=0,"",IF(AW19=0,"",(AW19/Q19)))</f>
        <v>0.2</v>
      </c>
      <c r="AY19" s="106"/>
      <c r="AZ19" s="108">
        <f>IFERROR(AY19/AW19,"-")</f>
        <v>0</v>
      </c>
      <c r="BA19" s="109"/>
      <c r="BB19" s="110">
        <f>IFERROR(BA19/AW19,"-")</f>
        <v>0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3</v>
      </c>
      <c r="BP19" s="120">
        <f>IF(Q19=0,"",IF(BO19=0,"",(BO19/Q19)))</f>
        <v>0.6</v>
      </c>
      <c r="BQ19" s="121">
        <v>2</v>
      </c>
      <c r="BR19" s="122">
        <f>IFERROR(BQ19/BO19,"-")</f>
        <v>0.66666666666667</v>
      </c>
      <c r="BS19" s="123">
        <v>15000</v>
      </c>
      <c r="BT19" s="124">
        <f>IFERROR(BS19/BO19,"-")</f>
        <v>5000</v>
      </c>
      <c r="BU19" s="125">
        <v>1</v>
      </c>
      <c r="BV19" s="125">
        <v>1</v>
      </c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2</v>
      </c>
      <c r="CQ19" s="141">
        <v>15000</v>
      </c>
      <c r="CR19" s="141">
        <v>10000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96</v>
      </c>
      <c r="C20" s="189" t="s">
        <v>58</v>
      </c>
      <c r="D20" s="189"/>
      <c r="E20" s="189" t="s">
        <v>59</v>
      </c>
      <c r="F20" s="189" t="s">
        <v>91</v>
      </c>
      <c r="G20" s="189" t="s">
        <v>73</v>
      </c>
      <c r="H20" s="89"/>
      <c r="I20" s="89"/>
      <c r="J20" s="89"/>
      <c r="K20" s="181"/>
      <c r="L20" s="80">
        <v>30</v>
      </c>
      <c r="M20" s="80">
        <v>23</v>
      </c>
      <c r="N20" s="80">
        <v>13</v>
      </c>
      <c r="O20" s="91">
        <v>7</v>
      </c>
      <c r="P20" s="92">
        <v>0</v>
      </c>
      <c r="Q20" s="93">
        <f>O20+P20</f>
        <v>7</v>
      </c>
      <c r="R20" s="81">
        <f>IFERROR(Q20/N20,"-")</f>
        <v>0.53846153846154</v>
      </c>
      <c r="S20" s="80">
        <v>1</v>
      </c>
      <c r="T20" s="80">
        <v>1</v>
      </c>
      <c r="U20" s="81">
        <f>IFERROR(T20/(Q20),"-")</f>
        <v>0.14285714285714</v>
      </c>
      <c r="V20" s="82"/>
      <c r="W20" s="83">
        <v>1</v>
      </c>
      <c r="X20" s="81">
        <f>IF(Q20=0,"-",W20/Q20)</f>
        <v>0.14285714285714</v>
      </c>
      <c r="Y20" s="186">
        <v>37000</v>
      </c>
      <c r="Z20" s="187">
        <f>IFERROR(Y20/Q20,"-")</f>
        <v>5285.7142857143</v>
      </c>
      <c r="AA20" s="187">
        <f>IFERROR(Y20/W20,"-")</f>
        <v>37000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4</v>
      </c>
      <c r="BP20" s="120">
        <f>IF(Q20=0,"",IF(BO20=0,"",(BO20/Q20)))</f>
        <v>0.57142857142857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2</v>
      </c>
      <c r="BY20" s="127">
        <f>IF(Q20=0,"",IF(BX20=0,"",(BX20/Q20)))</f>
        <v>0.28571428571429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1</v>
      </c>
      <c r="CH20" s="134">
        <f>IF(Q20=0,"",IF(CG20=0,"",(CG20/Q20)))</f>
        <v>0.14285714285714</v>
      </c>
      <c r="CI20" s="135">
        <v>1</v>
      </c>
      <c r="CJ20" s="136">
        <f>IFERROR(CI20/CG20,"-")</f>
        <v>1</v>
      </c>
      <c r="CK20" s="137">
        <v>37000</v>
      </c>
      <c r="CL20" s="138">
        <f>IFERROR(CK20/CG20,"-")</f>
        <v>37000</v>
      </c>
      <c r="CM20" s="139"/>
      <c r="CN20" s="139"/>
      <c r="CO20" s="139">
        <v>1</v>
      </c>
      <c r="CP20" s="140">
        <v>1</v>
      </c>
      <c r="CQ20" s="141">
        <v>37000</v>
      </c>
      <c r="CR20" s="141">
        <v>37000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97</v>
      </c>
      <c r="C21" s="189" t="s">
        <v>58</v>
      </c>
      <c r="D21" s="189"/>
      <c r="E21" s="189" t="s">
        <v>98</v>
      </c>
      <c r="F21" s="189" t="s">
        <v>99</v>
      </c>
      <c r="G21" s="189" t="s">
        <v>76</v>
      </c>
      <c r="H21" s="89" t="s">
        <v>87</v>
      </c>
      <c r="I21" s="89" t="s">
        <v>92</v>
      </c>
      <c r="J21" s="89" t="s">
        <v>100</v>
      </c>
      <c r="K21" s="181"/>
      <c r="L21" s="80">
        <v>15</v>
      </c>
      <c r="M21" s="80">
        <v>0</v>
      </c>
      <c r="N21" s="80">
        <v>66</v>
      </c>
      <c r="O21" s="91">
        <v>6</v>
      </c>
      <c r="P21" s="92">
        <v>0</v>
      </c>
      <c r="Q21" s="93">
        <f>O21+P21</f>
        <v>6</v>
      </c>
      <c r="R21" s="81">
        <f>IFERROR(Q21/N21,"-")</f>
        <v>0.090909090909091</v>
      </c>
      <c r="S21" s="80">
        <v>1</v>
      </c>
      <c r="T21" s="80">
        <v>1</v>
      </c>
      <c r="U21" s="81">
        <f>IFERROR(T21/(Q21),"-")</f>
        <v>0.16666666666667</v>
      </c>
      <c r="V21" s="82"/>
      <c r="W21" s="83">
        <v>2</v>
      </c>
      <c r="X21" s="81">
        <f>IF(Q21=0,"-",W21/Q21)</f>
        <v>0.33333333333333</v>
      </c>
      <c r="Y21" s="186">
        <v>63000</v>
      </c>
      <c r="Z21" s="187">
        <f>IFERROR(Y21/Q21,"-")</f>
        <v>10500</v>
      </c>
      <c r="AA21" s="187">
        <f>IFERROR(Y21/W21,"-")</f>
        <v>31500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5</v>
      </c>
      <c r="BP21" s="120">
        <f>IF(Q21=0,"",IF(BO21=0,"",(BO21/Q21)))</f>
        <v>0.83333333333333</v>
      </c>
      <c r="BQ21" s="121">
        <v>1</v>
      </c>
      <c r="BR21" s="122">
        <f>IFERROR(BQ21/BO21,"-")</f>
        <v>0.2</v>
      </c>
      <c r="BS21" s="123">
        <v>50000</v>
      </c>
      <c r="BT21" s="124">
        <f>IFERROR(BS21/BO21,"-")</f>
        <v>10000</v>
      </c>
      <c r="BU21" s="125"/>
      <c r="BV21" s="125"/>
      <c r="BW21" s="125">
        <v>1</v>
      </c>
      <c r="BX21" s="126">
        <v>1</v>
      </c>
      <c r="BY21" s="127">
        <f>IF(Q21=0,"",IF(BX21=0,"",(BX21/Q21)))</f>
        <v>0.16666666666667</v>
      </c>
      <c r="BZ21" s="128">
        <v>1</v>
      </c>
      <c r="CA21" s="129">
        <f>IFERROR(BZ21/BX21,"-")</f>
        <v>1</v>
      </c>
      <c r="CB21" s="130">
        <v>13000</v>
      </c>
      <c r="CC21" s="131">
        <f>IFERROR(CB21/BX21,"-")</f>
        <v>13000</v>
      </c>
      <c r="CD21" s="132"/>
      <c r="CE21" s="132"/>
      <c r="CF21" s="132">
        <v>1</v>
      </c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2</v>
      </c>
      <c r="CQ21" s="141">
        <v>63000</v>
      </c>
      <c r="CR21" s="141">
        <v>50000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101</v>
      </c>
      <c r="C22" s="189" t="s">
        <v>58</v>
      </c>
      <c r="D22" s="189"/>
      <c r="E22" s="189" t="s">
        <v>98</v>
      </c>
      <c r="F22" s="189" t="s">
        <v>99</v>
      </c>
      <c r="G22" s="189" t="s">
        <v>73</v>
      </c>
      <c r="H22" s="89"/>
      <c r="I22" s="89"/>
      <c r="J22" s="89"/>
      <c r="K22" s="181"/>
      <c r="L22" s="80">
        <v>47</v>
      </c>
      <c r="M22" s="80">
        <v>23</v>
      </c>
      <c r="N22" s="80">
        <v>15</v>
      </c>
      <c r="O22" s="91">
        <v>4</v>
      </c>
      <c r="P22" s="92">
        <v>0</v>
      </c>
      <c r="Q22" s="93">
        <f>O22+P22</f>
        <v>4</v>
      </c>
      <c r="R22" s="81">
        <f>IFERROR(Q22/N22,"-")</f>
        <v>0.26666666666667</v>
      </c>
      <c r="S22" s="80">
        <v>0</v>
      </c>
      <c r="T22" s="80">
        <v>2</v>
      </c>
      <c r="U22" s="81">
        <f>IFERROR(T22/(Q22),"-")</f>
        <v>0.5</v>
      </c>
      <c r="V22" s="82"/>
      <c r="W22" s="83">
        <v>1</v>
      </c>
      <c r="X22" s="81">
        <f>IF(Q22=0,"-",W22/Q22)</f>
        <v>0.25</v>
      </c>
      <c r="Y22" s="186">
        <v>5000</v>
      </c>
      <c r="Z22" s="187">
        <f>IFERROR(Y22/Q22,"-")</f>
        <v>1250</v>
      </c>
      <c r="AA22" s="187">
        <f>IFERROR(Y22/W22,"-")</f>
        <v>5000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2</v>
      </c>
      <c r="BP22" s="120">
        <f>IF(Q22=0,"",IF(BO22=0,"",(BO22/Q22)))</f>
        <v>0.5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/>
      <c r="BY22" s="127">
        <f>IF(Q22=0,"",IF(BX22=0,"",(BX22/Q22)))</f>
        <v>0</v>
      </c>
      <c r="BZ22" s="128"/>
      <c r="CA22" s="129" t="str">
        <f>IFERROR(BZ22/BX22,"-")</f>
        <v>-</v>
      </c>
      <c r="CB22" s="130"/>
      <c r="CC22" s="131" t="str">
        <f>IFERROR(CB22/BX22,"-")</f>
        <v>-</v>
      </c>
      <c r="CD22" s="132"/>
      <c r="CE22" s="132"/>
      <c r="CF22" s="132"/>
      <c r="CG22" s="133">
        <v>2</v>
      </c>
      <c r="CH22" s="134">
        <f>IF(Q22=0,"",IF(CG22=0,"",(CG22/Q22)))</f>
        <v>0.5</v>
      </c>
      <c r="CI22" s="135">
        <v>1</v>
      </c>
      <c r="CJ22" s="136">
        <f>IFERROR(CI22/CG22,"-")</f>
        <v>0.5</v>
      </c>
      <c r="CK22" s="137">
        <v>5000</v>
      </c>
      <c r="CL22" s="138">
        <f>IFERROR(CK22/CG22,"-")</f>
        <v>2500</v>
      </c>
      <c r="CM22" s="139">
        <v>1</v>
      </c>
      <c r="CN22" s="139"/>
      <c r="CO22" s="139"/>
      <c r="CP22" s="140">
        <v>1</v>
      </c>
      <c r="CQ22" s="141">
        <v>5000</v>
      </c>
      <c r="CR22" s="141">
        <v>5000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102</v>
      </c>
      <c r="C23" s="189" t="s">
        <v>58</v>
      </c>
      <c r="D23" s="189"/>
      <c r="E23" s="189" t="s">
        <v>98</v>
      </c>
      <c r="F23" s="189" t="s">
        <v>99</v>
      </c>
      <c r="G23" s="189" t="s">
        <v>76</v>
      </c>
      <c r="H23" s="89" t="s">
        <v>87</v>
      </c>
      <c r="I23" s="89" t="s">
        <v>92</v>
      </c>
      <c r="J23" s="89"/>
      <c r="K23" s="181"/>
      <c r="L23" s="80">
        <v>0</v>
      </c>
      <c r="M23" s="80">
        <v>0</v>
      </c>
      <c r="N23" s="80">
        <v>1</v>
      </c>
      <c r="O23" s="91">
        <v>0</v>
      </c>
      <c r="P23" s="92">
        <v>0</v>
      </c>
      <c r="Q23" s="93">
        <f>O23+P23</f>
        <v>0</v>
      </c>
      <c r="R23" s="81">
        <f>IFERROR(Q23/N23,"-")</f>
        <v>0</v>
      </c>
      <c r="S23" s="80">
        <v>0</v>
      </c>
      <c r="T23" s="80">
        <v>0</v>
      </c>
      <c r="U23" s="81" t="str">
        <f>IFERROR(T23/(Q23),"-")</f>
        <v>-</v>
      </c>
      <c r="V23" s="82"/>
      <c r="W23" s="83">
        <v>0</v>
      </c>
      <c r="X23" s="81" t="str">
        <f>IF(Q23=0,"-",W23/Q23)</f>
        <v>-</v>
      </c>
      <c r="Y23" s="186">
        <v>0</v>
      </c>
      <c r="Z23" s="187" t="str">
        <f>IFERROR(Y23/Q23,"-")</f>
        <v>-</v>
      </c>
      <c r="AA23" s="187" t="str">
        <f>IFERROR(Y23/W23,"-")</f>
        <v>-</v>
      </c>
      <c r="AB23" s="181"/>
      <c r="AC23" s="85"/>
      <c r="AD23" s="78"/>
      <c r="AE23" s="94"/>
      <c r="AF23" s="95" t="str">
        <f>IF(Q23=0,"",IF(AE23=0,"",(AE23/Q23)))</f>
        <v/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 t="str">
        <f>IF(Q23=0,"",IF(AN23=0,"",(AN23/Q23)))</f>
        <v/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 t="str">
        <f>IF(Q23=0,"",IF(AW23=0,"",(AW23/Q23)))</f>
        <v/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 t="str">
        <f>IF(Q23=0,"",IF(BF23=0,"",(BF23/Q23)))</f>
        <v/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 t="str">
        <f>IF(Q23=0,"",IF(BO23=0,"",(BO23/Q23)))</f>
        <v/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 t="str">
        <f>IF(Q23=0,"",IF(BX23=0,"",(BX23/Q23)))</f>
        <v/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 t="str">
        <f>IF(Q23=0,"",IF(CG23=0,"",(CG23/Q23)))</f>
        <v/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103</v>
      </c>
      <c r="C24" s="189" t="s">
        <v>58</v>
      </c>
      <c r="D24" s="189"/>
      <c r="E24" s="189" t="s">
        <v>98</v>
      </c>
      <c r="F24" s="189" t="s">
        <v>99</v>
      </c>
      <c r="G24" s="189" t="s">
        <v>73</v>
      </c>
      <c r="H24" s="89"/>
      <c r="I24" s="89"/>
      <c r="J24" s="89"/>
      <c r="K24" s="181"/>
      <c r="L24" s="80">
        <v>3</v>
      </c>
      <c r="M24" s="80">
        <v>3</v>
      </c>
      <c r="N24" s="80">
        <v>0</v>
      </c>
      <c r="O24" s="91">
        <v>0</v>
      </c>
      <c r="P24" s="92">
        <v>0</v>
      </c>
      <c r="Q24" s="93">
        <f>O24+P24</f>
        <v>0</v>
      </c>
      <c r="R24" s="81" t="str">
        <f>IFERROR(Q24/N24,"-")</f>
        <v>-</v>
      </c>
      <c r="S24" s="80">
        <v>0</v>
      </c>
      <c r="T24" s="80">
        <v>0</v>
      </c>
      <c r="U24" s="81" t="str">
        <f>IFERROR(T24/(Q24),"-")</f>
        <v>-</v>
      </c>
      <c r="V24" s="82"/>
      <c r="W24" s="83">
        <v>0</v>
      </c>
      <c r="X24" s="81" t="str">
        <f>IF(Q24=0,"-",W24/Q24)</f>
        <v>-</v>
      </c>
      <c r="Y24" s="186">
        <v>0</v>
      </c>
      <c r="Z24" s="187" t="str">
        <f>IFERROR(Y24/Q24,"-")</f>
        <v>-</v>
      </c>
      <c r="AA24" s="187" t="str">
        <f>IFERROR(Y24/W24,"-")</f>
        <v>-</v>
      </c>
      <c r="AB24" s="181"/>
      <c r="AC24" s="85"/>
      <c r="AD24" s="78"/>
      <c r="AE24" s="94"/>
      <c r="AF24" s="95" t="str">
        <f>IF(Q24=0,"",IF(AE24=0,"",(AE24/Q24)))</f>
        <v/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 t="str">
        <f>IF(Q24=0,"",IF(AN24=0,"",(AN24/Q24)))</f>
        <v/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 t="str">
        <f>IF(Q24=0,"",IF(AW24=0,"",(AW24/Q24)))</f>
        <v/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 t="str">
        <f>IF(Q24=0,"",IF(BF24=0,"",(BF24/Q24)))</f>
        <v/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 t="str">
        <f>IF(Q24=0,"",IF(BO24=0,"",(BO24/Q24)))</f>
        <v/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/>
      <c r="BY24" s="127" t="str">
        <f>IF(Q24=0,"",IF(BX24=0,"",(BX24/Q24)))</f>
        <v/>
      </c>
      <c r="BZ24" s="128"/>
      <c r="CA24" s="129" t="str">
        <f>IFERROR(BZ24/BX24,"-")</f>
        <v>-</v>
      </c>
      <c r="CB24" s="130"/>
      <c r="CC24" s="131" t="str">
        <f>IFERROR(CB24/BX24,"-")</f>
        <v>-</v>
      </c>
      <c r="CD24" s="132"/>
      <c r="CE24" s="132"/>
      <c r="CF24" s="132"/>
      <c r="CG24" s="133"/>
      <c r="CH24" s="134" t="str">
        <f>IF(Q24=0,"",IF(CG24=0,"",(CG24/Q24)))</f>
        <v/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104</v>
      </c>
      <c r="C25" s="189" t="s">
        <v>58</v>
      </c>
      <c r="D25" s="189"/>
      <c r="E25" s="189" t="s">
        <v>59</v>
      </c>
      <c r="F25" s="189" t="s">
        <v>91</v>
      </c>
      <c r="G25" s="189" t="s">
        <v>76</v>
      </c>
      <c r="H25" s="89" t="s">
        <v>77</v>
      </c>
      <c r="I25" s="89" t="s">
        <v>92</v>
      </c>
      <c r="J25" s="89" t="s">
        <v>93</v>
      </c>
      <c r="K25" s="181"/>
      <c r="L25" s="80">
        <v>0</v>
      </c>
      <c r="M25" s="80">
        <v>0</v>
      </c>
      <c r="N25" s="80">
        <v>1</v>
      </c>
      <c r="O25" s="91">
        <v>0</v>
      </c>
      <c r="P25" s="92">
        <v>0</v>
      </c>
      <c r="Q25" s="93">
        <f>O25+P25</f>
        <v>0</v>
      </c>
      <c r="R25" s="81">
        <f>IFERROR(Q25/N25,"-")</f>
        <v>0</v>
      </c>
      <c r="S25" s="80">
        <v>0</v>
      </c>
      <c r="T25" s="80">
        <v>0</v>
      </c>
      <c r="U25" s="81" t="str">
        <f>IFERROR(T25/(Q25),"-")</f>
        <v>-</v>
      </c>
      <c r="V25" s="82"/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/>
      <c r="AC25" s="85"/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105</v>
      </c>
      <c r="C26" s="189" t="s">
        <v>58</v>
      </c>
      <c r="D26" s="189"/>
      <c r="E26" s="189" t="s">
        <v>59</v>
      </c>
      <c r="F26" s="189" t="s">
        <v>91</v>
      </c>
      <c r="G26" s="189" t="s">
        <v>73</v>
      </c>
      <c r="H26" s="89"/>
      <c r="I26" s="89"/>
      <c r="J26" s="89"/>
      <c r="K26" s="181"/>
      <c r="L26" s="80">
        <v>4</v>
      </c>
      <c r="M26" s="80">
        <v>4</v>
      </c>
      <c r="N26" s="80">
        <v>2</v>
      </c>
      <c r="O26" s="91">
        <v>2</v>
      </c>
      <c r="P26" s="92">
        <v>0</v>
      </c>
      <c r="Q26" s="93">
        <f>O26+P26</f>
        <v>2</v>
      </c>
      <c r="R26" s="81">
        <f>IFERROR(Q26/N26,"-")</f>
        <v>1</v>
      </c>
      <c r="S26" s="80">
        <v>0</v>
      </c>
      <c r="T26" s="80">
        <v>2</v>
      </c>
      <c r="U26" s="81">
        <f>IFERROR(T26/(Q26),"-")</f>
        <v>1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>
        <v>2</v>
      </c>
      <c r="AO26" s="101">
        <f>IF(Q26=0,"",IF(AN26=0,"",(AN26/Q26)))</f>
        <v>1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106</v>
      </c>
      <c r="C27" s="189" t="s">
        <v>58</v>
      </c>
      <c r="D27" s="189"/>
      <c r="E27" s="189" t="s">
        <v>59</v>
      </c>
      <c r="F27" s="189" t="s">
        <v>91</v>
      </c>
      <c r="G27" s="189" t="s">
        <v>76</v>
      </c>
      <c r="H27" s="89" t="s">
        <v>77</v>
      </c>
      <c r="I27" s="89" t="s">
        <v>92</v>
      </c>
      <c r="J27" s="89"/>
      <c r="K27" s="181"/>
      <c r="L27" s="80">
        <v>11</v>
      </c>
      <c r="M27" s="80">
        <v>0</v>
      </c>
      <c r="N27" s="80">
        <v>37</v>
      </c>
      <c r="O27" s="91">
        <v>2</v>
      </c>
      <c r="P27" s="92">
        <v>0</v>
      </c>
      <c r="Q27" s="93">
        <f>O27+P27</f>
        <v>2</v>
      </c>
      <c r="R27" s="81">
        <f>IFERROR(Q27/N27,"-")</f>
        <v>0.054054054054054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1</v>
      </c>
      <c r="BG27" s="113">
        <f>IF(Q27=0,"",IF(BF27=0,"",(BF27/Q27)))</f>
        <v>0.5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/>
      <c r="BP27" s="120">
        <f>IF(Q27=0,"",IF(BO27=0,"",(BO27/Q27)))</f>
        <v>0</v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>
        <v>1</v>
      </c>
      <c r="BY27" s="127">
        <f>IF(Q27=0,"",IF(BX27=0,"",(BX27/Q27)))</f>
        <v>0.5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107</v>
      </c>
      <c r="C28" s="189" t="s">
        <v>58</v>
      </c>
      <c r="D28" s="189"/>
      <c r="E28" s="189" t="s">
        <v>59</v>
      </c>
      <c r="F28" s="189" t="s">
        <v>91</v>
      </c>
      <c r="G28" s="189" t="s">
        <v>73</v>
      </c>
      <c r="H28" s="89"/>
      <c r="I28" s="89"/>
      <c r="J28" s="89"/>
      <c r="K28" s="181"/>
      <c r="L28" s="80">
        <v>31</v>
      </c>
      <c r="M28" s="80">
        <v>26</v>
      </c>
      <c r="N28" s="80">
        <v>4</v>
      </c>
      <c r="O28" s="91">
        <v>4</v>
      </c>
      <c r="P28" s="92">
        <v>0</v>
      </c>
      <c r="Q28" s="93">
        <f>O28+P28</f>
        <v>4</v>
      </c>
      <c r="R28" s="81">
        <f>IFERROR(Q28/N28,"-")</f>
        <v>1</v>
      </c>
      <c r="S28" s="80">
        <v>0</v>
      </c>
      <c r="T28" s="80">
        <v>1</v>
      </c>
      <c r="U28" s="81">
        <f>IFERROR(T28/(Q28),"-")</f>
        <v>0.25</v>
      </c>
      <c r="V28" s="82"/>
      <c r="W28" s="83">
        <v>3</v>
      </c>
      <c r="X28" s="81">
        <f>IF(Q28=0,"-",W28/Q28)</f>
        <v>0.75</v>
      </c>
      <c r="Y28" s="186">
        <v>47000</v>
      </c>
      <c r="Z28" s="187">
        <f>IFERROR(Y28/Q28,"-")</f>
        <v>11750</v>
      </c>
      <c r="AA28" s="187">
        <f>IFERROR(Y28/W28,"-")</f>
        <v>15666.666666667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>
        <v>4</v>
      </c>
      <c r="BY28" s="127">
        <f>IF(Q28=0,"",IF(BX28=0,"",(BX28/Q28)))</f>
        <v>1</v>
      </c>
      <c r="BZ28" s="128">
        <v>3</v>
      </c>
      <c r="CA28" s="129">
        <f>IFERROR(BZ28/BX28,"-")</f>
        <v>0.75</v>
      </c>
      <c r="CB28" s="130">
        <v>47000</v>
      </c>
      <c r="CC28" s="131">
        <f>IFERROR(CB28/BX28,"-")</f>
        <v>11750</v>
      </c>
      <c r="CD28" s="132">
        <v>2</v>
      </c>
      <c r="CE28" s="132"/>
      <c r="CF28" s="132">
        <v>1</v>
      </c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3</v>
      </c>
      <c r="CQ28" s="141">
        <v>47000</v>
      </c>
      <c r="CR28" s="141">
        <v>34000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108</v>
      </c>
      <c r="C29" s="189" t="s">
        <v>58</v>
      </c>
      <c r="D29" s="189"/>
      <c r="E29" s="189" t="s">
        <v>98</v>
      </c>
      <c r="F29" s="189" t="s">
        <v>99</v>
      </c>
      <c r="G29" s="189" t="s">
        <v>76</v>
      </c>
      <c r="H29" s="89" t="s">
        <v>77</v>
      </c>
      <c r="I29" s="89" t="s">
        <v>92</v>
      </c>
      <c r="J29" s="89" t="s">
        <v>100</v>
      </c>
      <c r="K29" s="181"/>
      <c r="L29" s="80">
        <v>47</v>
      </c>
      <c r="M29" s="80">
        <v>0</v>
      </c>
      <c r="N29" s="80">
        <v>107</v>
      </c>
      <c r="O29" s="91">
        <v>16</v>
      </c>
      <c r="P29" s="92">
        <v>0</v>
      </c>
      <c r="Q29" s="93">
        <f>O29+P29</f>
        <v>16</v>
      </c>
      <c r="R29" s="81">
        <f>IFERROR(Q29/N29,"-")</f>
        <v>0.14953271028037</v>
      </c>
      <c r="S29" s="80">
        <v>4</v>
      </c>
      <c r="T29" s="80">
        <v>4</v>
      </c>
      <c r="U29" s="81">
        <f>IFERROR(T29/(Q29),"-")</f>
        <v>0.25</v>
      </c>
      <c r="V29" s="82"/>
      <c r="W29" s="83">
        <v>1</v>
      </c>
      <c r="X29" s="81">
        <f>IF(Q29=0,"-",W29/Q29)</f>
        <v>0.0625</v>
      </c>
      <c r="Y29" s="186">
        <v>12000</v>
      </c>
      <c r="Z29" s="187">
        <f>IFERROR(Y29/Q29,"-")</f>
        <v>750</v>
      </c>
      <c r="AA29" s="187">
        <f>IFERROR(Y29/W29,"-")</f>
        <v>12000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0.0625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4</v>
      </c>
      <c r="BG29" s="113">
        <f>IF(Q29=0,"",IF(BF29=0,"",(BF29/Q29)))</f>
        <v>0.25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2</v>
      </c>
      <c r="BP29" s="120">
        <f>IF(Q29=0,"",IF(BO29=0,"",(BO29/Q29)))</f>
        <v>0.125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7</v>
      </c>
      <c r="BY29" s="127">
        <f>IF(Q29=0,"",IF(BX29=0,"",(BX29/Q29)))</f>
        <v>0.4375</v>
      </c>
      <c r="BZ29" s="128">
        <v>1</v>
      </c>
      <c r="CA29" s="129">
        <f>IFERROR(BZ29/BX29,"-")</f>
        <v>0.14285714285714</v>
      </c>
      <c r="CB29" s="130">
        <v>12000</v>
      </c>
      <c r="CC29" s="131">
        <f>IFERROR(CB29/BX29,"-")</f>
        <v>1714.2857142857</v>
      </c>
      <c r="CD29" s="132"/>
      <c r="CE29" s="132"/>
      <c r="CF29" s="132">
        <v>1</v>
      </c>
      <c r="CG29" s="133">
        <v>2</v>
      </c>
      <c r="CH29" s="134">
        <f>IF(Q29=0,"",IF(CG29=0,"",(CG29/Q29)))</f>
        <v>0.125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1</v>
      </c>
      <c r="CQ29" s="141">
        <v>12000</v>
      </c>
      <c r="CR29" s="141">
        <v>12000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109</v>
      </c>
      <c r="C30" s="189" t="s">
        <v>58</v>
      </c>
      <c r="D30" s="189"/>
      <c r="E30" s="189" t="s">
        <v>98</v>
      </c>
      <c r="F30" s="189" t="s">
        <v>99</v>
      </c>
      <c r="G30" s="189" t="s">
        <v>73</v>
      </c>
      <c r="H30" s="89"/>
      <c r="I30" s="89"/>
      <c r="J30" s="89"/>
      <c r="K30" s="181"/>
      <c r="L30" s="80">
        <v>71</v>
      </c>
      <c r="M30" s="80">
        <v>49</v>
      </c>
      <c r="N30" s="80">
        <v>18</v>
      </c>
      <c r="O30" s="91">
        <v>13</v>
      </c>
      <c r="P30" s="92">
        <v>0</v>
      </c>
      <c r="Q30" s="93">
        <f>O30+P30</f>
        <v>13</v>
      </c>
      <c r="R30" s="81">
        <f>IFERROR(Q30/N30,"-")</f>
        <v>0.72222222222222</v>
      </c>
      <c r="S30" s="80">
        <v>6</v>
      </c>
      <c r="T30" s="80">
        <v>4</v>
      </c>
      <c r="U30" s="81">
        <f>IFERROR(T30/(Q30),"-")</f>
        <v>0.30769230769231</v>
      </c>
      <c r="V30" s="82"/>
      <c r="W30" s="83">
        <v>5</v>
      </c>
      <c r="X30" s="81">
        <f>IF(Q30=0,"-",W30/Q30)</f>
        <v>0.38461538461538</v>
      </c>
      <c r="Y30" s="186">
        <v>159500</v>
      </c>
      <c r="Z30" s="187">
        <f>IFERROR(Y30/Q30,"-")</f>
        <v>12269.230769231</v>
      </c>
      <c r="AA30" s="187">
        <f>IFERROR(Y30/W30,"-")</f>
        <v>31900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>
        <v>1</v>
      </c>
      <c r="AO30" s="101">
        <f>IF(Q30=0,"",IF(AN30=0,"",(AN30/Q30)))</f>
        <v>0.076923076923077</v>
      </c>
      <c r="AP30" s="100">
        <v>1</v>
      </c>
      <c r="AQ30" s="102">
        <f>IFERROR(AP30/AN30,"-")</f>
        <v>1</v>
      </c>
      <c r="AR30" s="103">
        <v>28000</v>
      </c>
      <c r="AS30" s="104">
        <f>IFERROR(AR30/AN30,"-")</f>
        <v>28000</v>
      </c>
      <c r="AT30" s="105"/>
      <c r="AU30" s="105"/>
      <c r="AV30" s="105">
        <v>1</v>
      </c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0.076923076923077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4</v>
      </c>
      <c r="BP30" s="120">
        <f>IF(Q30=0,"",IF(BO30=0,"",(BO30/Q30)))</f>
        <v>0.30769230769231</v>
      </c>
      <c r="BQ30" s="121">
        <v>1</v>
      </c>
      <c r="BR30" s="122">
        <f>IFERROR(BQ30/BO30,"-")</f>
        <v>0.25</v>
      </c>
      <c r="BS30" s="123">
        <v>20000</v>
      </c>
      <c r="BT30" s="124">
        <f>IFERROR(BS30/BO30,"-")</f>
        <v>5000</v>
      </c>
      <c r="BU30" s="125"/>
      <c r="BV30" s="125"/>
      <c r="BW30" s="125">
        <v>1</v>
      </c>
      <c r="BX30" s="126">
        <v>6</v>
      </c>
      <c r="BY30" s="127">
        <f>IF(Q30=0,"",IF(BX30=0,"",(BX30/Q30)))</f>
        <v>0.46153846153846</v>
      </c>
      <c r="BZ30" s="128">
        <v>3</v>
      </c>
      <c r="CA30" s="129">
        <f>IFERROR(BZ30/BX30,"-")</f>
        <v>0.5</v>
      </c>
      <c r="CB30" s="130">
        <v>331500</v>
      </c>
      <c r="CC30" s="131">
        <f>IFERROR(CB30/BX30,"-")</f>
        <v>55250</v>
      </c>
      <c r="CD30" s="132">
        <v>1</v>
      </c>
      <c r="CE30" s="132"/>
      <c r="CF30" s="132">
        <v>2</v>
      </c>
      <c r="CG30" s="133">
        <v>1</v>
      </c>
      <c r="CH30" s="134">
        <f>IF(Q30=0,"",IF(CG30=0,"",(CG30/Q30)))</f>
        <v>0.076923076923077</v>
      </c>
      <c r="CI30" s="135">
        <v>1</v>
      </c>
      <c r="CJ30" s="136">
        <f>IFERROR(CI30/CG30,"-")</f>
        <v>1</v>
      </c>
      <c r="CK30" s="137">
        <v>11000</v>
      </c>
      <c r="CL30" s="138">
        <f>IFERROR(CK30/CG30,"-")</f>
        <v>11000</v>
      </c>
      <c r="CM30" s="139"/>
      <c r="CN30" s="139"/>
      <c r="CO30" s="139">
        <v>1</v>
      </c>
      <c r="CP30" s="140">
        <v>5</v>
      </c>
      <c r="CQ30" s="141">
        <v>159500</v>
      </c>
      <c r="CR30" s="141">
        <v>291000</v>
      </c>
      <c r="CS30" s="141"/>
      <c r="CT30" s="142" t="str">
        <f>IF(AND(CR30=0,CS30=0),"",IF(AND(CR30&lt;=100000,CS30&lt;=100000),"",IF(CR30/CQ30&gt;0.7,"男高",IF(CS30/CQ30&gt;0.7,"女高",""))))</f>
        <v>男高</v>
      </c>
    </row>
    <row r="31" spans="1:99">
      <c r="A31" s="79"/>
      <c r="B31" s="189" t="s">
        <v>110</v>
      </c>
      <c r="C31" s="189" t="s">
        <v>58</v>
      </c>
      <c r="D31" s="189"/>
      <c r="E31" s="189" t="s">
        <v>98</v>
      </c>
      <c r="F31" s="189" t="s">
        <v>99</v>
      </c>
      <c r="G31" s="189" t="s">
        <v>76</v>
      </c>
      <c r="H31" s="89" t="s">
        <v>77</v>
      </c>
      <c r="I31" s="89" t="s">
        <v>92</v>
      </c>
      <c r="J31" s="89"/>
      <c r="K31" s="181"/>
      <c r="L31" s="80">
        <v>8</v>
      </c>
      <c r="M31" s="80">
        <v>0</v>
      </c>
      <c r="N31" s="80">
        <v>29</v>
      </c>
      <c r="O31" s="91">
        <v>2</v>
      </c>
      <c r="P31" s="92">
        <v>0</v>
      </c>
      <c r="Q31" s="93">
        <f>O31+P31</f>
        <v>2</v>
      </c>
      <c r="R31" s="81">
        <f>IFERROR(Q31/N31,"-")</f>
        <v>0.068965517241379</v>
      </c>
      <c r="S31" s="80">
        <v>0</v>
      </c>
      <c r="T31" s="80">
        <v>0</v>
      </c>
      <c r="U31" s="81">
        <f>IFERROR(T31/(Q31),"-")</f>
        <v>0</v>
      </c>
      <c r="V31" s="82"/>
      <c r="W31" s="83">
        <v>1</v>
      </c>
      <c r="X31" s="81">
        <f>IF(Q31=0,"-",W31/Q31)</f>
        <v>0.5</v>
      </c>
      <c r="Y31" s="186">
        <v>3000</v>
      </c>
      <c r="Z31" s="187">
        <f>IFERROR(Y31/Q31,"-")</f>
        <v>1500</v>
      </c>
      <c r="AA31" s="187">
        <f>IFERROR(Y31/W31,"-")</f>
        <v>3000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1</v>
      </c>
      <c r="BP31" s="120">
        <f>IF(Q31=0,"",IF(BO31=0,"",(BO31/Q31)))</f>
        <v>0.5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1</v>
      </c>
      <c r="BY31" s="127">
        <f>IF(Q31=0,"",IF(BX31=0,"",(BX31/Q31)))</f>
        <v>0.5</v>
      </c>
      <c r="BZ31" s="128">
        <v>1</v>
      </c>
      <c r="CA31" s="129">
        <f>IFERROR(BZ31/BX31,"-")</f>
        <v>1</v>
      </c>
      <c r="CB31" s="130">
        <v>3000</v>
      </c>
      <c r="CC31" s="131">
        <f>IFERROR(CB31/BX31,"-")</f>
        <v>3000</v>
      </c>
      <c r="CD31" s="132">
        <v>1</v>
      </c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1</v>
      </c>
      <c r="CQ31" s="141">
        <v>3000</v>
      </c>
      <c r="CR31" s="141">
        <v>3000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111</v>
      </c>
      <c r="C32" s="189" t="s">
        <v>58</v>
      </c>
      <c r="D32" s="189"/>
      <c r="E32" s="189" t="s">
        <v>98</v>
      </c>
      <c r="F32" s="189" t="s">
        <v>99</v>
      </c>
      <c r="G32" s="189" t="s">
        <v>73</v>
      </c>
      <c r="H32" s="89"/>
      <c r="I32" s="89"/>
      <c r="J32" s="89"/>
      <c r="K32" s="181"/>
      <c r="L32" s="80">
        <v>13</v>
      </c>
      <c r="M32" s="80">
        <v>10</v>
      </c>
      <c r="N32" s="80">
        <v>5</v>
      </c>
      <c r="O32" s="91">
        <v>1</v>
      </c>
      <c r="P32" s="92">
        <v>0</v>
      </c>
      <c r="Q32" s="93">
        <f>O32+P32</f>
        <v>1</v>
      </c>
      <c r="R32" s="81">
        <f>IFERROR(Q32/N32,"-")</f>
        <v>0.2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1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</v>
      </c>
      <c r="B33" s="189" t="s">
        <v>112</v>
      </c>
      <c r="C33" s="189" t="s">
        <v>58</v>
      </c>
      <c r="D33" s="189"/>
      <c r="E33" s="189" t="s">
        <v>113</v>
      </c>
      <c r="F33" s="189" t="s">
        <v>114</v>
      </c>
      <c r="G33" s="189" t="s">
        <v>61</v>
      </c>
      <c r="H33" s="89" t="s">
        <v>87</v>
      </c>
      <c r="I33" s="89" t="s">
        <v>115</v>
      </c>
      <c r="J33" s="89" t="s">
        <v>116</v>
      </c>
      <c r="K33" s="181">
        <v>375000</v>
      </c>
      <c r="L33" s="80">
        <v>3</v>
      </c>
      <c r="M33" s="80">
        <v>0</v>
      </c>
      <c r="N33" s="80">
        <v>30</v>
      </c>
      <c r="O33" s="91">
        <v>1</v>
      </c>
      <c r="P33" s="92">
        <v>0</v>
      </c>
      <c r="Q33" s="93">
        <f>O33+P33</f>
        <v>1</v>
      </c>
      <c r="R33" s="81">
        <f>IFERROR(Q33/N33,"-")</f>
        <v>0.033333333333333</v>
      </c>
      <c r="S33" s="80">
        <v>0</v>
      </c>
      <c r="T33" s="80">
        <v>0</v>
      </c>
      <c r="U33" s="81">
        <f>IFERROR(T33/(Q33),"-")</f>
        <v>0</v>
      </c>
      <c r="V33" s="82">
        <f>IFERROR(K33/SUM(Q33:Q40),"-")</f>
        <v>28846.153846154</v>
      </c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>
        <f>SUM(Y33:Y40)-SUM(K33:K40)</f>
        <v>-375000</v>
      </c>
      <c r="AC33" s="85">
        <f>SUM(Y33:Y40)/SUM(K33:K40)</f>
        <v>0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1</v>
      </c>
      <c r="BP33" s="120">
        <f>IF(Q33=0,"",IF(BO33=0,"",(BO33/Q33)))</f>
        <v>1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117</v>
      </c>
      <c r="C34" s="189" t="s">
        <v>58</v>
      </c>
      <c r="D34" s="189"/>
      <c r="E34" s="189" t="s">
        <v>118</v>
      </c>
      <c r="F34" s="189" t="s">
        <v>119</v>
      </c>
      <c r="G34" s="189" t="s">
        <v>76</v>
      </c>
      <c r="H34" s="89"/>
      <c r="I34" s="89" t="s">
        <v>115</v>
      </c>
      <c r="J34" s="89" t="s">
        <v>120</v>
      </c>
      <c r="K34" s="181"/>
      <c r="L34" s="80">
        <v>9</v>
      </c>
      <c r="M34" s="80">
        <v>0</v>
      </c>
      <c r="N34" s="80">
        <v>34</v>
      </c>
      <c r="O34" s="91">
        <v>3</v>
      </c>
      <c r="P34" s="92">
        <v>0</v>
      </c>
      <c r="Q34" s="93">
        <f>O34+P34</f>
        <v>3</v>
      </c>
      <c r="R34" s="81">
        <f>IFERROR(Q34/N34,"-")</f>
        <v>0.088235294117647</v>
      </c>
      <c r="S34" s="80">
        <v>0</v>
      </c>
      <c r="T34" s="80">
        <v>2</v>
      </c>
      <c r="U34" s="81">
        <f>IFERROR(T34/(Q34),"-")</f>
        <v>0.66666666666667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1</v>
      </c>
      <c r="BG34" s="113">
        <f>IF(Q34=0,"",IF(BF34=0,"",(BF34/Q34)))</f>
        <v>0.33333333333333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1</v>
      </c>
      <c r="BP34" s="120">
        <f>IF(Q34=0,"",IF(BO34=0,"",(BO34/Q34)))</f>
        <v>0.33333333333333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1</v>
      </c>
      <c r="BY34" s="127">
        <f>IF(Q34=0,"",IF(BX34=0,"",(BX34/Q34)))</f>
        <v>0.33333333333333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121</v>
      </c>
      <c r="C35" s="189" t="s">
        <v>58</v>
      </c>
      <c r="D35" s="189"/>
      <c r="E35" s="189" t="s">
        <v>122</v>
      </c>
      <c r="F35" s="189" t="s">
        <v>123</v>
      </c>
      <c r="G35" s="189" t="s">
        <v>61</v>
      </c>
      <c r="H35" s="89"/>
      <c r="I35" s="89" t="s">
        <v>115</v>
      </c>
      <c r="J35" s="89" t="s">
        <v>124</v>
      </c>
      <c r="K35" s="181"/>
      <c r="L35" s="80">
        <v>1</v>
      </c>
      <c r="M35" s="80">
        <v>0</v>
      </c>
      <c r="N35" s="80">
        <v>32</v>
      </c>
      <c r="O35" s="91">
        <v>0</v>
      </c>
      <c r="P35" s="92">
        <v>0</v>
      </c>
      <c r="Q35" s="93">
        <f>O35+P35</f>
        <v>0</v>
      </c>
      <c r="R35" s="81">
        <f>IFERROR(Q35/N35,"-")</f>
        <v>0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125</v>
      </c>
      <c r="C36" s="189" t="s">
        <v>58</v>
      </c>
      <c r="D36" s="189"/>
      <c r="E36" s="189" t="s">
        <v>72</v>
      </c>
      <c r="F36" s="189" t="s">
        <v>72</v>
      </c>
      <c r="G36" s="189" t="s">
        <v>73</v>
      </c>
      <c r="H36" s="89"/>
      <c r="I36" s="89"/>
      <c r="J36" s="89"/>
      <c r="K36" s="181"/>
      <c r="L36" s="80">
        <v>35</v>
      </c>
      <c r="M36" s="80">
        <v>23</v>
      </c>
      <c r="N36" s="80">
        <v>14</v>
      </c>
      <c r="O36" s="91">
        <v>1</v>
      </c>
      <c r="P36" s="92">
        <v>0</v>
      </c>
      <c r="Q36" s="93">
        <f>O36+P36</f>
        <v>1</v>
      </c>
      <c r="R36" s="81">
        <f>IFERROR(Q36/N36,"-")</f>
        <v>0.071428571428571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>
        <v>1</v>
      </c>
      <c r="AX36" s="107">
        <f>IF(Q36=0,"",IF(AW36=0,"",(AW36/Q36)))</f>
        <v>1</v>
      </c>
      <c r="AY36" s="106"/>
      <c r="AZ36" s="108">
        <f>IFERROR(AY36/AW36,"-")</f>
        <v>0</v>
      </c>
      <c r="BA36" s="109"/>
      <c r="BB36" s="110">
        <f>IFERROR(BA36/AW36,"-")</f>
        <v>0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126</v>
      </c>
      <c r="C37" s="189" t="s">
        <v>58</v>
      </c>
      <c r="D37" s="189"/>
      <c r="E37" s="189" t="s">
        <v>113</v>
      </c>
      <c r="F37" s="189" t="s">
        <v>114</v>
      </c>
      <c r="G37" s="189" t="s">
        <v>61</v>
      </c>
      <c r="H37" s="89" t="s">
        <v>77</v>
      </c>
      <c r="I37" s="89" t="s">
        <v>115</v>
      </c>
      <c r="J37" s="89" t="s">
        <v>116</v>
      </c>
      <c r="K37" s="181"/>
      <c r="L37" s="80">
        <v>5</v>
      </c>
      <c r="M37" s="80">
        <v>0</v>
      </c>
      <c r="N37" s="80">
        <v>22</v>
      </c>
      <c r="O37" s="91">
        <v>2</v>
      </c>
      <c r="P37" s="92">
        <v>0</v>
      </c>
      <c r="Q37" s="93">
        <f>O37+P37</f>
        <v>2</v>
      </c>
      <c r="R37" s="81">
        <f>IFERROR(Q37/N37,"-")</f>
        <v>0.090909090909091</v>
      </c>
      <c r="S37" s="80">
        <v>0</v>
      </c>
      <c r="T37" s="80">
        <v>1</v>
      </c>
      <c r="U37" s="81">
        <f>IFERROR(T37/(Q37),"-")</f>
        <v>0.5</v>
      </c>
      <c r="V37" s="82"/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>
        <v>1</v>
      </c>
      <c r="AO37" s="101">
        <f>IF(Q37=0,"",IF(AN37=0,"",(AN37/Q37)))</f>
        <v>0.5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>
        <f>IF(Q37=0,"",IF(BO37=0,"",(BO37/Q37)))</f>
        <v>0</v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>
        <f>IF(Q37=0,"",IF(BX37=0,"",(BX37/Q37)))</f>
        <v>0</v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>
        <v>1</v>
      </c>
      <c r="CH37" s="134">
        <f>IF(Q37=0,"",IF(CG37=0,"",(CG37/Q37)))</f>
        <v>0.5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127</v>
      </c>
      <c r="C38" s="189" t="s">
        <v>58</v>
      </c>
      <c r="D38" s="189"/>
      <c r="E38" s="189" t="s">
        <v>118</v>
      </c>
      <c r="F38" s="189" t="s">
        <v>119</v>
      </c>
      <c r="G38" s="189" t="s">
        <v>76</v>
      </c>
      <c r="H38" s="89"/>
      <c r="I38" s="89" t="s">
        <v>115</v>
      </c>
      <c r="J38" s="89" t="s">
        <v>120</v>
      </c>
      <c r="K38" s="181"/>
      <c r="L38" s="80">
        <v>3</v>
      </c>
      <c r="M38" s="80">
        <v>0</v>
      </c>
      <c r="N38" s="80">
        <v>13</v>
      </c>
      <c r="O38" s="91">
        <v>2</v>
      </c>
      <c r="P38" s="92">
        <v>0</v>
      </c>
      <c r="Q38" s="93">
        <f>O38+P38</f>
        <v>2</v>
      </c>
      <c r="R38" s="81">
        <f>IFERROR(Q38/N38,"-")</f>
        <v>0.15384615384615</v>
      </c>
      <c r="S38" s="80">
        <v>0</v>
      </c>
      <c r="T38" s="80">
        <v>0</v>
      </c>
      <c r="U38" s="81">
        <f>IFERROR(T38/(Q38),"-")</f>
        <v>0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>
        <v>2</v>
      </c>
      <c r="BY38" s="127">
        <f>IF(Q38=0,"",IF(BX38=0,"",(BX38/Q38)))</f>
        <v>1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128</v>
      </c>
      <c r="C39" s="189" t="s">
        <v>58</v>
      </c>
      <c r="D39" s="189"/>
      <c r="E39" s="189" t="s">
        <v>122</v>
      </c>
      <c r="F39" s="189" t="s">
        <v>123</v>
      </c>
      <c r="G39" s="189" t="s">
        <v>61</v>
      </c>
      <c r="H39" s="89"/>
      <c r="I39" s="89" t="s">
        <v>115</v>
      </c>
      <c r="J39" s="89" t="s">
        <v>124</v>
      </c>
      <c r="K39" s="181"/>
      <c r="L39" s="80">
        <v>1</v>
      </c>
      <c r="M39" s="80">
        <v>0</v>
      </c>
      <c r="N39" s="80">
        <v>18</v>
      </c>
      <c r="O39" s="91">
        <v>0</v>
      </c>
      <c r="P39" s="92">
        <v>0</v>
      </c>
      <c r="Q39" s="93">
        <f>O39+P39</f>
        <v>0</v>
      </c>
      <c r="R39" s="81">
        <f>IFERROR(Q39/N39,"-")</f>
        <v>0</v>
      </c>
      <c r="S39" s="80">
        <v>0</v>
      </c>
      <c r="T39" s="80">
        <v>0</v>
      </c>
      <c r="U39" s="81" t="str">
        <f>IFERROR(T39/(Q39),"-")</f>
        <v>-</v>
      </c>
      <c r="V39" s="82"/>
      <c r="W39" s="83">
        <v>0</v>
      </c>
      <c r="X39" s="81" t="str">
        <f>IF(Q39=0,"-",W39/Q39)</f>
        <v>-</v>
      </c>
      <c r="Y39" s="186">
        <v>0</v>
      </c>
      <c r="Z39" s="187" t="str">
        <f>IFERROR(Y39/Q39,"-")</f>
        <v>-</v>
      </c>
      <c r="AA39" s="187" t="str">
        <f>IFERROR(Y39/W39,"-")</f>
        <v>-</v>
      </c>
      <c r="AB39" s="181"/>
      <c r="AC39" s="85"/>
      <c r="AD39" s="78"/>
      <c r="AE39" s="94"/>
      <c r="AF39" s="95" t="str">
        <f>IF(Q39=0,"",IF(AE39=0,"",(AE39/Q39)))</f>
        <v/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 t="str">
        <f>IF(Q39=0,"",IF(AN39=0,"",(AN39/Q39)))</f>
        <v/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 t="str">
        <f>IF(Q39=0,"",IF(AW39=0,"",(AW39/Q39)))</f>
        <v/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 t="str">
        <f>IF(Q39=0,"",IF(BF39=0,"",(BF39/Q39)))</f>
        <v/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 t="str">
        <f>IF(Q39=0,"",IF(BO39=0,"",(BO39/Q39)))</f>
        <v/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 t="str">
        <f>IF(Q39=0,"",IF(BX39=0,"",(BX39/Q39)))</f>
        <v/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 t="str">
        <f>IF(Q39=0,"",IF(CG39=0,"",(CG39/Q39)))</f>
        <v/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129</v>
      </c>
      <c r="C40" s="189" t="s">
        <v>58</v>
      </c>
      <c r="D40" s="189"/>
      <c r="E40" s="189" t="s">
        <v>72</v>
      </c>
      <c r="F40" s="189" t="s">
        <v>72</v>
      </c>
      <c r="G40" s="189" t="s">
        <v>73</v>
      </c>
      <c r="H40" s="89"/>
      <c r="I40" s="89"/>
      <c r="J40" s="89"/>
      <c r="K40" s="181"/>
      <c r="L40" s="80">
        <v>60</v>
      </c>
      <c r="M40" s="80">
        <v>33</v>
      </c>
      <c r="N40" s="80">
        <v>24</v>
      </c>
      <c r="O40" s="91">
        <v>4</v>
      </c>
      <c r="P40" s="92">
        <v>0</v>
      </c>
      <c r="Q40" s="93">
        <f>O40+P40</f>
        <v>4</v>
      </c>
      <c r="R40" s="81">
        <f>IFERROR(Q40/N40,"-")</f>
        <v>0.16666666666667</v>
      </c>
      <c r="S40" s="80">
        <v>0</v>
      </c>
      <c r="T40" s="80">
        <v>0</v>
      </c>
      <c r="U40" s="81">
        <f>IFERROR(T40/(Q40),"-")</f>
        <v>0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1</v>
      </c>
      <c r="BP40" s="120">
        <f>IF(Q40=0,"",IF(BO40=0,"",(BO40/Q40)))</f>
        <v>0.25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2</v>
      </c>
      <c r="BY40" s="127">
        <f>IF(Q40=0,"",IF(BX40=0,"",(BX40/Q40)))</f>
        <v>0.5</v>
      </c>
      <c r="BZ40" s="128"/>
      <c r="CA40" s="129">
        <f>IFERROR(BZ40/BX40,"-")</f>
        <v>0</v>
      </c>
      <c r="CB40" s="130"/>
      <c r="CC40" s="131">
        <f>IFERROR(CB40/BX40,"-")</f>
        <v>0</v>
      </c>
      <c r="CD40" s="132"/>
      <c r="CE40" s="132"/>
      <c r="CF40" s="132"/>
      <c r="CG40" s="133">
        <v>1</v>
      </c>
      <c r="CH40" s="134">
        <f>IF(Q40=0,"",IF(CG40=0,"",(CG40/Q40)))</f>
        <v>0.25</v>
      </c>
      <c r="CI40" s="135">
        <v>1</v>
      </c>
      <c r="CJ40" s="136">
        <f>IFERROR(CI40/CG40,"-")</f>
        <v>1</v>
      </c>
      <c r="CK40" s="137">
        <v>33000</v>
      </c>
      <c r="CL40" s="138">
        <f>IFERROR(CK40/CG40,"-")</f>
        <v>33000</v>
      </c>
      <c r="CM40" s="139"/>
      <c r="CN40" s="139"/>
      <c r="CO40" s="139">
        <v>1</v>
      </c>
      <c r="CP40" s="140">
        <v>0</v>
      </c>
      <c r="CQ40" s="141">
        <v>0</v>
      </c>
      <c r="CR40" s="141">
        <v>33000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0.42</v>
      </c>
      <c r="B41" s="189" t="s">
        <v>130</v>
      </c>
      <c r="C41" s="189" t="s">
        <v>58</v>
      </c>
      <c r="D41" s="189"/>
      <c r="E41" s="189" t="s">
        <v>113</v>
      </c>
      <c r="F41" s="189" t="s">
        <v>114</v>
      </c>
      <c r="G41" s="189" t="s">
        <v>76</v>
      </c>
      <c r="H41" s="89" t="s">
        <v>131</v>
      </c>
      <c r="I41" s="89" t="s">
        <v>132</v>
      </c>
      <c r="J41" s="89" t="s">
        <v>133</v>
      </c>
      <c r="K41" s="181">
        <v>300000</v>
      </c>
      <c r="L41" s="80">
        <v>16</v>
      </c>
      <c r="M41" s="80">
        <v>0</v>
      </c>
      <c r="N41" s="80">
        <v>107</v>
      </c>
      <c r="O41" s="91">
        <v>6</v>
      </c>
      <c r="P41" s="92">
        <v>0</v>
      </c>
      <c r="Q41" s="93">
        <f>O41+P41</f>
        <v>6</v>
      </c>
      <c r="R41" s="81">
        <f>IFERROR(Q41/N41,"-")</f>
        <v>0.05607476635514</v>
      </c>
      <c r="S41" s="80">
        <v>0</v>
      </c>
      <c r="T41" s="80">
        <v>4</v>
      </c>
      <c r="U41" s="81">
        <f>IFERROR(T41/(Q41),"-")</f>
        <v>0.66666666666667</v>
      </c>
      <c r="V41" s="82">
        <f>IFERROR(K41/SUM(Q41:Q45),"-")</f>
        <v>12000</v>
      </c>
      <c r="W41" s="83">
        <v>1</v>
      </c>
      <c r="X41" s="81">
        <f>IF(Q41=0,"-",W41/Q41)</f>
        <v>0.16666666666667</v>
      </c>
      <c r="Y41" s="186">
        <v>19000</v>
      </c>
      <c r="Z41" s="187">
        <f>IFERROR(Y41/Q41,"-")</f>
        <v>3166.6666666667</v>
      </c>
      <c r="AA41" s="187">
        <f>IFERROR(Y41/W41,"-")</f>
        <v>19000</v>
      </c>
      <c r="AB41" s="181">
        <f>SUM(Y41:Y45)-SUM(K41:K45)</f>
        <v>-174000</v>
      </c>
      <c r="AC41" s="85">
        <f>SUM(Y41:Y45)/SUM(K41:K45)</f>
        <v>0.42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3</v>
      </c>
      <c r="BG41" s="113">
        <f>IF(Q41=0,"",IF(BF41=0,"",(BF41/Q41)))</f>
        <v>0.5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3</v>
      </c>
      <c r="BP41" s="120">
        <f>IF(Q41=0,"",IF(BO41=0,"",(BO41/Q41)))</f>
        <v>0.5</v>
      </c>
      <c r="BQ41" s="121">
        <v>1</v>
      </c>
      <c r="BR41" s="122">
        <f>IFERROR(BQ41/BO41,"-")</f>
        <v>0.33333333333333</v>
      </c>
      <c r="BS41" s="123">
        <v>19000</v>
      </c>
      <c r="BT41" s="124">
        <f>IFERROR(BS41/BO41,"-")</f>
        <v>6333.3333333333</v>
      </c>
      <c r="BU41" s="125"/>
      <c r="BV41" s="125"/>
      <c r="BW41" s="125">
        <v>1</v>
      </c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1</v>
      </c>
      <c r="CQ41" s="141">
        <v>19000</v>
      </c>
      <c r="CR41" s="141">
        <v>19000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134</v>
      </c>
      <c r="C42" s="189" t="s">
        <v>58</v>
      </c>
      <c r="D42" s="189"/>
      <c r="E42" s="189" t="s">
        <v>118</v>
      </c>
      <c r="F42" s="189" t="s">
        <v>119</v>
      </c>
      <c r="G42" s="189" t="s">
        <v>61</v>
      </c>
      <c r="H42" s="89"/>
      <c r="I42" s="89" t="s">
        <v>132</v>
      </c>
      <c r="J42" s="89"/>
      <c r="K42" s="181"/>
      <c r="L42" s="80">
        <v>19</v>
      </c>
      <c r="M42" s="80">
        <v>0</v>
      </c>
      <c r="N42" s="80">
        <v>157</v>
      </c>
      <c r="O42" s="91">
        <v>5</v>
      </c>
      <c r="P42" s="92">
        <v>0</v>
      </c>
      <c r="Q42" s="93">
        <f>O42+P42</f>
        <v>5</v>
      </c>
      <c r="R42" s="81">
        <f>IFERROR(Q42/N42,"-")</f>
        <v>0.031847133757962</v>
      </c>
      <c r="S42" s="80">
        <v>1</v>
      </c>
      <c r="T42" s="80">
        <v>2</v>
      </c>
      <c r="U42" s="81">
        <f>IFERROR(T42/(Q42),"-")</f>
        <v>0.4</v>
      </c>
      <c r="V42" s="82"/>
      <c r="W42" s="83">
        <v>3</v>
      </c>
      <c r="X42" s="81">
        <f>IF(Q42=0,"-",W42/Q42)</f>
        <v>0.6</v>
      </c>
      <c r="Y42" s="186">
        <v>93000</v>
      </c>
      <c r="Z42" s="187">
        <f>IFERROR(Y42/Q42,"-")</f>
        <v>18600</v>
      </c>
      <c r="AA42" s="187">
        <f>IFERROR(Y42/W42,"-")</f>
        <v>31000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>
        <v>1</v>
      </c>
      <c r="AX42" s="107">
        <f>IF(Q42=0,"",IF(AW42=0,"",(AW42/Q42)))</f>
        <v>0.2</v>
      </c>
      <c r="AY42" s="106"/>
      <c r="AZ42" s="108">
        <f>IFERROR(AY42/AW42,"-")</f>
        <v>0</v>
      </c>
      <c r="BA42" s="109"/>
      <c r="BB42" s="110">
        <f>IFERROR(BA42/AW42,"-")</f>
        <v>0</v>
      </c>
      <c r="BC42" s="111"/>
      <c r="BD42" s="111"/>
      <c r="BE42" s="111"/>
      <c r="BF42" s="112">
        <v>1</v>
      </c>
      <c r="BG42" s="113">
        <f>IF(Q42=0,"",IF(BF42=0,"",(BF42/Q42)))</f>
        <v>0.2</v>
      </c>
      <c r="BH42" s="112">
        <v>1</v>
      </c>
      <c r="BI42" s="114">
        <f>IFERROR(BH42/BF42,"-")</f>
        <v>1</v>
      </c>
      <c r="BJ42" s="115">
        <v>10000</v>
      </c>
      <c r="BK42" s="116">
        <f>IFERROR(BJ42/BF42,"-")</f>
        <v>10000</v>
      </c>
      <c r="BL42" s="117"/>
      <c r="BM42" s="117">
        <v>1</v>
      </c>
      <c r="BN42" s="117"/>
      <c r="BO42" s="119">
        <v>3</v>
      </c>
      <c r="BP42" s="120">
        <f>IF(Q42=0,"",IF(BO42=0,"",(BO42/Q42)))</f>
        <v>0.6</v>
      </c>
      <c r="BQ42" s="121">
        <v>2</v>
      </c>
      <c r="BR42" s="122">
        <f>IFERROR(BQ42/BO42,"-")</f>
        <v>0.66666666666667</v>
      </c>
      <c r="BS42" s="123">
        <v>83000</v>
      </c>
      <c r="BT42" s="124">
        <f>IFERROR(BS42/BO42,"-")</f>
        <v>27666.666666667</v>
      </c>
      <c r="BU42" s="125">
        <v>1</v>
      </c>
      <c r="BV42" s="125"/>
      <c r="BW42" s="125">
        <v>1</v>
      </c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3</v>
      </c>
      <c r="CQ42" s="141">
        <v>93000</v>
      </c>
      <c r="CR42" s="141">
        <v>80000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135</v>
      </c>
      <c r="C43" s="189" t="s">
        <v>58</v>
      </c>
      <c r="D43" s="189"/>
      <c r="E43" s="189" t="s">
        <v>122</v>
      </c>
      <c r="F43" s="189" t="s">
        <v>123</v>
      </c>
      <c r="G43" s="189" t="s">
        <v>76</v>
      </c>
      <c r="H43" s="89"/>
      <c r="I43" s="89" t="s">
        <v>132</v>
      </c>
      <c r="J43" s="89"/>
      <c r="K43" s="181"/>
      <c r="L43" s="80">
        <v>17</v>
      </c>
      <c r="M43" s="80">
        <v>0</v>
      </c>
      <c r="N43" s="80">
        <v>108</v>
      </c>
      <c r="O43" s="91">
        <v>4</v>
      </c>
      <c r="P43" s="92">
        <v>0</v>
      </c>
      <c r="Q43" s="93">
        <f>O43+P43</f>
        <v>4</v>
      </c>
      <c r="R43" s="81">
        <f>IFERROR(Q43/N43,"-")</f>
        <v>0.037037037037037</v>
      </c>
      <c r="S43" s="80">
        <v>0</v>
      </c>
      <c r="T43" s="80">
        <v>1</v>
      </c>
      <c r="U43" s="81">
        <f>IFERROR(T43/(Q43),"-")</f>
        <v>0.25</v>
      </c>
      <c r="V43" s="82"/>
      <c r="W43" s="83">
        <v>2</v>
      </c>
      <c r="X43" s="81">
        <f>IF(Q43=0,"-",W43/Q43)</f>
        <v>0.5</v>
      </c>
      <c r="Y43" s="186">
        <v>8000</v>
      </c>
      <c r="Z43" s="187">
        <f>IFERROR(Y43/Q43,"-")</f>
        <v>2000</v>
      </c>
      <c r="AA43" s="187">
        <f>IFERROR(Y43/W43,"-")</f>
        <v>4000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2</v>
      </c>
      <c r="BG43" s="113">
        <f>IF(Q43=0,"",IF(BF43=0,"",(BF43/Q43)))</f>
        <v>0.5</v>
      </c>
      <c r="BH43" s="112">
        <v>1</v>
      </c>
      <c r="BI43" s="114">
        <f>IFERROR(BH43/BF43,"-")</f>
        <v>0.5</v>
      </c>
      <c r="BJ43" s="115">
        <v>5000</v>
      </c>
      <c r="BK43" s="116">
        <f>IFERROR(BJ43/BF43,"-")</f>
        <v>2500</v>
      </c>
      <c r="BL43" s="117">
        <v>1</v>
      </c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>
        <v>2</v>
      </c>
      <c r="BY43" s="127">
        <f>IF(Q43=0,"",IF(BX43=0,"",(BX43/Q43)))</f>
        <v>0.5</v>
      </c>
      <c r="BZ43" s="128">
        <v>1</v>
      </c>
      <c r="CA43" s="129">
        <f>IFERROR(BZ43/BX43,"-")</f>
        <v>0.5</v>
      </c>
      <c r="CB43" s="130">
        <v>3000</v>
      </c>
      <c r="CC43" s="131">
        <f>IFERROR(CB43/BX43,"-")</f>
        <v>1500</v>
      </c>
      <c r="CD43" s="132">
        <v>1</v>
      </c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2</v>
      </c>
      <c r="CQ43" s="141">
        <v>8000</v>
      </c>
      <c r="CR43" s="141">
        <v>5000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136</v>
      </c>
      <c r="C44" s="189" t="s">
        <v>58</v>
      </c>
      <c r="D44" s="189"/>
      <c r="E44" s="189"/>
      <c r="F44" s="189"/>
      <c r="G44" s="189" t="s">
        <v>61</v>
      </c>
      <c r="H44" s="89"/>
      <c r="I44" s="89" t="s">
        <v>132</v>
      </c>
      <c r="J44" s="89"/>
      <c r="K44" s="181"/>
      <c r="L44" s="80">
        <v>2</v>
      </c>
      <c r="M44" s="80">
        <v>0</v>
      </c>
      <c r="N44" s="80">
        <v>91</v>
      </c>
      <c r="O44" s="91">
        <v>0</v>
      </c>
      <c r="P44" s="92">
        <v>0</v>
      </c>
      <c r="Q44" s="93">
        <f>O44+P44</f>
        <v>0</v>
      </c>
      <c r="R44" s="81">
        <f>IFERROR(Q44/N44,"-")</f>
        <v>0</v>
      </c>
      <c r="S44" s="80">
        <v>0</v>
      </c>
      <c r="T44" s="80">
        <v>0</v>
      </c>
      <c r="U44" s="81" t="str">
        <f>IFERROR(T44/(Q44),"-")</f>
        <v>-</v>
      </c>
      <c r="V44" s="82"/>
      <c r="W44" s="83">
        <v>0</v>
      </c>
      <c r="X44" s="81" t="str">
        <f>IF(Q44=0,"-",W44/Q44)</f>
        <v>-</v>
      </c>
      <c r="Y44" s="186">
        <v>0</v>
      </c>
      <c r="Z44" s="187" t="str">
        <f>IFERROR(Y44/Q44,"-")</f>
        <v>-</v>
      </c>
      <c r="AA44" s="187" t="str">
        <f>IFERROR(Y44/W44,"-")</f>
        <v>-</v>
      </c>
      <c r="AB44" s="181"/>
      <c r="AC44" s="85"/>
      <c r="AD44" s="78"/>
      <c r="AE44" s="94"/>
      <c r="AF44" s="95" t="str">
        <f>IF(Q44=0,"",IF(AE44=0,"",(AE44/Q44)))</f>
        <v/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 t="str">
        <f>IF(Q44=0,"",IF(AN44=0,"",(AN44/Q44)))</f>
        <v/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 t="str">
        <f>IF(Q44=0,"",IF(AW44=0,"",(AW44/Q44)))</f>
        <v/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 t="str">
        <f>IF(Q44=0,"",IF(BF44=0,"",(BF44/Q44)))</f>
        <v/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 t="str">
        <f>IF(Q44=0,"",IF(BO44=0,"",(BO44/Q44)))</f>
        <v/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/>
      <c r="BY44" s="127" t="str">
        <f>IF(Q44=0,"",IF(BX44=0,"",(BX44/Q44)))</f>
        <v/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 t="str">
        <f>IF(Q44=0,"",IF(CG44=0,"",(CG44/Q44)))</f>
        <v/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137</v>
      </c>
      <c r="C45" s="189" t="s">
        <v>58</v>
      </c>
      <c r="D45" s="189"/>
      <c r="E45" s="189" t="s">
        <v>72</v>
      </c>
      <c r="F45" s="189" t="s">
        <v>72</v>
      </c>
      <c r="G45" s="189" t="s">
        <v>73</v>
      </c>
      <c r="H45" s="89"/>
      <c r="I45" s="89"/>
      <c r="J45" s="89"/>
      <c r="K45" s="181"/>
      <c r="L45" s="80">
        <v>163</v>
      </c>
      <c r="M45" s="80">
        <v>83</v>
      </c>
      <c r="N45" s="80">
        <v>24</v>
      </c>
      <c r="O45" s="91">
        <v>10</v>
      </c>
      <c r="P45" s="92">
        <v>0</v>
      </c>
      <c r="Q45" s="93">
        <f>O45+P45</f>
        <v>10</v>
      </c>
      <c r="R45" s="81">
        <f>IFERROR(Q45/N45,"-")</f>
        <v>0.41666666666667</v>
      </c>
      <c r="S45" s="80">
        <v>1</v>
      </c>
      <c r="T45" s="80">
        <v>2</v>
      </c>
      <c r="U45" s="81">
        <f>IFERROR(T45/(Q45),"-")</f>
        <v>0.2</v>
      </c>
      <c r="V45" s="82"/>
      <c r="W45" s="83">
        <v>1</v>
      </c>
      <c r="X45" s="81">
        <f>IF(Q45=0,"-",W45/Q45)</f>
        <v>0.1</v>
      </c>
      <c r="Y45" s="186">
        <v>6000</v>
      </c>
      <c r="Z45" s="187">
        <f>IFERROR(Y45/Q45,"-")</f>
        <v>600</v>
      </c>
      <c r="AA45" s="187">
        <f>IFERROR(Y45/W45,"-")</f>
        <v>6000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>
        <v>1</v>
      </c>
      <c r="AX45" s="107">
        <f>IF(Q45=0,"",IF(AW45=0,"",(AW45/Q45)))</f>
        <v>0.1</v>
      </c>
      <c r="AY45" s="106"/>
      <c r="AZ45" s="108">
        <f>IFERROR(AY45/AW45,"-")</f>
        <v>0</v>
      </c>
      <c r="BA45" s="109"/>
      <c r="BB45" s="110">
        <f>IFERROR(BA45/AW45,"-")</f>
        <v>0</v>
      </c>
      <c r="BC45" s="111"/>
      <c r="BD45" s="111"/>
      <c r="BE45" s="111"/>
      <c r="BF45" s="112">
        <v>1</v>
      </c>
      <c r="BG45" s="113">
        <f>IF(Q45=0,"",IF(BF45=0,"",(BF45/Q45)))</f>
        <v>0.1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>
        <v>1</v>
      </c>
      <c r="BP45" s="120">
        <f>IF(Q45=0,"",IF(BO45=0,"",(BO45/Q45)))</f>
        <v>0.1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6</v>
      </c>
      <c r="BY45" s="127">
        <f>IF(Q45=0,"",IF(BX45=0,"",(BX45/Q45)))</f>
        <v>0.6</v>
      </c>
      <c r="BZ45" s="128">
        <v>1</v>
      </c>
      <c r="CA45" s="129">
        <f>IFERROR(BZ45/BX45,"-")</f>
        <v>0.16666666666667</v>
      </c>
      <c r="CB45" s="130">
        <v>6000</v>
      </c>
      <c r="CC45" s="131">
        <f>IFERROR(CB45/BX45,"-")</f>
        <v>1000</v>
      </c>
      <c r="CD45" s="132"/>
      <c r="CE45" s="132">
        <v>1</v>
      </c>
      <c r="CF45" s="132"/>
      <c r="CG45" s="133">
        <v>1</v>
      </c>
      <c r="CH45" s="134">
        <f>IF(Q45=0,"",IF(CG45=0,"",(CG45/Q45)))</f>
        <v>0.1</v>
      </c>
      <c r="CI45" s="135"/>
      <c r="CJ45" s="136">
        <f>IFERROR(CI45/CG45,"-")</f>
        <v>0</v>
      </c>
      <c r="CK45" s="137"/>
      <c r="CL45" s="138">
        <f>IFERROR(CK45/CG45,"-")</f>
        <v>0</v>
      </c>
      <c r="CM45" s="139"/>
      <c r="CN45" s="139"/>
      <c r="CO45" s="139"/>
      <c r="CP45" s="140">
        <v>1</v>
      </c>
      <c r="CQ45" s="141">
        <v>6000</v>
      </c>
      <c r="CR45" s="141">
        <v>6000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0.16538461538462</v>
      </c>
      <c r="B46" s="189" t="s">
        <v>138</v>
      </c>
      <c r="C46" s="189" t="s">
        <v>58</v>
      </c>
      <c r="D46" s="189"/>
      <c r="E46" s="189" t="s">
        <v>113</v>
      </c>
      <c r="F46" s="189" t="s">
        <v>114</v>
      </c>
      <c r="G46" s="189" t="s">
        <v>61</v>
      </c>
      <c r="H46" s="89" t="s">
        <v>139</v>
      </c>
      <c r="I46" s="89" t="s">
        <v>140</v>
      </c>
      <c r="J46" s="89" t="s">
        <v>116</v>
      </c>
      <c r="K46" s="181">
        <v>260000</v>
      </c>
      <c r="L46" s="80">
        <v>9</v>
      </c>
      <c r="M46" s="80">
        <v>0</v>
      </c>
      <c r="N46" s="80">
        <v>67</v>
      </c>
      <c r="O46" s="91">
        <v>2</v>
      </c>
      <c r="P46" s="92">
        <v>0</v>
      </c>
      <c r="Q46" s="93">
        <f>O46+P46</f>
        <v>2</v>
      </c>
      <c r="R46" s="81">
        <f>IFERROR(Q46/N46,"-")</f>
        <v>0.029850746268657</v>
      </c>
      <c r="S46" s="80">
        <v>1</v>
      </c>
      <c r="T46" s="80">
        <v>0</v>
      </c>
      <c r="U46" s="81">
        <f>IFERROR(T46/(Q46),"-")</f>
        <v>0</v>
      </c>
      <c r="V46" s="82">
        <f>IFERROR(K46/SUM(Q46:Q49),"-")</f>
        <v>15294.117647059</v>
      </c>
      <c r="W46" s="83">
        <v>1</v>
      </c>
      <c r="X46" s="81">
        <f>IF(Q46=0,"-",W46/Q46)</f>
        <v>0.5</v>
      </c>
      <c r="Y46" s="186">
        <v>5000</v>
      </c>
      <c r="Z46" s="187">
        <f>IFERROR(Y46/Q46,"-")</f>
        <v>2500</v>
      </c>
      <c r="AA46" s="187">
        <f>IFERROR(Y46/W46,"-")</f>
        <v>5000</v>
      </c>
      <c r="AB46" s="181">
        <f>SUM(Y46:Y49)-SUM(K46:K49)</f>
        <v>-217000</v>
      </c>
      <c r="AC46" s="85">
        <f>SUM(Y46:Y49)/SUM(K46:K49)</f>
        <v>0.16538461538462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>
        <v>1</v>
      </c>
      <c r="AO46" s="101">
        <f>IF(Q46=0,"",IF(AN46=0,"",(AN46/Q46)))</f>
        <v>0.5</v>
      </c>
      <c r="AP46" s="100"/>
      <c r="AQ46" s="102">
        <f>IFERROR(AP46/AN46,"-")</f>
        <v>0</v>
      </c>
      <c r="AR46" s="103"/>
      <c r="AS46" s="104">
        <f>IFERROR(AR46/AN46,"-")</f>
        <v>0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1</v>
      </c>
      <c r="BP46" s="120">
        <f>IF(Q46=0,"",IF(BO46=0,"",(BO46/Q46)))</f>
        <v>0.5</v>
      </c>
      <c r="BQ46" s="121">
        <v>1</v>
      </c>
      <c r="BR46" s="122">
        <f>IFERROR(BQ46/BO46,"-")</f>
        <v>1</v>
      </c>
      <c r="BS46" s="123">
        <v>5000</v>
      </c>
      <c r="BT46" s="124">
        <f>IFERROR(BS46/BO46,"-")</f>
        <v>5000</v>
      </c>
      <c r="BU46" s="125">
        <v>1</v>
      </c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1</v>
      </c>
      <c r="CQ46" s="141">
        <v>5000</v>
      </c>
      <c r="CR46" s="141">
        <v>5000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141</v>
      </c>
      <c r="C47" s="189" t="s">
        <v>58</v>
      </c>
      <c r="D47" s="189"/>
      <c r="E47" s="189" t="s">
        <v>118</v>
      </c>
      <c r="F47" s="189" t="s">
        <v>119</v>
      </c>
      <c r="G47" s="189" t="s">
        <v>76</v>
      </c>
      <c r="H47" s="89"/>
      <c r="I47" s="89" t="s">
        <v>140</v>
      </c>
      <c r="J47" s="89" t="s">
        <v>120</v>
      </c>
      <c r="K47" s="181"/>
      <c r="L47" s="80">
        <v>9</v>
      </c>
      <c r="M47" s="80">
        <v>0</v>
      </c>
      <c r="N47" s="80">
        <v>48</v>
      </c>
      <c r="O47" s="91">
        <v>7</v>
      </c>
      <c r="P47" s="92">
        <v>0</v>
      </c>
      <c r="Q47" s="93">
        <f>O47+P47</f>
        <v>7</v>
      </c>
      <c r="R47" s="81">
        <f>IFERROR(Q47/N47,"-")</f>
        <v>0.14583333333333</v>
      </c>
      <c r="S47" s="80">
        <v>1</v>
      </c>
      <c r="T47" s="80">
        <v>3</v>
      </c>
      <c r="U47" s="81">
        <f>IFERROR(T47/(Q47),"-")</f>
        <v>0.42857142857143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>
        <v>1</v>
      </c>
      <c r="AX47" s="107">
        <f>IF(Q47=0,"",IF(AW47=0,"",(AW47/Q47)))</f>
        <v>0.14285714285714</v>
      </c>
      <c r="AY47" s="106"/>
      <c r="AZ47" s="108">
        <f>IFERROR(AY47/AW47,"-")</f>
        <v>0</v>
      </c>
      <c r="BA47" s="109"/>
      <c r="BB47" s="110">
        <f>IFERROR(BA47/AW47,"-")</f>
        <v>0</v>
      </c>
      <c r="BC47" s="111"/>
      <c r="BD47" s="111"/>
      <c r="BE47" s="111"/>
      <c r="BF47" s="112">
        <v>1</v>
      </c>
      <c r="BG47" s="113">
        <f>IF(Q47=0,"",IF(BF47=0,"",(BF47/Q47)))</f>
        <v>0.14285714285714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4</v>
      </c>
      <c r="BP47" s="120">
        <f>IF(Q47=0,"",IF(BO47=0,"",(BO47/Q47)))</f>
        <v>0.57142857142857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>
        <v>1</v>
      </c>
      <c r="CH47" s="134">
        <f>IF(Q47=0,"",IF(CG47=0,"",(CG47/Q47)))</f>
        <v>0.14285714285714</v>
      </c>
      <c r="CI47" s="135"/>
      <c r="CJ47" s="136">
        <f>IFERROR(CI47/CG47,"-")</f>
        <v>0</v>
      </c>
      <c r="CK47" s="137"/>
      <c r="CL47" s="138">
        <f>IFERROR(CK47/CG47,"-")</f>
        <v>0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142</v>
      </c>
      <c r="C48" s="189" t="s">
        <v>58</v>
      </c>
      <c r="D48" s="189"/>
      <c r="E48" s="189" t="s">
        <v>122</v>
      </c>
      <c r="F48" s="189" t="s">
        <v>123</v>
      </c>
      <c r="G48" s="189" t="s">
        <v>61</v>
      </c>
      <c r="H48" s="89"/>
      <c r="I48" s="89" t="s">
        <v>140</v>
      </c>
      <c r="J48" s="89" t="s">
        <v>124</v>
      </c>
      <c r="K48" s="181"/>
      <c r="L48" s="80">
        <v>2</v>
      </c>
      <c r="M48" s="80">
        <v>0</v>
      </c>
      <c r="N48" s="80">
        <v>18</v>
      </c>
      <c r="O48" s="91">
        <v>0</v>
      </c>
      <c r="P48" s="92">
        <v>0</v>
      </c>
      <c r="Q48" s="93">
        <f>O48+P48</f>
        <v>0</v>
      </c>
      <c r="R48" s="81">
        <f>IFERROR(Q48/N48,"-")</f>
        <v>0</v>
      </c>
      <c r="S48" s="80">
        <v>0</v>
      </c>
      <c r="T48" s="80">
        <v>0</v>
      </c>
      <c r="U48" s="81" t="str">
        <f>IFERROR(T48/(Q48),"-")</f>
        <v>-</v>
      </c>
      <c r="V48" s="82"/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/>
      <c r="AC48" s="85"/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143</v>
      </c>
      <c r="C49" s="189" t="s">
        <v>58</v>
      </c>
      <c r="D49" s="189"/>
      <c r="E49" s="189" t="s">
        <v>72</v>
      </c>
      <c r="F49" s="189" t="s">
        <v>72</v>
      </c>
      <c r="G49" s="189" t="s">
        <v>73</v>
      </c>
      <c r="H49" s="89"/>
      <c r="I49" s="89"/>
      <c r="J49" s="89"/>
      <c r="K49" s="181"/>
      <c r="L49" s="80">
        <v>96</v>
      </c>
      <c r="M49" s="80">
        <v>43</v>
      </c>
      <c r="N49" s="80">
        <v>15</v>
      </c>
      <c r="O49" s="91">
        <v>8</v>
      </c>
      <c r="P49" s="92">
        <v>0</v>
      </c>
      <c r="Q49" s="93">
        <f>O49+P49</f>
        <v>8</v>
      </c>
      <c r="R49" s="81">
        <f>IFERROR(Q49/N49,"-")</f>
        <v>0.53333333333333</v>
      </c>
      <c r="S49" s="80">
        <v>2</v>
      </c>
      <c r="T49" s="80">
        <v>1</v>
      </c>
      <c r="U49" s="81">
        <f>IFERROR(T49/(Q49),"-")</f>
        <v>0.125</v>
      </c>
      <c r="V49" s="82"/>
      <c r="W49" s="83">
        <v>2</v>
      </c>
      <c r="X49" s="81">
        <f>IF(Q49=0,"-",W49/Q49)</f>
        <v>0.25</v>
      </c>
      <c r="Y49" s="186">
        <v>38000</v>
      </c>
      <c r="Z49" s="187">
        <f>IFERROR(Y49/Q49,"-")</f>
        <v>4750</v>
      </c>
      <c r="AA49" s="187">
        <f>IFERROR(Y49/W49,"-")</f>
        <v>19000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1</v>
      </c>
      <c r="BG49" s="113">
        <f>IF(Q49=0,"",IF(BF49=0,"",(BF49/Q49)))</f>
        <v>0.125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3</v>
      </c>
      <c r="BP49" s="120">
        <f>IF(Q49=0,"",IF(BO49=0,"",(BO49/Q49)))</f>
        <v>0.375</v>
      </c>
      <c r="BQ49" s="121">
        <v>2</v>
      </c>
      <c r="BR49" s="122">
        <f>IFERROR(BQ49/BO49,"-")</f>
        <v>0.66666666666667</v>
      </c>
      <c r="BS49" s="123">
        <v>148000</v>
      </c>
      <c r="BT49" s="124">
        <f>IFERROR(BS49/BO49,"-")</f>
        <v>49333.333333333</v>
      </c>
      <c r="BU49" s="125">
        <v>1</v>
      </c>
      <c r="BV49" s="125"/>
      <c r="BW49" s="125">
        <v>1</v>
      </c>
      <c r="BX49" s="126">
        <v>3</v>
      </c>
      <c r="BY49" s="127">
        <f>IF(Q49=0,"",IF(BX49=0,"",(BX49/Q49)))</f>
        <v>0.375</v>
      </c>
      <c r="BZ49" s="128">
        <v>1</v>
      </c>
      <c r="CA49" s="129">
        <f>IFERROR(BZ49/BX49,"-")</f>
        <v>0.33333333333333</v>
      </c>
      <c r="CB49" s="130">
        <v>9000</v>
      </c>
      <c r="CC49" s="131">
        <f>IFERROR(CB49/BX49,"-")</f>
        <v>3000</v>
      </c>
      <c r="CD49" s="132"/>
      <c r="CE49" s="132"/>
      <c r="CF49" s="132">
        <v>1</v>
      </c>
      <c r="CG49" s="133">
        <v>1</v>
      </c>
      <c r="CH49" s="134">
        <f>IF(Q49=0,"",IF(CG49=0,"",(CG49/Q49)))</f>
        <v>0.125</v>
      </c>
      <c r="CI49" s="135">
        <v>1</v>
      </c>
      <c r="CJ49" s="136">
        <f>IFERROR(CI49/CG49,"-")</f>
        <v>1</v>
      </c>
      <c r="CK49" s="137">
        <v>29000</v>
      </c>
      <c r="CL49" s="138">
        <f>IFERROR(CK49/CG49,"-")</f>
        <v>29000</v>
      </c>
      <c r="CM49" s="139"/>
      <c r="CN49" s="139"/>
      <c r="CO49" s="139">
        <v>1</v>
      </c>
      <c r="CP49" s="140">
        <v>2</v>
      </c>
      <c r="CQ49" s="141">
        <v>38000</v>
      </c>
      <c r="CR49" s="141">
        <v>145000</v>
      </c>
      <c r="CS49" s="141"/>
      <c r="CT49" s="142" t="str">
        <f>IF(AND(CR49=0,CS49=0),"",IF(AND(CR49&lt;=100000,CS49&lt;=100000),"",IF(CR49/CQ49&gt;0.7,"男高",IF(CS49/CQ49&gt;0.7,"女高",""))))</f>
        <v>男高</v>
      </c>
    </row>
    <row r="50" spans="1:99">
      <c r="A50" s="79">
        <f>AC50</f>
        <v>1.49</v>
      </c>
      <c r="B50" s="189" t="s">
        <v>144</v>
      </c>
      <c r="C50" s="189" t="s">
        <v>58</v>
      </c>
      <c r="D50" s="189"/>
      <c r="E50" s="189" t="s">
        <v>113</v>
      </c>
      <c r="F50" s="189" t="s">
        <v>114</v>
      </c>
      <c r="G50" s="189" t="s">
        <v>61</v>
      </c>
      <c r="H50" s="89" t="s">
        <v>145</v>
      </c>
      <c r="I50" s="89" t="s">
        <v>132</v>
      </c>
      <c r="J50" s="89" t="s">
        <v>116</v>
      </c>
      <c r="K50" s="181">
        <v>200000</v>
      </c>
      <c r="L50" s="80">
        <v>6</v>
      </c>
      <c r="M50" s="80">
        <v>0</v>
      </c>
      <c r="N50" s="80">
        <v>37</v>
      </c>
      <c r="O50" s="91">
        <v>1</v>
      </c>
      <c r="P50" s="92">
        <v>0</v>
      </c>
      <c r="Q50" s="93">
        <f>O50+P50</f>
        <v>1</v>
      </c>
      <c r="R50" s="81">
        <f>IFERROR(Q50/N50,"-")</f>
        <v>0.027027027027027</v>
      </c>
      <c r="S50" s="80">
        <v>0</v>
      </c>
      <c r="T50" s="80">
        <v>1</v>
      </c>
      <c r="U50" s="81">
        <f>IFERROR(T50/(Q50),"-")</f>
        <v>1</v>
      </c>
      <c r="V50" s="82">
        <f>IFERROR(K50/SUM(Q50:Q53),"-")</f>
        <v>20000</v>
      </c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>
        <f>SUM(Y50:Y53)-SUM(K50:K53)</f>
        <v>98000</v>
      </c>
      <c r="AC50" s="85">
        <f>SUM(Y50:Y53)/SUM(K50:K53)</f>
        <v>1.49</v>
      </c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>
        <v>1</v>
      </c>
      <c r="BG50" s="113">
        <f>IF(Q50=0,"",IF(BF50=0,"",(BF50/Q50)))</f>
        <v>1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/>
      <c r="BP50" s="120">
        <f>IF(Q50=0,"",IF(BO50=0,"",(BO50/Q50)))</f>
        <v>0</v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146</v>
      </c>
      <c r="C51" s="189" t="s">
        <v>58</v>
      </c>
      <c r="D51" s="189"/>
      <c r="E51" s="189" t="s">
        <v>118</v>
      </c>
      <c r="F51" s="189" t="s">
        <v>119</v>
      </c>
      <c r="G51" s="189" t="s">
        <v>76</v>
      </c>
      <c r="H51" s="89"/>
      <c r="I51" s="89" t="s">
        <v>132</v>
      </c>
      <c r="J51" s="89" t="s">
        <v>120</v>
      </c>
      <c r="K51" s="181"/>
      <c r="L51" s="80">
        <v>6</v>
      </c>
      <c r="M51" s="80">
        <v>0</v>
      </c>
      <c r="N51" s="80">
        <v>30</v>
      </c>
      <c r="O51" s="91">
        <v>3</v>
      </c>
      <c r="P51" s="92">
        <v>0</v>
      </c>
      <c r="Q51" s="93">
        <f>O51+P51</f>
        <v>3</v>
      </c>
      <c r="R51" s="81">
        <f>IFERROR(Q51/N51,"-")</f>
        <v>0.1</v>
      </c>
      <c r="S51" s="80">
        <v>0</v>
      </c>
      <c r="T51" s="80">
        <v>3</v>
      </c>
      <c r="U51" s="81">
        <f>IFERROR(T51/(Q51),"-")</f>
        <v>1</v>
      </c>
      <c r="V51" s="82"/>
      <c r="W51" s="83">
        <v>1</v>
      </c>
      <c r="X51" s="81">
        <f>IF(Q51=0,"-",W51/Q51)</f>
        <v>0.33333333333333</v>
      </c>
      <c r="Y51" s="186">
        <v>5000</v>
      </c>
      <c r="Z51" s="187">
        <f>IFERROR(Y51/Q51,"-")</f>
        <v>1666.6666666667</v>
      </c>
      <c r="AA51" s="187">
        <f>IFERROR(Y51/W51,"-")</f>
        <v>5000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2</v>
      </c>
      <c r="BP51" s="120">
        <f>IF(Q51=0,"",IF(BO51=0,"",(BO51/Q51)))</f>
        <v>0.66666666666667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>
        <v>1</v>
      </c>
      <c r="CH51" s="134">
        <f>IF(Q51=0,"",IF(CG51=0,"",(CG51/Q51)))</f>
        <v>0.33333333333333</v>
      </c>
      <c r="CI51" s="135">
        <v>1</v>
      </c>
      <c r="CJ51" s="136">
        <f>IFERROR(CI51/CG51,"-")</f>
        <v>1</v>
      </c>
      <c r="CK51" s="137">
        <v>5000</v>
      </c>
      <c r="CL51" s="138">
        <f>IFERROR(CK51/CG51,"-")</f>
        <v>5000</v>
      </c>
      <c r="CM51" s="139">
        <v>1</v>
      </c>
      <c r="CN51" s="139"/>
      <c r="CO51" s="139"/>
      <c r="CP51" s="140">
        <v>1</v>
      </c>
      <c r="CQ51" s="141">
        <v>5000</v>
      </c>
      <c r="CR51" s="141">
        <v>5000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147</v>
      </c>
      <c r="C52" s="189" t="s">
        <v>58</v>
      </c>
      <c r="D52" s="189"/>
      <c r="E52" s="189" t="s">
        <v>122</v>
      </c>
      <c r="F52" s="189" t="s">
        <v>123</v>
      </c>
      <c r="G52" s="189" t="s">
        <v>61</v>
      </c>
      <c r="H52" s="89"/>
      <c r="I52" s="89" t="s">
        <v>132</v>
      </c>
      <c r="J52" s="89" t="s">
        <v>124</v>
      </c>
      <c r="K52" s="181"/>
      <c r="L52" s="80">
        <v>3</v>
      </c>
      <c r="M52" s="80">
        <v>0</v>
      </c>
      <c r="N52" s="80">
        <v>13</v>
      </c>
      <c r="O52" s="91">
        <v>1</v>
      </c>
      <c r="P52" s="92">
        <v>0</v>
      </c>
      <c r="Q52" s="93">
        <f>O52+P52</f>
        <v>1</v>
      </c>
      <c r="R52" s="81">
        <f>IFERROR(Q52/N52,"-")</f>
        <v>0.076923076923077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>
        <v>1</v>
      </c>
      <c r="BY52" s="127">
        <f>IF(Q52=0,"",IF(BX52=0,"",(BX52/Q52)))</f>
        <v>1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148</v>
      </c>
      <c r="C53" s="189" t="s">
        <v>58</v>
      </c>
      <c r="D53" s="189"/>
      <c r="E53" s="189" t="s">
        <v>72</v>
      </c>
      <c r="F53" s="189" t="s">
        <v>72</v>
      </c>
      <c r="G53" s="189" t="s">
        <v>73</v>
      </c>
      <c r="H53" s="89"/>
      <c r="I53" s="89"/>
      <c r="J53" s="89"/>
      <c r="K53" s="181"/>
      <c r="L53" s="80">
        <v>56</v>
      </c>
      <c r="M53" s="80">
        <v>32</v>
      </c>
      <c r="N53" s="80">
        <v>14</v>
      </c>
      <c r="O53" s="91">
        <v>5</v>
      </c>
      <c r="P53" s="92">
        <v>0</v>
      </c>
      <c r="Q53" s="93">
        <f>O53+P53</f>
        <v>5</v>
      </c>
      <c r="R53" s="81">
        <f>IFERROR(Q53/N53,"-")</f>
        <v>0.35714285714286</v>
      </c>
      <c r="S53" s="80">
        <v>1</v>
      </c>
      <c r="T53" s="80">
        <v>1</v>
      </c>
      <c r="U53" s="81">
        <f>IFERROR(T53/(Q53),"-")</f>
        <v>0.2</v>
      </c>
      <c r="V53" s="82"/>
      <c r="W53" s="83">
        <v>1</v>
      </c>
      <c r="X53" s="81">
        <f>IF(Q53=0,"-",W53/Q53)</f>
        <v>0.2</v>
      </c>
      <c r="Y53" s="186">
        <v>293000</v>
      </c>
      <c r="Z53" s="187">
        <f>IFERROR(Y53/Q53,"-")</f>
        <v>58600</v>
      </c>
      <c r="AA53" s="187">
        <f>IFERROR(Y53/W53,"-")</f>
        <v>293000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>
        <v>2</v>
      </c>
      <c r="BP53" s="120">
        <f>IF(Q53=0,"",IF(BO53=0,"",(BO53/Q53)))</f>
        <v>0.4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>
        <v>1</v>
      </c>
      <c r="BY53" s="127">
        <f>IF(Q53=0,"",IF(BX53=0,"",(BX53/Q53)))</f>
        <v>0.2</v>
      </c>
      <c r="BZ53" s="128">
        <v>1</v>
      </c>
      <c r="CA53" s="129">
        <f>IFERROR(BZ53/BX53,"-")</f>
        <v>1</v>
      </c>
      <c r="CB53" s="130">
        <v>293000</v>
      </c>
      <c r="CC53" s="131">
        <f>IFERROR(CB53/BX53,"-")</f>
        <v>293000</v>
      </c>
      <c r="CD53" s="132"/>
      <c r="CE53" s="132"/>
      <c r="CF53" s="132">
        <v>1</v>
      </c>
      <c r="CG53" s="133">
        <v>2</v>
      </c>
      <c r="CH53" s="134">
        <f>IF(Q53=0,"",IF(CG53=0,"",(CG53/Q53)))</f>
        <v>0.4</v>
      </c>
      <c r="CI53" s="135"/>
      <c r="CJ53" s="136">
        <f>IFERROR(CI53/CG53,"-")</f>
        <v>0</v>
      </c>
      <c r="CK53" s="137"/>
      <c r="CL53" s="138">
        <f>IFERROR(CK53/CG53,"-")</f>
        <v>0</v>
      </c>
      <c r="CM53" s="139"/>
      <c r="CN53" s="139"/>
      <c r="CO53" s="139"/>
      <c r="CP53" s="140">
        <v>1</v>
      </c>
      <c r="CQ53" s="141">
        <v>293000</v>
      </c>
      <c r="CR53" s="141">
        <v>293000</v>
      </c>
      <c r="CS53" s="141"/>
      <c r="CT53" s="142" t="str">
        <f>IF(AND(CR53=0,CS53=0),"",IF(AND(CR53&lt;=100000,CS53&lt;=100000),"",IF(CR53/CQ53&gt;0.7,"男高",IF(CS53/CQ53&gt;0.7,"女高",""))))</f>
        <v>男高</v>
      </c>
    </row>
    <row r="54" spans="1:99">
      <c r="A54" s="79">
        <f>AC54</f>
        <v>1.2190476190476</v>
      </c>
      <c r="B54" s="189" t="s">
        <v>149</v>
      </c>
      <c r="C54" s="189" t="s">
        <v>58</v>
      </c>
      <c r="D54" s="189"/>
      <c r="E54" s="189" t="s">
        <v>81</v>
      </c>
      <c r="F54" s="189" t="s">
        <v>82</v>
      </c>
      <c r="G54" s="189" t="s">
        <v>76</v>
      </c>
      <c r="H54" s="89" t="s">
        <v>62</v>
      </c>
      <c r="I54" s="89" t="s">
        <v>83</v>
      </c>
      <c r="J54" s="89" t="s">
        <v>150</v>
      </c>
      <c r="K54" s="181">
        <v>105000</v>
      </c>
      <c r="L54" s="80">
        <v>12</v>
      </c>
      <c r="M54" s="80">
        <v>0</v>
      </c>
      <c r="N54" s="80">
        <v>40</v>
      </c>
      <c r="O54" s="91">
        <v>2</v>
      </c>
      <c r="P54" s="92">
        <v>0</v>
      </c>
      <c r="Q54" s="93">
        <f>O54+P54</f>
        <v>2</v>
      </c>
      <c r="R54" s="81">
        <f>IFERROR(Q54/N54,"-")</f>
        <v>0.05</v>
      </c>
      <c r="S54" s="80">
        <v>0</v>
      </c>
      <c r="T54" s="80">
        <v>2</v>
      </c>
      <c r="U54" s="81">
        <f>IFERROR(T54/(Q54),"-")</f>
        <v>1</v>
      </c>
      <c r="V54" s="82">
        <f>IFERROR(K54/SUM(Q54:Q55),"-")</f>
        <v>21000</v>
      </c>
      <c r="W54" s="83">
        <v>1</v>
      </c>
      <c r="X54" s="81">
        <f>IF(Q54=0,"-",W54/Q54)</f>
        <v>0.5</v>
      </c>
      <c r="Y54" s="186">
        <v>103000</v>
      </c>
      <c r="Z54" s="187">
        <f>IFERROR(Y54/Q54,"-")</f>
        <v>51500</v>
      </c>
      <c r="AA54" s="187">
        <f>IFERROR(Y54/W54,"-")</f>
        <v>103000</v>
      </c>
      <c r="AB54" s="181">
        <f>SUM(Y54:Y55)-SUM(K54:K55)</f>
        <v>23000</v>
      </c>
      <c r="AC54" s="85">
        <f>SUM(Y54:Y55)/SUM(K54:K55)</f>
        <v>1.2190476190476</v>
      </c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1</v>
      </c>
      <c r="BG54" s="113">
        <f>IF(Q54=0,"",IF(BF54=0,"",(BF54/Q54)))</f>
        <v>0.5</v>
      </c>
      <c r="BH54" s="112"/>
      <c r="BI54" s="114">
        <f>IFERROR(BH54/BF54,"-")</f>
        <v>0</v>
      </c>
      <c r="BJ54" s="115"/>
      <c r="BK54" s="116">
        <f>IFERROR(BJ54/BF54,"-")</f>
        <v>0</v>
      </c>
      <c r="BL54" s="117"/>
      <c r="BM54" s="117"/>
      <c r="BN54" s="117"/>
      <c r="BO54" s="119"/>
      <c r="BP54" s="120">
        <f>IF(Q54=0,"",IF(BO54=0,"",(BO54/Q54)))</f>
        <v>0</v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>
        <v>1</v>
      </c>
      <c r="CH54" s="134">
        <f>IF(Q54=0,"",IF(CG54=0,"",(CG54/Q54)))</f>
        <v>0.5</v>
      </c>
      <c r="CI54" s="135">
        <v>1</v>
      </c>
      <c r="CJ54" s="136">
        <f>IFERROR(CI54/CG54,"-")</f>
        <v>1</v>
      </c>
      <c r="CK54" s="137">
        <v>103000</v>
      </c>
      <c r="CL54" s="138">
        <f>IFERROR(CK54/CG54,"-")</f>
        <v>103000</v>
      </c>
      <c r="CM54" s="139"/>
      <c r="CN54" s="139"/>
      <c r="CO54" s="139">
        <v>1</v>
      </c>
      <c r="CP54" s="140">
        <v>1</v>
      </c>
      <c r="CQ54" s="141">
        <v>103000</v>
      </c>
      <c r="CR54" s="141">
        <v>103000</v>
      </c>
      <c r="CS54" s="141"/>
      <c r="CT54" s="142" t="str">
        <f>IF(AND(CR54=0,CS54=0),"",IF(AND(CR54&lt;=100000,CS54&lt;=100000),"",IF(CR54/CQ54&gt;0.7,"男高",IF(CS54/CQ54&gt;0.7,"女高",""))))</f>
        <v>男高</v>
      </c>
    </row>
    <row r="55" spans="1:99">
      <c r="A55" s="79"/>
      <c r="B55" s="189" t="s">
        <v>151</v>
      </c>
      <c r="C55" s="189" t="s">
        <v>58</v>
      </c>
      <c r="D55" s="189"/>
      <c r="E55" s="189" t="s">
        <v>81</v>
      </c>
      <c r="F55" s="189" t="s">
        <v>82</v>
      </c>
      <c r="G55" s="189" t="s">
        <v>73</v>
      </c>
      <c r="H55" s="89"/>
      <c r="I55" s="89"/>
      <c r="J55" s="89"/>
      <c r="K55" s="181"/>
      <c r="L55" s="80">
        <v>16</v>
      </c>
      <c r="M55" s="80">
        <v>12</v>
      </c>
      <c r="N55" s="80">
        <v>4</v>
      </c>
      <c r="O55" s="91">
        <v>3</v>
      </c>
      <c r="P55" s="92">
        <v>0</v>
      </c>
      <c r="Q55" s="93">
        <f>O55+P55</f>
        <v>3</v>
      </c>
      <c r="R55" s="81">
        <f>IFERROR(Q55/N55,"-")</f>
        <v>0.75</v>
      </c>
      <c r="S55" s="80">
        <v>0</v>
      </c>
      <c r="T55" s="80">
        <v>0</v>
      </c>
      <c r="U55" s="81">
        <f>IFERROR(T55/(Q55),"-")</f>
        <v>0</v>
      </c>
      <c r="V55" s="82"/>
      <c r="W55" s="83">
        <v>2</v>
      </c>
      <c r="X55" s="81">
        <f>IF(Q55=0,"-",W55/Q55)</f>
        <v>0.66666666666667</v>
      </c>
      <c r="Y55" s="186">
        <v>25000</v>
      </c>
      <c r="Z55" s="187">
        <f>IFERROR(Y55/Q55,"-")</f>
        <v>8333.3333333333</v>
      </c>
      <c r="AA55" s="187">
        <f>IFERROR(Y55/W55,"-")</f>
        <v>12500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0.33333333333333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>
        <v>2</v>
      </c>
      <c r="CH55" s="134">
        <f>IF(Q55=0,"",IF(CG55=0,"",(CG55/Q55)))</f>
        <v>0.66666666666667</v>
      </c>
      <c r="CI55" s="135">
        <v>2</v>
      </c>
      <c r="CJ55" s="136">
        <f>IFERROR(CI55/CG55,"-")</f>
        <v>1</v>
      </c>
      <c r="CK55" s="137">
        <v>25000</v>
      </c>
      <c r="CL55" s="138">
        <f>IFERROR(CK55/CG55,"-")</f>
        <v>12500</v>
      </c>
      <c r="CM55" s="139">
        <v>1</v>
      </c>
      <c r="CN55" s="139"/>
      <c r="CO55" s="139">
        <v>1</v>
      </c>
      <c r="CP55" s="140">
        <v>2</v>
      </c>
      <c r="CQ55" s="141">
        <v>25000</v>
      </c>
      <c r="CR55" s="141">
        <v>22000</v>
      </c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>
        <f>AC56</f>
        <v>0.2</v>
      </c>
      <c r="B56" s="189" t="s">
        <v>152</v>
      </c>
      <c r="C56" s="189" t="s">
        <v>58</v>
      </c>
      <c r="D56" s="189"/>
      <c r="E56" s="189" t="s">
        <v>98</v>
      </c>
      <c r="F56" s="189" t="s">
        <v>99</v>
      </c>
      <c r="G56" s="189" t="s">
        <v>61</v>
      </c>
      <c r="H56" s="89" t="s">
        <v>62</v>
      </c>
      <c r="I56" s="89" t="s">
        <v>83</v>
      </c>
      <c r="J56" s="89" t="s">
        <v>153</v>
      </c>
      <c r="K56" s="181">
        <v>105000</v>
      </c>
      <c r="L56" s="80">
        <v>18</v>
      </c>
      <c r="M56" s="80">
        <v>0</v>
      </c>
      <c r="N56" s="80">
        <v>71</v>
      </c>
      <c r="O56" s="91">
        <v>7</v>
      </c>
      <c r="P56" s="92">
        <v>0</v>
      </c>
      <c r="Q56" s="93">
        <f>O56+P56</f>
        <v>7</v>
      </c>
      <c r="R56" s="81">
        <f>IFERROR(Q56/N56,"-")</f>
        <v>0.098591549295775</v>
      </c>
      <c r="S56" s="80">
        <v>0</v>
      </c>
      <c r="T56" s="80">
        <v>1</v>
      </c>
      <c r="U56" s="81">
        <f>IFERROR(T56/(Q56),"-")</f>
        <v>0.14285714285714</v>
      </c>
      <c r="V56" s="82">
        <f>IFERROR(K56/SUM(Q56:Q57),"-")</f>
        <v>9545.4545454545</v>
      </c>
      <c r="W56" s="83">
        <v>2</v>
      </c>
      <c r="X56" s="81">
        <f>IF(Q56=0,"-",W56/Q56)</f>
        <v>0.28571428571429</v>
      </c>
      <c r="Y56" s="186">
        <v>21000</v>
      </c>
      <c r="Z56" s="187">
        <f>IFERROR(Y56/Q56,"-")</f>
        <v>3000</v>
      </c>
      <c r="AA56" s="187">
        <f>IFERROR(Y56/W56,"-")</f>
        <v>10500</v>
      </c>
      <c r="AB56" s="181">
        <f>SUM(Y56:Y57)-SUM(K56:K57)</f>
        <v>-84000</v>
      </c>
      <c r="AC56" s="85">
        <f>SUM(Y56:Y57)/SUM(K56:K57)</f>
        <v>0.2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2</v>
      </c>
      <c r="BG56" s="113">
        <f>IF(Q56=0,"",IF(BF56=0,"",(BF56/Q56)))</f>
        <v>0.28571428571429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3</v>
      </c>
      <c r="BP56" s="120">
        <f>IF(Q56=0,"",IF(BO56=0,"",(BO56/Q56)))</f>
        <v>0.42857142857143</v>
      </c>
      <c r="BQ56" s="121">
        <v>1</v>
      </c>
      <c r="BR56" s="122">
        <f>IFERROR(BQ56/BO56,"-")</f>
        <v>0.33333333333333</v>
      </c>
      <c r="BS56" s="123">
        <v>10000</v>
      </c>
      <c r="BT56" s="124">
        <f>IFERROR(BS56/BO56,"-")</f>
        <v>3333.3333333333</v>
      </c>
      <c r="BU56" s="125">
        <v>1</v>
      </c>
      <c r="BV56" s="125"/>
      <c r="BW56" s="125"/>
      <c r="BX56" s="126">
        <v>2</v>
      </c>
      <c r="BY56" s="127">
        <f>IF(Q56=0,"",IF(BX56=0,"",(BX56/Q56)))</f>
        <v>0.28571428571429</v>
      </c>
      <c r="BZ56" s="128">
        <v>1</v>
      </c>
      <c r="CA56" s="129">
        <f>IFERROR(BZ56/BX56,"-")</f>
        <v>0.5</v>
      </c>
      <c r="CB56" s="130">
        <v>11000</v>
      </c>
      <c r="CC56" s="131">
        <f>IFERROR(CB56/BX56,"-")</f>
        <v>5500</v>
      </c>
      <c r="CD56" s="132"/>
      <c r="CE56" s="132"/>
      <c r="CF56" s="132">
        <v>1</v>
      </c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2</v>
      </c>
      <c r="CQ56" s="141">
        <v>21000</v>
      </c>
      <c r="CR56" s="141">
        <v>11000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154</v>
      </c>
      <c r="C57" s="189" t="s">
        <v>58</v>
      </c>
      <c r="D57" s="189"/>
      <c r="E57" s="189" t="s">
        <v>98</v>
      </c>
      <c r="F57" s="189" t="s">
        <v>99</v>
      </c>
      <c r="G57" s="189" t="s">
        <v>73</v>
      </c>
      <c r="H57" s="89"/>
      <c r="I57" s="89"/>
      <c r="J57" s="89"/>
      <c r="K57" s="181"/>
      <c r="L57" s="80">
        <v>35</v>
      </c>
      <c r="M57" s="80">
        <v>26</v>
      </c>
      <c r="N57" s="80">
        <v>22</v>
      </c>
      <c r="O57" s="91">
        <v>4</v>
      </c>
      <c r="P57" s="92">
        <v>0</v>
      </c>
      <c r="Q57" s="93">
        <f>O57+P57</f>
        <v>4</v>
      </c>
      <c r="R57" s="81">
        <f>IFERROR(Q57/N57,"-")</f>
        <v>0.18181818181818</v>
      </c>
      <c r="S57" s="80">
        <v>1</v>
      </c>
      <c r="T57" s="80">
        <v>1</v>
      </c>
      <c r="U57" s="81">
        <f>IFERROR(T57/(Q57),"-")</f>
        <v>0.25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>
        <v>1</v>
      </c>
      <c r="BP57" s="120">
        <f>IF(Q57=0,"",IF(BO57=0,"",(BO57/Q57)))</f>
        <v>0.25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3</v>
      </c>
      <c r="BY57" s="127">
        <f>IF(Q57=0,"",IF(BX57=0,"",(BX57/Q57)))</f>
        <v>0.75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2.7904761904762</v>
      </c>
      <c r="B58" s="189" t="s">
        <v>155</v>
      </c>
      <c r="C58" s="189" t="s">
        <v>58</v>
      </c>
      <c r="D58" s="189"/>
      <c r="E58" s="189" t="s">
        <v>156</v>
      </c>
      <c r="F58" s="189" t="s">
        <v>157</v>
      </c>
      <c r="G58" s="189" t="s">
        <v>158</v>
      </c>
      <c r="H58" s="89" t="s">
        <v>62</v>
      </c>
      <c r="I58" s="89" t="s">
        <v>83</v>
      </c>
      <c r="J58" s="89" t="s">
        <v>159</v>
      </c>
      <c r="K58" s="181">
        <v>105000</v>
      </c>
      <c r="L58" s="80">
        <v>0</v>
      </c>
      <c r="M58" s="80">
        <v>0</v>
      </c>
      <c r="N58" s="80">
        <v>41</v>
      </c>
      <c r="O58" s="91">
        <v>0</v>
      </c>
      <c r="P58" s="92">
        <v>0</v>
      </c>
      <c r="Q58" s="93">
        <f>O58+P58</f>
        <v>0</v>
      </c>
      <c r="R58" s="81">
        <f>IFERROR(Q58/N58,"-")</f>
        <v>0</v>
      </c>
      <c r="S58" s="80">
        <v>0</v>
      </c>
      <c r="T58" s="80">
        <v>0</v>
      </c>
      <c r="U58" s="81" t="str">
        <f>IFERROR(T58/(Q58),"-")</f>
        <v>-</v>
      </c>
      <c r="V58" s="82">
        <f>IFERROR(K58/SUM(Q58:Q59),"-")</f>
        <v>13125</v>
      </c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>
        <f>SUM(Y58:Y59)-SUM(K58:K59)</f>
        <v>188000</v>
      </c>
      <c r="AC58" s="85">
        <f>SUM(Y58:Y59)/SUM(K58:K59)</f>
        <v>2.7904761904762</v>
      </c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160</v>
      </c>
      <c r="C59" s="189" t="s">
        <v>58</v>
      </c>
      <c r="D59" s="189"/>
      <c r="E59" s="189" t="s">
        <v>156</v>
      </c>
      <c r="F59" s="189" t="s">
        <v>157</v>
      </c>
      <c r="G59" s="189" t="s">
        <v>73</v>
      </c>
      <c r="H59" s="89"/>
      <c r="I59" s="89"/>
      <c r="J59" s="89"/>
      <c r="K59" s="181"/>
      <c r="L59" s="80">
        <v>49</v>
      </c>
      <c r="M59" s="80">
        <v>34</v>
      </c>
      <c r="N59" s="80">
        <v>34</v>
      </c>
      <c r="O59" s="91">
        <v>8</v>
      </c>
      <c r="P59" s="92">
        <v>0</v>
      </c>
      <c r="Q59" s="93">
        <f>O59+P59</f>
        <v>8</v>
      </c>
      <c r="R59" s="81">
        <f>IFERROR(Q59/N59,"-")</f>
        <v>0.23529411764706</v>
      </c>
      <c r="S59" s="80">
        <v>1</v>
      </c>
      <c r="T59" s="80">
        <v>1</v>
      </c>
      <c r="U59" s="81">
        <f>IFERROR(T59/(Q59),"-")</f>
        <v>0.125</v>
      </c>
      <c r="V59" s="82"/>
      <c r="W59" s="83">
        <v>2</v>
      </c>
      <c r="X59" s="81">
        <f>IF(Q59=0,"-",W59/Q59)</f>
        <v>0.25</v>
      </c>
      <c r="Y59" s="186">
        <v>293000</v>
      </c>
      <c r="Z59" s="187">
        <f>IFERROR(Y59/Q59,"-")</f>
        <v>36625</v>
      </c>
      <c r="AA59" s="187">
        <f>IFERROR(Y59/W59,"-")</f>
        <v>146500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1</v>
      </c>
      <c r="BG59" s="113">
        <f>IF(Q59=0,"",IF(BF59=0,"",(BF59/Q59)))</f>
        <v>0.125</v>
      </c>
      <c r="BH59" s="112"/>
      <c r="BI59" s="114">
        <f>IFERROR(BH59/BF59,"-")</f>
        <v>0</v>
      </c>
      <c r="BJ59" s="115"/>
      <c r="BK59" s="116">
        <f>IFERROR(BJ59/BF59,"-")</f>
        <v>0</v>
      </c>
      <c r="BL59" s="117"/>
      <c r="BM59" s="117"/>
      <c r="BN59" s="117"/>
      <c r="BO59" s="119">
        <v>5</v>
      </c>
      <c r="BP59" s="120">
        <f>IF(Q59=0,"",IF(BO59=0,"",(BO59/Q59)))</f>
        <v>0.625</v>
      </c>
      <c r="BQ59" s="121">
        <v>3</v>
      </c>
      <c r="BR59" s="122">
        <f>IFERROR(BQ59/BO59,"-")</f>
        <v>0.6</v>
      </c>
      <c r="BS59" s="123">
        <v>312000</v>
      </c>
      <c r="BT59" s="124">
        <f>IFERROR(BS59/BO59,"-")</f>
        <v>62400</v>
      </c>
      <c r="BU59" s="125"/>
      <c r="BV59" s="125">
        <v>1</v>
      </c>
      <c r="BW59" s="125">
        <v>2</v>
      </c>
      <c r="BX59" s="126">
        <v>2</v>
      </c>
      <c r="BY59" s="127">
        <f>IF(Q59=0,"",IF(BX59=0,"",(BX59/Q59)))</f>
        <v>0.25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2</v>
      </c>
      <c r="CQ59" s="141">
        <v>293000</v>
      </c>
      <c r="CR59" s="141">
        <v>240000</v>
      </c>
      <c r="CS59" s="141"/>
      <c r="CT59" s="142" t="str">
        <f>IF(AND(CR59=0,CS59=0),"",IF(AND(CR59&lt;=100000,CS59&lt;=100000),"",IF(CR59/CQ59&gt;0.7,"男高",IF(CS59/CQ59&gt;0.7,"女高",""))))</f>
        <v>男高</v>
      </c>
    </row>
    <row r="60" spans="1:99">
      <c r="A60" s="79">
        <f>AC60</f>
        <v>0.028571428571429</v>
      </c>
      <c r="B60" s="189" t="s">
        <v>161</v>
      </c>
      <c r="C60" s="189" t="s">
        <v>58</v>
      </c>
      <c r="D60" s="189"/>
      <c r="E60" s="189" t="s">
        <v>162</v>
      </c>
      <c r="F60" s="189" t="s">
        <v>163</v>
      </c>
      <c r="G60" s="189" t="s">
        <v>61</v>
      </c>
      <c r="H60" s="89" t="s">
        <v>62</v>
      </c>
      <c r="I60" s="89" t="s">
        <v>83</v>
      </c>
      <c r="J60" s="89" t="s">
        <v>164</v>
      </c>
      <c r="K60" s="181">
        <v>105000</v>
      </c>
      <c r="L60" s="80">
        <v>5</v>
      </c>
      <c r="M60" s="80">
        <v>0</v>
      </c>
      <c r="N60" s="80">
        <v>26</v>
      </c>
      <c r="O60" s="91">
        <v>3</v>
      </c>
      <c r="P60" s="92">
        <v>0</v>
      </c>
      <c r="Q60" s="93">
        <f>O60+P60</f>
        <v>3</v>
      </c>
      <c r="R60" s="81">
        <f>IFERROR(Q60/N60,"-")</f>
        <v>0.11538461538462</v>
      </c>
      <c r="S60" s="80">
        <v>0</v>
      </c>
      <c r="T60" s="80">
        <v>2</v>
      </c>
      <c r="U60" s="81">
        <f>IFERROR(T60/(Q60),"-")</f>
        <v>0.66666666666667</v>
      </c>
      <c r="V60" s="82">
        <f>IFERROR(K60/SUM(Q60:Q61),"-")</f>
        <v>21000</v>
      </c>
      <c r="W60" s="83">
        <v>1</v>
      </c>
      <c r="X60" s="81">
        <f>IF(Q60=0,"-",W60/Q60)</f>
        <v>0.33333333333333</v>
      </c>
      <c r="Y60" s="186">
        <v>3000</v>
      </c>
      <c r="Z60" s="187">
        <f>IFERROR(Y60/Q60,"-")</f>
        <v>1000</v>
      </c>
      <c r="AA60" s="187">
        <f>IFERROR(Y60/W60,"-")</f>
        <v>3000</v>
      </c>
      <c r="AB60" s="181">
        <f>SUM(Y60:Y61)-SUM(K60:K61)</f>
        <v>-102000</v>
      </c>
      <c r="AC60" s="85">
        <f>SUM(Y60:Y61)/SUM(K60:K61)</f>
        <v>0.028571428571429</v>
      </c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1</v>
      </c>
      <c r="BG60" s="113">
        <f>IF(Q60=0,"",IF(BF60=0,"",(BF60/Q60)))</f>
        <v>0.33333333333333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>
        <v>2</v>
      </c>
      <c r="BP60" s="120">
        <f>IF(Q60=0,"",IF(BO60=0,"",(BO60/Q60)))</f>
        <v>0.66666666666667</v>
      </c>
      <c r="BQ60" s="121">
        <v>1</v>
      </c>
      <c r="BR60" s="122">
        <f>IFERROR(BQ60/BO60,"-")</f>
        <v>0.5</v>
      </c>
      <c r="BS60" s="123">
        <v>3000</v>
      </c>
      <c r="BT60" s="124">
        <f>IFERROR(BS60/BO60,"-")</f>
        <v>1500</v>
      </c>
      <c r="BU60" s="125">
        <v>1</v>
      </c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1</v>
      </c>
      <c r="CQ60" s="141">
        <v>3000</v>
      </c>
      <c r="CR60" s="141">
        <v>3000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165</v>
      </c>
      <c r="C61" s="189" t="s">
        <v>58</v>
      </c>
      <c r="D61" s="189"/>
      <c r="E61" s="189" t="s">
        <v>162</v>
      </c>
      <c r="F61" s="189" t="s">
        <v>163</v>
      </c>
      <c r="G61" s="189" t="s">
        <v>73</v>
      </c>
      <c r="H61" s="89"/>
      <c r="I61" s="89"/>
      <c r="J61" s="89"/>
      <c r="K61" s="181"/>
      <c r="L61" s="80">
        <v>23</v>
      </c>
      <c r="M61" s="80">
        <v>13</v>
      </c>
      <c r="N61" s="80">
        <v>14</v>
      </c>
      <c r="O61" s="91">
        <v>2</v>
      </c>
      <c r="P61" s="92">
        <v>0</v>
      </c>
      <c r="Q61" s="93">
        <f>O61+P61</f>
        <v>2</v>
      </c>
      <c r="R61" s="81">
        <f>IFERROR(Q61/N61,"-")</f>
        <v>0.14285714285714</v>
      </c>
      <c r="S61" s="80">
        <v>0</v>
      </c>
      <c r="T61" s="80">
        <v>0</v>
      </c>
      <c r="U61" s="81">
        <f>IFERROR(T61/(Q61),"-")</f>
        <v>0</v>
      </c>
      <c r="V61" s="82"/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>
        <v>2</v>
      </c>
      <c r="BG61" s="113">
        <f>IF(Q61=0,"",IF(BF61=0,"",(BF61/Q61)))</f>
        <v>1</v>
      </c>
      <c r="BH61" s="112"/>
      <c r="BI61" s="114">
        <f>IFERROR(BH61/BF61,"-")</f>
        <v>0</v>
      </c>
      <c r="BJ61" s="115"/>
      <c r="BK61" s="116">
        <f>IFERROR(BJ61/BF61,"-")</f>
        <v>0</v>
      </c>
      <c r="BL61" s="117"/>
      <c r="BM61" s="117"/>
      <c r="BN61" s="117"/>
      <c r="BO61" s="119"/>
      <c r="BP61" s="120">
        <f>IF(Q61=0,"",IF(BO61=0,"",(BO61/Q61)))</f>
        <v>0</v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>
        <f>IF(Q61=0,"",IF(BX61=0,"",(BX61/Q61)))</f>
        <v>0</v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</v>
      </c>
      <c r="B62" s="189" t="s">
        <v>166</v>
      </c>
      <c r="C62" s="189" t="s">
        <v>58</v>
      </c>
      <c r="D62" s="189"/>
      <c r="E62" s="189" t="s">
        <v>81</v>
      </c>
      <c r="F62" s="189" t="s">
        <v>82</v>
      </c>
      <c r="G62" s="189" t="s">
        <v>76</v>
      </c>
      <c r="H62" s="89" t="s">
        <v>66</v>
      </c>
      <c r="I62" s="89" t="s">
        <v>83</v>
      </c>
      <c r="J62" s="191" t="s">
        <v>167</v>
      </c>
      <c r="K62" s="181">
        <v>150000</v>
      </c>
      <c r="L62" s="80">
        <v>5</v>
      </c>
      <c r="M62" s="80">
        <v>0</v>
      </c>
      <c r="N62" s="80">
        <v>48</v>
      </c>
      <c r="O62" s="91">
        <v>0</v>
      </c>
      <c r="P62" s="92">
        <v>0</v>
      </c>
      <c r="Q62" s="93">
        <f>O62+P62</f>
        <v>0</v>
      </c>
      <c r="R62" s="81">
        <f>IFERROR(Q62/N62,"-")</f>
        <v>0</v>
      </c>
      <c r="S62" s="80">
        <v>0</v>
      </c>
      <c r="T62" s="80">
        <v>0</v>
      </c>
      <c r="U62" s="81" t="str">
        <f>IFERROR(T62/(Q62),"-")</f>
        <v>-</v>
      </c>
      <c r="V62" s="82">
        <f>IFERROR(K62/SUM(Q62:Q63),"-")</f>
        <v>30000</v>
      </c>
      <c r="W62" s="83">
        <v>0</v>
      </c>
      <c r="X62" s="81" t="str">
        <f>IF(Q62=0,"-",W62/Q62)</f>
        <v>-</v>
      </c>
      <c r="Y62" s="186">
        <v>0</v>
      </c>
      <c r="Z62" s="187" t="str">
        <f>IFERROR(Y62/Q62,"-")</f>
        <v>-</v>
      </c>
      <c r="AA62" s="187" t="str">
        <f>IFERROR(Y62/W62,"-")</f>
        <v>-</v>
      </c>
      <c r="AB62" s="181">
        <f>SUM(Y62:Y63)-SUM(K62:K63)</f>
        <v>-150000</v>
      </c>
      <c r="AC62" s="85">
        <f>SUM(Y62:Y63)/SUM(K62:K63)</f>
        <v>0</v>
      </c>
      <c r="AD62" s="78"/>
      <c r="AE62" s="94"/>
      <c r="AF62" s="95" t="str">
        <f>IF(Q62=0,"",IF(AE62=0,"",(AE62/Q62)))</f>
        <v/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 t="str">
        <f>IF(Q62=0,"",IF(AN62=0,"",(AN62/Q62)))</f>
        <v/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 t="str">
        <f>IF(Q62=0,"",IF(AW62=0,"",(AW62/Q62)))</f>
        <v/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 t="str">
        <f>IF(Q62=0,"",IF(BF62=0,"",(BF62/Q62)))</f>
        <v/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 t="str">
        <f>IF(Q62=0,"",IF(BO62=0,"",(BO62/Q62)))</f>
        <v/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 t="str">
        <f>IF(Q62=0,"",IF(BX62=0,"",(BX62/Q62)))</f>
        <v/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 t="str">
        <f>IF(Q62=0,"",IF(CG62=0,"",(CG62/Q62)))</f>
        <v/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168</v>
      </c>
      <c r="C63" s="189" t="s">
        <v>58</v>
      </c>
      <c r="D63" s="189"/>
      <c r="E63" s="189" t="s">
        <v>81</v>
      </c>
      <c r="F63" s="189" t="s">
        <v>82</v>
      </c>
      <c r="G63" s="189" t="s">
        <v>73</v>
      </c>
      <c r="H63" s="89"/>
      <c r="I63" s="89"/>
      <c r="J63" s="89"/>
      <c r="K63" s="181"/>
      <c r="L63" s="80">
        <v>62</v>
      </c>
      <c r="M63" s="80">
        <v>34</v>
      </c>
      <c r="N63" s="80">
        <v>21</v>
      </c>
      <c r="O63" s="91">
        <v>5</v>
      </c>
      <c r="P63" s="92">
        <v>0</v>
      </c>
      <c r="Q63" s="93">
        <f>O63+P63</f>
        <v>5</v>
      </c>
      <c r="R63" s="81">
        <f>IFERROR(Q63/N63,"-")</f>
        <v>0.23809523809524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>
        <v>1</v>
      </c>
      <c r="AX63" s="107">
        <f>IF(Q63=0,"",IF(AW63=0,"",(AW63/Q63)))</f>
        <v>0.2</v>
      </c>
      <c r="AY63" s="106"/>
      <c r="AZ63" s="108">
        <f>IFERROR(AY63/AW63,"-")</f>
        <v>0</v>
      </c>
      <c r="BA63" s="109"/>
      <c r="BB63" s="110">
        <f>IFERROR(BA63/AW63,"-")</f>
        <v>0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>
        <v>3</v>
      </c>
      <c r="BY63" s="127">
        <f>IF(Q63=0,"",IF(BX63=0,"",(BX63/Q63)))</f>
        <v>0.6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>
        <v>1</v>
      </c>
      <c r="CH63" s="134">
        <f>IF(Q63=0,"",IF(CG63=0,"",(CG63/Q63)))</f>
        <v>0.2</v>
      </c>
      <c r="CI63" s="135"/>
      <c r="CJ63" s="136">
        <f>IFERROR(CI63/CG63,"-")</f>
        <v>0</v>
      </c>
      <c r="CK63" s="137"/>
      <c r="CL63" s="138">
        <f>IFERROR(CK63/CG63,"-")</f>
        <v>0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>
        <f>AC64</f>
        <v>1.1866666666667</v>
      </c>
      <c r="B64" s="189" t="s">
        <v>169</v>
      </c>
      <c r="C64" s="189" t="s">
        <v>58</v>
      </c>
      <c r="D64" s="189"/>
      <c r="E64" s="189" t="s">
        <v>98</v>
      </c>
      <c r="F64" s="189" t="s">
        <v>99</v>
      </c>
      <c r="G64" s="189" t="s">
        <v>61</v>
      </c>
      <c r="H64" s="89" t="s">
        <v>66</v>
      </c>
      <c r="I64" s="89" t="s">
        <v>83</v>
      </c>
      <c r="J64" s="191" t="s">
        <v>84</v>
      </c>
      <c r="K64" s="181">
        <v>150000</v>
      </c>
      <c r="L64" s="80">
        <v>22</v>
      </c>
      <c r="M64" s="80">
        <v>0</v>
      </c>
      <c r="N64" s="80">
        <v>76</v>
      </c>
      <c r="O64" s="91">
        <v>8</v>
      </c>
      <c r="P64" s="92">
        <v>0</v>
      </c>
      <c r="Q64" s="93">
        <f>O64+P64</f>
        <v>8</v>
      </c>
      <c r="R64" s="81">
        <f>IFERROR(Q64/N64,"-")</f>
        <v>0.10526315789474</v>
      </c>
      <c r="S64" s="80">
        <v>1</v>
      </c>
      <c r="T64" s="80">
        <v>3</v>
      </c>
      <c r="U64" s="81">
        <f>IFERROR(T64/(Q64),"-")</f>
        <v>0.375</v>
      </c>
      <c r="V64" s="82">
        <f>IFERROR(K64/SUM(Q64:Q65),"-")</f>
        <v>13636.363636364</v>
      </c>
      <c r="W64" s="83">
        <v>2</v>
      </c>
      <c r="X64" s="81">
        <f>IF(Q64=0,"-",W64/Q64)</f>
        <v>0.25</v>
      </c>
      <c r="Y64" s="186">
        <v>175000</v>
      </c>
      <c r="Z64" s="187">
        <f>IFERROR(Y64/Q64,"-")</f>
        <v>21875</v>
      </c>
      <c r="AA64" s="187">
        <f>IFERROR(Y64/W64,"-")</f>
        <v>87500</v>
      </c>
      <c r="AB64" s="181">
        <f>SUM(Y64:Y65)-SUM(K64:K65)</f>
        <v>28000</v>
      </c>
      <c r="AC64" s="85">
        <f>SUM(Y64:Y65)/SUM(K64:K65)</f>
        <v>1.1866666666667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2</v>
      </c>
      <c r="BG64" s="113">
        <f>IF(Q64=0,"",IF(BF64=0,"",(BF64/Q64)))</f>
        <v>0.25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>
        <v>2</v>
      </c>
      <c r="BP64" s="120">
        <f>IF(Q64=0,"",IF(BO64=0,"",(BO64/Q64)))</f>
        <v>0.25</v>
      </c>
      <c r="BQ64" s="121">
        <v>1</v>
      </c>
      <c r="BR64" s="122">
        <f>IFERROR(BQ64/BO64,"-")</f>
        <v>0.5</v>
      </c>
      <c r="BS64" s="123">
        <v>10000</v>
      </c>
      <c r="BT64" s="124">
        <f>IFERROR(BS64/BO64,"-")</f>
        <v>5000</v>
      </c>
      <c r="BU64" s="125"/>
      <c r="BV64" s="125">
        <v>1</v>
      </c>
      <c r="BW64" s="125"/>
      <c r="BX64" s="126">
        <v>4</v>
      </c>
      <c r="BY64" s="127">
        <f>IF(Q64=0,"",IF(BX64=0,"",(BX64/Q64)))</f>
        <v>0.5</v>
      </c>
      <c r="BZ64" s="128">
        <v>1</v>
      </c>
      <c r="CA64" s="129">
        <f>IFERROR(BZ64/BX64,"-")</f>
        <v>0.25</v>
      </c>
      <c r="CB64" s="130">
        <v>165000</v>
      </c>
      <c r="CC64" s="131">
        <f>IFERROR(CB64/BX64,"-")</f>
        <v>41250</v>
      </c>
      <c r="CD64" s="132"/>
      <c r="CE64" s="132"/>
      <c r="CF64" s="132">
        <v>1</v>
      </c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2</v>
      </c>
      <c r="CQ64" s="141">
        <v>175000</v>
      </c>
      <c r="CR64" s="141">
        <v>165000</v>
      </c>
      <c r="CS64" s="141"/>
      <c r="CT64" s="142" t="str">
        <f>IF(AND(CR64=0,CS64=0),"",IF(AND(CR64&lt;=100000,CS64&lt;=100000),"",IF(CR64/CQ64&gt;0.7,"男高",IF(CS64/CQ64&gt;0.7,"女高",""))))</f>
        <v>男高</v>
      </c>
    </row>
    <row r="65" spans="1:99">
      <c r="A65" s="79"/>
      <c r="B65" s="189" t="s">
        <v>170</v>
      </c>
      <c r="C65" s="189" t="s">
        <v>58</v>
      </c>
      <c r="D65" s="189"/>
      <c r="E65" s="189" t="s">
        <v>98</v>
      </c>
      <c r="F65" s="189" t="s">
        <v>99</v>
      </c>
      <c r="G65" s="189" t="s">
        <v>73</v>
      </c>
      <c r="H65" s="89"/>
      <c r="I65" s="89"/>
      <c r="J65" s="89"/>
      <c r="K65" s="181"/>
      <c r="L65" s="80">
        <v>71</v>
      </c>
      <c r="M65" s="80">
        <v>40</v>
      </c>
      <c r="N65" s="80">
        <v>5</v>
      </c>
      <c r="O65" s="91">
        <v>3</v>
      </c>
      <c r="P65" s="92">
        <v>0</v>
      </c>
      <c r="Q65" s="93">
        <f>O65+P65</f>
        <v>3</v>
      </c>
      <c r="R65" s="81">
        <f>IFERROR(Q65/N65,"-")</f>
        <v>0.6</v>
      </c>
      <c r="S65" s="80">
        <v>0</v>
      </c>
      <c r="T65" s="80">
        <v>0</v>
      </c>
      <c r="U65" s="81">
        <f>IFERROR(T65/(Q65),"-")</f>
        <v>0</v>
      </c>
      <c r="V65" s="82"/>
      <c r="W65" s="83">
        <v>1</v>
      </c>
      <c r="X65" s="81">
        <f>IF(Q65=0,"-",W65/Q65)</f>
        <v>0.33333333333333</v>
      </c>
      <c r="Y65" s="186">
        <v>3000</v>
      </c>
      <c r="Z65" s="187">
        <f>IFERROR(Y65/Q65,"-")</f>
        <v>1000</v>
      </c>
      <c r="AA65" s="187">
        <f>IFERROR(Y65/W65,"-")</f>
        <v>3000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>
        <v>1</v>
      </c>
      <c r="BP65" s="120">
        <f>IF(Q65=0,"",IF(BO65=0,"",(BO65/Q65)))</f>
        <v>0.33333333333333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>
        <v>2</v>
      </c>
      <c r="BY65" s="127">
        <f>IF(Q65=0,"",IF(BX65=0,"",(BX65/Q65)))</f>
        <v>0.66666666666667</v>
      </c>
      <c r="BZ65" s="128">
        <v>1</v>
      </c>
      <c r="CA65" s="129">
        <f>IFERROR(BZ65/BX65,"-")</f>
        <v>0.5</v>
      </c>
      <c r="CB65" s="130">
        <v>3000</v>
      </c>
      <c r="CC65" s="131">
        <f>IFERROR(CB65/BX65,"-")</f>
        <v>1500</v>
      </c>
      <c r="CD65" s="132">
        <v>1</v>
      </c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1</v>
      </c>
      <c r="CQ65" s="141">
        <v>3000</v>
      </c>
      <c r="CR65" s="141">
        <v>3000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0.02</v>
      </c>
      <c r="B66" s="189" t="s">
        <v>171</v>
      </c>
      <c r="C66" s="189" t="s">
        <v>58</v>
      </c>
      <c r="D66" s="189"/>
      <c r="E66" s="189" t="s">
        <v>59</v>
      </c>
      <c r="F66" s="189" t="s">
        <v>60</v>
      </c>
      <c r="G66" s="189" t="s">
        <v>61</v>
      </c>
      <c r="H66" s="89" t="s">
        <v>87</v>
      </c>
      <c r="I66" s="89" t="s">
        <v>172</v>
      </c>
      <c r="J66" s="190" t="s">
        <v>64</v>
      </c>
      <c r="K66" s="181">
        <v>150000</v>
      </c>
      <c r="L66" s="80">
        <v>34</v>
      </c>
      <c r="M66" s="80">
        <v>0</v>
      </c>
      <c r="N66" s="80">
        <v>183</v>
      </c>
      <c r="O66" s="91">
        <v>20</v>
      </c>
      <c r="P66" s="92">
        <v>0</v>
      </c>
      <c r="Q66" s="93">
        <f>O66+P66</f>
        <v>20</v>
      </c>
      <c r="R66" s="81">
        <f>IFERROR(Q66/N66,"-")</f>
        <v>0.10928961748634</v>
      </c>
      <c r="S66" s="80">
        <v>0</v>
      </c>
      <c r="T66" s="80">
        <v>8</v>
      </c>
      <c r="U66" s="81">
        <f>IFERROR(T66/(Q66),"-")</f>
        <v>0.4</v>
      </c>
      <c r="V66" s="82">
        <f>IFERROR(K66/SUM(Q66:Q67),"-")</f>
        <v>5357.1428571429</v>
      </c>
      <c r="W66" s="83">
        <v>1</v>
      </c>
      <c r="X66" s="81">
        <f>IF(Q66=0,"-",W66/Q66)</f>
        <v>0.05</v>
      </c>
      <c r="Y66" s="186">
        <v>3000</v>
      </c>
      <c r="Z66" s="187">
        <f>IFERROR(Y66/Q66,"-")</f>
        <v>150</v>
      </c>
      <c r="AA66" s="187">
        <f>IFERROR(Y66/W66,"-")</f>
        <v>3000</v>
      </c>
      <c r="AB66" s="181">
        <f>SUM(Y66:Y67)-SUM(K66:K67)</f>
        <v>-147000</v>
      </c>
      <c r="AC66" s="85">
        <f>SUM(Y66:Y67)/SUM(K66:K67)</f>
        <v>0.02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>
        <v>2</v>
      </c>
      <c r="AX66" s="107">
        <f>IF(Q66=0,"",IF(AW66=0,"",(AW66/Q66)))</f>
        <v>0.1</v>
      </c>
      <c r="AY66" s="106">
        <v>1</v>
      </c>
      <c r="AZ66" s="108">
        <f>IFERROR(AY66/AW66,"-")</f>
        <v>0.5</v>
      </c>
      <c r="BA66" s="109">
        <v>3000</v>
      </c>
      <c r="BB66" s="110">
        <f>IFERROR(BA66/AW66,"-")</f>
        <v>1500</v>
      </c>
      <c r="BC66" s="111">
        <v>1</v>
      </c>
      <c r="BD66" s="111"/>
      <c r="BE66" s="111"/>
      <c r="BF66" s="112">
        <v>2</v>
      </c>
      <c r="BG66" s="113">
        <f>IF(Q66=0,"",IF(BF66=0,"",(BF66/Q66)))</f>
        <v>0.1</v>
      </c>
      <c r="BH66" s="112"/>
      <c r="BI66" s="114">
        <f>IFERROR(BH66/BF66,"-")</f>
        <v>0</v>
      </c>
      <c r="BJ66" s="115"/>
      <c r="BK66" s="116">
        <f>IFERROR(BJ66/BF66,"-")</f>
        <v>0</v>
      </c>
      <c r="BL66" s="117"/>
      <c r="BM66" s="117"/>
      <c r="BN66" s="117"/>
      <c r="BO66" s="119">
        <v>10</v>
      </c>
      <c r="BP66" s="120">
        <f>IF(Q66=0,"",IF(BO66=0,"",(BO66/Q66)))</f>
        <v>0.5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>
        <v>5</v>
      </c>
      <c r="BY66" s="127">
        <f>IF(Q66=0,"",IF(BX66=0,"",(BX66/Q66)))</f>
        <v>0.25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>
        <v>1</v>
      </c>
      <c r="CH66" s="134">
        <f>IF(Q66=0,"",IF(CG66=0,"",(CG66/Q66)))</f>
        <v>0.05</v>
      </c>
      <c r="CI66" s="135">
        <v>1</v>
      </c>
      <c r="CJ66" s="136">
        <f>IFERROR(CI66/CG66,"-")</f>
        <v>1</v>
      </c>
      <c r="CK66" s="137">
        <v>6000</v>
      </c>
      <c r="CL66" s="138">
        <f>IFERROR(CK66/CG66,"-")</f>
        <v>6000</v>
      </c>
      <c r="CM66" s="139"/>
      <c r="CN66" s="139">
        <v>1</v>
      </c>
      <c r="CO66" s="139"/>
      <c r="CP66" s="140">
        <v>1</v>
      </c>
      <c r="CQ66" s="141">
        <v>3000</v>
      </c>
      <c r="CR66" s="141">
        <v>6000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173</v>
      </c>
      <c r="C67" s="189" t="s">
        <v>58</v>
      </c>
      <c r="D67" s="189"/>
      <c r="E67" s="189" t="s">
        <v>59</v>
      </c>
      <c r="F67" s="189" t="s">
        <v>60</v>
      </c>
      <c r="G67" s="189" t="s">
        <v>73</v>
      </c>
      <c r="H67" s="89"/>
      <c r="I67" s="89"/>
      <c r="J67" s="89"/>
      <c r="K67" s="181"/>
      <c r="L67" s="80">
        <v>42</v>
      </c>
      <c r="M67" s="80">
        <v>25</v>
      </c>
      <c r="N67" s="80">
        <v>7</v>
      </c>
      <c r="O67" s="91">
        <v>8</v>
      </c>
      <c r="P67" s="92">
        <v>0</v>
      </c>
      <c r="Q67" s="93">
        <f>O67+P67</f>
        <v>8</v>
      </c>
      <c r="R67" s="81">
        <f>IFERROR(Q67/N67,"-")</f>
        <v>1.1428571428571</v>
      </c>
      <c r="S67" s="80">
        <v>1</v>
      </c>
      <c r="T67" s="80">
        <v>3</v>
      </c>
      <c r="U67" s="81">
        <f>IFERROR(T67/(Q67),"-")</f>
        <v>0.375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1</v>
      </c>
      <c r="BG67" s="113">
        <f>IF(Q67=0,"",IF(BF67=0,"",(BF67/Q67)))</f>
        <v>0.125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>
        <v>4</v>
      </c>
      <c r="BP67" s="120">
        <f>IF(Q67=0,"",IF(BO67=0,"",(BO67/Q67)))</f>
        <v>0.5</v>
      </c>
      <c r="BQ67" s="121">
        <v>1</v>
      </c>
      <c r="BR67" s="122">
        <f>IFERROR(BQ67/BO67,"-")</f>
        <v>0.25</v>
      </c>
      <c r="BS67" s="123">
        <v>45000</v>
      </c>
      <c r="BT67" s="124">
        <f>IFERROR(BS67/BO67,"-")</f>
        <v>11250</v>
      </c>
      <c r="BU67" s="125"/>
      <c r="BV67" s="125"/>
      <c r="BW67" s="125">
        <v>1</v>
      </c>
      <c r="BX67" s="126">
        <v>3</v>
      </c>
      <c r="BY67" s="127">
        <f>IF(Q67=0,"",IF(BX67=0,"",(BX67/Q67)))</f>
        <v>0.375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>
        <v>45000</v>
      </c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0</v>
      </c>
      <c r="B68" s="189" t="s">
        <v>174</v>
      </c>
      <c r="C68" s="189" t="s">
        <v>58</v>
      </c>
      <c r="D68" s="189"/>
      <c r="E68" s="189" t="s">
        <v>59</v>
      </c>
      <c r="F68" s="189" t="s">
        <v>60</v>
      </c>
      <c r="G68" s="189" t="s">
        <v>61</v>
      </c>
      <c r="H68" s="89" t="s">
        <v>139</v>
      </c>
      <c r="I68" s="89" t="s">
        <v>83</v>
      </c>
      <c r="J68" s="190" t="s">
        <v>175</v>
      </c>
      <c r="K68" s="181">
        <v>130000</v>
      </c>
      <c r="L68" s="80">
        <v>12</v>
      </c>
      <c r="M68" s="80">
        <v>0</v>
      </c>
      <c r="N68" s="80">
        <v>103</v>
      </c>
      <c r="O68" s="91">
        <v>8</v>
      </c>
      <c r="P68" s="92">
        <v>0</v>
      </c>
      <c r="Q68" s="93">
        <f>O68+P68</f>
        <v>8</v>
      </c>
      <c r="R68" s="81">
        <f>IFERROR(Q68/N68,"-")</f>
        <v>0.077669902912621</v>
      </c>
      <c r="S68" s="80">
        <v>0</v>
      </c>
      <c r="T68" s="80">
        <v>4</v>
      </c>
      <c r="U68" s="81">
        <f>IFERROR(T68/(Q68),"-")</f>
        <v>0.5</v>
      </c>
      <c r="V68" s="82">
        <f>IFERROR(K68/SUM(Q68:Q69),"-")</f>
        <v>11818.181818182</v>
      </c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>
        <f>SUM(Y68:Y69)-SUM(K68:K69)</f>
        <v>-130000</v>
      </c>
      <c r="AC68" s="85">
        <f>SUM(Y68:Y69)/SUM(K68:K69)</f>
        <v>0</v>
      </c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>
        <v>3</v>
      </c>
      <c r="BG68" s="113">
        <f>IF(Q68=0,"",IF(BF68=0,"",(BF68/Q68)))</f>
        <v>0.375</v>
      </c>
      <c r="BH68" s="112"/>
      <c r="BI68" s="114">
        <f>IFERROR(BH68/BF68,"-")</f>
        <v>0</v>
      </c>
      <c r="BJ68" s="115"/>
      <c r="BK68" s="116">
        <f>IFERROR(BJ68/BF68,"-")</f>
        <v>0</v>
      </c>
      <c r="BL68" s="117"/>
      <c r="BM68" s="117"/>
      <c r="BN68" s="117"/>
      <c r="BO68" s="119">
        <v>4</v>
      </c>
      <c r="BP68" s="120">
        <f>IF(Q68=0,"",IF(BO68=0,"",(BO68/Q68)))</f>
        <v>0.5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>
        <v>1</v>
      </c>
      <c r="CH68" s="134">
        <f>IF(Q68=0,"",IF(CG68=0,"",(CG68/Q68)))</f>
        <v>0.125</v>
      </c>
      <c r="CI68" s="135"/>
      <c r="CJ68" s="136">
        <f>IFERROR(CI68/CG68,"-")</f>
        <v>0</v>
      </c>
      <c r="CK68" s="137"/>
      <c r="CL68" s="138">
        <f>IFERROR(CK68/CG68,"-")</f>
        <v>0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176</v>
      </c>
      <c r="C69" s="189" t="s">
        <v>58</v>
      </c>
      <c r="D69" s="189"/>
      <c r="E69" s="189" t="s">
        <v>59</v>
      </c>
      <c r="F69" s="189" t="s">
        <v>60</v>
      </c>
      <c r="G69" s="189" t="s">
        <v>73</v>
      </c>
      <c r="H69" s="89"/>
      <c r="I69" s="89"/>
      <c r="J69" s="89"/>
      <c r="K69" s="181"/>
      <c r="L69" s="80">
        <v>20</v>
      </c>
      <c r="M69" s="80">
        <v>16</v>
      </c>
      <c r="N69" s="80">
        <v>6</v>
      </c>
      <c r="O69" s="91">
        <v>3</v>
      </c>
      <c r="P69" s="92">
        <v>0</v>
      </c>
      <c r="Q69" s="93">
        <f>O69+P69</f>
        <v>3</v>
      </c>
      <c r="R69" s="81">
        <f>IFERROR(Q69/N69,"-")</f>
        <v>0.5</v>
      </c>
      <c r="S69" s="80">
        <v>2</v>
      </c>
      <c r="T69" s="80">
        <v>0</v>
      </c>
      <c r="U69" s="81">
        <f>IFERROR(T69/(Q69),"-")</f>
        <v>0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>
        <v>2</v>
      </c>
      <c r="BP69" s="120">
        <f>IF(Q69=0,"",IF(BO69=0,"",(BO69/Q69)))</f>
        <v>0.66666666666667</v>
      </c>
      <c r="BQ69" s="121"/>
      <c r="BR69" s="122">
        <f>IFERROR(BQ69/BO69,"-")</f>
        <v>0</v>
      </c>
      <c r="BS69" s="123"/>
      <c r="BT69" s="124">
        <f>IFERROR(BS69/BO69,"-")</f>
        <v>0</v>
      </c>
      <c r="BU69" s="125"/>
      <c r="BV69" s="125"/>
      <c r="BW69" s="125"/>
      <c r="BX69" s="126">
        <v>1</v>
      </c>
      <c r="BY69" s="127">
        <f>IF(Q69=0,"",IF(BX69=0,"",(BX69/Q69)))</f>
        <v>0.33333333333333</v>
      </c>
      <c r="BZ69" s="128"/>
      <c r="CA69" s="129">
        <f>IFERROR(BZ69/BX69,"-")</f>
        <v>0</v>
      </c>
      <c r="CB69" s="130"/>
      <c r="CC69" s="131">
        <f>IFERROR(CB69/BX69,"-")</f>
        <v>0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>
        <f>AC70</f>
        <v>0.64166666666667</v>
      </c>
      <c r="B70" s="189" t="s">
        <v>177</v>
      </c>
      <c r="C70" s="189" t="s">
        <v>58</v>
      </c>
      <c r="D70" s="189"/>
      <c r="E70" s="189" t="s">
        <v>59</v>
      </c>
      <c r="F70" s="189" t="s">
        <v>60</v>
      </c>
      <c r="G70" s="189" t="s">
        <v>76</v>
      </c>
      <c r="H70" s="89" t="s">
        <v>131</v>
      </c>
      <c r="I70" s="89" t="s">
        <v>63</v>
      </c>
      <c r="J70" s="89" t="s">
        <v>178</v>
      </c>
      <c r="K70" s="181">
        <v>120000</v>
      </c>
      <c r="L70" s="80">
        <v>39</v>
      </c>
      <c r="M70" s="80">
        <v>0</v>
      </c>
      <c r="N70" s="80">
        <v>148</v>
      </c>
      <c r="O70" s="91">
        <v>14</v>
      </c>
      <c r="P70" s="92">
        <v>0</v>
      </c>
      <c r="Q70" s="93">
        <f>O70+P70</f>
        <v>14</v>
      </c>
      <c r="R70" s="81">
        <f>IFERROR(Q70/N70,"-")</f>
        <v>0.094594594594595</v>
      </c>
      <c r="S70" s="80">
        <v>1</v>
      </c>
      <c r="T70" s="80">
        <v>3</v>
      </c>
      <c r="U70" s="81">
        <f>IFERROR(T70/(Q70),"-")</f>
        <v>0.21428571428571</v>
      </c>
      <c r="V70" s="82">
        <f>IFERROR(K70/SUM(Q70:Q71),"-")</f>
        <v>7058.8235294118</v>
      </c>
      <c r="W70" s="83">
        <v>3</v>
      </c>
      <c r="X70" s="81">
        <f>IF(Q70=0,"-",W70/Q70)</f>
        <v>0.21428571428571</v>
      </c>
      <c r="Y70" s="186">
        <v>77000</v>
      </c>
      <c r="Z70" s="187">
        <f>IFERROR(Y70/Q70,"-")</f>
        <v>5500</v>
      </c>
      <c r="AA70" s="187">
        <f>IFERROR(Y70/W70,"-")</f>
        <v>25666.666666667</v>
      </c>
      <c r="AB70" s="181">
        <f>SUM(Y70:Y71)-SUM(K70:K71)</f>
        <v>-43000</v>
      </c>
      <c r="AC70" s="85">
        <f>SUM(Y70:Y71)/SUM(K70:K71)</f>
        <v>0.64166666666667</v>
      </c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>
        <v>1</v>
      </c>
      <c r="AX70" s="107">
        <f>IF(Q70=0,"",IF(AW70=0,"",(AW70/Q70)))</f>
        <v>0.071428571428571</v>
      </c>
      <c r="AY70" s="106"/>
      <c r="AZ70" s="108">
        <f>IFERROR(AY70/AW70,"-")</f>
        <v>0</v>
      </c>
      <c r="BA70" s="109"/>
      <c r="BB70" s="110">
        <f>IFERROR(BA70/AW70,"-")</f>
        <v>0</v>
      </c>
      <c r="BC70" s="111"/>
      <c r="BD70" s="111"/>
      <c r="BE70" s="111"/>
      <c r="BF70" s="112">
        <v>6</v>
      </c>
      <c r="BG70" s="113">
        <f>IF(Q70=0,"",IF(BF70=0,"",(BF70/Q70)))</f>
        <v>0.42857142857143</v>
      </c>
      <c r="BH70" s="112"/>
      <c r="BI70" s="114">
        <f>IFERROR(BH70/BF70,"-")</f>
        <v>0</v>
      </c>
      <c r="BJ70" s="115"/>
      <c r="BK70" s="116">
        <f>IFERROR(BJ70/BF70,"-")</f>
        <v>0</v>
      </c>
      <c r="BL70" s="117"/>
      <c r="BM70" s="117"/>
      <c r="BN70" s="117"/>
      <c r="BO70" s="119">
        <v>4</v>
      </c>
      <c r="BP70" s="120">
        <f>IF(Q70=0,"",IF(BO70=0,"",(BO70/Q70)))</f>
        <v>0.28571428571429</v>
      </c>
      <c r="BQ70" s="121">
        <v>2</v>
      </c>
      <c r="BR70" s="122">
        <f>IFERROR(BQ70/BO70,"-")</f>
        <v>0.5</v>
      </c>
      <c r="BS70" s="123">
        <v>74000</v>
      </c>
      <c r="BT70" s="124">
        <f>IFERROR(BS70/BO70,"-")</f>
        <v>18500</v>
      </c>
      <c r="BU70" s="125"/>
      <c r="BV70" s="125">
        <v>1</v>
      </c>
      <c r="BW70" s="125">
        <v>1</v>
      </c>
      <c r="BX70" s="126">
        <v>1</v>
      </c>
      <c r="BY70" s="127">
        <f>IF(Q70=0,"",IF(BX70=0,"",(BX70/Q70)))</f>
        <v>0.071428571428571</v>
      </c>
      <c r="BZ70" s="128"/>
      <c r="CA70" s="129">
        <f>IFERROR(BZ70/BX70,"-")</f>
        <v>0</v>
      </c>
      <c r="CB70" s="130"/>
      <c r="CC70" s="131">
        <f>IFERROR(CB70/BX70,"-")</f>
        <v>0</v>
      </c>
      <c r="CD70" s="132"/>
      <c r="CE70" s="132"/>
      <c r="CF70" s="132"/>
      <c r="CG70" s="133">
        <v>2</v>
      </c>
      <c r="CH70" s="134">
        <f>IF(Q70=0,"",IF(CG70=0,"",(CG70/Q70)))</f>
        <v>0.14285714285714</v>
      </c>
      <c r="CI70" s="135">
        <v>1</v>
      </c>
      <c r="CJ70" s="136">
        <f>IFERROR(CI70/CG70,"-")</f>
        <v>0.5</v>
      </c>
      <c r="CK70" s="137">
        <v>3000</v>
      </c>
      <c r="CL70" s="138">
        <f>IFERROR(CK70/CG70,"-")</f>
        <v>1500</v>
      </c>
      <c r="CM70" s="139">
        <v>1</v>
      </c>
      <c r="CN70" s="139"/>
      <c r="CO70" s="139"/>
      <c r="CP70" s="140">
        <v>3</v>
      </c>
      <c r="CQ70" s="141">
        <v>77000</v>
      </c>
      <c r="CR70" s="141">
        <v>66000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179</v>
      </c>
      <c r="C71" s="189" t="s">
        <v>58</v>
      </c>
      <c r="D71" s="189"/>
      <c r="E71" s="189" t="s">
        <v>59</v>
      </c>
      <c r="F71" s="189" t="s">
        <v>60</v>
      </c>
      <c r="G71" s="189" t="s">
        <v>73</v>
      </c>
      <c r="H71" s="89"/>
      <c r="I71" s="89"/>
      <c r="J71" s="89"/>
      <c r="K71" s="181"/>
      <c r="L71" s="80">
        <v>39</v>
      </c>
      <c r="M71" s="80">
        <v>25</v>
      </c>
      <c r="N71" s="80">
        <v>3</v>
      </c>
      <c r="O71" s="91">
        <v>3</v>
      </c>
      <c r="P71" s="92">
        <v>0</v>
      </c>
      <c r="Q71" s="93">
        <f>O71+P71</f>
        <v>3</v>
      </c>
      <c r="R71" s="81">
        <f>IFERROR(Q71/N71,"-")</f>
        <v>1</v>
      </c>
      <c r="S71" s="80">
        <v>0</v>
      </c>
      <c r="T71" s="80">
        <v>0</v>
      </c>
      <c r="U71" s="81">
        <f>IFERROR(T71/(Q71),"-")</f>
        <v>0</v>
      </c>
      <c r="V71" s="82"/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2</v>
      </c>
      <c r="BP71" s="120">
        <f>IF(Q71=0,"",IF(BO71=0,"",(BO71/Q71)))</f>
        <v>0.66666666666667</v>
      </c>
      <c r="BQ71" s="121"/>
      <c r="BR71" s="122">
        <f>IFERROR(BQ71/BO71,"-")</f>
        <v>0</v>
      </c>
      <c r="BS71" s="123"/>
      <c r="BT71" s="124">
        <f>IFERROR(BS71/BO71,"-")</f>
        <v>0</v>
      </c>
      <c r="BU71" s="125"/>
      <c r="BV71" s="125"/>
      <c r="BW71" s="125"/>
      <c r="BX71" s="126">
        <v>1</v>
      </c>
      <c r="BY71" s="127">
        <f>IF(Q71=0,"",IF(BX71=0,"",(BX71/Q71)))</f>
        <v>0.33333333333333</v>
      </c>
      <c r="BZ71" s="128"/>
      <c r="CA71" s="129">
        <f>IFERROR(BZ71/BX71,"-")</f>
        <v>0</v>
      </c>
      <c r="CB71" s="130"/>
      <c r="CC71" s="131">
        <f>IFERROR(CB71/BX71,"-")</f>
        <v>0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>
        <f>AC72</f>
        <v>0.3</v>
      </c>
      <c r="B72" s="189" t="s">
        <v>180</v>
      </c>
      <c r="C72" s="189" t="s">
        <v>58</v>
      </c>
      <c r="D72" s="189"/>
      <c r="E72" s="189" t="s">
        <v>81</v>
      </c>
      <c r="F72" s="189" t="s">
        <v>82</v>
      </c>
      <c r="G72" s="189" t="s">
        <v>61</v>
      </c>
      <c r="H72" s="89" t="s">
        <v>131</v>
      </c>
      <c r="I72" s="89" t="s">
        <v>63</v>
      </c>
      <c r="J72" s="89" t="s">
        <v>181</v>
      </c>
      <c r="K72" s="181">
        <v>120000</v>
      </c>
      <c r="L72" s="80">
        <v>9</v>
      </c>
      <c r="M72" s="80">
        <v>0</v>
      </c>
      <c r="N72" s="80">
        <v>45</v>
      </c>
      <c r="O72" s="91">
        <v>4</v>
      </c>
      <c r="P72" s="92">
        <v>0</v>
      </c>
      <c r="Q72" s="93">
        <f>O72+P72</f>
        <v>4</v>
      </c>
      <c r="R72" s="81">
        <f>IFERROR(Q72/N72,"-")</f>
        <v>0.088888888888889</v>
      </c>
      <c r="S72" s="80">
        <v>1</v>
      </c>
      <c r="T72" s="80">
        <v>0</v>
      </c>
      <c r="U72" s="81">
        <f>IFERROR(T72/(Q72),"-")</f>
        <v>0</v>
      </c>
      <c r="V72" s="82">
        <f>IFERROR(K72/SUM(Q72:Q73),"-")</f>
        <v>20000</v>
      </c>
      <c r="W72" s="83">
        <v>0</v>
      </c>
      <c r="X72" s="81">
        <f>IF(Q72=0,"-",W72/Q72)</f>
        <v>0</v>
      </c>
      <c r="Y72" s="186">
        <v>0</v>
      </c>
      <c r="Z72" s="187">
        <f>IFERROR(Y72/Q72,"-")</f>
        <v>0</v>
      </c>
      <c r="AA72" s="187" t="str">
        <f>IFERROR(Y72/W72,"-")</f>
        <v>-</v>
      </c>
      <c r="AB72" s="181">
        <f>SUM(Y72:Y73)-SUM(K72:K73)</f>
        <v>-84000</v>
      </c>
      <c r="AC72" s="85">
        <f>SUM(Y72:Y73)/SUM(K72:K73)</f>
        <v>0.3</v>
      </c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>
        <v>2</v>
      </c>
      <c r="AX72" s="107">
        <f>IF(Q72=0,"",IF(AW72=0,"",(AW72/Q72)))</f>
        <v>0.5</v>
      </c>
      <c r="AY72" s="106"/>
      <c r="AZ72" s="108">
        <f>IFERROR(AY72/AW72,"-")</f>
        <v>0</v>
      </c>
      <c r="BA72" s="109"/>
      <c r="BB72" s="110">
        <f>IFERROR(BA72/AW72,"-")</f>
        <v>0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>
        <v>1</v>
      </c>
      <c r="BP72" s="120">
        <f>IF(Q72=0,"",IF(BO72=0,"",(BO72/Q72)))</f>
        <v>0.25</v>
      </c>
      <c r="BQ72" s="121"/>
      <c r="BR72" s="122">
        <f>IFERROR(BQ72/BO72,"-")</f>
        <v>0</v>
      </c>
      <c r="BS72" s="123"/>
      <c r="BT72" s="124">
        <f>IFERROR(BS72/BO72,"-")</f>
        <v>0</v>
      </c>
      <c r="BU72" s="125"/>
      <c r="BV72" s="125"/>
      <c r="BW72" s="125"/>
      <c r="BX72" s="126">
        <v>1</v>
      </c>
      <c r="BY72" s="127">
        <f>IF(Q72=0,"",IF(BX72=0,"",(BX72/Q72)))</f>
        <v>0.25</v>
      </c>
      <c r="BZ72" s="128"/>
      <c r="CA72" s="129">
        <f>IFERROR(BZ72/BX72,"-")</f>
        <v>0</v>
      </c>
      <c r="CB72" s="130"/>
      <c r="CC72" s="131">
        <f>IFERROR(CB72/BX72,"-")</f>
        <v>0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182</v>
      </c>
      <c r="C73" s="189" t="s">
        <v>58</v>
      </c>
      <c r="D73" s="189"/>
      <c r="E73" s="189" t="s">
        <v>81</v>
      </c>
      <c r="F73" s="189" t="s">
        <v>82</v>
      </c>
      <c r="G73" s="189" t="s">
        <v>73</v>
      </c>
      <c r="H73" s="89"/>
      <c r="I73" s="89"/>
      <c r="J73" s="89"/>
      <c r="K73" s="181"/>
      <c r="L73" s="80">
        <v>15</v>
      </c>
      <c r="M73" s="80">
        <v>11</v>
      </c>
      <c r="N73" s="80">
        <v>2</v>
      </c>
      <c r="O73" s="91">
        <v>2</v>
      </c>
      <c r="P73" s="92">
        <v>0</v>
      </c>
      <c r="Q73" s="93">
        <f>O73+P73</f>
        <v>2</v>
      </c>
      <c r="R73" s="81">
        <f>IFERROR(Q73/N73,"-")</f>
        <v>1</v>
      </c>
      <c r="S73" s="80">
        <v>1</v>
      </c>
      <c r="T73" s="80">
        <v>0</v>
      </c>
      <c r="U73" s="81">
        <f>IFERROR(T73/(Q73),"-")</f>
        <v>0</v>
      </c>
      <c r="V73" s="82"/>
      <c r="W73" s="83">
        <v>0</v>
      </c>
      <c r="X73" s="81">
        <f>IF(Q73=0,"-",W73/Q73)</f>
        <v>0</v>
      </c>
      <c r="Y73" s="186">
        <v>36000</v>
      </c>
      <c r="Z73" s="187">
        <f>IFERROR(Y73/Q73,"-")</f>
        <v>18000</v>
      </c>
      <c r="AA73" s="187" t="str">
        <f>IFERROR(Y73/W73,"-")</f>
        <v>-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>
        <v>1</v>
      </c>
      <c r="BP73" s="120">
        <f>IF(Q73=0,"",IF(BO73=0,"",(BO73/Q73)))</f>
        <v>0.5</v>
      </c>
      <c r="BQ73" s="121">
        <v>1</v>
      </c>
      <c r="BR73" s="122">
        <f>IFERROR(BQ73/BO73,"-")</f>
        <v>1</v>
      </c>
      <c r="BS73" s="123">
        <v>36000</v>
      </c>
      <c r="BT73" s="124">
        <f>IFERROR(BS73/BO73,"-")</f>
        <v>36000</v>
      </c>
      <c r="BU73" s="125"/>
      <c r="BV73" s="125"/>
      <c r="BW73" s="125">
        <v>1</v>
      </c>
      <c r="BX73" s="126">
        <v>1</v>
      </c>
      <c r="BY73" s="127">
        <f>IF(Q73=0,"",IF(BX73=0,"",(BX73/Q73)))</f>
        <v>0.5</v>
      </c>
      <c r="BZ73" s="128"/>
      <c r="CA73" s="129">
        <f>IFERROR(BZ73/BX73,"-")</f>
        <v>0</v>
      </c>
      <c r="CB73" s="130"/>
      <c r="CC73" s="131">
        <f>IFERROR(CB73/BX73,"-")</f>
        <v>0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36000</v>
      </c>
      <c r="CR73" s="141">
        <v>36000</v>
      </c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 t="str">
        <f>AC74</f>
        <v>0</v>
      </c>
      <c r="B74" s="189" t="s">
        <v>183</v>
      </c>
      <c r="C74" s="189" t="s">
        <v>58</v>
      </c>
      <c r="D74" s="189"/>
      <c r="E74" s="189"/>
      <c r="F74" s="189"/>
      <c r="G74" s="189" t="s">
        <v>76</v>
      </c>
      <c r="H74" s="89" t="s">
        <v>184</v>
      </c>
      <c r="I74" s="89" t="s">
        <v>185</v>
      </c>
      <c r="J74" s="191" t="s">
        <v>186</v>
      </c>
      <c r="K74" s="181">
        <v>0</v>
      </c>
      <c r="L74" s="80">
        <v>11</v>
      </c>
      <c r="M74" s="80">
        <v>0</v>
      </c>
      <c r="N74" s="80">
        <v>54</v>
      </c>
      <c r="O74" s="91">
        <v>4</v>
      </c>
      <c r="P74" s="92">
        <v>0</v>
      </c>
      <c r="Q74" s="93">
        <f>O74+P74</f>
        <v>4</v>
      </c>
      <c r="R74" s="81">
        <f>IFERROR(Q74/N74,"-")</f>
        <v>0.074074074074074</v>
      </c>
      <c r="S74" s="80">
        <v>0</v>
      </c>
      <c r="T74" s="80">
        <v>2</v>
      </c>
      <c r="U74" s="81">
        <f>IFERROR(T74/(Q74),"-")</f>
        <v>0.5</v>
      </c>
      <c r="V74" s="82">
        <f>IFERROR(K74/SUM(Q74:Q75),"-")</f>
        <v>0</v>
      </c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>
        <f>SUM(Y74:Y75)-SUM(K74:K75)</f>
        <v>5000</v>
      </c>
      <c r="AC74" s="85" t="str">
        <f>SUM(Y74:Y75)/SUM(K74:K75)</f>
        <v>0</v>
      </c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>
        <v>2</v>
      </c>
      <c r="AO74" s="101">
        <f>IF(Q74=0,"",IF(AN74=0,"",(AN74/Q74)))</f>
        <v>0.5</v>
      </c>
      <c r="AP74" s="100"/>
      <c r="AQ74" s="102">
        <f>IFERROR(AP74/AN74,"-")</f>
        <v>0</v>
      </c>
      <c r="AR74" s="103"/>
      <c r="AS74" s="104">
        <f>IFERROR(AR74/AN74,"-")</f>
        <v>0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>
        <v>1</v>
      </c>
      <c r="BG74" s="113">
        <f>IF(Q74=0,"",IF(BF74=0,"",(BF74/Q74)))</f>
        <v>0.25</v>
      </c>
      <c r="BH74" s="112"/>
      <c r="BI74" s="114">
        <f>IFERROR(BH74/BF74,"-")</f>
        <v>0</v>
      </c>
      <c r="BJ74" s="115"/>
      <c r="BK74" s="116">
        <f>IFERROR(BJ74/BF74,"-")</f>
        <v>0</v>
      </c>
      <c r="BL74" s="117"/>
      <c r="BM74" s="117"/>
      <c r="BN74" s="117"/>
      <c r="BO74" s="119"/>
      <c r="BP74" s="120">
        <f>IF(Q74=0,"",IF(BO74=0,"",(BO74/Q74)))</f>
        <v>0</v>
      </c>
      <c r="BQ74" s="121"/>
      <c r="BR74" s="122" t="str">
        <f>IFERROR(BQ74/BO74,"-")</f>
        <v>-</v>
      </c>
      <c r="BS74" s="123"/>
      <c r="BT74" s="124" t="str">
        <f>IFERROR(BS74/BO74,"-")</f>
        <v>-</v>
      </c>
      <c r="BU74" s="125"/>
      <c r="BV74" s="125"/>
      <c r="BW74" s="125"/>
      <c r="BX74" s="126">
        <v>1</v>
      </c>
      <c r="BY74" s="127">
        <f>IF(Q74=0,"",IF(BX74=0,"",(BX74/Q74)))</f>
        <v>0.25</v>
      </c>
      <c r="BZ74" s="128"/>
      <c r="CA74" s="129">
        <f>IFERROR(BZ74/BX74,"-")</f>
        <v>0</v>
      </c>
      <c r="CB74" s="130"/>
      <c r="CC74" s="131">
        <f>IFERROR(CB74/BX74,"-")</f>
        <v>0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187</v>
      </c>
      <c r="C75" s="189" t="s">
        <v>58</v>
      </c>
      <c r="D75" s="189"/>
      <c r="E75" s="189"/>
      <c r="F75" s="189"/>
      <c r="G75" s="189" t="s">
        <v>73</v>
      </c>
      <c r="H75" s="89"/>
      <c r="I75" s="89"/>
      <c r="J75" s="89"/>
      <c r="K75" s="181"/>
      <c r="L75" s="80">
        <v>4</v>
      </c>
      <c r="M75" s="80">
        <v>1</v>
      </c>
      <c r="N75" s="80">
        <v>1</v>
      </c>
      <c r="O75" s="91">
        <v>1</v>
      </c>
      <c r="P75" s="92">
        <v>0</v>
      </c>
      <c r="Q75" s="93">
        <f>O75+P75</f>
        <v>1</v>
      </c>
      <c r="R75" s="81">
        <f>IFERROR(Q75/N75,"-")</f>
        <v>1</v>
      </c>
      <c r="S75" s="80">
        <v>0</v>
      </c>
      <c r="T75" s="80">
        <v>1</v>
      </c>
      <c r="U75" s="81">
        <f>IFERROR(T75/(Q75),"-")</f>
        <v>1</v>
      </c>
      <c r="V75" s="82"/>
      <c r="W75" s="83">
        <v>1</v>
      </c>
      <c r="X75" s="81">
        <f>IF(Q75=0,"-",W75/Q75)</f>
        <v>1</v>
      </c>
      <c r="Y75" s="186">
        <v>5000</v>
      </c>
      <c r="Z75" s="187">
        <f>IFERROR(Y75/Q75,"-")</f>
        <v>5000</v>
      </c>
      <c r="AA75" s="187">
        <f>IFERROR(Y75/W75,"-")</f>
        <v>5000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>
        <f>IF(Q75=0,"",IF(BO75=0,"",(BO75/Q75)))</f>
        <v>0</v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>
        <v>1</v>
      </c>
      <c r="CH75" s="134">
        <f>IF(Q75=0,"",IF(CG75=0,"",(CG75/Q75)))</f>
        <v>1</v>
      </c>
      <c r="CI75" s="135">
        <v>1</v>
      </c>
      <c r="CJ75" s="136">
        <f>IFERROR(CI75/CG75,"-")</f>
        <v>1</v>
      </c>
      <c r="CK75" s="137">
        <v>5000</v>
      </c>
      <c r="CL75" s="138">
        <f>IFERROR(CK75/CG75,"-")</f>
        <v>5000</v>
      </c>
      <c r="CM75" s="139">
        <v>1</v>
      </c>
      <c r="CN75" s="139"/>
      <c r="CO75" s="139"/>
      <c r="CP75" s="140">
        <v>1</v>
      </c>
      <c r="CQ75" s="141">
        <v>5000</v>
      </c>
      <c r="CR75" s="141">
        <v>5000</v>
      </c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 t="str">
        <f>AC76</f>
        <v>0</v>
      </c>
      <c r="B76" s="189" t="s">
        <v>188</v>
      </c>
      <c r="C76" s="189" t="s">
        <v>58</v>
      </c>
      <c r="D76" s="189"/>
      <c r="E76" s="189"/>
      <c r="F76" s="189"/>
      <c r="G76" s="189" t="s">
        <v>61</v>
      </c>
      <c r="H76" s="89" t="s">
        <v>184</v>
      </c>
      <c r="I76" s="89" t="s">
        <v>185</v>
      </c>
      <c r="J76" s="191" t="s">
        <v>189</v>
      </c>
      <c r="K76" s="181">
        <v>0</v>
      </c>
      <c r="L76" s="80">
        <v>4</v>
      </c>
      <c r="M76" s="80">
        <v>0</v>
      </c>
      <c r="N76" s="80">
        <v>24</v>
      </c>
      <c r="O76" s="91">
        <v>2</v>
      </c>
      <c r="P76" s="92">
        <v>0</v>
      </c>
      <c r="Q76" s="93">
        <f>O76+P76</f>
        <v>2</v>
      </c>
      <c r="R76" s="81">
        <f>IFERROR(Q76/N76,"-")</f>
        <v>0.083333333333333</v>
      </c>
      <c r="S76" s="80">
        <v>1</v>
      </c>
      <c r="T76" s="80">
        <v>0</v>
      </c>
      <c r="U76" s="81">
        <f>IFERROR(T76/(Q76),"-")</f>
        <v>0</v>
      </c>
      <c r="V76" s="82">
        <f>IFERROR(K76/SUM(Q76:Q77),"-")</f>
        <v>0</v>
      </c>
      <c r="W76" s="83">
        <v>1</v>
      </c>
      <c r="X76" s="81">
        <f>IF(Q76=0,"-",W76/Q76)</f>
        <v>0.5</v>
      </c>
      <c r="Y76" s="186">
        <v>33000</v>
      </c>
      <c r="Z76" s="187">
        <f>IFERROR(Y76/Q76,"-")</f>
        <v>16500</v>
      </c>
      <c r="AA76" s="187">
        <f>IFERROR(Y76/W76,"-")</f>
        <v>33000</v>
      </c>
      <c r="AB76" s="181">
        <f>SUM(Y76:Y77)-SUM(K76:K77)</f>
        <v>33000</v>
      </c>
      <c r="AC76" s="85" t="str">
        <f>SUM(Y76:Y77)/SUM(K76:K77)</f>
        <v>0</v>
      </c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>
        <v>1</v>
      </c>
      <c r="BG76" s="113">
        <f>IF(Q76=0,"",IF(BF76=0,"",(BF76/Q76)))</f>
        <v>0.5</v>
      </c>
      <c r="BH76" s="112">
        <v>1</v>
      </c>
      <c r="BI76" s="114">
        <f>IFERROR(BH76/BF76,"-")</f>
        <v>1</v>
      </c>
      <c r="BJ76" s="115">
        <v>33000</v>
      </c>
      <c r="BK76" s="116">
        <f>IFERROR(BJ76/BF76,"-")</f>
        <v>33000</v>
      </c>
      <c r="BL76" s="117"/>
      <c r="BM76" s="117"/>
      <c r="BN76" s="117">
        <v>1</v>
      </c>
      <c r="BO76" s="119">
        <v>1</v>
      </c>
      <c r="BP76" s="120">
        <f>IF(Q76=0,"",IF(BO76=0,"",(BO76/Q76)))</f>
        <v>0.5</v>
      </c>
      <c r="BQ76" s="121"/>
      <c r="BR76" s="122">
        <f>IFERROR(BQ76/BO76,"-")</f>
        <v>0</v>
      </c>
      <c r="BS76" s="123"/>
      <c r="BT76" s="124">
        <f>IFERROR(BS76/BO76,"-")</f>
        <v>0</v>
      </c>
      <c r="BU76" s="125"/>
      <c r="BV76" s="125"/>
      <c r="BW76" s="125"/>
      <c r="BX76" s="126"/>
      <c r="BY76" s="127">
        <f>IF(Q76=0,"",IF(BX76=0,"",(BX76/Q76)))</f>
        <v>0</v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1</v>
      </c>
      <c r="CQ76" s="141">
        <v>33000</v>
      </c>
      <c r="CR76" s="141">
        <v>33000</v>
      </c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190</v>
      </c>
      <c r="C77" s="189" t="s">
        <v>58</v>
      </c>
      <c r="D77" s="189"/>
      <c r="E77" s="189"/>
      <c r="F77" s="189"/>
      <c r="G77" s="189" t="s">
        <v>73</v>
      </c>
      <c r="H77" s="89"/>
      <c r="I77" s="89"/>
      <c r="J77" s="89"/>
      <c r="K77" s="181"/>
      <c r="L77" s="80">
        <v>1</v>
      </c>
      <c r="M77" s="80">
        <v>1</v>
      </c>
      <c r="N77" s="80">
        <v>0</v>
      </c>
      <c r="O77" s="91">
        <v>0</v>
      </c>
      <c r="P77" s="92">
        <v>0</v>
      </c>
      <c r="Q77" s="93">
        <f>O77+P77</f>
        <v>0</v>
      </c>
      <c r="R77" s="81" t="str">
        <f>IFERROR(Q77/N77,"-")</f>
        <v>-</v>
      </c>
      <c r="S77" s="80">
        <v>0</v>
      </c>
      <c r="T77" s="80">
        <v>0</v>
      </c>
      <c r="U77" s="81" t="str">
        <f>IFERROR(T77/(Q77),"-")</f>
        <v>-</v>
      </c>
      <c r="V77" s="82"/>
      <c r="W77" s="83">
        <v>0</v>
      </c>
      <c r="X77" s="81" t="str">
        <f>IF(Q77=0,"-",W77/Q77)</f>
        <v>-</v>
      </c>
      <c r="Y77" s="186">
        <v>0</v>
      </c>
      <c r="Z77" s="187" t="str">
        <f>IFERROR(Y77/Q77,"-")</f>
        <v>-</v>
      </c>
      <c r="AA77" s="187" t="str">
        <f>IFERROR(Y77/W77,"-")</f>
        <v>-</v>
      </c>
      <c r="AB77" s="181"/>
      <c r="AC77" s="85"/>
      <c r="AD77" s="78"/>
      <c r="AE77" s="94"/>
      <c r="AF77" s="95" t="str">
        <f>IF(Q77=0,"",IF(AE77=0,"",(AE77/Q77)))</f>
        <v/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 t="str">
        <f>IF(Q77=0,"",IF(AN77=0,"",(AN77/Q77)))</f>
        <v/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 t="str">
        <f>IF(Q77=0,"",IF(AW77=0,"",(AW77/Q77)))</f>
        <v/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 t="str">
        <f>IF(Q77=0,"",IF(BF77=0,"",(BF77/Q77)))</f>
        <v/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/>
      <c r="BP77" s="120" t="str">
        <f>IF(Q77=0,"",IF(BO77=0,"",(BO77/Q77)))</f>
        <v/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/>
      <c r="BY77" s="127" t="str">
        <f>IF(Q77=0,"",IF(BX77=0,"",(BX77/Q77)))</f>
        <v/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 t="str">
        <f>IF(Q77=0,"",IF(CG77=0,"",(CG77/Q77)))</f>
        <v/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30"/>
      <c r="B78" s="86"/>
      <c r="C78" s="86"/>
      <c r="D78" s="87"/>
      <c r="E78" s="87"/>
      <c r="F78" s="87"/>
      <c r="G78" s="88"/>
      <c r="H78" s="89"/>
      <c r="I78" s="89"/>
      <c r="J78" s="89"/>
      <c r="K78" s="182"/>
      <c r="L78" s="34"/>
      <c r="M78" s="34"/>
      <c r="N78" s="31"/>
      <c r="O78" s="23"/>
      <c r="P78" s="23"/>
      <c r="Q78" s="23"/>
      <c r="R78" s="32"/>
      <c r="S78" s="32"/>
      <c r="T78" s="23"/>
      <c r="U78" s="32"/>
      <c r="V78" s="25"/>
      <c r="W78" s="25"/>
      <c r="X78" s="25"/>
      <c r="Y78" s="188"/>
      <c r="Z78" s="188"/>
      <c r="AA78" s="188"/>
      <c r="AB78" s="188"/>
      <c r="AC78" s="33"/>
      <c r="AD78" s="58"/>
      <c r="AE78" s="62"/>
      <c r="AF78" s="63"/>
      <c r="AG78" s="62"/>
      <c r="AH78" s="66"/>
      <c r="AI78" s="67"/>
      <c r="AJ78" s="68"/>
      <c r="AK78" s="69"/>
      <c r="AL78" s="69"/>
      <c r="AM78" s="69"/>
      <c r="AN78" s="62"/>
      <c r="AO78" s="63"/>
      <c r="AP78" s="62"/>
      <c r="AQ78" s="66"/>
      <c r="AR78" s="67"/>
      <c r="AS78" s="68"/>
      <c r="AT78" s="69"/>
      <c r="AU78" s="69"/>
      <c r="AV78" s="69"/>
      <c r="AW78" s="62"/>
      <c r="AX78" s="63"/>
      <c r="AY78" s="62"/>
      <c r="AZ78" s="66"/>
      <c r="BA78" s="67"/>
      <c r="BB78" s="68"/>
      <c r="BC78" s="69"/>
      <c r="BD78" s="69"/>
      <c r="BE78" s="69"/>
      <c r="BF78" s="62"/>
      <c r="BG78" s="63"/>
      <c r="BH78" s="62"/>
      <c r="BI78" s="66"/>
      <c r="BJ78" s="67"/>
      <c r="BK78" s="68"/>
      <c r="BL78" s="69"/>
      <c r="BM78" s="69"/>
      <c r="BN78" s="69"/>
      <c r="BO78" s="64"/>
      <c r="BP78" s="65"/>
      <c r="BQ78" s="62"/>
      <c r="BR78" s="66"/>
      <c r="BS78" s="67"/>
      <c r="BT78" s="68"/>
      <c r="BU78" s="69"/>
      <c r="BV78" s="69"/>
      <c r="BW78" s="69"/>
      <c r="BX78" s="64"/>
      <c r="BY78" s="65"/>
      <c r="BZ78" s="62"/>
      <c r="CA78" s="66"/>
      <c r="CB78" s="67"/>
      <c r="CC78" s="68"/>
      <c r="CD78" s="69"/>
      <c r="CE78" s="69"/>
      <c r="CF78" s="69"/>
      <c r="CG78" s="64"/>
      <c r="CH78" s="65"/>
      <c r="CI78" s="62"/>
      <c r="CJ78" s="66"/>
      <c r="CK78" s="67"/>
      <c r="CL78" s="68"/>
      <c r="CM78" s="69"/>
      <c r="CN78" s="69"/>
      <c r="CO78" s="69"/>
      <c r="CP78" s="70"/>
      <c r="CQ78" s="67"/>
      <c r="CR78" s="67"/>
      <c r="CS78" s="67"/>
      <c r="CT78" s="71"/>
    </row>
    <row r="79" spans="1:99">
      <c r="A79" s="30"/>
      <c r="B79" s="37"/>
      <c r="C79" s="37"/>
      <c r="D79" s="21"/>
      <c r="E79" s="21"/>
      <c r="F79" s="21"/>
      <c r="G79" s="22"/>
      <c r="H79" s="36"/>
      <c r="I79" s="36"/>
      <c r="J79" s="74"/>
      <c r="K79" s="183"/>
      <c r="L79" s="34"/>
      <c r="M79" s="34"/>
      <c r="N79" s="31"/>
      <c r="O79" s="23"/>
      <c r="P79" s="23"/>
      <c r="Q79" s="23"/>
      <c r="R79" s="32"/>
      <c r="S79" s="32"/>
      <c r="T79" s="23"/>
      <c r="U79" s="32"/>
      <c r="V79" s="25"/>
      <c r="W79" s="25"/>
      <c r="X79" s="25"/>
      <c r="Y79" s="188"/>
      <c r="Z79" s="188"/>
      <c r="AA79" s="188"/>
      <c r="AB79" s="188"/>
      <c r="AC79" s="33"/>
      <c r="AD79" s="60"/>
      <c r="AE79" s="62"/>
      <c r="AF79" s="63"/>
      <c r="AG79" s="62"/>
      <c r="AH79" s="66"/>
      <c r="AI79" s="67"/>
      <c r="AJ79" s="68"/>
      <c r="AK79" s="69"/>
      <c r="AL79" s="69"/>
      <c r="AM79" s="69"/>
      <c r="AN79" s="62"/>
      <c r="AO79" s="63"/>
      <c r="AP79" s="62"/>
      <c r="AQ79" s="66"/>
      <c r="AR79" s="67"/>
      <c r="AS79" s="68"/>
      <c r="AT79" s="69"/>
      <c r="AU79" s="69"/>
      <c r="AV79" s="69"/>
      <c r="AW79" s="62"/>
      <c r="AX79" s="63"/>
      <c r="AY79" s="62"/>
      <c r="AZ79" s="66"/>
      <c r="BA79" s="67"/>
      <c r="BB79" s="68"/>
      <c r="BC79" s="69"/>
      <c r="BD79" s="69"/>
      <c r="BE79" s="69"/>
      <c r="BF79" s="62"/>
      <c r="BG79" s="63"/>
      <c r="BH79" s="62"/>
      <c r="BI79" s="66"/>
      <c r="BJ79" s="67"/>
      <c r="BK79" s="68"/>
      <c r="BL79" s="69"/>
      <c r="BM79" s="69"/>
      <c r="BN79" s="69"/>
      <c r="BO79" s="64"/>
      <c r="BP79" s="65"/>
      <c r="BQ79" s="62"/>
      <c r="BR79" s="66"/>
      <c r="BS79" s="67"/>
      <c r="BT79" s="68"/>
      <c r="BU79" s="69"/>
      <c r="BV79" s="69"/>
      <c r="BW79" s="69"/>
      <c r="BX79" s="64"/>
      <c r="BY79" s="65"/>
      <c r="BZ79" s="62"/>
      <c r="CA79" s="66"/>
      <c r="CB79" s="67"/>
      <c r="CC79" s="68"/>
      <c r="CD79" s="69"/>
      <c r="CE79" s="69"/>
      <c r="CF79" s="69"/>
      <c r="CG79" s="64"/>
      <c r="CH79" s="65"/>
      <c r="CI79" s="62"/>
      <c r="CJ79" s="66"/>
      <c r="CK79" s="67"/>
      <c r="CL79" s="68"/>
      <c r="CM79" s="69"/>
      <c r="CN79" s="69"/>
      <c r="CO79" s="69"/>
      <c r="CP79" s="70"/>
      <c r="CQ79" s="67"/>
      <c r="CR79" s="67"/>
      <c r="CS79" s="67"/>
      <c r="CT79" s="71"/>
    </row>
    <row r="80" spans="1:99">
      <c r="A80" s="19">
        <f>AC80</f>
        <v>1.3955455457967</v>
      </c>
      <c r="B80" s="39"/>
      <c r="C80" s="39"/>
      <c r="D80" s="39"/>
      <c r="E80" s="39"/>
      <c r="F80" s="39"/>
      <c r="G80" s="39"/>
      <c r="H80" s="40" t="s">
        <v>191</v>
      </c>
      <c r="I80" s="40"/>
      <c r="J80" s="40"/>
      <c r="K80" s="184">
        <f>SUM(K6:K79)</f>
        <v>3985000</v>
      </c>
      <c r="L80" s="41">
        <f>SUM(L6:L79)</f>
        <v>1953</v>
      </c>
      <c r="M80" s="41">
        <f>SUM(M6:M79)</f>
        <v>842</v>
      </c>
      <c r="N80" s="41">
        <f>SUM(N6:N79)</f>
        <v>3360</v>
      </c>
      <c r="O80" s="41">
        <f>SUM(O6:O79)</f>
        <v>394</v>
      </c>
      <c r="P80" s="41">
        <f>SUM(P6:P79)</f>
        <v>2</v>
      </c>
      <c r="Q80" s="41">
        <f>SUM(Q6:Q79)</f>
        <v>396</v>
      </c>
      <c r="R80" s="42">
        <f>IFERROR(Q80/N80,"-")</f>
        <v>0.11785714285714</v>
      </c>
      <c r="S80" s="77">
        <f>SUM(S6:S79)</f>
        <v>46</v>
      </c>
      <c r="T80" s="77">
        <f>SUM(T6:T79)</f>
        <v>107</v>
      </c>
      <c r="U80" s="42">
        <f>IFERROR(S80/Q80,"-")</f>
        <v>0.11616161616162</v>
      </c>
      <c r="V80" s="43">
        <f>IFERROR(K80/Q80,"-")</f>
        <v>10063.131313131</v>
      </c>
      <c r="W80" s="44">
        <f>SUM(W6:W79)</f>
        <v>73</v>
      </c>
      <c r="X80" s="42">
        <f>IFERROR(W80/Q80,"-")</f>
        <v>0.18434343434343</v>
      </c>
      <c r="Y80" s="184">
        <f>SUM(Y6:Y79)</f>
        <v>5561249</v>
      </c>
      <c r="Z80" s="184">
        <f>IFERROR(Y80/Q80,"-")</f>
        <v>14043.558080808</v>
      </c>
      <c r="AA80" s="184">
        <f>IFERROR(Y80/W80,"-")</f>
        <v>76181.493150685</v>
      </c>
      <c r="AB80" s="184">
        <f>Y80-K80</f>
        <v>1576249</v>
      </c>
      <c r="AC80" s="46">
        <f>Y80/K80</f>
        <v>1.3955455457967</v>
      </c>
      <c r="AD80" s="59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32"/>
    <mergeCell ref="K17:K32"/>
    <mergeCell ref="V17:V32"/>
    <mergeCell ref="AB17:AB32"/>
    <mergeCell ref="AC17:AC32"/>
    <mergeCell ref="A33:A40"/>
    <mergeCell ref="K33:K40"/>
    <mergeCell ref="V33:V40"/>
    <mergeCell ref="AB33:AB40"/>
    <mergeCell ref="AC33:AC40"/>
    <mergeCell ref="A41:A45"/>
    <mergeCell ref="K41:K45"/>
    <mergeCell ref="V41:V45"/>
    <mergeCell ref="AB41:AB45"/>
    <mergeCell ref="AC41:AC45"/>
    <mergeCell ref="A46:A49"/>
    <mergeCell ref="K46:K49"/>
    <mergeCell ref="V46:V49"/>
    <mergeCell ref="AB46:AB49"/>
    <mergeCell ref="AC46:AC49"/>
    <mergeCell ref="A50:A53"/>
    <mergeCell ref="K50:K53"/>
    <mergeCell ref="V50:V53"/>
    <mergeCell ref="AB50:AB53"/>
    <mergeCell ref="AC50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  <mergeCell ref="A76:A77"/>
    <mergeCell ref="K76:K77"/>
    <mergeCell ref="V76:V77"/>
    <mergeCell ref="AB76:AB77"/>
    <mergeCell ref="AC76:AC7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192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193</v>
      </c>
      <c r="C6" s="189" t="s">
        <v>58</v>
      </c>
      <c r="D6" s="189" t="s">
        <v>194</v>
      </c>
      <c r="E6" s="189" t="s">
        <v>195</v>
      </c>
      <c r="F6" s="189" t="s">
        <v>196</v>
      </c>
      <c r="G6" s="189" t="s">
        <v>61</v>
      </c>
      <c r="H6" s="89" t="s">
        <v>197</v>
      </c>
      <c r="I6" s="89" t="s">
        <v>198</v>
      </c>
      <c r="J6" s="89" t="s">
        <v>199</v>
      </c>
      <c r="K6" s="181">
        <v>200000</v>
      </c>
      <c r="L6" s="80">
        <v>14</v>
      </c>
      <c r="M6" s="80">
        <v>0</v>
      </c>
      <c r="N6" s="80">
        <v>73</v>
      </c>
      <c r="O6" s="91">
        <v>4</v>
      </c>
      <c r="P6" s="92">
        <v>0</v>
      </c>
      <c r="Q6" s="93">
        <f>O6+P6</f>
        <v>4</v>
      </c>
      <c r="R6" s="81">
        <f>IFERROR(Q6/N6,"-")</f>
        <v>0.054794520547945</v>
      </c>
      <c r="S6" s="80">
        <v>1</v>
      </c>
      <c r="T6" s="80">
        <v>1</v>
      </c>
      <c r="U6" s="81">
        <f>IFERROR(T6/(Q6),"-")</f>
        <v>0.25</v>
      </c>
      <c r="V6" s="82">
        <f>IFERROR(K6/SUM(Q6:Q9),"-")</f>
        <v>22222.222222222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SUM(Y6:Y9)-SUM(K6:K9)</f>
        <v>-200000</v>
      </c>
      <c r="AC6" s="85">
        <f>SUM(Y6:Y9)/SUM(K6:K9)</f>
        <v>0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0.25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0.25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200</v>
      </c>
      <c r="C7" s="189" t="s">
        <v>58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22</v>
      </c>
      <c r="M7" s="80">
        <v>15</v>
      </c>
      <c r="N7" s="80">
        <v>4</v>
      </c>
      <c r="O7" s="91">
        <v>2</v>
      </c>
      <c r="P7" s="92">
        <v>0</v>
      </c>
      <c r="Q7" s="93">
        <f>O7+P7</f>
        <v>2</v>
      </c>
      <c r="R7" s="81">
        <f>IFERROR(Q7/N7,"-")</f>
        <v>0.5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1</v>
      </c>
      <c r="AX7" s="107">
        <f>IF(Q7=0,"",IF(AW7=0,"",(AW7/Q7)))</f>
        <v>0.5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</v>
      </c>
      <c r="BG7" s="113">
        <f>IF(Q7=0,"",IF(BF7=0,"",(BF7/Q7)))</f>
        <v>0.5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201</v>
      </c>
      <c r="C8" s="189" t="s">
        <v>58</v>
      </c>
      <c r="D8" s="189" t="s">
        <v>194</v>
      </c>
      <c r="E8" s="189" t="s">
        <v>202</v>
      </c>
      <c r="F8" s="189" t="s">
        <v>203</v>
      </c>
      <c r="G8" s="189" t="s">
        <v>76</v>
      </c>
      <c r="H8" s="89" t="s">
        <v>197</v>
      </c>
      <c r="I8" s="89" t="s">
        <v>198</v>
      </c>
      <c r="J8" s="89"/>
      <c r="K8" s="181"/>
      <c r="L8" s="80">
        <v>6</v>
      </c>
      <c r="M8" s="80">
        <v>0</v>
      </c>
      <c r="N8" s="80">
        <v>45</v>
      </c>
      <c r="O8" s="91">
        <v>2</v>
      </c>
      <c r="P8" s="92">
        <v>0</v>
      </c>
      <c r="Q8" s="93">
        <f>O8+P8</f>
        <v>2</v>
      </c>
      <c r="R8" s="81">
        <f>IFERROR(Q8/N8,"-")</f>
        <v>0.044444444444444</v>
      </c>
      <c r="S8" s="80">
        <v>0</v>
      </c>
      <c r="T8" s="80">
        <v>0</v>
      </c>
      <c r="U8" s="81">
        <f>IFERROR(T8/(Q8),"-")</f>
        <v>0</v>
      </c>
      <c r="V8" s="82"/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>
        <v>2</v>
      </c>
      <c r="BY8" s="127">
        <f>IF(Q8=0,"",IF(BX8=0,"",(BX8/Q8)))</f>
        <v>1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204</v>
      </c>
      <c r="C9" s="189" t="s">
        <v>58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38</v>
      </c>
      <c r="M9" s="80">
        <v>17</v>
      </c>
      <c r="N9" s="80">
        <v>15</v>
      </c>
      <c r="O9" s="91">
        <v>1</v>
      </c>
      <c r="P9" s="92">
        <v>0</v>
      </c>
      <c r="Q9" s="93">
        <f>O9+P9</f>
        <v>1</v>
      </c>
      <c r="R9" s="81">
        <f>IFERROR(Q9/N9,"-")</f>
        <v>0.066666666666667</v>
      </c>
      <c r="S9" s="80">
        <v>1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1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2.6190476190476</v>
      </c>
      <c r="B10" s="189" t="s">
        <v>205</v>
      </c>
      <c r="C10" s="189" t="s">
        <v>206</v>
      </c>
      <c r="D10" s="189" t="s">
        <v>207</v>
      </c>
      <c r="E10" s="189" t="s">
        <v>208</v>
      </c>
      <c r="F10" s="189"/>
      <c r="G10" s="189" t="s">
        <v>76</v>
      </c>
      <c r="H10" s="89" t="s">
        <v>209</v>
      </c>
      <c r="I10" s="89" t="s">
        <v>210</v>
      </c>
      <c r="J10" s="89" t="s">
        <v>211</v>
      </c>
      <c r="K10" s="181">
        <v>105000</v>
      </c>
      <c r="L10" s="80">
        <v>36</v>
      </c>
      <c r="M10" s="80">
        <v>0</v>
      </c>
      <c r="N10" s="80">
        <v>102</v>
      </c>
      <c r="O10" s="91">
        <v>15</v>
      </c>
      <c r="P10" s="92">
        <v>0</v>
      </c>
      <c r="Q10" s="93">
        <f>O10+P10</f>
        <v>15</v>
      </c>
      <c r="R10" s="81">
        <f>IFERROR(Q10/N10,"-")</f>
        <v>0.14705882352941</v>
      </c>
      <c r="S10" s="80">
        <v>1</v>
      </c>
      <c r="T10" s="80">
        <v>4</v>
      </c>
      <c r="U10" s="81">
        <f>IFERROR(T10/(Q10),"-")</f>
        <v>0.26666666666667</v>
      </c>
      <c r="V10" s="82">
        <f>IFERROR(K10/SUM(Q10:Q11),"-")</f>
        <v>3088.2352941176</v>
      </c>
      <c r="W10" s="83">
        <v>2</v>
      </c>
      <c r="X10" s="81">
        <f>IF(Q10=0,"-",W10/Q10)</f>
        <v>0.13333333333333</v>
      </c>
      <c r="Y10" s="186">
        <v>19000</v>
      </c>
      <c r="Z10" s="187">
        <f>IFERROR(Y10/Q10,"-")</f>
        <v>1266.6666666667</v>
      </c>
      <c r="AA10" s="187">
        <f>IFERROR(Y10/W10,"-")</f>
        <v>9500</v>
      </c>
      <c r="AB10" s="181">
        <f>SUM(Y10:Y11)-SUM(K10:K11)</f>
        <v>170000</v>
      </c>
      <c r="AC10" s="85">
        <f>SUM(Y10:Y11)/SUM(K10:K11)</f>
        <v>2.6190476190476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3</v>
      </c>
      <c r="AO10" s="101">
        <f>IF(Q10=0,"",IF(AN10=0,"",(AN10/Q10)))</f>
        <v>0.2</v>
      </c>
      <c r="AP10" s="100">
        <v>1</v>
      </c>
      <c r="AQ10" s="102">
        <f>IFERROR(AP10/AN10,"-")</f>
        <v>0.33333333333333</v>
      </c>
      <c r="AR10" s="103">
        <v>6000</v>
      </c>
      <c r="AS10" s="104">
        <f>IFERROR(AR10/AN10,"-")</f>
        <v>2000</v>
      </c>
      <c r="AT10" s="105"/>
      <c r="AU10" s="105">
        <v>1</v>
      </c>
      <c r="AV10" s="105"/>
      <c r="AW10" s="106">
        <v>1</v>
      </c>
      <c r="AX10" s="107">
        <f>IF(Q10=0,"",IF(AW10=0,"",(AW10/Q10)))</f>
        <v>0.066666666666667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2</v>
      </c>
      <c r="BG10" s="113">
        <f>IF(Q10=0,"",IF(BF10=0,"",(BF10/Q10)))</f>
        <v>0.13333333333333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5</v>
      </c>
      <c r="BP10" s="120">
        <f>IF(Q10=0,"",IF(BO10=0,"",(BO10/Q10)))</f>
        <v>0.33333333333333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3</v>
      </c>
      <c r="BY10" s="127">
        <f>IF(Q10=0,"",IF(BX10=0,"",(BX10/Q10)))</f>
        <v>0.2</v>
      </c>
      <c r="BZ10" s="128">
        <v>2</v>
      </c>
      <c r="CA10" s="129">
        <f>IFERROR(BZ10/BX10,"-")</f>
        <v>0.66666666666667</v>
      </c>
      <c r="CB10" s="130">
        <v>56000</v>
      </c>
      <c r="CC10" s="131">
        <f>IFERROR(CB10/BX10,"-")</f>
        <v>18666.666666667</v>
      </c>
      <c r="CD10" s="132"/>
      <c r="CE10" s="132">
        <v>1</v>
      </c>
      <c r="CF10" s="132">
        <v>1</v>
      </c>
      <c r="CG10" s="133">
        <v>1</v>
      </c>
      <c r="CH10" s="134">
        <f>IF(Q10=0,"",IF(CG10=0,"",(CG10/Q10)))</f>
        <v>0.066666666666667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2</v>
      </c>
      <c r="CQ10" s="141">
        <v>19000</v>
      </c>
      <c r="CR10" s="141">
        <v>43000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212</v>
      </c>
      <c r="C11" s="189" t="s">
        <v>206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117</v>
      </c>
      <c r="M11" s="80">
        <v>70</v>
      </c>
      <c r="N11" s="80">
        <v>66</v>
      </c>
      <c r="O11" s="91">
        <v>19</v>
      </c>
      <c r="P11" s="92">
        <v>0</v>
      </c>
      <c r="Q11" s="93">
        <f>O11+P11</f>
        <v>19</v>
      </c>
      <c r="R11" s="81">
        <f>IFERROR(Q11/N11,"-")</f>
        <v>0.28787878787879</v>
      </c>
      <c r="S11" s="80">
        <v>5</v>
      </c>
      <c r="T11" s="80">
        <v>1</v>
      </c>
      <c r="U11" s="81">
        <f>IFERROR(T11/(Q11),"-")</f>
        <v>0.052631578947368</v>
      </c>
      <c r="V11" s="82"/>
      <c r="W11" s="83">
        <v>5</v>
      </c>
      <c r="X11" s="81">
        <f>IF(Q11=0,"-",W11/Q11)</f>
        <v>0.26315789473684</v>
      </c>
      <c r="Y11" s="186">
        <v>256000</v>
      </c>
      <c r="Z11" s="187">
        <f>IFERROR(Y11/Q11,"-")</f>
        <v>13473.684210526</v>
      </c>
      <c r="AA11" s="187">
        <f>IFERROR(Y11/W11,"-")</f>
        <v>51200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0.052631578947368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4</v>
      </c>
      <c r="BG11" s="113">
        <f>IF(Q11=0,"",IF(BF11=0,"",(BF11/Q11)))</f>
        <v>0.21052631578947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7</v>
      </c>
      <c r="BP11" s="120">
        <f>IF(Q11=0,"",IF(BO11=0,"",(BO11/Q11)))</f>
        <v>0.36842105263158</v>
      </c>
      <c r="BQ11" s="121">
        <v>2</v>
      </c>
      <c r="BR11" s="122">
        <f>IFERROR(BQ11/BO11,"-")</f>
        <v>0.28571428571429</v>
      </c>
      <c r="BS11" s="123">
        <v>44000</v>
      </c>
      <c r="BT11" s="124">
        <f>IFERROR(BS11/BO11,"-")</f>
        <v>6285.7142857143</v>
      </c>
      <c r="BU11" s="125">
        <v>1</v>
      </c>
      <c r="BV11" s="125"/>
      <c r="BW11" s="125">
        <v>1</v>
      </c>
      <c r="BX11" s="126">
        <v>6</v>
      </c>
      <c r="BY11" s="127">
        <f>IF(Q11=0,"",IF(BX11=0,"",(BX11/Q11)))</f>
        <v>0.31578947368421</v>
      </c>
      <c r="BZ11" s="128">
        <v>3</v>
      </c>
      <c r="CA11" s="129">
        <f>IFERROR(BZ11/BX11,"-")</f>
        <v>0.5</v>
      </c>
      <c r="CB11" s="130">
        <v>121000</v>
      </c>
      <c r="CC11" s="131">
        <f>IFERROR(CB11/BX11,"-")</f>
        <v>20166.666666667</v>
      </c>
      <c r="CD11" s="132"/>
      <c r="CE11" s="132">
        <v>1</v>
      </c>
      <c r="CF11" s="132">
        <v>2</v>
      </c>
      <c r="CG11" s="133">
        <v>1</v>
      </c>
      <c r="CH11" s="134">
        <f>IF(Q11=0,"",IF(CG11=0,"",(CG11/Q11)))</f>
        <v>0.052631578947368</v>
      </c>
      <c r="CI11" s="135">
        <v>1</v>
      </c>
      <c r="CJ11" s="136">
        <f>IFERROR(CI11/CG11,"-")</f>
        <v>1</v>
      </c>
      <c r="CK11" s="137">
        <v>101000</v>
      </c>
      <c r="CL11" s="138">
        <f>IFERROR(CK11/CG11,"-")</f>
        <v>101000</v>
      </c>
      <c r="CM11" s="139"/>
      <c r="CN11" s="139"/>
      <c r="CO11" s="139">
        <v>1</v>
      </c>
      <c r="CP11" s="140">
        <v>5</v>
      </c>
      <c r="CQ11" s="141">
        <v>256000</v>
      </c>
      <c r="CR11" s="141">
        <v>101000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1.184</v>
      </c>
      <c r="B12" s="189" t="s">
        <v>213</v>
      </c>
      <c r="C12" s="189" t="s">
        <v>206</v>
      </c>
      <c r="D12" s="189" t="s">
        <v>214</v>
      </c>
      <c r="E12" s="189" t="s">
        <v>215</v>
      </c>
      <c r="F12" s="189"/>
      <c r="G12" s="189" t="s">
        <v>76</v>
      </c>
      <c r="H12" s="89" t="s">
        <v>216</v>
      </c>
      <c r="I12" s="89" t="s">
        <v>217</v>
      </c>
      <c r="J12" s="89" t="s">
        <v>159</v>
      </c>
      <c r="K12" s="181">
        <v>125000</v>
      </c>
      <c r="L12" s="80">
        <v>7</v>
      </c>
      <c r="M12" s="80">
        <v>0</v>
      </c>
      <c r="N12" s="80">
        <v>35</v>
      </c>
      <c r="O12" s="91">
        <v>5</v>
      </c>
      <c r="P12" s="92">
        <v>0</v>
      </c>
      <c r="Q12" s="93">
        <f>O12+P12</f>
        <v>5</v>
      </c>
      <c r="R12" s="81">
        <f>IFERROR(Q12/N12,"-")</f>
        <v>0.14285714285714</v>
      </c>
      <c r="S12" s="80">
        <v>0</v>
      </c>
      <c r="T12" s="80">
        <v>1</v>
      </c>
      <c r="U12" s="81">
        <f>IFERROR(T12/(Q12),"-")</f>
        <v>0.2</v>
      </c>
      <c r="V12" s="82">
        <f>IFERROR(K12/SUM(Q12:Q13),"-")</f>
        <v>8928.5714285714</v>
      </c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>
        <f>SUM(Y12:Y13)-SUM(K12:K13)</f>
        <v>23000</v>
      </c>
      <c r="AC12" s="85">
        <f>SUM(Y12:Y13)/SUM(K12:K13)</f>
        <v>1.184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2</v>
      </c>
      <c r="BG12" s="113">
        <f>IF(Q12=0,"",IF(BF12=0,"",(BF12/Q12)))</f>
        <v>0.4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2</v>
      </c>
      <c r="BP12" s="120">
        <f>IF(Q12=0,"",IF(BO12=0,"",(BO12/Q12)))</f>
        <v>0.4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1</v>
      </c>
      <c r="BY12" s="127">
        <f>IF(Q12=0,"",IF(BX12=0,"",(BX12/Q12)))</f>
        <v>0.2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218</v>
      </c>
      <c r="C13" s="189" t="s">
        <v>206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60</v>
      </c>
      <c r="M13" s="80">
        <v>28</v>
      </c>
      <c r="N13" s="80">
        <v>7</v>
      </c>
      <c r="O13" s="91">
        <v>9</v>
      </c>
      <c r="P13" s="92">
        <v>0</v>
      </c>
      <c r="Q13" s="93">
        <f>O13+P13</f>
        <v>9</v>
      </c>
      <c r="R13" s="81">
        <f>IFERROR(Q13/N13,"-")</f>
        <v>1.2857142857143</v>
      </c>
      <c r="S13" s="80">
        <v>3</v>
      </c>
      <c r="T13" s="80">
        <v>1</v>
      </c>
      <c r="U13" s="81">
        <f>IFERROR(T13/(Q13),"-")</f>
        <v>0.11111111111111</v>
      </c>
      <c r="V13" s="82"/>
      <c r="W13" s="83">
        <v>4</v>
      </c>
      <c r="X13" s="81">
        <f>IF(Q13=0,"-",W13/Q13)</f>
        <v>0.44444444444444</v>
      </c>
      <c r="Y13" s="186">
        <v>148000</v>
      </c>
      <c r="Z13" s="187">
        <f>IFERROR(Y13/Q13,"-")</f>
        <v>16444.444444444</v>
      </c>
      <c r="AA13" s="187">
        <f>IFERROR(Y13/W13,"-")</f>
        <v>37000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>
        <v>1</v>
      </c>
      <c r="AX13" s="107">
        <f>IF(Q13=0,"",IF(AW13=0,"",(AW13/Q13)))</f>
        <v>0.11111111111111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2</v>
      </c>
      <c r="BG13" s="113">
        <f>IF(Q13=0,"",IF(BF13=0,"",(BF13/Q13)))</f>
        <v>0.22222222222222</v>
      </c>
      <c r="BH13" s="112">
        <v>1</v>
      </c>
      <c r="BI13" s="114">
        <f>IFERROR(BH13/BF13,"-")</f>
        <v>0.5</v>
      </c>
      <c r="BJ13" s="115">
        <v>5000</v>
      </c>
      <c r="BK13" s="116">
        <f>IFERROR(BJ13/BF13,"-")</f>
        <v>2500</v>
      </c>
      <c r="BL13" s="117">
        <v>1</v>
      </c>
      <c r="BM13" s="117"/>
      <c r="BN13" s="117"/>
      <c r="BO13" s="119">
        <v>3</v>
      </c>
      <c r="BP13" s="120">
        <f>IF(Q13=0,"",IF(BO13=0,"",(BO13/Q13)))</f>
        <v>0.33333333333333</v>
      </c>
      <c r="BQ13" s="121">
        <v>2</v>
      </c>
      <c r="BR13" s="122">
        <f>IFERROR(BQ13/BO13,"-")</f>
        <v>0.66666666666667</v>
      </c>
      <c r="BS13" s="123">
        <v>27000</v>
      </c>
      <c r="BT13" s="124">
        <f>IFERROR(BS13/BO13,"-")</f>
        <v>9000</v>
      </c>
      <c r="BU13" s="125">
        <v>1</v>
      </c>
      <c r="BV13" s="125"/>
      <c r="BW13" s="125">
        <v>1</v>
      </c>
      <c r="BX13" s="126">
        <v>3</v>
      </c>
      <c r="BY13" s="127">
        <f>IF(Q13=0,"",IF(BX13=0,"",(BX13/Q13)))</f>
        <v>0.33333333333333</v>
      </c>
      <c r="BZ13" s="128">
        <v>1</v>
      </c>
      <c r="CA13" s="129">
        <f>IFERROR(BZ13/BX13,"-")</f>
        <v>0.33333333333333</v>
      </c>
      <c r="CB13" s="130">
        <v>116000</v>
      </c>
      <c r="CC13" s="131">
        <f>IFERROR(CB13/BX13,"-")</f>
        <v>38666.666666667</v>
      </c>
      <c r="CD13" s="132"/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4</v>
      </c>
      <c r="CQ13" s="141">
        <v>148000</v>
      </c>
      <c r="CR13" s="141">
        <v>116000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0.98372093023256</v>
      </c>
      <c r="B16" s="39"/>
      <c r="C16" s="39"/>
      <c r="D16" s="39"/>
      <c r="E16" s="39"/>
      <c r="F16" s="39"/>
      <c r="G16" s="39"/>
      <c r="H16" s="40" t="s">
        <v>219</v>
      </c>
      <c r="I16" s="40"/>
      <c r="J16" s="40"/>
      <c r="K16" s="184">
        <f>SUM(K6:K15)</f>
        <v>430000</v>
      </c>
      <c r="L16" s="41">
        <f>SUM(L6:L15)</f>
        <v>300</v>
      </c>
      <c r="M16" s="41">
        <f>SUM(M6:M15)</f>
        <v>130</v>
      </c>
      <c r="N16" s="41">
        <f>SUM(N6:N15)</f>
        <v>347</v>
      </c>
      <c r="O16" s="41">
        <f>SUM(O6:O15)</f>
        <v>57</v>
      </c>
      <c r="P16" s="41">
        <f>SUM(P6:P15)</f>
        <v>0</v>
      </c>
      <c r="Q16" s="41">
        <f>SUM(Q6:Q15)</f>
        <v>57</v>
      </c>
      <c r="R16" s="42">
        <f>IFERROR(Q16/N16,"-")</f>
        <v>0.164265129683</v>
      </c>
      <c r="S16" s="77">
        <f>SUM(S6:S15)</f>
        <v>11</v>
      </c>
      <c r="T16" s="77">
        <f>SUM(T6:T15)</f>
        <v>8</v>
      </c>
      <c r="U16" s="42">
        <f>IFERROR(S16/Q16,"-")</f>
        <v>0.19298245614035</v>
      </c>
      <c r="V16" s="43">
        <f>IFERROR(K16/Q16,"-")</f>
        <v>7543.8596491228</v>
      </c>
      <c r="W16" s="44">
        <f>SUM(W6:W15)</f>
        <v>11</v>
      </c>
      <c r="X16" s="42">
        <f>IFERROR(W16/Q16,"-")</f>
        <v>0.19298245614035</v>
      </c>
      <c r="Y16" s="184">
        <f>SUM(Y6:Y15)</f>
        <v>423000</v>
      </c>
      <c r="Z16" s="184">
        <f>IFERROR(Y16/Q16,"-")</f>
        <v>7421.0526315789</v>
      </c>
      <c r="AA16" s="184">
        <f>IFERROR(Y16/W16,"-")</f>
        <v>38454.545454545</v>
      </c>
      <c r="AB16" s="184">
        <f>Y16-K16</f>
        <v>-7000</v>
      </c>
      <c r="AC16" s="46">
        <f>Y16/K16</f>
        <v>0.98372093023256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9"/>
    <mergeCell ref="K6:K9"/>
    <mergeCell ref="V6:V9"/>
    <mergeCell ref="AB6:AB9"/>
    <mergeCell ref="AC6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220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3.8325621621622</v>
      </c>
      <c r="B6" s="189" t="s">
        <v>221</v>
      </c>
      <c r="C6" s="189" t="s">
        <v>206</v>
      </c>
      <c r="D6" s="189" t="s">
        <v>222</v>
      </c>
      <c r="E6" s="189" t="s">
        <v>223</v>
      </c>
      <c r="F6" s="189" t="s">
        <v>224</v>
      </c>
      <c r="G6" s="189" t="s">
        <v>76</v>
      </c>
      <c r="H6" s="89" t="s">
        <v>225</v>
      </c>
      <c r="I6" s="89" t="s">
        <v>226</v>
      </c>
      <c r="J6" s="89" t="s">
        <v>150</v>
      </c>
      <c r="K6" s="181">
        <v>185000</v>
      </c>
      <c r="L6" s="80">
        <v>36</v>
      </c>
      <c r="M6" s="80">
        <v>0</v>
      </c>
      <c r="N6" s="80">
        <v>186</v>
      </c>
      <c r="O6" s="91">
        <v>19</v>
      </c>
      <c r="P6" s="92">
        <v>0</v>
      </c>
      <c r="Q6" s="93">
        <f>O6+P6</f>
        <v>19</v>
      </c>
      <c r="R6" s="81">
        <f>IFERROR(Q6/N6,"-")</f>
        <v>0.10215053763441</v>
      </c>
      <c r="S6" s="80">
        <v>3</v>
      </c>
      <c r="T6" s="80">
        <v>7</v>
      </c>
      <c r="U6" s="81">
        <f>IFERROR(T6/(Q6),"-")</f>
        <v>0.36842105263158</v>
      </c>
      <c r="V6" s="82">
        <f>IFERROR(K6/SUM(Q6:Q7),"-")</f>
        <v>2228.9156626506</v>
      </c>
      <c r="W6" s="83">
        <v>2</v>
      </c>
      <c r="X6" s="81">
        <f>IF(Q6=0,"-",W6/Q6)</f>
        <v>0.10526315789474</v>
      </c>
      <c r="Y6" s="186">
        <v>621924</v>
      </c>
      <c r="Z6" s="187">
        <f>IFERROR(Y6/Q6,"-")</f>
        <v>32732.842105263</v>
      </c>
      <c r="AA6" s="187">
        <f>IFERROR(Y6/W6,"-")</f>
        <v>310962</v>
      </c>
      <c r="AB6" s="181">
        <f>SUM(Y6:Y7)-SUM(K6:K7)</f>
        <v>524024</v>
      </c>
      <c r="AC6" s="85">
        <f>SUM(Y6:Y7)/SUM(K6:K7)</f>
        <v>3.8325621621622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9</v>
      </c>
      <c r="AO6" s="101">
        <f>IF(Q6=0,"",IF(AN6=0,"",(AN6/Q6)))</f>
        <v>0.47368421052632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0.10526315789474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0.052631578947368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0.21052631578947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0.15789473684211</v>
      </c>
      <c r="BZ6" s="128">
        <v>2</v>
      </c>
      <c r="CA6" s="129">
        <f>IFERROR(BZ6/BX6,"-")</f>
        <v>0.66666666666667</v>
      </c>
      <c r="CB6" s="130">
        <v>621924</v>
      </c>
      <c r="CC6" s="131">
        <f>IFERROR(CB6/BX6,"-")</f>
        <v>207308</v>
      </c>
      <c r="CD6" s="132"/>
      <c r="CE6" s="132"/>
      <c r="CF6" s="132">
        <v>2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621924</v>
      </c>
      <c r="CR6" s="141">
        <v>605924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227</v>
      </c>
      <c r="C7" s="189" t="s">
        <v>206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272</v>
      </c>
      <c r="M7" s="80">
        <v>185</v>
      </c>
      <c r="N7" s="80">
        <v>146</v>
      </c>
      <c r="O7" s="91">
        <v>64</v>
      </c>
      <c r="P7" s="92">
        <v>0</v>
      </c>
      <c r="Q7" s="93">
        <f>O7+P7</f>
        <v>64</v>
      </c>
      <c r="R7" s="81">
        <f>IFERROR(Q7/N7,"-")</f>
        <v>0.43835616438356</v>
      </c>
      <c r="S7" s="80">
        <v>3</v>
      </c>
      <c r="T7" s="80">
        <v>11</v>
      </c>
      <c r="U7" s="81">
        <f>IFERROR(T7/(Q7),"-")</f>
        <v>0.171875</v>
      </c>
      <c r="V7" s="82"/>
      <c r="W7" s="83">
        <v>2</v>
      </c>
      <c r="X7" s="81">
        <f>IF(Q7=0,"-",W7/Q7)</f>
        <v>0.03125</v>
      </c>
      <c r="Y7" s="186">
        <v>87100</v>
      </c>
      <c r="Z7" s="187">
        <f>IFERROR(Y7/Q7,"-")</f>
        <v>1360.9375</v>
      </c>
      <c r="AA7" s="187">
        <f>IFERROR(Y7/W7,"-")</f>
        <v>43550</v>
      </c>
      <c r="AB7" s="181"/>
      <c r="AC7" s="85"/>
      <c r="AD7" s="78"/>
      <c r="AE7" s="94">
        <v>1</v>
      </c>
      <c r="AF7" s="95">
        <f>IF(Q7=0,"",IF(AE7=0,"",(AE7/Q7)))</f>
        <v>0.015625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15</v>
      </c>
      <c r="AO7" s="101">
        <f>IF(Q7=0,"",IF(AN7=0,"",(AN7/Q7)))</f>
        <v>0.234375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11</v>
      </c>
      <c r="AX7" s="107">
        <f>IF(Q7=0,"",IF(AW7=0,"",(AW7/Q7)))</f>
        <v>0.171875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7</v>
      </c>
      <c r="BG7" s="113">
        <f>IF(Q7=0,"",IF(BF7=0,"",(BF7/Q7)))</f>
        <v>0.109375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15</v>
      </c>
      <c r="BP7" s="120">
        <f>IF(Q7=0,"",IF(BO7=0,"",(BO7/Q7)))</f>
        <v>0.234375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14</v>
      </c>
      <c r="BY7" s="127">
        <f>IF(Q7=0,"",IF(BX7=0,"",(BX7/Q7)))</f>
        <v>0.21875</v>
      </c>
      <c r="BZ7" s="128">
        <v>3</v>
      </c>
      <c r="CA7" s="129">
        <f>IFERROR(BZ7/BX7,"-")</f>
        <v>0.21428571428571</v>
      </c>
      <c r="CB7" s="130">
        <v>124100</v>
      </c>
      <c r="CC7" s="131">
        <f>IFERROR(CB7/BX7,"-")</f>
        <v>8864.2857142857</v>
      </c>
      <c r="CD7" s="132"/>
      <c r="CE7" s="132"/>
      <c r="CF7" s="132">
        <v>3</v>
      </c>
      <c r="CG7" s="133">
        <v>1</v>
      </c>
      <c r="CH7" s="134">
        <f>IF(Q7=0,"",IF(CG7=0,"",(CG7/Q7)))</f>
        <v>0.015625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2</v>
      </c>
      <c r="CQ7" s="141">
        <v>87100</v>
      </c>
      <c r="CR7" s="141">
        <v>59000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3.8325621621622</v>
      </c>
      <c r="B10" s="39"/>
      <c r="C10" s="39"/>
      <c r="D10" s="39"/>
      <c r="E10" s="39"/>
      <c r="F10" s="39"/>
      <c r="G10" s="39"/>
      <c r="H10" s="40" t="s">
        <v>228</v>
      </c>
      <c r="I10" s="40"/>
      <c r="J10" s="40"/>
      <c r="K10" s="184">
        <f>SUM(K6:K9)</f>
        <v>185000</v>
      </c>
      <c r="L10" s="41">
        <f>SUM(L6:L9)</f>
        <v>308</v>
      </c>
      <c r="M10" s="41">
        <f>SUM(M6:M9)</f>
        <v>185</v>
      </c>
      <c r="N10" s="41">
        <f>SUM(N6:N9)</f>
        <v>332</v>
      </c>
      <c r="O10" s="41">
        <f>SUM(O6:O9)</f>
        <v>83</v>
      </c>
      <c r="P10" s="41">
        <f>SUM(P6:P9)</f>
        <v>0</v>
      </c>
      <c r="Q10" s="41">
        <f>SUM(Q6:Q9)</f>
        <v>83</v>
      </c>
      <c r="R10" s="42">
        <f>IFERROR(Q10/N10,"-")</f>
        <v>0.25</v>
      </c>
      <c r="S10" s="77">
        <f>SUM(S6:S9)</f>
        <v>6</v>
      </c>
      <c r="T10" s="77">
        <f>SUM(T6:T9)</f>
        <v>18</v>
      </c>
      <c r="U10" s="42">
        <f>IFERROR(S10/Q10,"-")</f>
        <v>0.072289156626506</v>
      </c>
      <c r="V10" s="43">
        <f>IFERROR(K10/Q10,"-")</f>
        <v>2228.9156626506</v>
      </c>
      <c r="W10" s="44">
        <f>SUM(W6:W9)</f>
        <v>4</v>
      </c>
      <c r="X10" s="42">
        <f>IFERROR(W10/Q10,"-")</f>
        <v>0.048192771084337</v>
      </c>
      <c r="Y10" s="184">
        <f>SUM(Y6:Y9)</f>
        <v>709024</v>
      </c>
      <c r="Z10" s="184">
        <f>IFERROR(Y10/Q10,"-")</f>
        <v>8542.4578313253</v>
      </c>
      <c r="AA10" s="184">
        <f>IFERROR(Y10/W10,"-")</f>
        <v>177256</v>
      </c>
      <c r="AB10" s="184">
        <f>Y10-K10</f>
        <v>524024</v>
      </c>
      <c r="AC10" s="46">
        <f>Y10/K10</f>
        <v>3.8325621621622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229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230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231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232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1.1335276532138</v>
      </c>
      <c r="B6" s="189" t="s">
        <v>233</v>
      </c>
      <c r="C6" s="189" t="s">
        <v>234</v>
      </c>
      <c r="D6" s="189"/>
      <c r="E6" s="189" t="s">
        <v>76</v>
      </c>
      <c r="F6" s="89" t="s">
        <v>235</v>
      </c>
      <c r="G6" s="89" t="s">
        <v>236</v>
      </c>
      <c r="H6" s="181">
        <v>334500</v>
      </c>
      <c r="I6" s="84">
        <v>1500</v>
      </c>
      <c r="J6" s="80">
        <v>406</v>
      </c>
      <c r="K6" s="80">
        <v>0</v>
      </c>
      <c r="L6" s="80">
        <v>1037</v>
      </c>
      <c r="M6" s="93">
        <v>223</v>
      </c>
      <c r="N6" s="144">
        <v>183</v>
      </c>
      <c r="O6" s="81">
        <f>IFERROR(M6/L6,"-")</f>
        <v>0.21504339440694</v>
      </c>
      <c r="P6" s="80">
        <v>8</v>
      </c>
      <c r="Q6" s="80">
        <v>89</v>
      </c>
      <c r="R6" s="81">
        <f>IFERROR(P6/M6,"-")</f>
        <v>0.035874439461883</v>
      </c>
      <c r="S6" s="82">
        <f>IFERROR(H6/SUM(M6:M6),"-")</f>
        <v>1500</v>
      </c>
      <c r="T6" s="83">
        <v>18</v>
      </c>
      <c r="U6" s="81">
        <f>IF(M6=0,"-",T6/M6)</f>
        <v>0.080717488789238</v>
      </c>
      <c r="V6" s="186">
        <v>379165</v>
      </c>
      <c r="W6" s="187">
        <f>IFERROR(V6/M6,"-")</f>
        <v>1700.2914798206</v>
      </c>
      <c r="X6" s="187">
        <f>IFERROR(V6/T6,"-")</f>
        <v>21064.722222222</v>
      </c>
      <c r="Y6" s="181">
        <f>SUM(V6:V6)-SUM(H6:H6)</f>
        <v>44665</v>
      </c>
      <c r="Z6" s="85">
        <f>SUM(V6:V6)/SUM(H6:H6)</f>
        <v>1.1335276532138</v>
      </c>
      <c r="AA6" s="78"/>
      <c r="AB6" s="94">
        <v>40</v>
      </c>
      <c r="AC6" s="95">
        <f>IF(M6=0,"",IF(AB6=0,"",(AB6/M6)))</f>
        <v>0.17937219730942</v>
      </c>
      <c r="AD6" s="94"/>
      <c r="AE6" s="96">
        <f>IFERROR(AD6/AB6,"-")</f>
        <v>0</v>
      </c>
      <c r="AF6" s="97"/>
      <c r="AG6" s="98">
        <f>IFERROR(AF6/AB6,"-")</f>
        <v>0</v>
      </c>
      <c r="AH6" s="99"/>
      <c r="AI6" s="99"/>
      <c r="AJ6" s="99"/>
      <c r="AK6" s="100">
        <v>52</v>
      </c>
      <c r="AL6" s="101">
        <f>IF(M6=0,"",IF(AK6=0,"",(AK6/M6)))</f>
        <v>0.23318385650224</v>
      </c>
      <c r="AM6" s="100">
        <v>1</v>
      </c>
      <c r="AN6" s="102">
        <f>IFERROR(AM6/AK6,"-")</f>
        <v>0.019230769230769</v>
      </c>
      <c r="AO6" s="103">
        <v>15000</v>
      </c>
      <c r="AP6" s="104">
        <f>IFERROR(AO6/AK6,"-")</f>
        <v>288.46153846154</v>
      </c>
      <c r="AQ6" s="105"/>
      <c r="AR6" s="105"/>
      <c r="AS6" s="105">
        <v>1</v>
      </c>
      <c r="AT6" s="106">
        <v>20</v>
      </c>
      <c r="AU6" s="107" t="str">
        <f>IF(M6=0,"",IF(AW6=0,"",(AW6/M6)))</f>
        <v>0</v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>
        <v>50</v>
      </c>
      <c r="BD6" s="113">
        <f>IF(M6=0,"",IF(BC6=0,"",(BC6/M6)))</f>
        <v>0.22421524663677</v>
      </c>
      <c r="BE6" s="112">
        <v>8</v>
      </c>
      <c r="BF6" s="114">
        <f>IFERROR(BE6/BC6,"-")</f>
        <v>0.16</v>
      </c>
      <c r="BG6" s="115">
        <v>68165</v>
      </c>
      <c r="BH6" s="116">
        <f>IFERROR(BG6/BC6,"-")</f>
        <v>1363.3</v>
      </c>
      <c r="BI6" s="117">
        <v>4</v>
      </c>
      <c r="BJ6" s="117">
        <v>2</v>
      </c>
      <c r="BK6" s="117">
        <v>46</v>
      </c>
      <c r="BL6" s="119"/>
      <c r="BM6" s="120">
        <f>IF(M6=0,"",IF(BK6=0,"",(BK6/M6)))</f>
        <v>0.20627802690583</v>
      </c>
      <c r="BN6" s="121">
        <v>4</v>
      </c>
      <c r="BO6" s="122">
        <f>IFERROR(BN6/BK6,"-")</f>
        <v>0.08695652173913</v>
      </c>
      <c r="BP6" s="123">
        <v>169000</v>
      </c>
      <c r="BQ6" s="124">
        <f>IFERROR(BP6/BK6,"-")</f>
        <v>3673.9130434783</v>
      </c>
      <c r="BR6" s="125"/>
      <c r="BS6" s="125">
        <v>1</v>
      </c>
      <c r="BT6" s="125">
        <v>3</v>
      </c>
      <c r="BU6" s="126">
        <v>13</v>
      </c>
      <c r="BV6" s="127">
        <f>IF(M6=0,"",IF(BU6=0,"",(BU6/M6)))</f>
        <v>0.058295964125561</v>
      </c>
      <c r="BW6" s="128">
        <v>5</v>
      </c>
      <c r="BX6" s="129">
        <f>IFERROR(BW6/BU6,"-")</f>
        <v>0.38461538461538</v>
      </c>
      <c r="BY6" s="130">
        <v>127000</v>
      </c>
      <c r="BZ6" s="131">
        <f>IFERROR(BY6/BU6,"-")</f>
        <v>9769.2307692308</v>
      </c>
      <c r="CA6" s="132"/>
      <c r="CB6" s="132">
        <v>3</v>
      </c>
      <c r="CC6" s="132">
        <v>2</v>
      </c>
      <c r="CD6" s="133">
        <v>2</v>
      </c>
      <c r="CE6" s="134">
        <f>IF(M6=0,"",IF(CD6=0,"",(CD6/M6)))</f>
        <v>0.0089686098654709</v>
      </c>
      <c r="CF6" s="135"/>
      <c r="CG6" s="136">
        <f>IFERROR(CF6/CD6,"-")</f>
        <v>0</v>
      </c>
      <c r="CH6" s="137"/>
      <c r="CI6" s="138">
        <f>IFERROR(CH6/CD6,"-")</f>
        <v>0</v>
      </c>
      <c r="CJ6" s="139"/>
      <c r="CK6" s="139"/>
      <c r="CL6" s="139"/>
      <c r="CM6" s="140">
        <v>18</v>
      </c>
      <c r="CN6" s="141">
        <v>379165</v>
      </c>
      <c r="CO6" s="141">
        <v>110000</v>
      </c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237</v>
      </c>
      <c r="C7" s="189" t="s">
        <v>234</v>
      </c>
      <c r="D7" s="189"/>
      <c r="E7" s="189" t="s">
        <v>76</v>
      </c>
      <c r="F7" s="89" t="s">
        <v>238</v>
      </c>
      <c r="G7" s="89" t="s">
        <v>236</v>
      </c>
      <c r="H7" s="181">
        <v>0</v>
      </c>
      <c r="I7" s="84">
        <v>1500</v>
      </c>
      <c r="J7" s="80">
        <v>0</v>
      </c>
      <c r="K7" s="80">
        <v>0</v>
      </c>
      <c r="L7" s="80">
        <v>2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239</v>
      </c>
      <c r="G10" s="40"/>
      <c r="H10" s="184"/>
      <c r="I10" s="45"/>
      <c r="J10" s="41">
        <f>SUM(J6:J9)</f>
        <v>406</v>
      </c>
      <c r="K10" s="41">
        <f>SUM(K6:K9)</f>
        <v>0</v>
      </c>
      <c r="L10" s="41">
        <f>SUM(L6:L9)</f>
        <v>1039</v>
      </c>
      <c r="M10" s="41">
        <f>SUM(M6:M9)</f>
        <v>223</v>
      </c>
      <c r="N10" s="41">
        <f>SUM(N6:N9)</f>
        <v>183</v>
      </c>
      <c r="O10" s="42">
        <f>IFERROR(M10/L10,"-")</f>
        <v>0.21462945139557</v>
      </c>
      <c r="P10" s="77">
        <f>SUM(P6:P9)</f>
        <v>8</v>
      </c>
      <c r="Q10" s="77">
        <f>SUM(Q6:Q9)</f>
        <v>89</v>
      </c>
      <c r="R10" s="42">
        <f>IFERROR(P10/M10,"-")</f>
        <v>0.035874439461883</v>
      </c>
      <c r="S10" s="43">
        <f>IFERROR(H10/M10,"-")</f>
        <v>0</v>
      </c>
      <c r="T10" s="44">
        <f>SUM(T6:T9)</f>
        <v>18</v>
      </c>
      <c r="U10" s="42">
        <f>IFERROR(T10/M10,"-")</f>
        <v>0.080717488789238</v>
      </c>
      <c r="V10" s="184">
        <f>SUM(V6:V9)</f>
        <v>379165</v>
      </c>
      <c r="W10" s="184">
        <f>IFERROR(V10/M10,"-")</f>
        <v>1700.2914798206</v>
      </c>
      <c r="X10" s="184">
        <f>IFERROR(V10/T10,"-")</f>
        <v>21064.722222222</v>
      </c>
      <c r="Y10" s="184">
        <f>V10-H10</f>
        <v>379165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240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230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241</v>
      </c>
      <c r="C6" s="189" t="s">
        <v>242</v>
      </c>
      <c r="D6" s="189" t="s">
        <v>243</v>
      </c>
      <c r="E6" s="189" t="s">
        <v>61</v>
      </c>
      <c r="F6" s="89" t="s">
        <v>244</v>
      </c>
      <c r="G6" s="89" t="s">
        <v>236</v>
      </c>
      <c r="H6" s="181">
        <v>0</v>
      </c>
      <c r="I6" s="80">
        <v>1</v>
      </c>
      <c r="J6" s="80">
        <v>0</v>
      </c>
      <c r="K6" s="80">
        <v>15</v>
      </c>
      <c r="L6" s="93">
        <v>1</v>
      </c>
      <c r="M6" s="81">
        <f>IFERROR(L6/K6,"-")</f>
        <v>0.066666666666667</v>
      </c>
      <c r="N6" s="80">
        <v>0</v>
      </c>
      <c r="O6" s="80">
        <v>0</v>
      </c>
      <c r="P6" s="81">
        <f>IFERROR(N6/(L6),"-")</f>
        <v>0</v>
      </c>
      <c r="Q6" s="82">
        <f>IFERROR(H6/SUM(L6:L6),"-")</f>
        <v>0</v>
      </c>
      <c r="R6" s="83">
        <v>0</v>
      </c>
      <c r="S6" s="81">
        <f>IF(L6=0,"-",R6/L6)</f>
        <v>0</v>
      </c>
      <c r="T6" s="186"/>
      <c r="U6" s="187">
        <f>IFERROR(T6/L6,"-")</f>
        <v>0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>
        <f>IF(L6=0,"",IF(AI6=0,"",(AI6/L6)))</f>
        <v>0</v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>
        <f>IF(L6=0,"",IF(AR6=0,"",(AR6/L6)))</f>
        <v>0</v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>
        <v>1</v>
      </c>
      <c r="BB6" s="113">
        <f>IF(L6=0,"",IF(BA6=0,"",(BA6/L6)))</f>
        <v>1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/>
      <c r="BK6" s="120">
        <f>IF(L6=0,"",IF(BJ6=0,"",(BJ6/L6)))</f>
        <v>0</v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>
        <f>IF(L6=0,"",IF(BS6=0,"",(BS6/L6)))</f>
        <v>0</v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>
        <f>IF(L6=0,"",IF(CB6=0,"",(CB6/L6)))</f>
        <v>0</v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3.7429814954868</v>
      </c>
      <c r="B7" s="189" t="s">
        <v>245</v>
      </c>
      <c r="C7" s="189" t="s">
        <v>242</v>
      </c>
      <c r="D7" s="189" t="s">
        <v>243</v>
      </c>
      <c r="E7" s="189" t="s">
        <v>61</v>
      </c>
      <c r="F7" s="89" t="s">
        <v>246</v>
      </c>
      <c r="G7" s="89" t="s">
        <v>236</v>
      </c>
      <c r="H7" s="181">
        <v>4072520</v>
      </c>
      <c r="I7" s="80">
        <v>5031</v>
      </c>
      <c r="J7" s="80">
        <v>0</v>
      </c>
      <c r="K7" s="80">
        <v>271596</v>
      </c>
      <c r="L7" s="93">
        <v>2077</v>
      </c>
      <c r="M7" s="81">
        <f>IFERROR(L7/K7,"-")</f>
        <v>0.0076473880322243</v>
      </c>
      <c r="N7" s="80">
        <v>107</v>
      </c>
      <c r="O7" s="80">
        <v>737</v>
      </c>
      <c r="P7" s="81">
        <f>IFERROR(N7/(L7),"-")</f>
        <v>0.051516610495908</v>
      </c>
      <c r="Q7" s="82">
        <f>IFERROR(H7/SUM(L7:L7),"-")</f>
        <v>1960.7703418392</v>
      </c>
      <c r="R7" s="83">
        <v>280</v>
      </c>
      <c r="S7" s="81">
        <f>IF(L7=0,"-",R7/L7)</f>
        <v>0.13480982185845</v>
      </c>
      <c r="T7" s="186">
        <v>15243367</v>
      </c>
      <c r="U7" s="187">
        <f>IFERROR(T7/L7,"-")</f>
        <v>7339.1271064035</v>
      </c>
      <c r="V7" s="187">
        <f>IFERROR(T7/R7,"-")</f>
        <v>54440.596428571</v>
      </c>
      <c r="W7" s="181">
        <f>SUM(T7:T7)-SUM(H7:H7)</f>
        <v>11170847</v>
      </c>
      <c r="X7" s="85">
        <f>SUM(T7:T7)/SUM(H7:H7)</f>
        <v>3.7429814954868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39</v>
      </c>
      <c r="AJ7" s="101">
        <f>IF(L7=0,"",IF(AI7=0,"",(AI7/L7)))</f>
        <v>0.018777082330284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24</v>
      </c>
      <c r="AS7" s="107">
        <f>IF(L7=0,"",IF(AR7=0,"",(AR7/L7)))</f>
        <v>0.011555127587867</v>
      </c>
      <c r="AT7" s="106">
        <v>1</v>
      </c>
      <c r="AU7" s="108">
        <f>IFERROR(AT7/AR7,"-")</f>
        <v>0.041666666666667</v>
      </c>
      <c r="AV7" s="109">
        <v>24000</v>
      </c>
      <c r="AW7" s="110">
        <f>IFERROR(AV7/AR7,"-")</f>
        <v>1000</v>
      </c>
      <c r="AX7" s="111"/>
      <c r="AY7" s="111"/>
      <c r="AZ7" s="111">
        <v>1</v>
      </c>
      <c r="BA7" s="112">
        <v>213</v>
      </c>
      <c r="BB7" s="113">
        <f>IF(L7=0,"",IF(BA7=0,"",(BA7/L7)))</f>
        <v>0.10255175734232</v>
      </c>
      <c r="BC7" s="112">
        <v>21</v>
      </c>
      <c r="BD7" s="114">
        <f>IFERROR(BC7/BA7,"-")</f>
        <v>0.098591549295775</v>
      </c>
      <c r="BE7" s="115">
        <v>368330</v>
      </c>
      <c r="BF7" s="116">
        <f>IFERROR(BE7/BA7,"-")</f>
        <v>1729.2488262911</v>
      </c>
      <c r="BG7" s="117">
        <v>11</v>
      </c>
      <c r="BH7" s="117">
        <v>2</v>
      </c>
      <c r="BI7" s="117">
        <v>8</v>
      </c>
      <c r="BJ7" s="119">
        <v>1181</v>
      </c>
      <c r="BK7" s="120">
        <f>IF(L7=0,"",IF(BJ7=0,"",(BJ7/L7)))</f>
        <v>0.56860857005296</v>
      </c>
      <c r="BL7" s="121">
        <v>139</v>
      </c>
      <c r="BM7" s="122">
        <f>IFERROR(BL7/BJ7,"-")</f>
        <v>0.11769686706181</v>
      </c>
      <c r="BN7" s="123">
        <v>5121841</v>
      </c>
      <c r="BO7" s="124">
        <f>IFERROR(BN7/BJ7,"-")</f>
        <v>4336.8679085521</v>
      </c>
      <c r="BP7" s="125">
        <v>58</v>
      </c>
      <c r="BQ7" s="125">
        <v>24</v>
      </c>
      <c r="BR7" s="125">
        <v>57</v>
      </c>
      <c r="BS7" s="126">
        <v>519</v>
      </c>
      <c r="BT7" s="127">
        <f>IF(L7=0,"",IF(BS7=0,"",(BS7/L7)))</f>
        <v>0.24987963408763</v>
      </c>
      <c r="BU7" s="128">
        <v>92</v>
      </c>
      <c r="BV7" s="129">
        <f>IFERROR(BU7/BS7,"-")</f>
        <v>0.17726396917148</v>
      </c>
      <c r="BW7" s="130">
        <v>5646196</v>
      </c>
      <c r="BX7" s="131">
        <f>IFERROR(BW7/BS7,"-")</f>
        <v>10878.990366089</v>
      </c>
      <c r="BY7" s="132">
        <v>29</v>
      </c>
      <c r="BZ7" s="132">
        <v>16</v>
      </c>
      <c r="CA7" s="132">
        <v>47</v>
      </c>
      <c r="CB7" s="133">
        <v>101</v>
      </c>
      <c r="CC7" s="134">
        <f>IF(L7=0,"",IF(CB7=0,"",(CB7/L7)))</f>
        <v>0.048627828598941</v>
      </c>
      <c r="CD7" s="135">
        <v>27</v>
      </c>
      <c r="CE7" s="136">
        <f>IFERROR(CD7/CB7,"-")</f>
        <v>0.26732673267327</v>
      </c>
      <c r="CF7" s="137">
        <v>4083000</v>
      </c>
      <c r="CG7" s="138">
        <f>IFERROR(CF7/CB7,"-")</f>
        <v>40425.742574257</v>
      </c>
      <c r="CH7" s="139">
        <v>3</v>
      </c>
      <c r="CI7" s="139">
        <v>3</v>
      </c>
      <c r="CJ7" s="139">
        <v>21</v>
      </c>
      <c r="CK7" s="140">
        <v>280</v>
      </c>
      <c r="CL7" s="141">
        <v>15243367</v>
      </c>
      <c r="CM7" s="141">
        <v>932000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1.2219243070732</v>
      </c>
      <c r="B8" s="189" t="s">
        <v>247</v>
      </c>
      <c r="C8" s="189" t="s">
        <v>242</v>
      </c>
      <c r="D8" s="189" t="s">
        <v>243</v>
      </c>
      <c r="E8" s="189" t="s">
        <v>61</v>
      </c>
      <c r="F8" s="89" t="s">
        <v>248</v>
      </c>
      <c r="G8" s="89" t="s">
        <v>236</v>
      </c>
      <c r="H8" s="181">
        <v>4043284</v>
      </c>
      <c r="I8" s="80">
        <v>3635</v>
      </c>
      <c r="J8" s="80">
        <v>0</v>
      </c>
      <c r="K8" s="80">
        <v>83064</v>
      </c>
      <c r="L8" s="93">
        <v>2027</v>
      </c>
      <c r="M8" s="81">
        <f>IFERROR(L8/K8,"-")</f>
        <v>0.024402870076086</v>
      </c>
      <c r="N8" s="80">
        <v>42</v>
      </c>
      <c r="O8" s="80">
        <v>837</v>
      </c>
      <c r="P8" s="81">
        <f>IFERROR(N8/(L8),"-")</f>
        <v>0.02072027627035</v>
      </c>
      <c r="Q8" s="82">
        <f>IFERROR(H8/SUM(L8:L8),"-")</f>
        <v>1994.7133695116</v>
      </c>
      <c r="R8" s="83">
        <v>181</v>
      </c>
      <c r="S8" s="81">
        <f>IF(L8=0,"-",R8/L8)</f>
        <v>0.089294523926986</v>
      </c>
      <c r="T8" s="186">
        <v>4940587</v>
      </c>
      <c r="U8" s="187">
        <f>IFERROR(T8/L8,"-")</f>
        <v>2437.38875185</v>
      </c>
      <c r="V8" s="187">
        <f>IFERROR(T8/R8,"-")</f>
        <v>27296.060773481</v>
      </c>
      <c r="W8" s="181">
        <f>SUM(T8:T8)-SUM(H8:H8)</f>
        <v>897303</v>
      </c>
      <c r="X8" s="85">
        <f>SUM(T8:T8)/SUM(H8:H8)</f>
        <v>1.2219243070732</v>
      </c>
      <c r="Y8" s="78"/>
      <c r="Z8" s="94">
        <v>71</v>
      </c>
      <c r="AA8" s="95">
        <f>IF(L8=0,"",IF(Z8=0,"",(Z8/L8)))</f>
        <v>0.035027133695116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374</v>
      </c>
      <c r="AJ8" s="101">
        <f>IF(L8=0,"",IF(AI8=0,"",(AI8/L8)))</f>
        <v>0.18450912678836</v>
      </c>
      <c r="AK8" s="100">
        <v>12</v>
      </c>
      <c r="AL8" s="102">
        <f>IFERROR(AK8/AI8,"-")</f>
        <v>0.032085561497326</v>
      </c>
      <c r="AM8" s="103">
        <v>45568</v>
      </c>
      <c r="AN8" s="104">
        <f>IFERROR(AM8/AI8,"-")</f>
        <v>121.83957219251</v>
      </c>
      <c r="AO8" s="105">
        <v>7</v>
      </c>
      <c r="AP8" s="105">
        <v>5</v>
      </c>
      <c r="AQ8" s="105"/>
      <c r="AR8" s="106">
        <v>289</v>
      </c>
      <c r="AS8" s="107">
        <f>IF(L8=0,"",IF(AR8=0,"",(AR8/L8)))</f>
        <v>0.14257523433646</v>
      </c>
      <c r="AT8" s="106">
        <v>12</v>
      </c>
      <c r="AU8" s="108">
        <f>IFERROR(AT8/AR8,"-")</f>
        <v>0.041522491349481</v>
      </c>
      <c r="AV8" s="109">
        <v>50429</v>
      </c>
      <c r="AW8" s="110">
        <f>IFERROR(AV8/AR8,"-")</f>
        <v>174.49480968858</v>
      </c>
      <c r="AX8" s="111">
        <v>8</v>
      </c>
      <c r="AY8" s="111">
        <v>2</v>
      </c>
      <c r="AZ8" s="111">
        <v>2</v>
      </c>
      <c r="BA8" s="112">
        <v>578</v>
      </c>
      <c r="BB8" s="113">
        <f>IF(L8=0,"",IF(BA8=0,"",(BA8/L8)))</f>
        <v>0.28515046867292</v>
      </c>
      <c r="BC8" s="112">
        <v>36</v>
      </c>
      <c r="BD8" s="114">
        <f>IFERROR(BC8/BA8,"-")</f>
        <v>0.062283737024221</v>
      </c>
      <c r="BE8" s="115">
        <v>577150</v>
      </c>
      <c r="BF8" s="116">
        <f>IFERROR(BE8/BA8,"-")</f>
        <v>998.52941176471</v>
      </c>
      <c r="BG8" s="117">
        <v>20</v>
      </c>
      <c r="BH8" s="117">
        <v>9</v>
      </c>
      <c r="BI8" s="117">
        <v>7</v>
      </c>
      <c r="BJ8" s="119">
        <v>503</v>
      </c>
      <c r="BK8" s="120">
        <f>IF(L8=0,"",IF(BJ8=0,"",(BJ8/L8)))</f>
        <v>0.248149975333</v>
      </c>
      <c r="BL8" s="121">
        <v>70</v>
      </c>
      <c r="BM8" s="122">
        <f>IFERROR(BL8/BJ8,"-")</f>
        <v>0.13916500994036</v>
      </c>
      <c r="BN8" s="123">
        <v>1394440</v>
      </c>
      <c r="BO8" s="124">
        <f>IFERROR(BN8/BJ8,"-")</f>
        <v>2772.2465208748</v>
      </c>
      <c r="BP8" s="125">
        <v>37</v>
      </c>
      <c r="BQ8" s="125">
        <v>9</v>
      </c>
      <c r="BR8" s="125">
        <v>24</v>
      </c>
      <c r="BS8" s="126">
        <v>171</v>
      </c>
      <c r="BT8" s="127">
        <f>IF(L8=0,"",IF(BS8=0,"",(BS8/L8)))</f>
        <v>0.084361124814998</v>
      </c>
      <c r="BU8" s="128">
        <v>41</v>
      </c>
      <c r="BV8" s="129">
        <f>IFERROR(BU8/BS8,"-")</f>
        <v>0.23976608187135</v>
      </c>
      <c r="BW8" s="130">
        <v>2538000</v>
      </c>
      <c r="BX8" s="131">
        <f>IFERROR(BW8/BS8,"-")</f>
        <v>14842.105263158</v>
      </c>
      <c r="BY8" s="132">
        <v>16</v>
      </c>
      <c r="BZ8" s="132">
        <v>6</v>
      </c>
      <c r="CA8" s="132">
        <v>19</v>
      </c>
      <c r="CB8" s="133">
        <v>41</v>
      </c>
      <c r="CC8" s="134">
        <f>IF(L8=0,"",IF(CB8=0,"",(CB8/L8)))</f>
        <v>0.020226936359151</v>
      </c>
      <c r="CD8" s="135">
        <v>10</v>
      </c>
      <c r="CE8" s="136">
        <f>IFERROR(CD8/CB8,"-")</f>
        <v>0.24390243902439</v>
      </c>
      <c r="CF8" s="137">
        <v>335000</v>
      </c>
      <c r="CG8" s="138">
        <f>IFERROR(CF8/CB8,"-")</f>
        <v>8170.7317073171</v>
      </c>
      <c r="CH8" s="139">
        <v>4</v>
      </c>
      <c r="CI8" s="139">
        <v>1</v>
      </c>
      <c r="CJ8" s="139">
        <v>5</v>
      </c>
      <c r="CK8" s="140">
        <v>181</v>
      </c>
      <c r="CL8" s="141">
        <v>4940587</v>
      </c>
      <c r="CM8" s="141">
        <v>1430000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249</v>
      </c>
      <c r="G11" s="40"/>
      <c r="H11" s="184"/>
      <c r="I11" s="41">
        <f>SUM(I6:I10)</f>
        <v>8667</v>
      </c>
      <c r="J11" s="41">
        <f>SUM(J6:J10)</f>
        <v>0</v>
      </c>
      <c r="K11" s="41">
        <f>SUM(K6:K10)</f>
        <v>354675</v>
      </c>
      <c r="L11" s="41">
        <f>SUM(L6:L10)</f>
        <v>4105</v>
      </c>
      <c r="M11" s="42">
        <f>IFERROR(L11/K11,"-")</f>
        <v>0.011573976175372</v>
      </c>
      <c r="N11" s="77">
        <f>SUM(N6:N10)</f>
        <v>149</v>
      </c>
      <c r="O11" s="77">
        <f>SUM(O6:O10)</f>
        <v>1574</v>
      </c>
      <c r="P11" s="42">
        <f>IFERROR(N11/L11,"-")</f>
        <v>0.036297198538368</v>
      </c>
      <c r="Q11" s="43">
        <f>IFERROR(H11/L11,"-")</f>
        <v>0</v>
      </c>
      <c r="R11" s="44">
        <f>SUM(R6:R10)</f>
        <v>461</v>
      </c>
      <c r="S11" s="42">
        <f>IFERROR(R11/L11,"-")</f>
        <v>0.11230207064555</v>
      </c>
      <c r="T11" s="184">
        <f>SUM(T6:T10)</f>
        <v>20183954</v>
      </c>
      <c r="U11" s="184">
        <f>IFERROR(T11/L11,"-")</f>
        <v>4916.9193666261</v>
      </c>
      <c r="V11" s="184">
        <f>IFERROR(T11/R11,"-")</f>
        <v>43782.980477223</v>
      </c>
      <c r="W11" s="184">
        <f>T11-H11</f>
        <v>20183954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