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<sst xmlns="http://schemas.openxmlformats.org/spreadsheetml/2006/main" uniqueCount="255">
  <si>
    <t>05月</t>
  </si>
  <si>
    <t>ヘスティア</t>
  </si>
  <si>
    <t>最終更新日</t>
  </si>
  <si>
    <t>08月31日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</si>
  <si>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</si>
  <si>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</si>
  <si>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</si>
  <si>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</si>
  <si>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</si>
  <si>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</si>
  <si>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</si>
  <si>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</si>
  <si>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</si>
  <si>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</si>
  <si>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</si>
  <si>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</si>
  <si>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</si>
  <si>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</si>
  <si>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</si>
  <si>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</si>
  <si>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</si>
  <si>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</si>
  <si>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</si>
  <si>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</si>
  <si>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</si>
  <si>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</si>
  <si>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</si>
  <si>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</si>
  <si>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</si>
  <si>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</si>
  <si>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</si>
  <si>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</si>
  <si>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</si>
  <si>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</si>
  <si>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</si>
  <si>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</si>
  <si>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</si>
  <si>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</si>
  <si>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</si>
  <si>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</si>
  <si>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</si>
  <si>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</si>
  <si>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</si>
  <si>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</si>
  <si>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</si>
  <si>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</si>
  <si>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</si>
  <si>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</si>
  <si>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</si>
  <si>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</si>
  <si>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</si>
  <si>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</si>
  <si>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</si>
  <si>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</si>
  <si>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</si>
  <si>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</si>
  <si>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</si>
  <si>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ic2289</t>
  </si>
  <si>
    <t>インターカラー</t>
  </si>
  <si>
    <t>デリヘル版3（高宮菜々子）</t>
  </si>
  <si>
    <t>70歳までの出会いリクルート</t>
  </si>
  <si>
    <t>lp07</t>
  </si>
  <si>
    <t>スポーツ報知関東</t>
  </si>
  <si>
    <t>全5段つかみ4回</t>
  </si>
  <si>
    <t>5月02日(日)</t>
  </si>
  <si>
    <t>ic2290</t>
  </si>
  <si>
    <t>右女3スマホ（広瀬結香）</t>
  </si>
  <si>
    <t>学生いませんギャルもいません熟女熟女熟女熟女</t>
  </si>
  <si>
    <t>5月04日(火)</t>
  </si>
  <si>
    <t>ic2291</t>
  </si>
  <si>
    <t>デリヘル版3（晶エリー）</t>
  </si>
  <si>
    <t>50〜70代男性限定熟女好きな男性募集中</t>
  </si>
  <si>
    <t>5月09日(日)</t>
  </si>
  <si>
    <t>ic2292</t>
  </si>
  <si>
    <t>デリヘル版2（高宮菜々子）</t>
  </si>
  <si>
    <t>出会い24時いっぱい誘われすぎて申し訳ない</t>
  </si>
  <si>
    <t>5月16日(日)</t>
  </si>
  <si>
    <t>ic2293</t>
  </si>
  <si>
    <t>(空電共通)</t>
  </si>
  <si>
    <t>空電</t>
  </si>
  <si>
    <t>空電 (共通)</t>
  </si>
  <si>
    <t>ic2294</t>
  </si>
  <si>
    <t>lp01</t>
  </si>
  <si>
    <t>ニッカン西部</t>
  </si>
  <si>
    <t>全5段つかみ5回</t>
  </si>
  <si>
    <t>ic2295</t>
  </si>
  <si>
    <t>5月07日(金)</t>
  </si>
  <si>
    <t>ic2296</t>
  </si>
  <si>
    <t>おつまみ総選挙版（晶エリー）</t>
  </si>
  <si>
    <t>熟女をおつまみ</t>
  </si>
  <si>
    <t>5月15日(土)</t>
  </si>
  <si>
    <t>ic2297</t>
  </si>
  <si>
    <t>5月20日(木)</t>
  </si>
  <si>
    <t>ic2298</t>
  </si>
  <si>
    <t>デリヘル版3（広瀬結香）</t>
  </si>
  <si>
    <t>5月26日(水)</t>
  </si>
  <si>
    <t>ic2299</t>
  </si>
  <si>
    <t>ic2300</t>
  </si>
  <si>
    <t>①求人風（高宮菜々子）</t>
  </si>
  <si>
    <t>①もう５０代の熟女だけど</t>
  </si>
  <si>
    <t>スポニチ関西</t>
  </si>
  <si>
    <t>半2段つかみ20段保証</t>
  </si>
  <si>
    <t>20段保証</t>
  </si>
  <si>
    <t>ic2301</t>
  </si>
  <si>
    <t>②旧デイリー風（晶エリー）</t>
  </si>
  <si>
    <t>②70歳までの出会いお手伝い</t>
  </si>
  <si>
    <t>ic2302</t>
  </si>
  <si>
    <t>③求人版つかみ（--）</t>
  </si>
  <si>
    <t>③本気の男性求む！</t>
  </si>
  <si>
    <t>ic2303</t>
  </si>
  <si>
    <t>④興奮版（高宮菜々子）</t>
  </si>
  <si>
    <t>④学生いませんギャルもいません熟女熟女熟女熟女</t>
  </si>
  <si>
    <t>ic2304</t>
  </si>
  <si>
    <t>ic2305</t>
  </si>
  <si>
    <t>70歳までの出会いお手伝い</t>
  </si>
  <si>
    <t>スポニチ関東</t>
  </si>
  <si>
    <t>全5段</t>
  </si>
  <si>
    <t>ic2306</t>
  </si>
  <si>
    <t>ic2307</t>
  </si>
  <si>
    <t>5月14日(金)</t>
  </si>
  <si>
    <t>ic2308</t>
  </si>
  <si>
    <t>ic2309</t>
  </si>
  <si>
    <t>おつまみ総選挙版(ソフトver)（晶エリー）</t>
  </si>
  <si>
    <t>誰でも熟女とロマンス</t>
  </si>
  <si>
    <t>5月19日(水)</t>
  </si>
  <si>
    <t>ic2310</t>
  </si>
  <si>
    <t>ic2311</t>
  </si>
  <si>
    <t>ic2312</t>
  </si>
  <si>
    <t>ic2313</t>
  </si>
  <si>
    <t>5月22日(土)</t>
  </si>
  <si>
    <t>ic2314</t>
  </si>
  <si>
    <t>ic2315</t>
  </si>
  <si>
    <t>5月29日(土)</t>
  </si>
  <si>
    <t>ic2316</t>
  </si>
  <si>
    <t>ic2321</t>
  </si>
  <si>
    <t>サンスポ関東</t>
  </si>
  <si>
    <t>1C終面全5段</t>
  </si>
  <si>
    <t>5月01日(土)</t>
  </si>
  <si>
    <t>ic2322</t>
  </si>
  <si>
    <t>ic2323</t>
  </si>
  <si>
    <t>ic2324</t>
  </si>
  <si>
    <t>ic2325</t>
  </si>
  <si>
    <t>サンスポ関西</t>
  </si>
  <si>
    <t>ic2326</t>
  </si>
  <si>
    <t>ic2327</t>
  </si>
  <si>
    <t>ic2328</t>
  </si>
  <si>
    <t>ic2329</t>
  </si>
  <si>
    <t>右女9版(ヘスティア)（高宮菜々子）</t>
  </si>
  <si>
    <t>ドンドン出会える</t>
  </si>
  <si>
    <t>5月23日(日)</t>
  </si>
  <si>
    <t>ic2330</t>
  </si>
  <si>
    <t>ic2331</t>
  </si>
  <si>
    <t>ニッカン関西</t>
  </si>
  <si>
    <t>5月08日(土)</t>
  </si>
  <si>
    <t>ic2332</t>
  </si>
  <si>
    <t>ic2333</t>
  </si>
  <si>
    <t>右女9版(ヘスティア)（広瀬結香）</t>
  </si>
  <si>
    <t>ic2334</t>
  </si>
  <si>
    <t>ic2335</t>
  </si>
  <si>
    <t>デイリースポーツ関西</t>
  </si>
  <si>
    <t>4C終面全5段</t>
  </si>
  <si>
    <t>ic2336</t>
  </si>
  <si>
    <t>ic2337</t>
  </si>
  <si>
    <t>右女3スマホ（晶エリー）</t>
  </si>
  <si>
    <t>ic2338</t>
  </si>
  <si>
    <t>ic2339</t>
  </si>
  <si>
    <t>記事(ノーマル)（）</t>
  </si>
  <si>
    <t>167「やすらぎプラスの出会い」</t>
  </si>
  <si>
    <t>4C記事枠</t>
  </si>
  <si>
    <t>ic2340</t>
  </si>
  <si>
    <t>記事(黄)（）</t>
  </si>
  <si>
    <t>168「まるで出会いのバーゲンセール」</t>
  </si>
  <si>
    <t>ic2341</t>
  </si>
  <si>
    <t>記事(赤)（）</t>
  </si>
  <si>
    <t>169「不器用な人のための中高年出会い」</t>
  </si>
  <si>
    <t>ic2342</t>
  </si>
  <si>
    <t>記事(青)（）</t>
  </si>
  <si>
    <t>170「ある冴えない中高年男性の日々が・・？」</t>
  </si>
  <si>
    <t>ic2343</t>
  </si>
  <si>
    <t>記事(緑)（）</t>
  </si>
  <si>
    <t>5月30日(日)</t>
  </si>
  <si>
    <t>ic2344</t>
  </si>
  <si>
    <t>共通</t>
  </si>
  <si>
    <t>ic2345</t>
  </si>
  <si>
    <t>九スポ</t>
  </si>
  <si>
    <t>記事枠</t>
  </si>
  <si>
    <t>ic2346</t>
  </si>
  <si>
    <t>新聞 TOTAL</t>
  </si>
  <si>
    <t>●雑誌 広告</t>
  </si>
  <si>
    <t>za197</t>
  </si>
  <si>
    <t>芸文社</t>
  </si>
  <si>
    <t>新50代（高宮菜々子）</t>
  </si>
  <si>
    <t>カミオン</t>
  </si>
  <si>
    <t>4C1P</t>
  </si>
  <si>
    <t>4月30日(金)</t>
  </si>
  <si>
    <t>za198</t>
  </si>
  <si>
    <t>za199</t>
  </si>
  <si>
    <t>ぶんか社</t>
  </si>
  <si>
    <t>EXMAX!</t>
  </si>
  <si>
    <t>表4</t>
  </si>
  <si>
    <t>za200</t>
  </si>
  <si>
    <t>ad712</t>
  </si>
  <si>
    <t>アドライヴ</t>
  </si>
  <si>
    <t>コアマガジン</t>
  </si>
  <si>
    <t>5P風俗ヘスティア(高宮菜々子さん)</t>
  </si>
  <si>
    <t>実話BUNKA超タブー</t>
  </si>
  <si>
    <t>1C5P</t>
  </si>
  <si>
    <t>ad713</t>
  </si>
  <si>
    <t>ad718</t>
  </si>
  <si>
    <t>大洋図書</t>
  </si>
  <si>
    <t>2P_対談風原稿_ヘスティア</t>
  </si>
  <si>
    <t>実話ナックルズGOLD</t>
  </si>
  <si>
    <t>1C2P</t>
  </si>
  <si>
    <t>ad719</t>
  </si>
  <si>
    <t>ad720</t>
  </si>
  <si>
    <t>5P元祖</t>
  </si>
  <si>
    <t>臨増ナックルズDX</t>
  </si>
  <si>
    <t>5月13日(木)</t>
  </si>
  <si>
    <t>ad721</t>
  </si>
  <si>
    <t>雑誌 TOTAL</t>
  </si>
  <si>
    <t>●DVD 広告</t>
  </si>
  <si>
    <t>pa559</t>
  </si>
  <si>
    <t>若生出版</t>
  </si>
  <si>
    <t>DVD4コマ-ヘスティア</t>
  </si>
  <si>
    <t>絶対美人secret</t>
  </si>
  <si>
    <t>DVD袋表4C+DVDコンテンツ枠</t>
  </si>
  <si>
    <t>5月11日(火)</t>
  </si>
  <si>
    <t>pa560</t>
  </si>
  <si>
    <t>pa561</t>
  </si>
  <si>
    <t>三和出版</t>
  </si>
  <si>
    <t>A4変形、季刊売、CVS、860円、8万部</t>
  </si>
  <si>
    <t>MEN'S DVD</t>
  </si>
  <si>
    <t>DVD貼付け面4C1/3P</t>
  </si>
  <si>
    <t>5月28日(金)</t>
  </si>
  <si>
    <t>pa562</t>
  </si>
  <si>
    <t>DVD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</si>
  <si>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</si>
  <si>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</si>
  <si>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</si>
  <si>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</si>
  <si>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</si>
  <si>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</si>
  <si>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</si>
  <si>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5/1～5/31</t>
  </si>
  <si>
    <t>アフィリエイト TOTAL</t>
  </si>
  <si>
    <t>●リスティング 広告</t>
  </si>
  <si>
    <t>a_ydi</t>
  </si>
  <si>
    <t>ADIT</t>
  </si>
  <si>
    <t>SP</t>
  </si>
  <si>
    <t>YDN（インフィード）</t>
  </si>
  <si>
    <t>a_ydd</t>
  </si>
  <si>
    <t>YDN（ターゲティング）</t>
  </si>
  <si>
    <t>a_yds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</si>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</sst>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62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0.75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190" t="s">
        <v>64</v>
      </c>
      <c r="K6" s="181">
        <v>520000</v>
      </c>
      <c r="L6" s="80">
        <v>40</v>
      </c>
      <c r="M6" s="80">
        <v>0</v>
      </c>
      <c r="N6" s="80">
        <v>156</v>
      </c>
      <c r="O6" s="91">
        <v>18</v>
      </c>
      <c r="P6" s="92">
        <v>0</v>
      </c>
      <c r="Q6" s="93">
        <f>O6+P6</f>
        <v>18</v>
      </c>
      <c r="R6" s="81">
        <f>IFERROR(Q6/N6,"-")</f>
        <v>0.11538461538462</v>
      </c>
      <c r="S6" s="80">
        <v>0</v>
      </c>
      <c r="T6" s="80">
        <v>5</v>
      </c>
      <c r="U6" s="81">
        <f>IFERROR(T6/(Q6),"-")</f>
        <v>0.27777777777778</v>
      </c>
      <c r="V6" s="82">
        <f>IFERROR(K6/SUM(Q6:Q10),"-")</f>
        <v>7536.231884058</v>
      </c>
      <c r="W6" s="83">
        <v>3</v>
      </c>
      <c r="X6" s="81">
        <f>IF(Q6=0,"-",W6/Q6)</f>
        <v>0.16666666666667</v>
      </c>
      <c r="Y6" s="186">
        <v>21000</v>
      </c>
      <c r="Z6" s="187">
        <f>IFERROR(Y6/Q6,"-")</f>
        <v>1166.6666666667</v>
      </c>
      <c r="AA6" s="187">
        <f>IFERROR(Y6/W6,"-")</f>
        <v>7000</v>
      </c>
      <c r="AB6" s="181">
        <f>SUM(Y6:Y10)-SUM(K6:K10)</f>
        <v>-130000</v>
      </c>
      <c r="AC6" s="85">
        <f>SUM(Y6:Y10)/SUM(K6:K10)</f>
        <v>0.75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>
        <v>1</v>
      </c>
      <c r="AX6" s="107">
        <f>IF(Q6=0,"",IF(AW6=0,"",(AW6/Q6)))</f>
        <v>0.055555555555556</v>
      </c>
      <c r="AY6" s="106">
        <v>1</v>
      </c>
      <c r="AZ6" s="108">
        <f>IFERROR(AY6/AW6,"-")</f>
        <v>1</v>
      </c>
      <c r="BA6" s="109">
        <v>6000</v>
      </c>
      <c r="BB6" s="110">
        <f>IFERROR(BA6/AW6,"-")</f>
        <v>6000</v>
      </c>
      <c r="BC6" s="111"/>
      <c r="BD6" s="111">
        <v>1</v>
      </c>
      <c r="BE6" s="111"/>
      <c r="BF6" s="112">
        <v>3</v>
      </c>
      <c r="BG6" s="113">
        <f>IF(Q6=0,"",IF(BF6=0,"",(BF6/Q6)))</f>
        <v>0.16666666666667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8</v>
      </c>
      <c r="BP6" s="120">
        <f>IF(Q6=0,"",IF(BO6=0,"",(BO6/Q6)))</f>
        <v>0.44444444444444</v>
      </c>
      <c r="BQ6" s="121">
        <v>1</v>
      </c>
      <c r="BR6" s="122">
        <f>IFERROR(BQ6/BO6,"-")</f>
        <v>0.125</v>
      </c>
      <c r="BS6" s="123">
        <v>5000</v>
      </c>
      <c r="BT6" s="124">
        <f>IFERROR(BS6/BO6,"-")</f>
        <v>625</v>
      </c>
      <c r="BU6" s="125">
        <v>1</v>
      </c>
      <c r="BV6" s="125"/>
      <c r="BW6" s="125"/>
      <c r="BX6" s="126">
        <v>6</v>
      </c>
      <c r="BY6" s="127">
        <f>IF(Q6=0,"",IF(BX6=0,"",(BX6/Q6)))</f>
        <v>0.33333333333333</v>
      </c>
      <c r="BZ6" s="128">
        <v>1</v>
      </c>
      <c r="CA6" s="129">
        <f>IFERROR(BZ6/BX6,"-")</f>
        <v>0.16666666666667</v>
      </c>
      <c r="CB6" s="130">
        <v>10000</v>
      </c>
      <c r="CC6" s="131">
        <f>IFERROR(CB6/BX6,"-")</f>
        <v>1666.6666666667</v>
      </c>
      <c r="CD6" s="132">
        <v>1</v>
      </c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3</v>
      </c>
      <c r="CQ6" s="141">
        <v>21000</v>
      </c>
      <c r="CR6" s="141">
        <v>10000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66</v>
      </c>
      <c r="F7" s="189" t="s">
        <v>67</v>
      </c>
      <c r="G7" s="189" t="s">
        <v>61</v>
      </c>
      <c r="H7" s="89" t="s">
        <v>62</v>
      </c>
      <c r="I7" s="89" t="s">
        <v>63</v>
      </c>
      <c r="J7" s="89" t="s">
        <v>68</v>
      </c>
      <c r="K7" s="181"/>
      <c r="L7" s="80">
        <v>14</v>
      </c>
      <c r="M7" s="80">
        <v>0</v>
      </c>
      <c r="N7" s="80">
        <v>66</v>
      </c>
      <c r="O7" s="91">
        <v>5</v>
      </c>
      <c r="P7" s="92">
        <v>0</v>
      </c>
      <c r="Q7" s="93">
        <f>O7+P7</f>
        <v>5</v>
      </c>
      <c r="R7" s="81">
        <f>IFERROR(Q7/N7,"-")</f>
        <v>0.075757575757576</v>
      </c>
      <c r="S7" s="80">
        <v>0</v>
      </c>
      <c r="T7" s="80">
        <v>4</v>
      </c>
      <c r="U7" s="81">
        <f>IFERROR(T7/(Q7),"-")</f>
        <v>0.8</v>
      </c>
      <c r="V7" s="82"/>
      <c r="W7" s="83">
        <v>0</v>
      </c>
      <c r="X7" s="81">
        <f>IF(Q7=0,"-",W7/Q7)</f>
        <v>0</v>
      </c>
      <c r="Y7" s="186">
        <v>14000</v>
      </c>
      <c r="Z7" s="187">
        <f>IFERROR(Y7/Q7,"-")</f>
        <v>2800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>
        <v>1</v>
      </c>
      <c r="BP7" s="120">
        <f>IF(Q7=0,"",IF(BO7=0,"",(BO7/Q7)))</f>
        <v>0.2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4</v>
      </c>
      <c r="BY7" s="127">
        <f>IF(Q7=0,"",IF(BX7=0,"",(BX7/Q7)))</f>
        <v>0.8</v>
      </c>
      <c r="BZ7" s="128">
        <v>1</v>
      </c>
      <c r="CA7" s="129">
        <f>IFERROR(BZ7/BX7,"-")</f>
        <v>0.25</v>
      </c>
      <c r="CB7" s="130">
        <v>14000</v>
      </c>
      <c r="CC7" s="131">
        <f>IFERROR(CB7/BX7,"-")</f>
        <v>3500</v>
      </c>
      <c r="CD7" s="132"/>
      <c r="CE7" s="132"/>
      <c r="CF7" s="132">
        <v>1</v>
      </c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14000</v>
      </c>
      <c r="CR7" s="141">
        <v>14000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69</v>
      </c>
      <c r="C8" s="189" t="s">
        <v>58</v>
      </c>
      <c r="D8" s="189"/>
      <c r="E8" s="189" t="s">
        <v>70</v>
      </c>
      <c r="F8" s="189" t="s">
        <v>71</v>
      </c>
      <c r="G8" s="189" t="s">
        <v>61</v>
      </c>
      <c r="H8" s="89" t="s">
        <v>62</v>
      </c>
      <c r="I8" s="89" t="s">
        <v>63</v>
      </c>
      <c r="J8" s="190" t="s">
        <v>72</v>
      </c>
      <c r="K8" s="181"/>
      <c r="L8" s="80">
        <v>33</v>
      </c>
      <c r="M8" s="80">
        <v>0</v>
      </c>
      <c r="N8" s="80">
        <v>133</v>
      </c>
      <c r="O8" s="91">
        <v>10</v>
      </c>
      <c r="P8" s="92">
        <v>0</v>
      </c>
      <c r="Q8" s="93">
        <f>O8+P8</f>
        <v>10</v>
      </c>
      <c r="R8" s="81">
        <f>IFERROR(Q8/N8,"-")</f>
        <v>0.075187969924812</v>
      </c>
      <c r="S8" s="80">
        <v>0</v>
      </c>
      <c r="T8" s="80">
        <v>4</v>
      </c>
      <c r="U8" s="81">
        <f>IFERROR(T8/(Q8),"-")</f>
        <v>0.4</v>
      </c>
      <c r="V8" s="82"/>
      <c r="W8" s="83">
        <v>3</v>
      </c>
      <c r="X8" s="81">
        <f>IF(Q8=0,"-",W8/Q8)</f>
        <v>0.3</v>
      </c>
      <c r="Y8" s="186">
        <v>11000</v>
      </c>
      <c r="Z8" s="187">
        <f>IFERROR(Y8/Q8,"-")</f>
        <v>1100</v>
      </c>
      <c r="AA8" s="187">
        <f>IFERROR(Y8/W8,"-")</f>
        <v>3666.6666666667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1</v>
      </c>
      <c r="AO8" s="101">
        <f>IF(Q8=0,"",IF(AN8=0,"",(AN8/Q8)))</f>
        <v>0.1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>
        <f>IF(Q8=0,"",IF(BF8=0,"",(BF8/Q8)))</f>
        <v>0</v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>
        <v>6</v>
      </c>
      <c r="BP8" s="120">
        <f>IF(Q8=0,"",IF(BO8=0,"",(BO8/Q8)))</f>
        <v>0.6</v>
      </c>
      <c r="BQ8" s="121">
        <v>2</v>
      </c>
      <c r="BR8" s="122">
        <f>IFERROR(BQ8/BO8,"-")</f>
        <v>0.33333333333333</v>
      </c>
      <c r="BS8" s="123">
        <v>8000</v>
      </c>
      <c r="BT8" s="124">
        <f>IFERROR(BS8/BO8,"-")</f>
        <v>1333.3333333333</v>
      </c>
      <c r="BU8" s="125">
        <v>2</v>
      </c>
      <c r="BV8" s="125"/>
      <c r="BW8" s="125"/>
      <c r="BX8" s="126">
        <v>2</v>
      </c>
      <c r="BY8" s="127">
        <f>IF(Q8=0,"",IF(BX8=0,"",(BX8/Q8)))</f>
        <v>0.2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>
        <v>1</v>
      </c>
      <c r="CH8" s="134">
        <f>IF(Q8=0,"",IF(CG8=0,"",(CG8/Q8)))</f>
        <v>0.1</v>
      </c>
      <c r="CI8" s="135">
        <v>1</v>
      </c>
      <c r="CJ8" s="136">
        <f>IFERROR(CI8/CG8,"-")</f>
        <v>1</v>
      </c>
      <c r="CK8" s="137">
        <v>3000</v>
      </c>
      <c r="CL8" s="138">
        <f>IFERROR(CK8/CG8,"-")</f>
        <v>3000</v>
      </c>
      <c r="CM8" s="139">
        <v>1</v>
      </c>
      <c r="CN8" s="139"/>
      <c r="CO8" s="139"/>
      <c r="CP8" s="140">
        <v>3</v>
      </c>
      <c r="CQ8" s="141">
        <v>11000</v>
      </c>
      <c r="CR8" s="141">
        <v>5000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73</v>
      </c>
      <c r="C9" s="189" t="s">
        <v>58</v>
      </c>
      <c r="D9" s="189"/>
      <c r="E9" s="189" t="s">
        <v>74</v>
      </c>
      <c r="F9" s="189" t="s">
        <v>75</v>
      </c>
      <c r="G9" s="189" t="s">
        <v>61</v>
      </c>
      <c r="H9" s="89" t="s">
        <v>62</v>
      </c>
      <c r="I9" s="89" t="s">
        <v>63</v>
      </c>
      <c r="J9" s="190" t="s">
        <v>76</v>
      </c>
      <c r="K9" s="181"/>
      <c r="L9" s="80">
        <v>13</v>
      </c>
      <c r="M9" s="80">
        <v>0</v>
      </c>
      <c r="N9" s="80">
        <v>43</v>
      </c>
      <c r="O9" s="91">
        <v>6</v>
      </c>
      <c r="P9" s="92">
        <v>0</v>
      </c>
      <c r="Q9" s="93">
        <f>O9+P9</f>
        <v>6</v>
      </c>
      <c r="R9" s="81">
        <f>IFERROR(Q9/N9,"-")</f>
        <v>0.13953488372093</v>
      </c>
      <c r="S9" s="80">
        <v>0</v>
      </c>
      <c r="T9" s="80">
        <v>1</v>
      </c>
      <c r="U9" s="81">
        <f>IFERROR(T9/(Q9),"-")</f>
        <v>0.16666666666667</v>
      </c>
      <c r="V9" s="82"/>
      <c r="W9" s="83">
        <v>1</v>
      </c>
      <c r="X9" s="81">
        <f>IF(Q9=0,"-",W9/Q9)</f>
        <v>0.16666666666667</v>
      </c>
      <c r="Y9" s="186">
        <v>3000</v>
      </c>
      <c r="Z9" s="187">
        <f>IFERROR(Y9/Q9,"-")</f>
        <v>500</v>
      </c>
      <c r="AA9" s="187">
        <f>IFERROR(Y9/W9,"-")</f>
        <v>3000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>
        <v>1</v>
      </c>
      <c r="AX9" s="107">
        <f>IF(Q9=0,"",IF(AW9=0,"",(AW9/Q9)))</f>
        <v>0.16666666666667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/>
      <c r="BG9" s="113">
        <f>IF(Q9=0,"",IF(BF9=0,"",(BF9/Q9)))</f>
        <v>0</v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>
        <v>4</v>
      </c>
      <c r="BP9" s="120">
        <f>IF(Q9=0,"",IF(BO9=0,"",(BO9/Q9)))</f>
        <v>0.66666666666667</v>
      </c>
      <c r="BQ9" s="121">
        <v>1</v>
      </c>
      <c r="BR9" s="122">
        <f>IFERROR(BQ9/BO9,"-")</f>
        <v>0.25</v>
      </c>
      <c r="BS9" s="123">
        <v>3000</v>
      </c>
      <c r="BT9" s="124">
        <f>IFERROR(BS9/BO9,"-")</f>
        <v>750</v>
      </c>
      <c r="BU9" s="125">
        <v>1</v>
      </c>
      <c r="BV9" s="125"/>
      <c r="BW9" s="125"/>
      <c r="BX9" s="126">
        <v>1</v>
      </c>
      <c r="BY9" s="127">
        <f>IF(Q9=0,"",IF(BX9=0,"",(BX9/Q9)))</f>
        <v>0.16666666666667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1</v>
      </c>
      <c r="CQ9" s="141">
        <v>3000</v>
      </c>
      <c r="CR9" s="141">
        <v>3000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77</v>
      </c>
      <c r="C10" s="189" t="s">
        <v>58</v>
      </c>
      <c r="D10" s="189"/>
      <c r="E10" s="189" t="s">
        <v>78</v>
      </c>
      <c r="F10" s="189" t="s">
        <v>78</v>
      </c>
      <c r="G10" s="189" t="s">
        <v>79</v>
      </c>
      <c r="H10" s="89" t="s">
        <v>80</v>
      </c>
      <c r="I10" s="89"/>
      <c r="J10" s="89"/>
      <c r="K10" s="181"/>
      <c r="L10" s="80">
        <v>189</v>
      </c>
      <c r="M10" s="80">
        <v>98</v>
      </c>
      <c r="N10" s="80">
        <v>66</v>
      </c>
      <c r="O10" s="91">
        <v>30</v>
      </c>
      <c r="P10" s="92">
        <v>0</v>
      </c>
      <c r="Q10" s="93">
        <f>O10+P10</f>
        <v>30</v>
      </c>
      <c r="R10" s="81">
        <f>IFERROR(Q10/N10,"-")</f>
        <v>0.45454545454545</v>
      </c>
      <c r="S10" s="80">
        <v>2</v>
      </c>
      <c r="T10" s="80">
        <v>4</v>
      </c>
      <c r="U10" s="81">
        <f>IFERROR(T10/(Q10),"-")</f>
        <v>0.13333333333333</v>
      </c>
      <c r="V10" s="82"/>
      <c r="W10" s="83">
        <v>2</v>
      </c>
      <c r="X10" s="81">
        <f>IF(Q10=0,"-",W10/Q10)</f>
        <v>0.066666666666667</v>
      </c>
      <c r="Y10" s="186">
        <v>341000</v>
      </c>
      <c r="Z10" s="187">
        <f>IFERROR(Y10/Q10,"-")</f>
        <v>11366.666666667</v>
      </c>
      <c r="AA10" s="187">
        <f>IFERROR(Y10/W10,"-")</f>
        <v>170500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>
        <v>1</v>
      </c>
      <c r="AX10" s="107">
        <f>IF(Q10=0,"",IF(AW10=0,"",(AW10/Q10)))</f>
        <v>0.033333333333333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2</v>
      </c>
      <c r="BG10" s="113">
        <f>IF(Q10=0,"",IF(BF10=0,"",(BF10/Q10)))</f>
        <v>0.066666666666667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8</v>
      </c>
      <c r="BP10" s="120">
        <f>IF(Q10=0,"",IF(BO10=0,"",(BO10/Q10)))</f>
        <v>0.26666666666667</v>
      </c>
      <c r="BQ10" s="121">
        <v>1</v>
      </c>
      <c r="BR10" s="122">
        <f>IFERROR(BQ10/BO10,"-")</f>
        <v>0.125</v>
      </c>
      <c r="BS10" s="123">
        <v>3000</v>
      </c>
      <c r="BT10" s="124">
        <f>IFERROR(BS10/BO10,"-")</f>
        <v>375</v>
      </c>
      <c r="BU10" s="125">
        <v>1</v>
      </c>
      <c r="BV10" s="125"/>
      <c r="BW10" s="125"/>
      <c r="BX10" s="126">
        <v>15</v>
      </c>
      <c r="BY10" s="127">
        <f>IF(Q10=0,"",IF(BX10=0,"",(BX10/Q10)))</f>
        <v>0.5</v>
      </c>
      <c r="BZ10" s="128">
        <v>5</v>
      </c>
      <c r="CA10" s="129">
        <f>IFERROR(BZ10/BX10,"-")</f>
        <v>0.33333333333333</v>
      </c>
      <c r="CB10" s="130">
        <v>387000</v>
      </c>
      <c r="CC10" s="131">
        <f>IFERROR(CB10/BX10,"-")</f>
        <v>25800</v>
      </c>
      <c r="CD10" s="132">
        <v>2</v>
      </c>
      <c r="CE10" s="132"/>
      <c r="CF10" s="132">
        <v>3</v>
      </c>
      <c r="CG10" s="133">
        <v>4</v>
      </c>
      <c r="CH10" s="134">
        <f>IF(Q10=0,"",IF(CG10=0,"",(CG10/Q10)))</f>
        <v>0.13333333333333</v>
      </c>
      <c r="CI10" s="135"/>
      <c r="CJ10" s="136">
        <f>IFERROR(CI10/CG10,"-")</f>
        <v>0</v>
      </c>
      <c r="CK10" s="137"/>
      <c r="CL10" s="138">
        <f>IFERROR(CK10/CG10,"-")</f>
        <v>0</v>
      </c>
      <c r="CM10" s="139"/>
      <c r="CN10" s="139"/>
      <c r="CO10" s="139"/>
      <c r="CP10" s="140">
        <v>2</v>
      </c>
      <c r="CQ10" s="141">
        <v>341000</v>
      </c>
      <c r="CR10" s="141">
        <v>328000</v>
      </c>
      <c r="CS10" s="141"/>
      <c r="CT10" s="142" t="str">
        <f>IF(AND(CR10=0,CS10=0),"",IF(AND(CR10&lt;=100000,CS10&lt;=100000),"",IF(CR10/CQ10&gt;0.7,"男高",IF(CS10/CQ10&gt;0.7,"女高",""))))</f>
        <v>男高</v>
      </c>
    </row>
    <row r="11" spans="1:99">
      <c r="A11" s="79">
        <f>AC11</f>
        <v>3.2</v>
      </c>
      <c r="B11" s="189" t="s">
        <v>81</v>
      </c>
      <c r="C11" s="189" t="s">
        <v>58</v>
      </c>
      <c r="D11" s="189"/>
      <c r="E11" s="189" t="s">
        <v>59</v>
      </c>
      <c r="F11" s="189" t="s">
        <v>60</v>
      </c>
      <c r="G11" s="189" t="s">
        <v>82</v>
      </c>
      <c r="H11" s="89" t="s">
        <v>83</v>
      </c>
      <c r="I11" s="89" t="s">
        <v>84</v>
      </c>
      <c r="J11" s="89" t="s">
        <v>68</v>
      </c>
      <c r="K11" s="181">
        <v>250000</v>
      </c>
      <c r="L11" s="80">
        <v>5</v>
      </c>
      <c r="M11" s="80">
        <v>0</v>
      </c>
      <c r="N11" s="80">
        <v>35</v>
      </c>
      <c r="O11" s="91">
        <v>3</v>
      </c>
      <c r="P11" s="92">
        <v>0</v>
      </c>
      <c r="Q11" s="93">
        <f>O11+P11</f>
        <v>3</v>
      </c>
      <c r="R11" s="81">
        <f>IFERROR(Q11/N11,"-")</f>
        <v>0.085714285714286</v>
      </c>
      <c r="S11" s="80">
        <v>1</v>
      </c>
      <c r="T11" s="80">
        <v>0</v>
      </c>
      <c r="U11" s="81">
        <f>IFERROR(T11/(Q11),"-")</f>
        <v>0</v>
      </c>
      <c r="V11" s="82">
        <f>IFERROR(K11/SUM(Q11:Q16),"-")</f>
        <v>17857.142857143</v>
      </c>
      <c r="W11" s="83">
        <v>0</v>
      </c>
      <c r="X11" s="81">
        <f>IF(Q11=0,"-",W11/Q11)</f>
        <v>0</v>
      </c>
      <c r="Y11" s="186">
        <v>0</v>
      </c>
      <c r="Z11" s="187">
        <f>IFERROR(Y11/Q11,"-")</f>
        <v>0</v>
      </c>
      <c r="AA11" s="187" t="str">
        <f>IFERROR(Y11/W11,"-")</f>
        <v>-</v>
      </c>
      <c r="AB11" s="181">
        <f>SUM(Y11:Y16)-SUM(K11:K16)</f>
        <v>550000</v>
      </c>
      <c r="AC11" s="85">
        <f>SUM(Y11:Y16)/SUM(K11:K16)</f>
        <v>3.2</v>
      </c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>
        <f>IF(Q11=0,"",IF(BF11=0,"",(BF11/Q11)))</f>
        <v>0</v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>
        <v>3</v>
      </c>
      <c r="BP11" s="120">
        <f>IF(Q11=0,"",IF(BO11=0,"",(BO11/Q11)))</f>
        <v>1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/>
      <c r="BY11" s="127">
        <f>IF(Q11=0,"",IF(BX11=0,"",(BX11/Q11)))</f>
        <v>0</v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85</v>
      </c>
      <c r="C12" s="189" t="s">
        <v>58</v>
      </c>
      <c r="D12" s="189"/>
      <c r="E12" s="189" t="s">
        <v>66</v>
      </c>
      <c r="F12" s="189" t="s">
        <v>67</v>
      </c>
      <c r="G12" s="189" t="s">
        <v>61</v>
      </c>
      <c r="H12" s="89" t="s">
        <v>83</v>
      </c>
      <c r="I12" s="89" t="s">
        <v>84</v>
      </c>
      <c r="J12" s="89" t="s">
        <v>86</v>
      </c>
      <c r="K12" s="181"/>
      <c r="L12" s="80">
        <v>2</v>
      </c>
      <c r="M12" s="80">
        <v>0</v>
      </c>
      <c r="N12" s="80">
        <v>8</v>
      </c>
      <c r="O12" s="91">
        <v>2</v>
      </c>
      <c r="P12" s="92">
        <v>0</v>
      </c>
      <c r="Q12" s="93">
        <f>O12+P12</f>
        <v>2</v>
      </c>
      <c r="R12" s="81">
        <f>IFERROR(Q12/N12,"-")</f>
        <v>0.25</v>
      </c>
      <c r="S12" s="80">
        <v>0</v>
      </c>
      <c r="T12" s="80">
        <v>0</v>
      </c>
      <c r="U12" s="81">
        <f>IFERROR(T12/(Q12),"-")</f>
        <v>0</v>
      </c>
      <c r="V12" s="82"/>
      <c r="W12" s="83">
        <v>0</v>
      </c>
      <c r="X12" s="81">
        <f>IF(Q12=0,"-",W12/Q12)</f>
        <v>0</v>
      </c>
      <c r="Y12" s="186">
        <v>0</v>
      </c>
      <c r="Z12" s="187">
        <f>IFERROR(Y12/Q12,"-")</f>
        <v>0</v>
      </c>
      <c r="AA12" s="187" t="str">
        <f>IFERROR(Y12/W12,"-")</f>
        <v>-</v>
      </c>
      <c r="AB12" s="181"/>
      <c r="AC12" s="85"/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>
        <v>1</v>
      </c>
      <c r="BG12" s="113">
        <f>IF(Q12=0,"",IF(BF12=0,"",(BF12/Q12)))</f>
        <v>0.5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1</v>
      </c>
      <c r="BP12" s="120">
        <f>IF(Q12=0,"",IF(BO12=0,"",(BO12/Q12)))</f>
        <v>0.5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/>
      <c r="BY12" s="127">
        <f>IF(Q12=0,"",IF(BX12=0,"",(BX12/Q12)))</f>
        <v>0</v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87</v>
      </c>
      <c r="C13" s="189" t="s">
        <v>58</v>
      </c>
      <c r="D13" s="189"/>
      <c r="E13" s="189" t="s">
        <v>88</v>
      </c>
      <c r="F13" s="189" t="s">
        <v>89</v>
      </c>
      <c r="G13" s="189" t="s">
        <v>82</v>
      </c>
      <c r="H13" s="89" t="s">
        <v>83</v>
      </c>
      <c r="I13" s="89" t="s">
        <v>84</v>
      </c>
      <c r="J13" s="191" t="s">
        <v>90</v>
      </c>
      <c r="K13" s="181"/>
      <c r="L13" s="80">
        <v>0</v>
      </c>
      <c r="M13" s="80">
        <v>0</v>
      </c>
      <c r="N13" s="80">
        <v>12</v>
      </c>
      <c r="O13" s="91">
        <v>0</v>
      </c>
      <c r="P13" s="92">
        <v>0</v>
      </c>
      <c r="Q13" s="93">
        <f>O13+P13</f>
        <v>0</v>
      </c>
      <c r="R13" s="81">
        <f>IFERROR(Q13/N13,"-")</f>
        <v>0</v>
      </c>
      <c r="S13" s="80">
        <v>0</v>
      </c>
      <c r="T13" s="80">
        <v>0</v>
      </c>
      <c r="U13" s="81" t="str">
        <f>IFERROR(T13/(Q13),"-")</f>
        <v>-</v>
      </c>
      <c r="V13" s="82"/>
      <c r="W13" s="83">
        <v>0</v>
      </c>
      <c r="X13" s="81" t="str">
        <f>IF(Q13=0,"-",W13/Q13)</f>
        <v>-</v>
      </c>
      <c r="Y13" s="186">
        <v>0</v>
      </c>
      <c r="Z13" s="187" t="str">
        <f>IFERROR(Y13/Q13,"-")</f>
        <v>-</v>
      </c>
      <c r="AA13" s="187" t="str">
        <f>IFERROR(Y13/W13,"-")</f>
        <v>-</v>
      </c>
      <c r="AB13" s="181"/>
      <c r="AC13" s="85"/>
      <c r="AD13" s="78"/>
      <c r="AE13" s="94"/>
      <c r="AF13" s="95" t="str">
        <f>IF(Q13=0,"",IF(AE13=0,"",(AE13/Q13)))</f>
        <v/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 t="str">
        <f>IF(Q13=0,"",IF(AN13=0,"",(AN13/Q13)))</f>
        <v/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 t="str">
        <f>IF(Q13=0,"",IF(AW13=0,"",(AW13/Q13)))</f>
        <v/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 t="str">
        <f>IF(Q13=0,"",IF(BF13=0,"",(BF13/Q13)))</f>
        <v/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 t="str">
        <f>IF(Q13=0,"",IF(BO13=0,"",(BO13/Q13)))</f>
        <v/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 t="str">
        <f>IF(Q13=0,"",IF(BX13=0,"",(BX13/Q13)))</f>
        <v/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 t="str">
        <f>IF(Q13=0,"",IF(CG13=0,"",(CG13/Q13)))</f>
        <v/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91</v>
      </c>
      <c r="C14" s="189" t="s">
        <v>58</v>
      </c>
      <c r="D14" s="189"/>
      <c r="E14" s="189" t="s">
        <v>74</v>
      </c>
      <c r="F14" s="189" t="s">
        <v>75</v>
      </c>
      <c r="G14" s="189" t="s">
        <v>61</v>
      </c>
      <c r="H14" s="89" t="s">
        <v>83</v>
      </c>
      <c r="I14" s="89" t="s">
        <v>84</v>
      </c>
      <c r="J14" s="89" t="s">
        <v>92</v>
      </c>
      <c r="K14" s="181"/>
      <c r="L14" s="80">
        <v>0</v>
      </c>
      <c r="M14" s="80">
        <v>0</v>
      </c>
      <c r="N14" s="80">
        <v>10</v>
      </c>
      <c r="O14" s="91">
        <v>0</v>
      </c>
      <c r="P14" s="92">
        <v>0</v>
      </c>
      <c r="Q14" s="93">
        <f>O14+P14</f>
        <v>0</v>
      </c>
      <c r="R14" s="81">
        <f>IFERROR(Q14/N14,"-")</f>
        <v>0</v>
      </c>
      <c r="S14" s="80">
        <v>0</v>
      </c>
      <c r="T14" s="80">
        <v>0</v>
      </c>
      <c r="U14" s="81" t="str">
        <f>IFERROR(T14/(Q14),"-")</f>
        <v>-</v>
      </c>
      <c r="V14" s="82"/>
      <c r="W14" s="83">
        <v>0</v>
      </c>
      <c r="X14" s="81" t="str">
        <f>IF(Q14=0,"-",W14/Q14)</f>
        <v>-</v>
      </c>
      <c r="Y14" s="186">
        <v>0</v>
      </c>
      <c r="Z14" s="187" t="str">
        <f>IFERROR(Y14/Q14,"-")</f>
        <v>-</v>
      </c>
      <c r="AA14" s="187" t="str">
        <f>IFERROR(Y14/W14,"-")</f>
        <v>-</v>
      </c>
      <c r="AB14" s="181"/>
      <c r="AC14" s="85"/>
      <c r="AD14" s="78"/>
      <c r="AE14" s="94"/>
      <c r="AF14" s="95" t="str">
        <f>IF(Q14=0,"",IF(AE14=0,"",(AE14/Q14)))</f>
        <v/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 t="str">
        <f>IF(Q14=0,"",IF(AN14=0,"",(AN14/Q14)))</f>
        <v/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 t="str">
        <f>IF(Q14=0,"",IF(AW14=0,"",(AW14/Q14)))</f>
        <v/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 t="str">
        <f>IF(Q14=0,"",IF(BF14=0,"",(BF14/Q14)))</f>
        <v/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/>
      <c r="BP14" s="120" t="str">
        <f>IF(Q14=0,"",IF(BO14=0,"",(BO14/Q14)))</f>
        <v/>
      </c>
      <c r="BQ14" s="121"/>
      <c r="BR14" s="122" t="str">
        <f>IFERROR(BQ14/BO14,"-")</f>
        <v>-</v>
      </c>
      <c r="BS14" s="123"/>
      <c r="BT14" s="124" t="str">
        <f>IFERROR(BS14/BO14,"-")</f>
        <v>-</v>
      </c>
      <c r="BU14" s="125"/>
      <c r="BV14" s="125"/>
      <c r="BW14" s="125"/>
      <c r="BX14" s="126"/>
      <c r="BY14" s="127" t="str">
        <f>IF(Q14=0,"",IF(BX14=0,"",(BX14/Q14)))</f>
        <v/>
      </c>
      <c r="BZ14" s="128"/>
      <c r="CA14" s="129" t="str">
        <f>IFERROR(BZ14/BX14,"-")</f>
        <v>-</v>
      </c>
      <c r="CB14" s="130"/>
      <c r="CC14" s="131" t="str">
        <f>IFERROR(CB14/BX14,"-")</f>
        <v>-</v>
      </c>
      <c r="CD14" s="132"/>
      <c r="CE14" s="132"/>
      <c r="CF14" s="132"/>
      <c r="CG14" s="133"/>
      <c r="CH14" s="134" t="str">
        <f>IF(Q14=0,"",IF(CG14=0,"",(CG14/Q14)))</f>
        <v/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93</v>
      </c>
      <c r="C15" s="189" t="s">
        <v>58</v>
      </c>
      <c r="D15" s="189"/>
      <c r="E15" s="189" t="s">
        <v>94</v>
      </c>
      <c r="F15" s="189" t="s">
        <v>71</v>
      </c>
      <c r="G15" s="189" t="s">
        <v>82</v>
      </c>
      <c r="H15" s="89" t="s">
        <v>83</v>
      </c>
      <c r="I15" s="89" t="s">
        <v>84</v>
      </c>
      <c r="J15" s="89" t="s">
        <v>95</v>
      </c>
      <c r="K15" s="181"/>
      <c r="L15" s="80">
        <v>2</v>
      </c>
      <c r="M15" s="80">
        <v>0</v>
      </c>
      <c r="N15" s="80">
        <v>33</v>
      </c>
      <c r="O15" s="91">
        <v>2</v>
      </c>
      <c r="P15" s="92">
        <v>0</v>
      </c>
      <c r="Q15" s="93">
        <f>O15+P15</f>
        <v>2</v>
      </c>
      <c r="R15" s="81">
        <f>IFERROR(Q15/N15,"-")</f>
        <v>0.060606060606061</v>
      </c>
      <c r="S15" s="80">
        <v>0</v>
      </c>
      <c r="T15" s="80">
        <v>1</v>
      </c>
      <c r="U15" s="81">
        <f>IFERROR(T15/(Q15),"-")</f>
        <v>0.5</v>
      </c>
      <c r="V15" s="82"/>
      <c r="W15" s="83">
        <v>1</v>
      </c>
      <c r="X15" s="81">
        <f>IF(Q15=0,"-",W15/Q15)</f>
        <v>0.5</v>
      </c>
      <c r="Y15" s="186">
        <v>436000</v>
      </c>
      <c r="Z15" s="187">
        <f>IFERROR(Y15/Q15,"-")</f>
        <v>218000</v>
      </c>
      <c r="AA15" s="187">
        <f>IFERROR(Y15/W15,"-")</f>
        <v>436000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>
        <v>1</v>
      </c>
      <c r="BP15" s="120">
        <f>IF(Q15=0,"",IF(BO15=0,"",(BO15/Q15)))</f>
        <v>0.5</v>
      </c>
      <c r="BQ15" s="121">
        <v>1</v>
      </c>
      <c r="BR15" s="122">
        <f>IFERROR(BQ15/BO15,"-")</f>
        <v>1</v>
      </c>
      <c r="BS15" s="123">
        <v>436000</v>
      </c>
      <c r="BT15" s="124">
        <f>IFERROR(BS15/BO15,"-")</f>
        <v>436000</v>
      </c>
      <c r="BU15" s="125"/>
      <c r="BV15" s="125"/>
      <c r="BW15" s="125">
        <v>1</v>
      </c>
      <c r="BX15" s="126">
        <v>1</v>
      </c>
      <c r="BY15" s="127">
        <f>IF(Q15=0,"",IF(BX15=0,"",(BX15/Q15)))</f>
        <v>0.5</v>
      </c>
      <c r="BZ15" s="128"/>
      <c r="CA15" s="129">
        <f>IFERROR(BZ15/BX15,"-")</f>
        <v>0</v>
      </c>
      <c r="CB15" s="130"/>
      <c r="CC15" s="131">
        <f>IFERROR(CB15/BX15,"-")</f>
        <v>0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1</v>
      </c>
      <c r="CQ15" s="141">
        <v>436000</v>
      </c>
      <c r="CR15" s="141">
        <v>436000</v>
      </c>
      <c r="CS15" s="141"/>
      <c r="CT15" s="142" t="str">
        <f>IF(AND(CR15=0,CS15=0),"",IF(AND(CR15&lt;=100000,CS15&lt;=100000),"",IF(CR15/CQ15&gt;0.7,"男高",IF(CS15/CQ15&gt;0.7,"女高",""))))</f>
        <v>男高</v>
      </c>
    </row>
    <row r="16" spans="1:99">
      <c r="A16" s="79"/>
      <c r="B16" s="189" t="s">
        <v>96</v>
      </c>
      <c r="C16" s="189" t="s">
        <v>58</v>
      </c>
      <c r="D16" s="189"/>
      <c r="E16" s="189" t="s">
        <v>78</v>
      </c>
      <c r="F16" s="189" t="s">
        <v>78</v>
      </c>
      <c r="G16" s="189" t="s">
        <v>79</v>
      </c>
      <c r="H16" s="89" t="s">
        <v>80</v>
      </c>
      <c r="I16" s="89"/>
      <c r="J16" s="89"/>
      <c r="K16" s="181"/>
      <c r="L16" s="80">
        <v>47</v>
      </c>
      <c r="M16" s="80">
        <v>30</v>
      </c>
      <c r="N16" s="80">
        <v>19</v>
      </c>
      <c r="O16" s="91">
        <v>7</v>
      </c>
      <c r="P16" s="92">
        <v>0</v>
      </c>
      <c r="Q16" s="93">
        <f>O16+P16</f>
        <v>7</v>
      </c>
      <c r="R16" s="81">
        <f>IFERROR(Q16/N16,"-")</f>
        <v>0.36842105263158</v>
      </c>
      <c r="S16" s="80">
        <v>2</v>
      </c>
      <c r="T16" s="80">
        <v>0</v>
      </c>
      <c r="U16" s="81">
        <f>IFERROR(T16/(Q16),"-")</f>
        <v>0</v>
      </c>
      <c r="V16" s="82"/>
      <c r="W16" s="83">
        <v>1</v>
      </c>
      <c r="X16" s="81">
        <f>IF(Q16=0,"-",W16/Q16)</f>
        <v>0.14285714285714</v>
      </c>
      <c r="Y16" s="186">
        <v>364000</v>
      </c>
      <c r="Z16" s="187">
        <f>IFERROR(Y16/Q16,"-")</f>
        <v>52000</v>
      </c>
      <c r="AA16" s="187">
        <f>IFERROR(Y16/W16,"-")</f>
        <v>364000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>
        <f>IF(Q16=0,"",IF(BF16=0,"",(BF16/Q16)))</f>
        <v>0</v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>
        <v>4</v>
      </c>
      <c r="BP16" s="120">
        <f>IF(Q16=0,"",IF(BO16=0,"",(BO16/Q16)))</f>
        <v>0.57142857142857</v>
      </c>
      <c r="BQ16" s="121">
        <v>1</v>
      </c>
      <c r="BR16" s="122">
        <f>IFERROR(BQ16/BO16,"-")</f>
        <v>0.25</v>
      </c>
      <c r="BS16" s="123">
        <v>22000</v>
      </c>
      <c r="BT16" s="124">
        <f>IFERROR(BS16/BO16,"-")</f>
        <v>5500</v>
      </c>
      <c r="BU16" s="125"/>
      <c r="BV16" s="125"/>
      <c r="BW16" s="125">
        <v>1</v>
      </c>
      <c r="BX16" s="126">
        <v>3</v>
      </c>
      <c r="BY16" s="127">
        <f>IF(Q16=0,"",IF(BX16=0,"",(BX16/Q16)))</f>
        <v>0.42857142857143</v>
      </c>
      <c r="BZ16" s="128">
        <v>1</v>
      </c>
      <c r="CA16" s="129">
        <f>IFERROR(BZ16/BX16,"-")</f>
        <v>0.33333333333333</v>
      </c>
      <c r="CB16" s="130">
        <v>366000</v>
      </c>
      <c r="CC16" s="131">
        <f>IFERROR(CB16/BX16,"-")</f>
        <v>122000</v>
      </c>
      <c r="CD16" s="132"/>
      <c r="CE16" s="132"/>
      <c r="CF16" s="132">
        <v>1</v>
      </c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1</v>
      </c>
      <c r="CQ16" s="141">
        <v>364000</v>
      </c>
      <c r="CR16" s="141">
        <v>366000</v>
      </c>
      <c r="CS16" s="141"/>
      <c r="CT16" s="142" t="str">
        <f>IF(AND(CR16=0,CS16=0),"",IF(AND(CR16&lt;=100000,CS16&lt;=100000),"",IF(CR16/CQ16&gt;0.7,"男高",IF(CS16/CQ16&gt;0.7,"女高",""))))</f>
        <v>男高</v>
      </c>
    </row>
    <row r="17" spans="1:99">
      <c r="A17" s="79">
        <f>AC17</f>
        <v>1.6825</v>
      </c>
      <c r="B17" s="189" t="s">
        <v>97</v>
      </c>
      <c r="C17" s="189" t="s">
        <v>58</v>
      </c>
      <c r="D17" s="189"/>
      <c r="E17" s="189" t="s">
        <v>98</v>
      </c>
      <c r="F17" s="189" t="s">
        <v>99</v>
      </c>
      <c r="G17" s="189" t="s">
        <v>82</v>
      </c>
      <c r="H17" s="89" t="s">
        <v>100</v>
      </c>
      <c r="I17" s="89" t="s">
        <v>101</v>
      </c>
      <c r="J17" s="89" t="s">
        <v>102</v>
      </c>
      <c r="K17" s="181">
        <v>400000</v>
      </c>
      <c r="L17" s="80">
        <v>24</v>
      </c>
      <c r="M17" s="80">
        <v>0</v>
      </c>
      <c r="N17" s="80">
        <v>149</v>
      </c>
      <c r="O17" s="91">
        <v>8</v>
      </c>
      <c r="P17" s="92">
        <v>0</v>
      </c>
      <c r="Q17" s="93">
        <f>O17+P17</f>
        <v>8</v>
      </c>
      <c r="R17" s="81">
        <f>IFERROR(Q17/N17,"-")</f>
        <v>0.053691275167785</v>
      </c>
      <c r="S17" s="80">
        <v>0</v>
      </c>
      <c r="T17" s="80">
        <v>3</v>
      </c>
      <c r="U17" s="81">
        <f>IFERROR(T17/(Q17),"-")</f>
        <v>0.375</v>
      </c>
      <c r="V17" s="82">
        <f>IFERROR(K17/SUM(Q17:Q21),"-")</f>
        <v>7843.137254902</v>
      </c>
      <c r="W17" s="83">
        <v>2</v>
      </c>
      <c r="X17" s="81">
        <f>IF(Q17=0,"-",W17/Q17)</f>
        <v>0.25</v>
      </c>
      <c r="Y17" s="186">
        <v>8000</v>
      </c>
      <c r="Z17" s="187">
        <f>IFERROR(Y17/Q17,"-")</f>
        <v>1000</v>
      </c>
      <c r="AA17" s="187">
        <f>IFERROR(Y17/W17,"-")</f>
        <v>4000</v>
      </c>
      <c r="AB17" s="181">
        <f>SUM(Y17:Y21)-SUM(K17:K21)</f>
        <v>273000</v>
      </c>
      <c r="AC17" s="85">
        <f>SUM(Y17:Y21)/SUM(K17:K21)</f>
        <v>1.6825</v>
      </c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>
        <v>2</v>
      </c>
      <c r="BG17" s="113">
        <f>IF(Q17=0,"",IF(BF17=0,"",(BF17/Q17)))</f>
        <v>0.25</v>
      </c>
      <c r="BH17" s="112"/>
      <c r="BI17" s="114">
        <f>IFERROR(BH17/BF17,"-")</f>
        <v>0</v>
      </c>
      <c r="BJ17" s="115"/>
      <c r="BK17" s="116">
        <f>IFERROR(BJ17/BF17,"-")</f>
        <v>0</v>
      </c>
      <c r="BL17" s="117"/>
      <c r="BM17" s="117"/>
      <c r="BN17" s="117"/>
      <c r="BO17" s="119">
        <v>5</v>
      </c>
      <c r="BP17" s="120">
        <f>IF(Q17=0,"",IF(BO17=0,"",(BO17/Q17)))</f>
        <v>0.625</v>
      </c>
      <c r="BQ17" s="121">
        <v>1</v>
      </c>
      <c r="BR17" s="122">
        <f>IFERROR(BQ17/BO17,"-")</f>
        <v>0.2</v>
      </c>
      <c r="BS17" s="123">
        <v>3000</v>
      </c>
      <c r="BT17" s="124">
        <f>IFERROR(BS17/BO17,"-")</f>
        <v>600</v>
      </c>
      <c r="BU17" s="125">
        <v>1</v>
      </c>
      <c r="BV17" s="125"/>
      <c r="BW17" s="125"/>
      <c r="BX17" s="126">
        <v>1</v>
      </c>
      <c r="BY17" s="127">
        <f>IF(Q17=0,"",IF(BX17=0,"",(BX17/Q17)))</f>
        <v>0.125</v>
      </c>
      <c r="BZ17" s="128">
        <v>1</v>
      </c>
      <c r="CA17" s="129">
        <f>IFERROR(BZ17/BX17,"-")</f>
        <v>1</v>
      </c>
      <c r="CB17" s="130">
        <v>5000</v>
      </c>
      <c r="CC17" s="131">
        <f>IFERROR(CB17/BX17,"-")</f>
        <v>5000</v>
      </c>
      <c r="CD17" s="132">
        <v>1</v>
      </c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2</v>
      </c>
      <c r="CQ17" s="141">
        <v>8000</v>
      </c>
      <c r="CR17" s="141">
        <v>5000</v>
      </c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103</v>
      </c>
      <c r="C18" s="189" t="s">
        <v>58</v>
      </c>
      <c r="D18" s="189"/>
      <c r="E18" s="189" t="s">
        <v>104</v>
      </c>
      <c r="F18" s="189" t="s">
        <v>105</v>
      </c>
      <c r="G18" s="189" t="s">
        <v>61</v>
      </c>
      <c r="H18" s="89"/>
      <c r="I18" s="89" t="s">
        <v>101</v>
      </c>
      <c r="J18" s="89"/>
      <c r="K18" s="181"/>
      <c r="L18" s="80">
        <v>19</v>
      </c>
      <c r="M18" s="80">
        <v>0</v>
      </c>
      <c r="N18" s="80">
        <v>69</v>
      </c>
      <c r="O18" s="91">
        <v>5</v>
      </c>
      <c r="P18" s="92">
        <v>0</v>
      </c>
      <c r="Q18" s="93">
        <f>O18+P18</f>
        <v>5</v>
      </c>
      <c r="R18" s="81">
        <f>IFERROR(Q18/N18,"-")</f>
        <v>0.072463768115942</v>
      </c>
      <c r="S18" s="80">
        <v>0</v>
      </c>
      <c r="T18" s="80">
        <v>3</v>
      </c>
      <c r="U18" s="81">
        <f>IFERROR(T18/(Q18),"-")</f>
        <v>0.6</v>
      </c>
      <c r="V18" s="82"/>
      <c r="W18" s="83">
        <v>2</v>
      </c>
      <c r="X18" s="81">
        <f>IF(Q18=0,"-",W18/Q18)</f>
        <v>0.4</v>
      </c>
      <c r="Y18" s="186">
        <v>20000</v>
      </c>
      <c r="Z18" s="187">
        <f>IFERROR(Y18/Q18,"-")</f>
        <v>4000</v>
      </c>
      <c r="AA18" s="187">
        <f>IFERROR(Y18/W18,"-")</f>
        <v>10000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>
        <f>IF(Q18=0,"",IF(BF18=0,"",(BF18/Q18)))</f>
        <v>0</v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>
        <v>3</v>
      </c>
      <c r="BP18" s="120">
        <f>IF(Q18=0,"",IF(BO18=0,"",(BO18/Q18)))</f>
        <v>0.6</v>
      </c>
      <c r="BQ18" s="121">
        <v>2</v>
      </c>
      <c r="BR18" s="122">
        <f>IFERROR(BQ18/BO18,"-")</f>
        <v>0.66666666666667</v>
      </c>
      <c r="BS18" s="123">
        <v>20000</v>
      </c>
      <c r="BT18" s="124">
        <f>IFERROR(BS18/BO18,"-")</f>
        <v>6666.6666666667</v>
      </c>
      <c r="BU18" s="125"/>
      <c r="BV18" s="125"/>
      <c r="BW18" s="125">
        <v>2</v>
      </c>
      <c r="BX18" s="126">
        <v>2</v>
      </c>
      <c r="BY18" s="127">
        <f>IF(Q18=0,"",IF(BX18=0,"",(BX18/Q18)))</f>
        <v>0.4</v>
      </c>
      <c r="BZ18" s="128"/>
      <c r="CA18" s="129">
        <f>IFERROR(BZ18/BX18,"-")</f>
        <v>0</v>
      </c>
      <c r="CB18" s="130"/>
      <c r="CC18" s="131">
        <f>IFERROR(CB18/BX18,"-")</f>
        <v>0</v>
      </c>
      <c r="CD18" s="132"/>
      <c r="CE18" s="132"/>
      <c r="CF18" s="132"/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2</v>
      </c>
      <c r="CQ18" s="141">
        <v>20000</v>
      </c>
      <c r="CR18" s="141">
        <v>11000</v>
      </c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106</v>
      </c>
      <c r="C19" s="189" t="s">
        <v>58</v>
      </c>
      <c r="D19" s="189"/>
      <c r="E19" s="189" t="s">
        <v>107</v>
      </c>
      <c r="F19" s="189" t="s">
        <v>108</v>
      </c>
      <c r="G19" s="189" t="s">
        <v>82</v>
      </c>
      <c r="H19" s="89"/>
      <c r="I19" s="89" t="s">
        <v>101</v>
      </c>
      <c r="J19" s="89"/>
      <c r="K19" s="181"/>
      <c r="L19" s="80">
        <v>4</v>
      </c>
      <c r="M19" s="80">
        <v>0</v>
      </c>
      <c r="N19" s="80">
        <v>25</v>
      </c>
      <c r="O19" s="91">
        <v>1</v>
      </c>
      <c r="P19" s="92">
        <v>0</v>
      </c>
      <c r="Q19" s="93">
        <f>O19+P19</f>
        <v>1</v>
      </c>
      <c r="R19" s="81">
        <f>IFERROR(Q19/N19,"-")</f>
        <v>0.04</v>
      </c>
      <c r="S19" s="80">
        <v>0</v>
      </c>
      <c r="T19" s="80">
        <v>0</v>
      </c>
      <c r="U19" s="81">
        <f>IFERROR(T19/(Q19),"-")</f>
        <v>0</v>
      </c>
      <c r="V19" s="82"/>
      <c r="W19" s="83">
        <v>0</v>
      </c>
      <c r="X19" s="81">
        <f>IF(Q19=0,"-",W19/Q19)</f>
        <v>0</v>
      </c>
      <c r="Y19" s="186">
        <v>0</v>
      </c>
      <c r="Z19" s="187">
        <f>IFERROR(Y19/Q19,"-")</f>
        <v>0</v>
      </c>
      <c r="AA19" s="187" t="str">
        <f>IFERROR(Y19/W19,"-")</f>
        <v>-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/>
      <c r="BP19" s="120">
        <f>IF(Q19=0,"",IF(BO19=0,"",(BO19/Q19)))</f>
        <v>0</v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/>
      <c r="BY19" s="127">
        <f>IF(Q19=0,"",IF(BX19=0,"",(BX19/Q19)))</f>
        <v>0</v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>
        <v>1</v>
      </c>
      <c r="CH19" s="134">
        <f>IF(Q19=0,"",IF(CG19=0,"",(CG19/Q19)))</f>
        <v>1</v>
      </c>
      <c r="CI19" s="135"/>
      <c r="CJ19" s="136">
        <f>IFERROR(CI19/CG19,"-")</f>
        <v>0</v>
      </c>
      <c r="CK19" s="137"/>
      <c r="CL19" s="138">
        <f>IFERROR(CK19/CG19,"-")</f>
        <v>0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109</v>
      </c>
      <c r="C20" s="189" t="s">
        <v>58</v>
      </c>
      <c r="D20" s="189"/>
      <c r="E20" s="189" t="s">
        <v>110</v>
      </c>
      <c r="F20" s="189" t="s">
        <v>111</v>
      </c>
      <c r="G20" s="189" t="s">
        <v>61</v>
      </c>
      <c r="H20" s="89"/>
      <c r="I20" s="89" t="s">
        <v>101</v>
      </c>
      <c r="J20" s="89"/>
      <c r="K20" s="181"/>
      <c r="L20" s="80">
        <v>35</v>
      </c>
      <c r="M20" s="80">
        <v>0</v>
      </c>
      <c r="N20" s="80">
        <v>206</v>
      </c>
      <c r="O20" s="91">
        <v>13</v>
      </c>
      <c r="P20" s="92">
        <v>0</v>
      </c>
      <c r="Q20" s="93">
        <f>O20+P20</f>
        <v>13</v>
      </c>
      <c r="R20" s="81">
        <f>IFERROR(Q20/N20,"-")</f>
        <v>0.063106796116505</v>
      </c>
      <c r="S20" s="80">
        <v>1</v>
      </c>
      <c r="T20" s="80">
        <v>5</v>
      </c>
      <c r="U20" s="81">
        <f>IFERROR(T20/(Q20),"-")</f>
        <v>0.38461538461538</v>
      </c>
      <c r="V20" s="82"/>
      <c r="W20" s="83">
        <v>3</v>
      </c>
      <c r="X20" s="81">
        <f>IF(Q20=0,"-",W20/Q20)</f>
        <v>0.23076923076923</v>
      </c>
      <c r="Y20" s="186">
        <v>528000</v>
      </c>
      <c r="Z20" s="187">
        <f>IFERROR(Y20/Q20,"-")</f>
        <v>40615.384615385</v>
      </c>
      <c r="AA20" s="187">
        <f>IFERROR(Y20/W20,"-")</f>
        <v>176000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>
        <v>4</v>
      </c>
      <c r="BG20" s="113">
        <f>IF(Q20=0,"",IF(BF20=0,"",(BF20/Q20)))</f>
        <v>0.30769230769231</v>
      </c>
      <c r="BH20" s="112">
        <v>1</v>
      </c>
      <c r="BI20" s="114">
        <f>IFERROR(BH20/BF20,"-")</f>
        <v>0.25</v>
      </c>
      <c r="BJ20" s="115">
        <v>9000</v>
      </c>
      <c r="BK20" s="116">
        <f>IFERROR(BJ20/BF20,"-")</f>
        <v>2250</v>
      </c>
      <c r="BL20" s="117"/>
      <c r="BM20" s="117"/>
      <c r="BN20" s="117">
        <v>1</v>
      </c>
      <c r="BO20" s="119">
        <v>6</v>
      </c>
      <c r="BP20" s="120">
        <f>IF(Q20=0,"",IF(BO20=0,"",(BO20/Q20)))</f>
        <v>0.46153846153846</v>
      </c>
      <c r="BQ20" s="121"/>
      <c r="BR20" s="122">
        <f>IFERROR(BQ20/BO20,"-")</f>
        <v>0</v>
      </c>
      <c r="BS20" s="123"/>
      <c r="BT20" s="124">
        <f>IFERROR(BS20/BO20,"-")</f>
        <v>0</v>
      </c>
      <c r="BU20" s="125"/>
      <c r="BV20" s="125"/>
      <c r="BW20" s="125"/>
      <c r="BX20" s="126">
        <v>3</v>
      </c>
      <c r="BY20" s="127">
        <f>IF(Q20=0,"",IF(BX20=0,"",(BX20/Q20)))</f>
        <v>0.23076923076923</v>
      </c>
      <c r="BZ20" s="128">
        <v>2</v>
      </c>
      <c r="CA20" s="129">
        <f>IFERROR(BZ20/BX20,"-")</f>
        <v>0.66666666666667</v>
      </c>
      <c r="CB20" s="130">
        <v>519000</v>
      </c>
      <c r="CC20" s="131">
        <f>IFERROR(CB20/BX20,"-")</f>
        <v>173000</v>
      </c>
      <c r="CD20" s="132">
        <v>1</v>
      </c>
      <c r="CE20" s="132"/>
      <c r="CF20" s="132">
        <v>1</v>
      </c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3</v>
      </c>
      <c r="CQ20" s="141">
        <v>528000</v>
      </c>
      <c r="CR20" s="141">
        <v>516000</v>
      </c>
      <c r="CS20" s="141"/>
      <c r="CT20" s="142" t="str">
        <f>IF(AND(CR20=0,CS20=0),"",IF(AND(CR20&lt;=100000,CS20&lt;=100000),"",IF(CR20/CQ20&gt;0.7,"男高",IF(CS20/CQ20&gt;0.7,"女高",""))))</f>
        <v>男高</v>
      </c>
    </row>
    <row r="21" spans="1:99">
      <c r="A21" s="79"/>
      <c r="B21" s="189" t="s">
        <v>112</v>
      </c>
      <c r="C21" s="189" t="s">
        <v>58</v>
      </c>
      <c r="D21" s="189"/>
      <c r="E21" s="189" t="s">
        <v>78</v>
      </c>
      <c r="F21" s="189" t="s">
        <v>78</v>
      </c>
      <c r="G21" s="189" t="s">
        <v>79</v>
      </c>
      <c r="H21" s="89"/>
      <c r="I21" s="89"/>
      <c r="J21" s="89"/>
      <c r="K21" s="181"/>
      <c r="L21" s="80">
        <v>263</v>
      </c>
      <c r="M21" s="80">
        <v>125</v>
      </c>
      <c r="N21" s="80">
        <v>37</v>
      </c>
      <c r="O21" s="91">
        <v>24</v>
      </c>
      <c r="P21" s="92">
        <v>0</v>
      </c>
      <c r="Q21" s="93">
        <f>O21+P21</f>
        <v>24</v>
      </c>
      <c r="R21" s="81">
        <f>IFERROR(Q21/N21,"-")</f>
        <v>0.64864864864865</v>
      </c>
      <c r="S21" s="80">
        <v>3</v>
      </c>
      <c r="T21" s="80">
        <v>4</v>
      </c>
      <c r="U21" s="81">
        <f>IFERROR(T21/(Q21),"-")</f>
        <v>0.16666666666667</v>
      </c>
      <c r="V21" s="82"/>
      <c r="W21" s="83">
        <v>6</v>
      </c>
      <c r="X21" s="81">
        <f>IF(Q21=0,"-",W21/Q21)</f>
        <v>0.25</v>
      </c>
      <c r="Y21" s="186">
        <v>117000</v>
      </c>
      <c r="Z21" s="187">
        <f>IFERROR(Y21/Q21,"-")</f>
        <v>4875</v>
      </c>
      <c r="AA21" s="187">
        <f>IFERROR(Y21/W21,"-")</f>
        <v>19500</v>
      </c>
      <c r="AB21" s="181"/>
      <c r="AC21" s="85"/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>
        <v>1</v>
      </c>
      <c r="AX21" s="107">
        <f>IF(Q21=0,"",IF(AW21=0,"",(AW21/Q21)))</f>
        <v>0.041666666666667</v>
      </c>
      <c r="AY21" s="106">
        <v>1</v>
      </c>
      <c r="AZ21" s="108">
        <f>IFERROR(AY21/AW21,"-")</f>
        <v>1</v>
      </c>
      <c r="BA21" s="109">
        <v>3000</v>
      </c>
      <c r="BB21" s="110">
        <f>IFERROR(BA21/AW21,"-")</f>
        <v>3000</v>
      </c>
      <c r="BC21" s="111">
        <v>1</v>
      </c>
      <c r="BD21" s="111"/>
      <c r="BE21" s="111"/>
      <c r="BF21" s="112">
        <v>1</v>
      </c>
      <c r="BG21" s="113">
        <f>IF(Q21=0,"",IF(BF21=0,"",(BF21/Q21)))</f>
        <v>0.041666666666667</v>
      </c>
      <c r="BH21" s="112"/>
      <c r="BI21" s="114">
        <f>IFERROR(BH21/BF21,"-")</f>
        <v>0</v>
      </c>
      <c r="BJ21" s="115"/>
      <c r="BK21" s="116">
        <f>IFERROR(BJ21/BF21,"-")</f>
        <v>0</v>
      </c>
      <c r="BL21" s="117"/>
      <c r="BM21" s="117"/>
      <c r="BN21" s="117"/>
      <c r="BO21" s="119">
        <v>10</v>
      </c>
      <c r="BP21" s="120">
        <f>IF(Q21=0,"",IF(BO21=0,"",(BO21/Q21)))</f>
        <v>0.41666666666667</v>
      </c>
      <c r="BQ21" s="121">
        <v>4</v>
      </c>
      <c r="BR21" s="122">
        <f>IFERROR(BQ21/BO21,"-")</f>
        <v>0.4</v>
      </c>
      <c r="BS21" s="123">
        <v>312500</v>
      </c>
      <c r="BT21" s="124">
        <f>IFERROR(BS21/BO21,"-")</f>
        <v>31250</v>
      </c>
      <c r="BU21" s="125">
        <v>1</v>
      </c>
      <c r="BV21" s="125">
        <v>1</v>
      </c>
      <c r="BW21" s="125">
        <v>2</v>
      </c>
      <c r="BX21" s="126">
        <v>9</v>
      </c>
      <c r="BY21" s="127">
        <f>IF(Q21=0,"",IF(BX21=0,"",(BX21/Q21)))</f>
        <v>0.375</v>
      </c>
      <c r="BZ21" s="128">
        <v>2</v>
      </c>
      <c r="CA21" s="129">
        <f>IFERROR(BZ21/BX21,"-")</f>
        <v>0.22222222222222</v>
      </c>
      <c r="CB21" s="130">
        <v>15000</v>
      </c>
      <c r="CC21" s="131">
        <f>IFERROR(CB21/BX21,"-")</f>
        <v>1666.6666666667</v>
      </c>
      <c r="CD21" s="132">
        <v>1</v>
      </c>
      <c r="CE21" s="132"/>
      <c r="CF21" s="132">
        <v>1</v>
      </c>
      <c r="CG21" s="133">
        <v>3</v>
      </c>
      <c r="CH21" s="134">
        <f>IF(Q21=0,"",IF(CG21=0,"",(CG21/Q21)))</f>
        <v>0.125</v>
      </c>
      <c r="CI21" s="135">
        <v>1</v>
      </c>
      <c r="CJ21" s="136">
        <f>IFERROR(CI21/CG21,"-")</f>
        <v>0.33333333333333</v>
      </c>
      <c r="CK21" s="137">
        <v>5000</v>
      </c>
      <c r="CL21" s="138">
        <f>IFERROR(CK21/CG21,"-")</f>
        <v>1666.6666666667</v>
      </c>
      <c r="CM21" s="139">
        <v>1</v>
      </c>
      <c r="CN21" s="139"/>
      <c r="CO21" s="139"/>
      <c r="CP21" s="140">
        <v>6</v>
      </c>
      <c r="CQ21" s="141">
        <v>117000</v>
      </c>
      <c r="CR21" s="141">
        <v>277500</v>
      </c>
      <c r="CS21" s="141"/>
      <c r="CT21" s="142" t="str">
        <f>IF(AND(CR21=0,CS21=0),"",IF(AND(CR21&lt;=100000,CS21&lt;=100000),"",IF(CR21/CQ21&gt;0.7,"男高",IF(CS21/CQ21&gt;0.7,"女高",""))))</f>
        <v>男高</v>
      </c>
    </row>
    <row r="22" spans="1:99">
      <c r="A22" s="79">
        <f>AC22</f>
        <v>0.12380952380952</v>
      </c>
      <c r="B22" s="189" t="s">
        <v>113</v>
      </c>
      <c r="C22" s="189" t="s">
        <v>58</v>
      </c>
      <c r="D22" s="189"/>
      <c r="E22" s="189" t="s">
        <v>59</v>
      </c>
      <c r="F22" s="189" t="s">
        <v>114</v>
      </c>
      <c r="G22" s="189" t="s">
        <v>61</v>
      </c>
      <c r="H22" s="89" t="s">
        <v>115</v>
      </c>
      <c r="I22" s="89" t="s">
        <v>116</v>
      </c>
      <c r="J22" s="89" t="s">
        <v>86</v>
      </c>
      <c r="K22" s="181">
        <v>105000</v>
      </c>
      <c r="L22" s="80">
        <v>15</v>
      </c>
      <c r="M22" s="80">
        <v>0</v>
      </c>
      <c r="N22" s="80">
        <v>84</v>
      </c>
      <c r="O22" s="91">
        <v>6</v>
      </c>
      <c r="P22" s="92">
        <v>0</v>
      </c>
      <c r="Q22" s="93">
        <f>O22+P22</f>
        <v>6</v>
      </c>
      <c r="R22" s="81">
        <f>IFERROR(Q22/N22,"-")</f>
        <v>0.071428571428571</v>
      </c>
      <c r="S22" s="80">
        <v>0</v>
      </c>
      <c r="T22" s="80">
        <v>1</v>
      </c>
      <c r="U22" s="81">
        <f>IFERROR(T22/(Q22),"-")</f>
        <v>0.16666666666667</v>
      </c>
      <c r="V22" s="82">
        <f>IFERROR(K22/SUM(Q22:Q23),"-")</f>
        <v>10500</v>
      </c>
      <c r="W22" s="83">
        <v>1</v>
      </c>
      <c r="X22" s="81">
        <f>IF(Q22=0,"-",W22/Q22)</f>
        <v>0.16666666666667</v>
      </c>
      <c r="Y22" s="186">
        <v>10000</v>
      </c>
      <c r="Z22" s="187">
        <f>IFERROR(Y22/Q22,"-")</f>
        <v>1666.6666666667</v>
      </c>
      <c r="AA22" s="187">
        <f>IFERROR(Y22/W22,"-")</f>
        <v>10000</v>
      </c>
      <c r="AB22" s="181">
        <f>SUM(Y22:Y23)-SUM(K22:K23)</f>
        <v>-92000</v>
      </c>
      <c r="AC22" s="85">
        <f>SUM(Y22:Y23)/SUM(K22:K23)</f>
        <v>0.12380952380952</v>
      </c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>
        <v>1</v>
      </c>
      <c r="BG22" s="113">
        <f>IF(Q22=0,"",IF(BF22=0,"",(BF22/Q22)))</f>
        <v>0.16666666666667</v>
      </c>
      <c r="BH22" s="112"/>
      <c r="BI22" s="114">
        <f>IFERROR(BH22/BF22,"-")</f>
        <v>0</v>
      </c>
      <c r="BJ22" s="115"/>
      <c r="BK22" s="116">
        <f>IFERROR(BJ22/BF22,"-")</f>
        <v>0</v>
      </c>
      <c r="BL22" s="117"/>
      <c r="BM22" s="117"/>
      <c r="BN22" s="117"/>
      <c r="BO22" s="119">
        <v>4</v>
      </c>
      <c r="BP22" s="120">
        <f>IF(Q22=0,"",IF(BO22=0,"",(BO22/Q22)))</f>
        <v>0.66666666666667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>
        <v>1</v>
      </c>
      <c r="BY22" s="127">
        <f>IF(Q22=0,"",IF(BX22=0,"",(BX22/Q22)))</f>
        <v>0.16666666666667</v>
      </c>
      <c r="BZ22" s="128">
        <v>1</v>
      </c>
      <c r="CA22" s="129">
        <f>IFERROR(BZ22/BX22,"-")</f>
        <v>1</v>
      </c>
      <c r="CB22" s="130">
        <v>10000</v>
      </c>
      <c r="CC22" s="131">
        <f>IFERROR(CB22/BX22,"-")</f>
        <v>10000</v>
      </c>
      <c r="CD22" s="132">
        <v>1</v>
      </c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1</v>
      </c>
      <c r="CQ22" s="141">
        <v>10000</v>
      </c>
      <c r="CR22" s="141">
        <v>10000</v>
      </c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117</v>
      </c>
      <c r="C23" s="189" t="s">
        <v>58</v>
      </c>
      <c r="D23" s="189"/>
      <c r="E23" s="189" t="s">
        <v>59</v>
      </c>
      <c r="F23" s="189" t="s">
        <v>114</v>
      </c>
      <c r="G23" s="189" t="s">
        <v>79</v>
      </c>
      <c r="H23" s="89"/>
      <c r="I23" s="89"/>
      <c r="J23" s="89"/>
      <c r="K23" s="181"/>
      <c r="L23" s="80">
        <v>27</v>
      </c>
      <c r="M23" s="80">
        <v>25</v>
      </c>
      <c r="N23" s="80">
        <v>13</v>
      </c>
      <c r="O23" s="91">
        <v>4</v>
      </c>
      <c r="P23" s="92">
        <v>0</v>
      </c>
      <c r="Q23" s="93">
        <f>O23+P23</f>
        <v>4</v>
      </c>
      <c r="R23" s="81">
        <f>IFERROR(Q23/N23,"-")</f>
        <v>0.30769230769231</v>
      </c>
      <c r="S23" s="80">
        <v>0</v>
      </c>
      <c r="T23" s="80">
        <v>2</v>
      </c>
      <c r="U23" s="81">
        <f>IFERROR(T23/(Q23),"-")</f>
        <v>0.5</v>
      </c>
      <c r="V23" s="82"/>
      <c r="W23" s="83">
        <v>1</v>
      </c>
      <c r="X23" s="81">
        <f>IF(Q23=0,"-",W23/Q23)</f>
        <v>0.25</v>
      </c>
      <c r="Y23" s="186">
        <v>3000</v>
      </c>
      <c r="Z23" s="187">
        <f>IFERROR(Y23/Q23,"-")</f>
        <v>750</v>
      </c>
      <c r="AA23" s="187">
        <f>IFERROR(Y23/W23,"-")</f>
        <v>3000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>
        <f>IF(Q23=0,"",IF(BF23=0,"",(BF23/Q23)))</f>
        <v>0</v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>
        <v>1</v>
      </c>
      <c r="BP23" s="120">
        <f>IF(Q23=0,"",IF(BO23=0,"",(BO23/Q23)))</f>
        <v>0.25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>
        <v>1</v>
      </c>
      <c r="BY23" s="127">
        <f>IF(Q23=0,"",IF(BX23=0,"",(BX23/Q23)))</f>
        <v>0.25</v>
      </c>
      <c r="BZ23" s="128">
        <v>1</v>
      </c>
      <c r="CA23" s="129">
        <f>IFERROR(BZ23/BX23,"-")</f>
        <v>1</v>
      </c>
      <c r="CB23" s="130">
        <v>3000</v>
      </c>
      <c r="CC23" s="131">
        <f>IFERROR(CB23/BX23,"-")</f>
        <v>3000</v>
      </c>
      <c r="CD23" s="132">
        <v>1</v>
      </c>
      <c r="CE23" s="132"/>
      <c r="CF23" s="132"/>
      <c r="CG23" s="133">
        <v>2</v>
      </c>
      <c r="CH23" s="134">
        <f>IF(Q23=0,"",IF(CG23=0,"",(CG23/Q23)))</f>
        <v>0.5</v>
      </c>
      <c r="CI23" s="135"/>
      <c r="CJ23" s="136">
        <f>IFERROR(CI23/CG23,"-")</f>
        <v>0</v>
      </c>
      <c r="CK23" s="137"/>
      <c r="CL23" s="138">
        <f>IFERROR(CK23/CG23,"-")</f>
        <v>0</v>
      </c>
      <c r="CM23" s="139"/>
      <c r="CN23" s="139"/>
      <c r="CO23" s="139"/>
      <c r="CP23" s="140">
        <v>1</v>
      </c>
      <c r="CQ23" s="141">
        <v>3000</v>
      </c>
      <c r="CR23" s="141">
        <v>3000</v>
      </c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>
        <f>AC24</f>
        <v>0.25238095238095</v>
      </c>
      <c r="B24" s="189" t="s">
        <v>118</v>
      </c>
      <c r="C24" s="189" t="s">
        <v>58</v>
      </c>
      <c r="D24" s="189"/>
      <c r="E24" s="189" t="s">
        <v>66</v>
      </c>
      <c r="F24" s="189" t="s">
        <v>67</v>
      </c>
      <c r="G24" s="189" t="s">
        <v>82</v>
      </c>
      <c r="H24" s="89" t="s">
        <v>115</v>
      </c>
      <c r="I24" s="89" t="s">
        <v>116</v>
      </c>
      <c r="J24" s="89" t="s">
        <v>119</v>
      </c>
      <c r="K24" s="181">
        <v>105000</v>
      </c>
      <c r="L24" s="80">
        <v>10</v>
      </c>
      <c r="M24" s="80">
        <v>0</v>
      </c>
      <c r="N24" s="80">
        <v>49</v>
      </c>
      <c r="O24" s="91">
        <v>4</v>
      </c>
      <c r="P24" s="92">
        <v>0</v>
      </c>
      <c r="Q24" s="93">
        <f>O24+P24</f>
        <v>4</v>
      </c>
      <c r="R24" s="81">
        <f>IFERROR(Q24/N24,"-")</f>
        <v>0.081632653061224</v>
      </c>
      <c r="S24" s="80">
        <v>0</v>
      </c>
      <c r="T24" s="80">
        <v>4</v>
      </c>
      <c r="U24" s="81">
        <f>IFERROR(T24/(Q24),"-")</f>
        <v>1</v>
      </c>
      <c r="V24" s="82">
        <f>IFERROR(K24/SUM(Q24:Q25),"-")</f>
        <v>10500</v>
      </c>
      <c r="W24" s="83">
        <v>1</v>
      </c>
      <c r="X24" s="81">
        <f>IF(Q24=0,"-",W24/Q24)</f>
        <v>0.25</v>
      </c>
      <c r="Y24" s="186">
        <v>3000</v>
      </c>
      <c r="Z24" s="187">
        <f>IFERROR(Y24/Q24,"-")</f>
        <v>750</v>
      </c>
      <c r="AA24" s="187">
        <f>IFERROR(Y24/W24,"-")</f>
        <v>3000</v>
      </c>
      <c r="AB24" s="181">
        <f>SUM(Y24:Y25)-SUM(K24:K25)</f>
        <v>-78500</v>
      </c>
      <c r="AC24" s="85">
        <f>SUM(Y24:Y25)/SUM(K24:K25)</f>
        <v>0.25238095238095</v>
      </c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>
        <f>IF(Q24=0,"",IF(BF24=0,"",(BF24/Q24)))</f>
        <v>0</v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>
        <v>3</v>
      </c>
      <c r="BP24" s="120">
        <f>IF(Q24=0,"",IF(BO24=0,"",(BO24/Q24)))</f>
        <v>0.75</v>
      </c>
      <c r="BQ24" s="121">
        <v>1</v>
      </c>
      <c r="BR24" s="122">
        <f>IFERROR(BQ24/BO24,"-")</f>
        <v>0.33333333333333</v>
      </c>
      <c r="BS24" s="123">
        <v>3000</v>
      </c>
      <c r="BT24" s="124">
        <f>IFERROR(BS24/BO24,"-")</f>
        <v>1000</v>
      </c>
      <c r="BU24" s="125">
        <v>1</v>
      </c>
      <c r="BV24" s="125"/>
      <c r="BW24" s="125"/>
      <c r="BX24" s="126">
        <v>1</v>
      </c>
      <c r="BY24" s="127">
        <f>IF(Q24=0,"",IF(BX24=0,"",(BX24/Q24)))</f>
        <v>0.25</v>
      </c>
      <c r="BZ24" s="128"/>
      <c r="CA24" s="129">
        <f>IFERROR(BZ24/BX24,"-")</f>
        <v>0</v>
      </c>
      <c r="CB24" s="130"/>
      <c r="CC24" s="131">
        <f>IFERROR(CB24/BX24,"-")</f>
        <v>0</v>
      </c>
      <c r="CD24" s="132"/>
      <c r="CE24" s="132"/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1</v>
      </c>
      <c r="CQ24" s="141">
        <v>3000</v>
      </c>
      <c r="CR24" s="141">
        <v>3000</v>
      </c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120</v>
      </c>
      <c r="C25" s="189" t="s">
        <v>58</v>
      </c>
      <c r="D25" s="189"/>
      <c r="E25" s="189" t="s">
        <v>66</v>
      </c>
      <c r="F25" s="189" t="s">
        <v>67</v>
      </c>
      <c r="G25" s="189" t="s">
        <v>79</v>
      </c>
      <c r="H25" s="89"/>
      <c r="I25" s="89"/>
      <c r="J25" s="89"/>
      <c r="K25" s="181"/>
      <c r="L25" s="80">
        <v>26</v>
      </c>
      <c r="M25" s="80">
        <v>21</v>
      </c>
      <c r="N25" s="80">
        <v>10</v>
      </c>
      <c r="O25" s="91">
        <v>6</v>
      </c>
      <c r="P25" s="92">
        <v>0</v>
      </c>
      <c r="Q25" s="93">
        <f>O25+P25</f>
        <v>6</v>
      </c>
      <c r="R25" s="81">
        <f>IFERROR(Q25/N25,"-")</f>
        <v>0.6</v>
      </c>
      <c r="S25" s="80">
        <v>1</v>
      </c>
      <c r="T25" s="80">
        <v>1</v>
      </c>
      <c r="U25" s="81">
        <f>IFERROR(T25/(Q25),"-")</f>
        <v>0.16666666666667</v>
      </c>
      <c r="V25" s="82"/>
      <c r="W25" s="83">
        <v>2</v>
      </c>
      <c r="X25" s="81">
        <f>IF(Q25=0,"-",W25/Q25)</f>
        <v>0.33333333333333</v>
      </c>
      <c r="Y25" s="186">
        <v>23500</v>
      </c>
      <c r="Z25" s="187">
        <f>IFERROR(Y25/Q25,"-")</f>
        <v>3916.6666666667</v>
      </c>
      <c r="AA25" s="187">
        <f>IFERROR(Y25/W25,"-")</f>
        <v>11750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/>
      <c r="BG25" s="113">
        <f>IF(Q25=0,"",IF(BF25=0,"",(BF25/Q25)))</f>
        <v>0</v>
      </c>
      <c r="BH25" s="112"/>
      <c r="BI25" s="114" t="str">
        <f>IFERROR(BH25/BF25,"-")</f>
        <v>-</v>
      </c>
      <c r="BJ25" s="115"/>
      <c r="BK25" s="116" t="str">
        <f>IFERROR(BJ25/BF25,"-")</f>
        <v>-</v>
      </c>
      <c r="BL25" s="117"/>
      <c r="BM25" s="117"/>
      <c r="BN25" s="117"/>
      <c r="BO25" s="119">
        <v>2</v>
      </c>
      <c r="BP25" s="120">
        <f>IF(Q25=0,"",IF(BO25=0,"",(BO25/Q25)))</f>
        <v>0.33333333333333</v>
      </c>
      <c r="BQ25" s="121"/>
      <c r="BR25" s="122">
        <f>IFERROR(BQ25/BO25,"-")</f>
        <v>0</v>
      </c>
      <c r="BS25" s="123"/>
      <c r="BT25" s="124">
        <f>IFERROR(BS25/BO25,"-")</f>
        <v>0</v>
      </c>
      <c r="BU25" s="125"/>
      <c r="BV25" s="125"/>
      <c r="BW25" s="125"/>
      <c r="BX25" s="126">
        <v>4</v>
      </c>
      <c r="BY25" s="127">
        <f>IF(Q25=0,"",IF(BX25=0,"",(BX25/Q25)))</f>
        <v>0.66666666666667</v>
      </c>
      <c r="BZ25" s="128">
        <v>2</v>
      </c>
      <c r="CA25" s="129">
        <f>IFERROR(BZ25/BX25,"-")</f>
        <v>0.5</v>
      </c>
      <c r="CB25" s="130">
        <v>23500</v>
      </c>
      <c r="CC25" s="131">
        <f>IFERROR(CB25/BX25,"-")</f>
        <v>5875</v>
      </c>
      <c r="CD25" s="132"/>
      <c r="CE25" s="132">
        <v>1</v>
      </c>
      <c r="CF25" s="132">
        <v>1</v>
      </c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2</v>
      </c>
      <c r="CQ25" s="141">
        <v>23500</v>
      </c>
      <c r="CR25" s="141">
        <v>17500</v>
      </c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>
        <f>AC26</f>
        <v>0</v>
      </c>
      <c r="B26" s="189" t="s">
        <v>121</v>
      </c>
      <c r="C26" s="189" t="s">
        <v>58</v>
      </c>
      <c r="D26" s="189"/>
      <c r="E26" s="189" t="s">
        <v>122</v>
      </c>
      <c r="F26" s="189" t="s">
        <v>123</v>
      </c>
      <c r="G26" s="189" t="s">
        <v>61</v>
      </c>
      <c r="H26" s="89" t="s">
        <v>115</v>
      </c>
      <c r="I26" s="89" t="s">
        <v>116</v>
      </c>
      <c r="J26" s="89" t="s">
        <v>124</v>
      </c>
      <c r="K26" s="181">
        <v>105000</v>
      </c>
      <c r="L26" s="80">
        <v>6</v>
      </c>
      <c r="M26" s="80">
        <v>0</v>
      </c>
      <c r="N26" s="80">
        <v>37</v>
      </c>
      <c r="O26" s="91">
        <v>1</v>
      </c>
      <c r="P26" s="92">
        <v>0</v>
      </c>
      <c r="Q26" s="93">
        <f>O26+P26</f>
        <v>1</v>
      </c>
      <c r="R26" s="81">
        <f>IFERROR(Q26/N26,"-")</f>
        <v>0.027027027027027</v>
      </c>
      <c r="S26" s="80">
        <v>0</v>
      </c>
      <c r="T26" s="80">
        <v>0</v>
      </c>
      <c r="U26" s="81">
        <f>IFERROR(T26/(Q26),"-")</f>
        <v>0</v>
      </c>
      <c r="V26" s="82">
        <f>IFERROR(K26/SUM(Q26:Q27),"-")</f>
        <v>52500</v>
      </c>
      <c r="W26" s="83">
        <v>0</v>
      </c>
      <c r="X26" s="81">
        <f>IF(Q26=0,"-",W26/Q26)</f>
        <v>0</v>
      </c>
      <c r="Y26" s="186">
        <v>0</v>
      </c>
      <c r="Z26" s="187">
        <f>IFERROR(Y26/Q26,"-")</f>
        <v>0</v>
      </c>
      <c r="AA26" s="187" t="str">
        <f>IFERROR(Y26/W26,"-")</f>
        <v>-</v>
      </c>
      <c r="AB26" s="181">
        <f>SUM(Y26:Y27)-SUM(K26:K27)</f>
        <v>-105000</v>
      </c>
      <c r="AC26" s="85">
        <f>SUM(Y26:Y27)/SUM(K26:K27)</f>
        <v>0</v>
      </c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>
        <v>1</v>
      </c>
      <c r="AO26" s="101">
        <f>IF(Q26=0,"",IF(AN26=0,"",(AN26/Q26)))</f>
        <v>1</v>
      </c>
      <c r="AP26" s="100"/>
      <c r="AQ26" s="102">
        <f>IFERROR(AP26/AN26,"-")</f>
        <v>0</v>
      </c>
      <c r="AR26" s="103"/>
      <c r="AS26" s="104">
        <f>IFERROR(AR26/AN26,"-")</f>
        <v>0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/>
      <c r="BG26" s="113">
        <f>IF(Q26=0,"",IF(BF26=0,"",(BF26/Q26)))</f>
        <v>0</v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/>
      <c r="BP26" s="120">
        <f>IF(Q26=0,"",IF(BO26=0,"",(BO26/Q26)))</f>
        <v>0</v>
      </c>
      <c r="BQ26" s="121"/>
      <c r="BR26" s="122" t="str">
        <f>IFERROR(BQ26/BO26,"-")</f>
        <v>-</v>
      </c>
      <c r="BS26" s="123"/>
      <c r="BT26" s="124" t="str">
        <f>IFERROR(BS26/BO26,"-")</f>
        <v>-</v>
      </c>
      <c r="BU26" s="125"/>
      <c r="BV26" s="125"/>
      <c r="BW26" s="125"/>
      <c r="BX26" s="126"/>
      <c r="BY26" s="127">
        <f>IF(Q26=0,"",IF(BX26=0,"",(BX26/Q26)))</f>
        <v>0</v>
      </c>
      <c r="BZ26" s="128"/>
      <c r="CA26" s="129" t="str">
        <f>IFERROR(BZ26/BX26,"-")</f>
        <v>-</v>
      </c>
      <c r="CB26" s="130"/>
      <c r="CC26" s="131" t="str">
        <f>IFERROR(CB26/BX26,"-")</f>
        <v>-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125</v>
      </c>
      <c r="C27" s="189" t="s">
        <v>58</v>
      </c>
      <c r="D27" s="189"/>
      <c r="E27" s="189" t="s">
        <v>122</v>
      </c>
      <c r="F27" s="189" t="s">
        <v>123</v>
      </c>
      <c r="G27" s="189" t="s">
        <v>79</v>
      </c>
      <c r="H27" s="89"/>
      <c r="I27" s="89"/>
      <c r="J27" s="89"/>
      <c r="K27" s="181"/>
      <c r="L27" s="80">
        <v>32</v>
      </c>
      <c r="M27" s="80">
        <v>17</v>
      </c>
      <c r="N27" s="80">
        <v>7</v>
      </c>
      <c r="O27" s="91">
        <v>1</v>
      </c>
      <c r="P27" s="92">
        <v>0</v>
      </c>
      <c r="Q27" s="93">
        <f>O27+P27</f>
        <v>1</v>
      </c>
      <c r="R27" s="81">
        <f>IFERROR(Q27/N27,"-")</f>
        <v>0.14285714285714</v>
      </c>
      <c r="S27" s="80">
        <v>0</v>
      </c>
      <c r="T27" s="80">
        <v>0</v>
      </c>
      <c r="U27" s="81">
        <f>IFERROR(T27/(Q27),"-")</f>
        <v>0</v>
      </c>
      <c r="V27" s="82"/>
      <c r="W27" s="83">
        <v>0</v>
      </c>
      <c r="X27" s="81">
        <f>IF(Q27=0,"-",W27/Q27)</f>
        <v>0</v>
      </c>
      <c r="Y27" s="186">
        <v>0</v>
      </c>
      <c r="Z27" s="187">
        <f>IFERROR(Y27/Q27,"-")</f>
        <v>0</v>
      </c>
      <c r="AA27" s="187" t="str">
        <f>IFERROR(Y27/W27,"-")</f>
        <v>-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>
        <f>IF(Q27=0,"",IF(BF27=0,"",(BF27/Q27)))</f>
        <v>0</v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/>
      <c r="BP27" s="120">
        <f>IF(Q27=0,"",IF(BO27=0,"",(BO27/Q27)))</f>
        <v>0</v>
      </c>
      <c r="BQ27" s="121"/>
      <c r="BR27" s="122" t="str">
        <f>IFERROR(BQ27/BO27,"-")</f>
        <v>-</v>
      </c>
      <c r="BS27" s="123"/>
      <c r="BT27" s="124" t="str">
        <f>IFERROR(BS27/BO27,"-")</f>
        <v>-</v>
      </c>
      <c r="BU27" s="125"/>
      <c r="BV27" s="125"/>
      <c r="BW27" s="125"/>
      <c r="BX27" s="126"/>
      <c r="BY27" s="127">
        <f>IF(Q27=0,"",IF(BX27=0,"",(BX27/Q27)))</f>
        <v>0</v>
      </c>
      <c r="BZ27" s="128"/>
      <c r="CA27" s="129" t="str">
        <f>IFERROR(BZ27/BX27,"-")</f>
        <v>-</v>
      </c>
      <c r="CB27" s="130"/>
      <c r="CC27" s="131" t="str">
        <f>IFERROR(CB27/BX27,"-")</f>
        <v>-</v>
      </c>
      <c r="CD27" s="132"/>
      <c r="CE27" s="132"/>
      <c r="CF27" s="132"/>
      <c r="CG27" s="133">
        <v>1</v>
      </c>
      <c r="CH27" s="134">
        <f>IF(Q27=0,"",IF(CG27=0,"",(CG27/Q27)))</f>
        <v>1</v>
      </c>
      <c r="CI27" s="135"/>
      <c r="CJ27" s="136">
        <f>IFERROR(CI27/CG27,"-")</f>
        <v>0</v>
      </c>
      <c r="CK27" s="137"/>
      <c r="CL27" s="138">
        <f>IFERROR(CK27/CG27,"-")</f>
        <v>0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>
        <f>AC28</f>
        <v>0.085714285714286</v>
      </c>
      <c r="B28" s="189" t="s">
        <v>126</v>
      </c>
      <c r="C28" s="189" t="s">
        <v>58</v>
      </c>
      <c r="D28" s="189"/>
      <c r="E28" s="189" t="s">
        <v>74</v>
      </c>
      <c r="F28" s="189" t="s">
        <v>75</v>
      </c>
      <c r="G28" s="189" t="s">
        <v>82</v>
      </c>
      <c r="H28" s="89" t="s">
        <v>115</v>
      </c>
      <c r="I28" s="89" t="s">
        <v>116</v>
      </c>
      <c r="J28" s="89" t="s">
        <v>95</v>
      </c>
      <c r="K28" s="181">
        <v>105000</v>
      </c>
      <c r="L28" s="80">
        <v>4</v>
      </c>
      <c r="M28" s="80">
        <v>0</v>
      </c>
      <c r="N28" s="80">
        <v>36</v>
      </c>
      <c r="O28" s="91">
        <v>2</v>
      </c>
      <c r="P28" s="92">
        <v>0</v>
      </c>
      <c r="Q28" s="93">
        <f>O28+P28</f>
        <v>2</v>
      </c>
      <c r="R28" s="81">
        <f>IFERROR(Q28/N28,"-")</f>
        <v>0.055555555555556</v>
      </c>
      <c r="S28" s="80">
        <v>0</v>
      </c>
      <c r="T28" s="80">
        <v>0</v>
      </c>
      <c r="U28" s="81">
        <f>IFERROR(T28/(Q28),"-")</f>
        <v>0</v>
      </c>
      <c r="V28" s="82">
        <f>IFERROR(K28/SUM(Q28:Q29),"-")</f>
        <v>17500</v>
      </c>
      <c r="W28" s="83">
        <v>0</v>
      </c>
      <c r="X28" s="81">
        <f>IF(Q28=0,"-",W28/Q28)</f>
        <v>0</v>
      </c>
      <c r="Y28" s="186">
        <v>0</v>
      </c>
      <c r="Z28" s="187">
        <f>IFERROR(Y28/Q28,"-")</f>
        <v>0</v>
      </c>
      <c r="AA28" s="187" t="str">
        <f>IFERROR(Y28/W28,"-")</f>
        <v>-</v>
      </c>
      <c r="AB28" s="181">
        <f>SUM(Y28:Y29)-SUM(K28:K29)</f>
        <v>-96000</v>
      </c>
      <c r="AC28" s="85">
        <f>SUM(Y28:Y29)/SUM(K28:K29)</f>
        <v>0.085714285714286</v>
      </c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/>
      <c r="BG28" s="113">
        <f>IF(Q28=0,"",IF(BF28=0,"",(BF28/Q28)))</f>
        <v>0</v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>
        <v>2</v>
      </c>
      <c r="BP28" s="120">
        <f>IF(Q28=0,"",IF(BO28=0,"",(BO28/Q28)))</f>
        <v>1</v>
      </c>
      <c r="BQ28" s="121"/>
      <c r="BR28" s="122">
        <f>IFERROR(BQ28/BO28,"-")</f>
        <v>0</v>
      </c>
      <c r="BS28" s="123"/>
      <c r="BT28" s="124">
        <f>IFERROR(BS28/BO28,"-")</f>
        <v>0</v>
      </c>
      <c r="BU28" s="125"/>
      <c r="BV28" s="125"/>
      <c r="BW28" s="125"/>
      <c r="BX28" s="126"/>
      <c r="BY28" s="127">
        <f>IF(Q28=0,"",IF(BX28=0,"",(BX28/Q28)))</f>
        <v>0</v>
      </c>
      <c r="BZ28" s="128"/>
      <c r="CA28" s="129" t="str">
        <f>IFERROR(BZ28/BX28,"-")</f>
        <v>-</v>
      </c>
      <c r="CB28" s="130"/>
      <c r="CC28" s="131" t="str">
        <f>IFERROR(CB28/BX28,"-")</f>
        <v>-</v>
      </c>
      <c r="CD28" s="132"/>
      <c r="CE28" s="132"/>
      <c r="CF28" s="132"/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127</v>
      </c>
      <c r="C29" s="189" t="s">
        <v>58</v>
      </c>
      <c r="D29" s="189"/>
      <c r="E29" s="189" t="s">
        <v>74</v>
      </c>
      <c r="F29" s="189" t="s">
        <v>75</v>
      </c>
      <c r="G29" s="189" t="s">
        <v>79</v>
      </c>
      <c r="H29" s="89"/>
      <c r="I29" s="89"/>
      <c r="J29" s="89"/>
      <c r="K29" s="181"/>
      <c r="L29" s="80">
        <v>22</v>
      </c>
      <c r="M29" s="80">
        <v>13</v>
      </c>
      <c r="N29" s="80">
        <v>20</v>
      </c>
      <c r="O29" s="91">
        <v>4</v>
      </c>
      <c r="P29" s="92">
        <v>0</v>
      </c>
      <c r="Q29" s="93">
        <f>O29+P29</f>
        <v>4</v>
      </c>
      <c r="R29" s="81">
        <f>IFERROR(Q29/N29,"-")</f>
        <v>0.2</v>
      </c>
      <c r="S29" s="80">
        <v>0</v>
      </c>
      <c r="T29" s="80">
        <v>0</v>
      </c>
      <c r="U29" s="81">
        <f>IFERROR(T29/(Q29),"-")</f>
        <v>0</v>
      </c>
      <c r="V29" s="82"/>
      <c r="W29" s="83">
        <v>1</v>
      </c>
      <c r="X29" s="81">
        <f>IF(Q29=0,"-",W29/Q29)</f>
        <v>0.25</v>
      </c>
      <c r="Y29" s="186">
        <v>9000</v>
      </c>
      <c r="Z29" s="187">
        <f>IFERROR(Y29/Q29,"-")</f>
        <v>2250</v>
      </c>
      <c r="AA29" s="187">
        <f>IFERROR(Y29/W29,"-")</f>
        <v>9000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>
        <v>2</v>
      </c>
      <c r="AX29" s="107">
        <f>IF(Q29=0,"",IF(AW29=0,"",(AW29/Q29)))</f>
        <v>0.5</v>
      </c>
      <c r="AY29" s="106"/>
      <c r="AZ29" s="108">
        <f>IFERROR(AY29/AW29,"-")</f>
        <v>0</v>
      </c>
      <c r="BA29" s="109"/>
      <c r="BB29" s="110">
        <f>IFERROR(BA29/AW29,"-")</f>
        <v>0</v>
      </c>
      <c r="BC29" s="111"/>
      <c r="BD29" s="111"/>
      <c r="BE29" s="111"/>
      <c r="BF29" s="112">
        <v>1</v>
      </c>
      <c r="BG29" s="113">
        <f>IF(Q29=0,"",IF(BF29=0,"",(BF29/Q29)))</f>
        <v>0.25</v>
      </c>
      <c r="BH29" s="112">
        <v>1</v>
      </c>
      <c r="BI29" s="114">
        <f>IFERROR(BH29/BF29,"-")</f>
        <v>1</v>
      </c>
      <c r="BJ29" s="115">
        <v>9000</v>
      </c>
      <c r="BK29" s="116">
        <f>IFERROR(BJ29/BF29,"-")</f>
        <v>9000</v>
      </c>
      <c r="BL29" s="117"/>
      <c r="BM29" s="117"/>
      <c r="BN29" s="117">
        <v>1</v>
      </c>
      <c r="BO29" s="119">
        <v>1</v>
      </c>
      <c r="BP29" s="120">
        <f>IF(Q29=0,"",IF(BO29=0,"",(BO29/Q29)))</f>
        <v>0.25</v>
      </c>
      <c r="BQ29" s="121"/>
      <c r="BR29" s="122">
        <f>IFERROR(BQ29/BO29,"-")</f>
        <v>0</v>
      </c>
      <c r="BS29" s="123"/>
      <c r="BT29" s="124">
        <f>IFERROR(BS29/BO29,"-")</f>
        <v>0</v>
      </c>
      <c r="BU29" s="125"/>
      <c r="BV29" s="125"/>
      <c r="BW29" s="125"/>
      <c r="BX29" s="126"/>
      <c r="BY29" s="127">
        <f>IF(Q29=0,"",IF(BX29=0,"",(BX29/Q29)))</f>
        <v>0</v>
      </c>
      <c r="BZ29" s="128"/>
      <c r="CA29" s="129" t="str">
        <f>IFERROR(BZ29/BX29,"-")</f>
        <v>-</v>
      </c>
      <c r="CB29" s="130"/>
      <c r="CC29" s="131" t="str">
        <f>IFERROR(CB29/BX29,"-")</f>
        <v>-</v>
      </c>
      <c r="CD29" s="132"/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1</v>
      </c>
      <c r="CQ29" s="141">
        <v>9000</v>
      </c>
      <c r="CR29" s="141">
        <v>9000</v>
      </c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>
        <f>AC30</f>
        <v>3.6133333333333</v>
      </c>
      <c r="B30" s="189" t="s">
        <v>128</v>
      </c>
      <c r="C30" s="189" t="s">
        <v>58</v>
      </c>
      <c r="D30" s="189"/>
      <c r="E30" s="189" t="s">
        <v>59</v>
      </c>
      <c r="F30" s="189" t="s">
        <v>60</v>
      </c>
      <c r="G30" s="189" t="s">
        <v>61</v>
      </c>
      <c r="H30" s="89" t="s">
        <v>100</v>
      </c>
      <c r="I30" s="89" t="s">
        <v>116</v>
      </c>
      <c r="J30" s="191" t="s">
        <v>129</v>
      </c>
      <c r="K30" s="181">
        <v>150000</v>
      </c>
      <c r="L30" s="80">
        <v>25</v>
      </c>
      <c r="M30" s="80">
        <v>0</v>
      </c>
      <c r="N30" s="80">
        <v>93</v>
      </c>
      <c r="O30" s="91">
        <v>9</v>
      </c>
      <c r="P30" s="92">
        <v>0</v>
      </c>
      <c r="Q30" s="93">
        <f>O30+P30</f>
        <v>9</v>
      </c>
      <c r="R30" s="81">
        <f>IFERROR(Q30/N30,"-")</f>
        <v>0.096774193548387</v>
      </c>
      <c r="S30" s="80">
        <v>1</v>
      </c>
      <c r="T30" s="80">
        <v>4</v>
      </c>
      <c r="U30" s="81">
        <f>IFERROR(T30/(Q30),"-")</f>
        <v>0.44444444444444</v>
      </c>
      <c r="V30" s="82">
        <f>IFERROR(K30/SUM(Q30:Q31),"-")</f>
        <v>9375</v>
      </c>
      <c r="W30" s="83">
        <v>1</v>
      </c>
      <c r="X30" s="81">
        <f>IF(Q30=0,"-",W30/Q30)</f>
        <v>0.11111111111111</v>
      </c>
      <c r="Y30" s="186">
        <v>46000</v>
      </c>
      <c r="Z30" s="187">
        <f>IFERROR(Y30/Q30,"-")</f>
        <v>5111.1111111111</v>
      </c>
      <c r="AA30" s="187">
        <f>IFERROR(Y30/W30,"-")</f>
        <v>46000</v>
      </c>
      <c r="AB30" s="181">
        <f>SUM(Y30:Y31)-SUM(K30:K31)</f>
        <v>392000</v>
      </c>
      <c r="AC30" s="85">
        <f>SUM(Y30:Y31)/SUM(K30:K31)</f>
        <v>3.6133333333333</v>
      </c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>
        <v>1</v>
      </c>
      <c r="AO30" s="101">
        <f>IF(Q30=0,"",IF(AN30=0,"",(AN30/Q30)))</f>
        <v>0.11111111111111</v>
      </c>
      <c r="AP30" s="100"/>
      <c r="AQ30" s="102">
        <f>IFERROR(AP30/AN30,"-")</f>
        <v>0</v>
      </c>
      <c r="AR30" s="103"/>
      <c r="AS30" s="104">
        <f>IFERROR(AR30/AN30,"-")</f>
        <v>0</v>
      </c>
      <c r="AT30" s="105"/>
      <c r="AU30" s="105"/>
      <c r="AV30" s="105"/>
      <c r="AW30" s="106">
        <v>1</v>
      </c>
      <c r="AX30" s="107">
        <f>IF(Q30=0,"",IF(AW30=0,"",(AW30/Q30)))</f>
        <v>0.11111111111111</v>
      </c>
      <c r="AY30" s="106"/>
      <c r="AZ30" s="108">
        <f>IFERROR(AY30/AW30,"-")</f>
        <v>0</v>
      </c>
      <c r="BA30" s="109"/>
      <c r="BB30" s="110">
        <f>IFERROR(BA30/AW30,"-")</f>
        <v>0</v>
      </c>
      <c r="BC30" s="111"/>
      <c r="BD30" s="111"/>
      <c r="BE30" s="111"/>
      <c r="BF30" s="112">
        <v>1</v>
      </c>
      <c r="BG30" s="113">
        <f>IF(Q30=0,"",IF(BF30=0,"",(BF30/Q30)))</f>
        <v>0.11111111111111</v>
      </c>
      <c r="BH30" s="112"/>
      <c r="BI30" s="114">
        <f>IFERROR(BH30/BF30,"-")</f>
        <v>0</v>
      </c>
      <c r="BJ30" s="115"/>
      <c r="BK30" s="116">
        <f>IFERROR(BJ30/BF30,"-")</f>
        <v>0</v>
      </c>
      <c r="BL30" s="117"/>
      <c r="BM30" s="117"/>
      <c r="BN30" s="117"/>
      <c r="BO30" s="119">
        <v>3</v>
      </c>
      <c r="BP30" s="120">
        <f>IF(Q30=0,"",IF(BO30=0,"",(BO30/Q30)))</f>
        <v>0.33333333333333</v>
      </c>
      <c r="BQ30" s="121"/>
      <c r="BR30" s="122">
        <f>IFERROR(BQ30/BO30,"-")</f>
        <v>0</v>
      </c>
      <c r="BS30" s="123"/>
      <c r="BT30" s="124">
        <f>IFERROR(BS30/BO30,"-")</f>
        <v>0</v>
      </c>
      <c r="BU30" s="125"/>
      <c r="BV30" s="125"/>
      <c r="BW30" s="125"/>
      <c r="BX30" s="126">
        <v>2</v>
      </c>
      <c r="BY30" s="127">
        <f>IF(Q30=0,"",IF(BX30=0,"",(BX30/Q30)))</f>
        <v>0.22222222222222</v>
      </c>
      <c r="BZ30" s="128"/>
      <c r="CA30" s="129">
        <f>IFERROR(BZ30/BX30,"-")</f>
        <v>0</v>
      </c>
      <c r="CB30" s="130"/>
      <c r="CC30" s="131">
        <f>IFERROR(CB30/BX30,"-")</f>
        <v>0</v>
      </c>
      <c r="CD30" s="132"/>
      <c r="CE30" s="132"/>
      <c r="CF30" s="132"/>
      <c r="CG30" s="133">
        <v>1</v>
      </c>
      <c r="CH30" s="134">
        <f>IF(Q30=0,"",IF(CG30=0,"",(CG30/Q30)))</f>
        <v>0.11111111111111</v>
      </c>
      <c r="CI30" s="135">
        <v>1</v>
      </c>
      <c r="CJ30" s="136">
        <f>IFERROR(CI30/CG30,"-")</f>
        <v>1</v>
      </c>
      <c r="CK30" s="137">
        <v>46000</v>
      </c>
      <c r="CL30" s="138">
        <f>IFERROR(CK30/CG30,"-")</f>
        <v>46000</v>
      </c>
      <c r="CM30" s="139"/>
      <c r="CN30" s="139"/>
      <c r="CO30" s="139">
        <v>1</v>
      </c>
      <c r="CP30" s="140">
        <v>1</v>
      </c>
      <c r="CQ30" s="141">
        <v>46000</v>
      </c>
      <c r="CR30" s="141">
        <v>46000</v>
      </c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130</v>
      </c>
      <c r="C31" s="189" t="s">
        <v>58</v>
      </c>
      <c r="D31" s="189"/>
      <c r="E31" s="189" t="s">
        <v>59</v>
      </c>
      <c r="F31" s="189" t="s">
        <v>60</v>
      </c>
      <c r="G31" s="189" t="s">
        <v>79</v>
      </c>
      <c r="H31" s="89"/>
      <c r="I31" s="89"/>
      <c r="J31" s="89"/>
      <c r="K31" s="181"/>
      <c r="L31" s="80">
        <v>49</v>
      </c>
      <c r="M31" s="80">
        <v>32</v>
      </c>
      <c r="N31" s="80">
        <v>13</v>
      </c>
      <c r="O31" s="91">
        <v>7</v>
      </c>
      <c r="P31" s="92">
        <v>0</v>
      </c>
      <c r="Q31" s="93">
        <f>O31+P31</f>
        <v>7</v>
      </c>
      <c r="R31" s="81">
        <f>IFERROR(Q31/N31,"-")</f>
        <v>0.53846153846154</v>
      </c>
      <c r="S31" s="80">
        <v>2</v>
      </c>
      <c r="T31" s="80">
        <v>2</v>
      </c>
      <c r="U31" s="81">
        <f>IFERROR(T31/(Q31),"-")</f>
        <v>0.28571428571429</v>
      </c>
      <c r="V31" s="82"/>
      <c r="W31" s="83">
        <v>4</v>
      </c>
      <c r="X31" s="81">
        <f>IF(Q31=0,"-",W31/Q31)</f>
        <v>0.57142857142857</v>
      </c>
      <c r="Y31" s="186">
        <v>496000</v>
      </c>
      <c r="Z31" s="187">
        <f>IFERROR(Y31/Q31,"-")</f>
        <v>70857.142857143</v>
      </c>
      <c r="AA31" s="187">
        <f>IFERROR(Y31/W31,"-")</f>
        <v>124000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/>
      <c r="BG31" s="113">
        <f>IF(Q31=0,"",IF(BF31=0,"",(BF31/Q31)))</f>
        <v>0</v>
      </c>
      <c r="BH31" s="112"/>
      <c r="BI31" s="114" t="str">
        <f>IFERROR(BH31/BF31,"-")</f>
        <v>-</v>
      </c>
      <c r="BJ31" s="115"/>
      <c r="BK31" s="116" t="str">
        <f>IFERROR(BJ31/BF31,"-")</f>
        <v>-</v>
      </c>
      <c r="BL31" s="117"/>
      <c r="BM31" s="117"/>
      <c r="BN31" s="117"/>
      <c r="BO31" s="119">
        <v>1</v>
      </c>
      <c r="BP31" s="120">
        <f>IF(Q31=0,"",IF(BO31=0,"",(BO31/Q31)))</f>
        <v>0.14285714285714</v>
      </c>
      <c r="BQ31" s="121"/>
      <c r="BR31" s="122">
        <f>IFERROR(BQ31/BO31,"-")</f>
        <v>0</v>
      </c>
      <c r="BS31" s="123"/>
      <c r="BT31" s="124">
        <f>IFERROR(BS31/BO31,"-")</f>
        <v>0</v>
      </c>
      <c r="BU31" s="125"/>
      <c r="BV31" s="125"/>
      <c r="BW31" s="125"/>
      <c r="BX31" s="126">
        <v>4</v>
      </c>
      <c r="BY31" s="127">
        <f>IF(Q31=0,"",IF(BX31=0,"",(BX31/Q31)))</f>
        <v>0.57142857142857</v>
      </c>
      <c r="BZ31" s="128">
        <v>3</v>
      </c>
      <c r="CA31" s="129">
        <f>IFERROR(BZ31/BX31,"-")</f>
        <v>0.75</v>
      </c>
      <c r="CB31" s="130">
        <v>481000</v>
      </c>
      <c r="CC31" s="131">
        <f>IFERROR(CB31/BX31,"-")</f>
        <v>120250</v>
      </c>
      <c r="CD31" s="132">
        <v>1</v>
      </c>
      <c r="CE31" s="132"/>
      <c r="CF31" s="132">
        <v>2</v>
      </c>
      <c r="CG31" s="133">
        <v>2</v>
      </c>
      <c r="CH31" s="134">
        <f>IF(Q31=0,"",IF(CG31=0,"",(CG31/Q31)))</f>
        <v>0.28571428571429</v>
      </c>
      <c r="CI31" s="135">
        <v>1</v>
      </c>
      <c r="CJ31" s="136">
        <f>IFERROR(CI31/CG31,"-")</f>
        <v>0.5</v>
      </c>
      <c r="CK31" s="137">
        <v>15000</v>
      </c>
      <c r="CL31" s="138">
        <f>IFERROR(CK31/CG31,"-")</f>
        <v>7500</v>
      </c>
      <c r="CM31" s="139">
        <v>1</v>
      </c>
      <c r="CN31" s="139"/>
      <c r="CO31" s="139"/>
      <c r="CP31" s="140">
        <v>4</v>
      </c>
      <c r="CQ31" s="141">
        <v>496000</v>
      </c>
      <c r="CR31" s="141">
        <v>378000</v>
      </c>
      <c r="CS31" s="141"/>
      <c r="CT31" s="142" t="str">
        <f>IF(AND(CR31=0,CS31=0),"",IF(AND(CR31&lt;=100000,CS31&lt;=100000),"",IF(CR31/CQ31&gt;0.7,"男高",IF(CS31/CQ31&gt;0.7,"女高",""))))</f>
        <v>男高</v>
      </c>
    </row>
    <row r="32" spans="1:99">
      <c r="A32" s="79">
        <f>AC32</f>
        <v>0.24</v>
      </c>
      <c r="B32" s="189" t="s">
        <v>131</v>
      </c>
      <c r="C32" s="189" t="s">
        <v>58</v>
      </c>
      <c r="D32" s="189"/>
      <c r="E32" s="189" t="s">
        <v>66</v>
      </c>
      <c r="F32" s="189" t="s">
        <v>67</v>
      </c>
      <c r="G32" s="189" t="s">
        <v>82</v>
      </c>
      <c r="H32" s="89" t="s">
        <v>100</v>
      </c>
      <c r="I32" s="89" t="s">
        <v>116</v>
      </c>
      <c r="J32" s="191" t="s">
        <v>132</v>
      </c>
      <c r="K32" s="181">
        <v>150000</v>
      </c>
      <c r="L32" s="80">
        <v>8</v>
      </c>
      <c r="M32" s="80">
        <v>0</v>
      </c>
      <c r="N32" s="80">
        <v>59</v>
      </c>
      <c r="O32" s="91">
        <v>2</v>
      </c>
      <c r="P32" s="92">
        <v>0</v>
      </c>
      <c r="Q32" s="93">
        <f>O32+P32</f>
        <v>2</v>
      </c>
      <c r="R32" s="81">
        <f>IFERROR(Q32/N32,"-")</f>
        <v>0.033898305084746</v>
      </c>
      <c r="S32" s="80">
        <v>0</v>
      </c>
      <c r="T32" s="80">
        <v>1</v>
      </c>
      <c r="U32" s="81">
        <f>IFERROR(T32/(Q32),"-")</f>
        <v>0.5</v>
      </c>
      <c r="V32" s="82">
        <f>IFERROR(K32/SUM(Q32:Q33),"-")</f>
        <v>16666.666666667</v>
      </c>
      <c r="W32" s="83">
        <v>1</v>
      </c>
      <c r="X32" s="81">
        <f>IF(Q32=0,"-",W32/Q32)</f>
        <v>0.5</v>
      </c>
      <c r="Y32" s="186">
        <v>20000</v>
      </c>
      <c r="Z32" s="187">
        <f>IFERROR(Y32/Q32,"-")</f>
        <v>10000</v>
      </c>
      <c r="AA32" s="187">
        <f>IFERROR(Y32/W32,"-")</f>
        <v>20000</v>
      </c>
      <c r="AB32" s="181">
        <f>SUM(Y32:Y33)-SUM(K32:K33)</f>
        <v>-114000</v>
      </c>
      <c r="AC32" s="85">
        <f>SUM(Y32:Y33)/SUM(K32:K33)</f>
        <v>0.24</v>
      </c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>
        <v>1</v>
      </c>
      <c r="BG32" s="113">
        <f>IF(Q32=0,"",IF(BF32=0,"",(BF32/Q32)))</f>
        <v>0.5</v>
      </c>
      <c r="BH32" s="112">
        <v>1</v>
      </c>
      <c r="BI32" s="114">
        <f>IFERROR(BH32/BF32,"-")</f>
        <v>1</v>
      </c>
      <c r="BJ32" s="115">
        <v>20000</v>
      </c>
      <c r="BK32" s="116">
        <f>IFERROR(BJ32/BF32,"-")</f>
        <v>20000</v>
      </c>
      <c r="BL32" s="117"/>
      <c r="BM32" s="117">
        <v>1</v>
      </c>
      <c r="BN32" s="117"/>
      <c r="BO32" s="119">
        <v>1</v>
      </c>
      <c r="BP32" s="120">
        <f>IF(Q32=0,"",IF(BO32=0,"",(BO32/Q32)))</f>
        <v>0.5</v>
      </c>
      <c r="BQ32" s="121"/>
      <c r="BR32" s="122">
        <f>IFERROR(BQ32/BO32,"-")</f>
        <v>0</v>
      </c>
      <c r="BS32" s="123"/>
      <c r="BT32" s="124">
        <f>IFERROR(BS32/BO32,"-")</f>
        <v>0</v>
      </c>
      <c r="BU32" s="125"/>
      <c r="BV32" s="125"/>
      <c r="BW32" s="125"/>
      <c r="BX32" s="126"/>
      <c r="BY32" s="127">
        <f>IF(Q32=0,"",IF(BX32=0,"",(BX32/Q32)))</f>
        <v>0</v>
      </c>
      <c r="BZ32" s="128"/>
      <c r="CA32" s="129" t="str">
        <f>IFERROR(BZ32/BX32,"-")</f>
        <v>-</v>
      </c>
      <c r="CB32" s="130"/>
      <c r="CC32" s="131" t="str">
        <f>IFERROR(CB32/BX32,"-")</f>
        <v>-</v>
      </c>
      <c r="CD32" s="132"/>
      <c r="CE32" s="132"/>
      <c r="CF32" s="132"/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1</v>
      </c>
      <c r="CQ32" s="141">
        <v>20000</v>
      </c>
      <c r="CR32" s="141">
        <v>20000</v>
      </c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/>
      <c r="B33" s="189" t="s">
        <v>133</v>
      </c>
      <c r="C33" s="189" t="s">
        <v>58</v>
      </c>
      <c r="D33" s="189"/>
      <c r="E33" s="189" t="s">
        <v>66</v>
      </c>
      <c r="F33" s="189" t="s">
        <v>67</v>
      </c>
      <c r="G33" s="189" t="s">
        <v>79</v>
      </c>
      <c r="H33" s="89"/>
      <c r="I33" s="89"/>
      <c r="J33" s="89"/>
      <c r="K33" s="181"/>
      <c r="L33" s="80">
        <v>21</v>
      </c>
      <c r="M33" s="80">
        <v>19</v>
      </c>
      <c r="N33" s="80">
        <v>7</v>
      </c>
      <c r="O33" s="91">
        <v>7</v>
      </c>
      <c r="P33" s="92">
        <v>0</v>
      </c>
      <c r="Q33" s="93">
        <f>O33+P33</f>
        <v>7</v>
      </c>
      <c r="R33" s="81">
        <f>IFERROR(Q33/N33,"-")</f>
        <v>1</v>
      </c>
      <c r="S33" s="80">
        <v>0</v>
      </c>
      <c r="T33" s="80">
        <v>1</v>
      </c>
      <c r="U33" s="81">
        <f>IFERROR(T33/(Q33),"-")</f>
        <v>0.14285714285714</v>
      </c>
      <c r="V33" s="82"/>
      <c r="W33" s="83">
        <v>1</v>
      </c>
      <c r="X33" s="81">
        <f>IF(Q33=0,"-",W33/Q33)</f>
        <v>0.14285714285714</v>
      </c>
      <c r="Y33" s="186">
        <v>16000</v>
      </c>
      <c r="Z33" s="187">
        <f>IFERROR(Y33/Q33,"-")</f>
        <v>2285.7142857143</v>
      </c>
      <c r="AA33" s="187">
        <f>IFERROR(Y33/W33,"-")</f>
        <v>16000</v>
      </c>
      <c r="AB33" s="181"/>
      <c r="AC33" s="85"/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>
        <v>1</v>
      </c>
      <c r="BG33" s="113">
        <f>IF(Q33=0,"",IF(BF33=0,"",(BF33/Q33)))</f>
        <v>0.14285714285714</v>
      </c>
      <c r="BH33" s="112"/>
      <c r="BI33" s="114">
        <f>IFERROR(BH33/BF33,"-")</f>
        <v>0</v>
      </c>
      <c r="BJ33" s="115"/>
      <c r="BK33" s="116">
        <f>IFERROR(BJ33/BF33,"-")</f>
        <v>0</v>
      </c>
      <c r="BL33" s="117"/>
      <c r="BM33" s="117"/>
      <c r="BN33" s="117"/>
      <c r="BO33" s="119">
        <v>3</v>
      </c>
      <c r="BP33" s="120">
        <f>IF(Q33=0,"",IF(BO33=0,"",(BO33/Q33)))</f>
        <v>0.42857142857143</v>
      </c>
      <c r="BQ33" s="121">
        <v>1</v>
      </c>
      <c r="BR33" s="122">
        <f>IFERROR(BQ33/BO33,"-")</f>
        <v>0.33333333333333</v>
      </c>
      <c r="BS33" s="123">
        <v>16000</v>
      </c>
      <c r="BT33" s="124">
        <f>IFERROR(BS33/BO33,"-")</f>
        <v>5333.3333333333</v>
      </c>
      <c r="BU33" s="125"/>
      <c r="BV33" s="125"/>
      <c r="BW33" s="125">
        <v>1</v>
      </c>
      <c r="BX33" s="126">
        <v>3</v>
      </c>
      <c r="BY33" s="127">
        <f>IF(Q33=0,"",IF(BX33=0,"",(BX33/Q33)))</f>
        <v>0.42857142857143</v>
      </c>
      <c r="BZ33" s="128"/>
      <c r="CA33" s="129">
        <f>IFERROR(BZ33/BX33,"-")</f>
        <v>0</v>
      </c>
      <c r="CB33" s="130"/>
      <c r="CC33" s="131">
        <f>IFERROR(CB33/BX33,"-")</f>
        <v>0</v>
      </c>
      <c r="CD33" s="132"/>
      <c r="CE33" s="132"/>
      <c r="CF33" s="132"/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1</v>
      </c>
      <c r="CQ33" s="141">
        <v>16000</v>
      </c>
      <c r="CR33" s="141">
        <v>16000</v>
      </c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>
        <f>AC34</f>
        <v>0.35333333333333</v>
      </c>
      <c r="B34" s="189" t="s">
        <v>134</v>
      </c>
      <c r="C34" s="189" t="s">
        <v>58</v>
      </c>
      <c r="D34" s="189"/>
      <c r="E34" s="189" t="s">
        <v>59</v>
      </c>
      <c r="F34" s="189" t="s">
        <v>60</v>
      </c>
      <c r="G34" s="189" t="s">
        <v>82</v>
      </c>
      <c r="H34" s="89" t="s">
        <v>135</v>
      </c>
      <c r="I34" s="89" t="s">
        <v>136</v>
      </c>
      <c r="J34" s="191" t="s">
        <v>137</v>
      </c>
      <c r="K34" s="181">
        <v>150000</v>
      </c>
      <c r="L34" s="80">
        <v>42</v>
      </c>
      <c r="M34" s="80">
        <v>0</v>
      </c>
      <c r="N34" s="80">
        <v>155</v>
      </c>
      <c r="O34" s="91">
        <v>18</v>
      </c>
      <c r="P34" s="92">
        <v>0</v>
      </c>
      <c r="Q34" s="93">
        <f>O34+P34</f>
        <v>18</v>
      </c>
      <c r="R34" s="81">
        <f>IFERROR(Q34/N34,"-")</f>
        <v>0.11612903225806</v>
      </c>
      <c r="S34" s="80">
        <v>0</v>
      </c>
      <c r="T34" s="80">
        <v>7</v>
      </c>
      <c r="U34" s="81">
        <f>IFERROR(T34/(Q34),"-")</f>
        <v>0.38888888888889</v>
      </c>
      <c r="V34" s="82">
        <f>IFERROR(K34/SUM(Q34:Q35),"-")</f>
        <v>6250</v>
      </c>
      <c r="W34" s="83">
        <v>1</v>
      </c>
      <c r="X34" s="81">
        <f>IF(Q34=0,"-",W34/Q34)</f>
        <v>0.055555555555556</v>
      </c>
      <c r="Y34" s="186">
        <v>3000</v>
      </c>
      <c r="Z34" s="187">
        <f>IFERROR(Y34/Q34,"-")</f>
        <v>166.66666666667</v>
      </c>
      <c r="AA34" s="187">
        <f>IFERROR(Y34/W34,"-")</f>
        <v>3000</v>
      </c>
      <c r="AB34" s="181">
        <f>SUM(Y34:Y35)-SUM(K34:K35)</f>
        <v>-97000</v>
      </c>
      <c r="AC34" s="85">
        <f>SUM(Y34:Y35)/SUM(K34:K35)</f>
        <v>0.35333333333333</v>
      </c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>
        <v>4</v>
      </c>
      <c r="AO34" s="101">
        <f>IF(Q34=0,"",IF(AN34=0,"",(AN34/Q34)))</f>
        <v>0.22222222222222</v>
      </c>
      <c r="AP34" s="100">
        <v>1</v>
      </c>
      <c r="AQ34" s="102">
        <f>IFERROR(AP34/AN34,"-")</f>
        <v>0.25</v>
      </c>
      <c r="AR34" s="103">
        <v>3000</v>
      </c>
      <c r="AS34" s="104">
        <f>IFERROR(AR34/AN34,"-")</f>
        <v>750</v>
      </c>
      <c r="AT34" s="105">
        <v>1</v>
      </c>
      <c r="AU34" s="105"/>
      <c r="AV34" s="105"/>
      <c r="AW34" s="106">
        <v>2</v>
      </c>
      <c r="AX34" s="107">
        <f>IF(Q34=0,"",IF(AW34=0,"",(AW34/Q34)))</f>
        <v>0.11111111111111</v>
      </c>
      <c r="AY34" s="106"/>
      <c r="AZ34" s="108">
        <f>IFERROR(AY34/AW34,"-")</f>
        <v>0</v>
      </c>
      <c r="BA34" s="109"/>
      <c r="BB34" s="110">
        <f>IFERROR(BA34/AW34,"-")</f>
        <v>0</v>
      </c>
      <c r="BC34" s="111"/>
      <c r="BD34" s="111"/>
      <c r="BE34" s="111"/>
      <c r="BF34" s="112">
        <v>4</v>
      </c>
      <c r="BG34" s="113">
        <f>IF(Q34=0,"",IF(BF34=0,"",(BF34/Q34)))</f>
        <v>0.22222222222222</v>
      </c>
      <c r="BH34" s="112"/>
      <c r="BI34" s="114">
        <f>IFERROR(BH34/BF34,"-")</f>
        <v>0</v>
      </c>
      <c r="BJ34" s="115"/>
      <c r="BK34" s="116">
        <f>IFERROR(BJ34/BF34,"-")</f>
        <v>0</v>
      </c>
      <c r="BL34" s="117"/>
      <c r="BM34" s="117"/>
      <c r="BN34" s="117"/>
      <c r="BO34" s="119">
        <v>5</v>
      </c>
      <c r="BP34" s="120">
        <f>IF(Q34=0,"",IF(BO34=0,"",(BO34/Q34)))</f>
        <v>0.27777777777778</v>
      </c>
      <c r="BQ34" s="121"/>
      <c r="BR34" s="122">
        <f>IFERROR(BQ34/BO34,"-")</f>
        <v>0</v>
      </c>
      <c r="BS34" s="123"/>
      <c r="BT34" s="124">
        <f>IFERROR(BS34/BO34,"-")</f>
        <v>0</v>
      </c>
      <c r="BU34" s="125"/>
      <c r="BV34" s="125"/>
      <c r="BW34" s="125"/>
      <c r="BX34" s="126">
        <v>3</v>
      </c>
      <c r="BY34" s="127">
        <f>IF(Q34=0,"",IF(BX34=0,"",(BX34/Q34)))</f>
        <v>0.16666666666667</v>
      </c>
      <c r="BZ34" s="128"/>
      <c r="CA34" s="129">
        <f>IFERROR(BZ34/BX34,"-")</f>
        <v>0</v>
      </c>
      <c r="CB34" s="130"/>
      <c r="CC34" s="131">
        <f>IFERROR(CB34/BX34,"-")</f>
        <v>0</v>
      </c>
      <c r="CD34" s="132"/>
      <c r="CE34" s="132"/>
      <c r="CF34" s="132"/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1</v>
      </c>
      <c r="CQ34" s="141">
        <v>3000</v>
      </c>
      <c r="CR34" s="141">
        <v>3000</v>
      </c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138</v>
      </c>
      <c r="C35" s="189" t="s">
        <v>58</v>
      </c>
      <c r="D35" s="189"/>
      <c r="E35" s="189" t="s">
        <v>59</v>
      </c>
      <c r="F35" s="189" t="s">
        <v>60</v>
      </c>
      <c r="G35" s="189" t="s">
        <v>79</v>
      </c>
      <c r="H35" s="89"/>
      <c r="I35" s="89"/>
      <c r="J35" s="89"/>
      <c r="K35" s="181"/>
      <c r="L35" s="80">
        <v>51</v>
      </c>
      <c r="M35" s="80">
        <v>34</v>
      </c>
      <c r="N35" s="80">
        <v>8</v>
      </c>
      <c r="O35" s="91">
        <v>6</v>
      </c>
      <c r="P35" s="92">
        <v>0</v>
      </c>
      <c r="Q35" s="93">
        <f>O35+P35</f>
        <v>6</v>
      </c>
      <c r="R35" s="81">
        <f>IFERROR(Q35/N35,"-")</f>
        <v>0.75</v>
      </c>
      <c r="S35" s="80">
        <v>0</v>
      </c>
      <c r="T35" s="80">
        <v>2</v>
      </c>
      <c r="U35" s="81">
        <f>IFERROR(T35/(Q35),"-")</f>
        <v>0.33333333333333</v>
      </c>
      <c r="V35" s="82"/>
      <c r="W35" s="83">
        <v>1</v>
      </c>
      <c r="X35" s="81">
        <f>IF(Q35=0,"-",W35/Q35)</f>
        <v>0.16666666666667</v>
      </c>
      <c r="Y35" s="186">
        <v>50000</v>
      </c>
      <c r="Z35" s="187">
        <f>IFERROR(Y35/Q35,"-")</f>
        <v>8333.3333333333</v>
      </c>
      <c r="AA35" s="187">
        <f>IFERROR(Y35/W35,"-")</f>
        <v>50000</v>
      </c>
      <c r="AB35" s="181"/>
      <c r="AC35" s="85"/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>
        <f>IF(Q35=0,"",IF(AN35=0,"",(AN35/Q35)))</f>
        <v>0</v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>
        <f>IF(Q35=0,"",IF(AW35=0,"",(AW35/Q35)))</f>
        <v>0</v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/>
      <c r="BG35" s="113">
        <f>IF(Q35=0,"",IF(BF35=0,"",(BF35/Q35)))</f>
        <v>0</v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>
        <v>1</v>
      </c>
      <c r="BP35" s="120">
        <f>IF(Q35=0,"",IF(BO35=0,"",(BO35/Q35)))</f>
        <v>0.16666666666667</v>
      </c>
      <c r="BQ35" s="121"/>
      <c r="BR35" s="122">
        <f>IFERROR(BQ35/BO35,"-")</f>
        <v>0</v>
      </c>
      <c r="BS35" s="123"/>
      <c r="BT35" s="124">
        <f>IFERROR(BS35/BO35,"-")</f>
        <v>0</v>
      </c>
      <c r="BU35" s="125"/>
      <c r="BV35" s="125"/>
      <c r="BW35" s="125"/>
      <c r="BX35" s="126">
        <v>4</v>
      </c>
      <c r="BY35" s="127">
        <f>IF(Q35=0,"",IF(BX35=0,"",(BX35/Q35)))</f>
        <v>0.66666666666667</v>
      </c>
      <c r="BZ35" s="128">
        <v>2</v>
      </c>
      <c r="CA35" s="129">
        <f>IFERROR(BZ35/BX35,"-")</f>
        <v>0.5</v>
      </c>
      <c r="CB35" s="130">
        <v>92000</v>
      </c>
      <c r="CC35" s="131">
        <f>IFERROR(CB35/BX35,"-")</f>
        <v>23000</v>
      </c>
      <c r="CD35" s="132"/>
      <c r="CE35" s="132"/>
      <c r="CF35" s="132">
        <v>2</v>
      </c>
      <c r="CG35" s="133">
        <v>1</v>
      </c>
      <c r="CH35" s="134">
        <f>IF(Q35=0,"",IF(CG35=0,"",(CG35/Q35)))</f>
        <v>0.16666666666667</v>
      </c>
      <c r="CI35" s="135">
        <v>1</v>
      </c>
      <c r="CJ35" s="136">
        <f>IFERROR(CI35/CG35,"-")</f>
        <v>1</v>
      </c>
      <c r="CK35" s="137">
        <v>36000</v>
      </c>
      <c r="CL35" s="138">
        <f>IFERROR(CK35/CG35,"-")</f>
        <v>36000</v>
      </c>
      <c r="CM35" s="139"/>
      <c r="CN35" s="139"/>
      <c r="CO35" s="139">
        <v>1</v>
      </c>
      <c r="CP35" s="140">
        <v>1</v>
      </c>
      <c r="CQ35" s="141">
        <v>50000</v>
      </c>
      <c r="CR35" s="141">
        <v>50000</v>
      </c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>
        <f>AC36</f>
        <v>2.1923076923077</v>
      </c>
      <c r="B36" s="189" t="s">
        <v>139</v>
      </c>
      <c r="C36" s="189" t="s">
        <v>58</v>
      </c>
      <c r="D36" s="189"/>
      <c r="E36" s="189" t="s">
        <v>88</v>
      </c>
      <c r="F36" s="189" t="s">
        <v>89</v>
      </c>
      <c r="G36" s="189" t="s">
        <v>61</v>
      </c>
      <c r="H36" s="89" t="s">
        <v>135</v>
      </c>
      <c r="I36" s="89" t="s">
        <v>116</v>
      </c>
      <c r="J36" s="191" t="s">
        <v>90</v>
      </c>
      <c r="K36" s="181">
        <v>130000</v>
      </c>
      <c r="L36" s="80">
        <v>18</v>
      </c>
      <c r="M36" s="80">
        <v>0</v>
      </c>
      <c r="N36" s="80">
        <v>68</v>
      </c>
      <c r="O36" s="91">
        <v>6</v>
      </c>
      <c r="P36" s="92">
        <v>0</v>
      </c>
      <c r="Q36" s="93">
        <f>O36+P36</f>
        <v>6</v>
      </c>
      <c r="R36" s="81">
        <f>IFERROR(Q36/N36,"-")</f>
        <v>0.088235294117647</v>
      </c>
      <c r="S36" s="80">
        <v>0</v>
      </c>
      <c r="T36" s="80">
        <v>1</v>
      </c>
      <c r="U36" s="81">
        <f>IFERROR(T36/(Q36),"-")</f>
        <v>0.16666666666667</v>
      </c>
      <c r="V36" s="82">
        <f>IFERROR(K36/SUM(Q36:Q37),"-")</f>
        <v>11818.181818182</v>
      </c>
      <c r="W36" s="83">
        <v>1</v>
      </c>
      <c r="X36" s="81">
        <f>IF(Q36=0,"-",W36/Q36)</f>
        <v>0.16666666666667</v>
      </c>
      <c r="Y36" s="186">
        <v>285000</v>
      </c>
      <c r="Z36" s="187">
        <f>IFERROR(Y36/Q36,"-")</f>
        <v>47500</v>
      </c>
      <c r="AA36" s="187">
        <f>IFERROR(Y36/W36,"-")</f>
        <v>285000</v>
      </c>
      <c r="AB36" s="181">
        <f>SUM(Y36:Y37)-SUM(K36:K37)</f>
        <v>155000</v>
      </c>
      <c r="AC36" s="85">
        <f>SUM(Y36:Y37)/SUM(K36:K37)</f>
        <v>2.1923076923077</v>
      </c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>
        <v>1</v>
      </c>
      <c r="BG36" s="113">
        <f>IF(Q36=0,"",IF(BF36=0,"",(BF36/Q36)))</f>
        <v>0.16666666666667</v>
      </c>
      <c r="BH36" s="112"/>
      <c r="BI36" s="114">
        <f>IFERROR(BH36/BF36,"-")</f>
        <v>0</v>
      </c>
      <c r="BJ36" s="115"/>
      <c r="BK36" s="116">
        <f>IFERROR(BJ36/BF36,"-")</f>
        <v>0</v>
      </c>
      <c r="BL36" s="117"/>
      <c r="BM36" s="117"/>
      <c r="BN36" s="117"/>
      <c r="BO36" s="119">
        <v>2</v>
      </c>
      <c r="BP36" s="120">
        <f>IF(Q36=0,"",IF(BO36=0,"",(BO36/Q36)))</f>
        <v>0.33333333333333</v>
      </c>
      <c r="BQ36" s="121"/>
      <c r="BR36" s="122">
        <f>IFERROR(BQ36/BO36,"-")</f>
        <v>0</v>
      </c>
      <c r="BS36" s="123"/>
      <c r="BT36" s="124">
        <f>IFERROR(BS36/BO36,"-")</f>
        <v>0</v>
      </c>
      <c r="BU36" s="125"/>
      <c r="BV36" s="125"/>
      <c r="BW36" s="125"/>
      <c r="BX36" s="126">
        <v>3</v>
      </c>
      <c r="BY36" s="127">
        <f>IF(Q36=0,"",IF(BX36=0,"",(BX36/Q36)))</f>
        <v>0.5</v>
      </c>
      <c r="BZ36" s="128">
        <v>1</v>
      </c>
      <c r="CA36" s="129">
        <f>IFERROR(BZ36/BX36,"-")</f>
        <v>0.33333333333333</v>
      </c>
      <c r="CB36" s="130">
        <v>285000</v>
      </c>
      <c r="CC36" s="131">
        <f>IFERROR(CB36/BX36,"-")</f>
        <v>95000</v>
      </c>
      <c r="CD36" s="132"/>
      <c r="CE36" s="132"/>
      <c r="CF36" s="132">
        <v>1</v>
      </c>
      <c r="CG36" s="133"/>
      <c r="CH36" s="134">
        <f>IF(Q36=0,"",IF(CG36=0,"",(CG36/Q36)))</f>
        <v>0</v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1</v>
      </c>
      <c r="CQ36" s="141">
        <v>285000</v>
      </c>
      <c r="CR36" s="141">
        <v>285000</v>
      </c>
      <c r="CS36" s="141"/>
      <c r="CT36" s="142" t="str">
        <f>IF(AND(CR36=0,CS36=0),"",IF(AND(CR36&lt;=100000,CS36&lt;=100000),"",IF(CR36/CQ36&gt;0.7,"男高",IF(CS36/CQ36&gt;0.7,"女高",""))))</f>
        <v>男高</v>
      </c>
    </row>
    <row r="37" spans="1:99">
      <c r="A37" s="79"/>
      <c r="B37" s="189" t="s">
        <v>140</v>
      </c>
      <c r="C37" s="189" t="s">
        <v>58</v>
      </c>
      <c r="D37" s="189"/>
      <c r="E37" s="189" t="s">
        <v>88</v>
      </c>
      <c r="F37" s="189" t="s">
        <v>89</v>
      </c>
      <c r="G37" s="189" t="s">
        <v>79</v>
      </c>
      <c r="H37" s="89"/>
      <c r="I37" s="89"/>
      <c r="J37" s="89"/>
      <c r="K37" s="181"/>
      <c r="L37" s="80">
        <v>37</v>
      </c>
      <c r="M37" s="80">
        <v>30</v>
      </c>
      <c r="N37" s="80">
        <v>16</v>
      </c>
      <c r="O37" s="91">
        <v>5</v>
      </c>
      <c r="P37" s="92">
        <v>0</v>
      </c>
      <c r="Q37" s="93">
        <f>O37+P37</f>
        <v>5</v>
      </c>
      <c r="R37" s="81">
        <f>IFERROR(Q37/N37,"-")</f>
        <v>0.3125</v>
      </c>
      <c r="S37" s="80">
        <v>1</v>
      </c>
      <c r="T37" s="80">
        <v>0</v>
      </c>
      <c r="U37" s="81">
        <f>IFERROR(T37/(Q37),"-")</f>
        <v>0</v>
      </c>
      <c r="V37" s="82"/>
      <c r="W37" s="83">
        <v>0</v>
      </c>
      <c r="X37" s="81">
        <f>IF(Q37=0,"-",W37/Q37)</f>
        <v>0</v>
      </c>
      <c r="Y37" s="186">
        <v>0</v>
      </c>
      <c r="Z37" s="187">
        <f>IFERROR(Y37/Q37,"-")</f>
        <v>0</v>
      </c>
      <c r="AA37" s="187" t="str">
        <f>IFERROR(Y37/W37,"-")</f>
        <v>-</v>
      </c>
      <c r="AB37" s="181"/>
      <c r="AC37" s="85"/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>
        <v>1</v>
      </c>
      <c r="BG37" s="113">
        <f>IF(Q37=0,"",IF(BF37=0,"",(BF37/Q37)))</f>
        <v>0.2</v>
      </c>
      <c r="BH37" s="112"/>
      <c r="BI37" s="114">
        <f>IFERROR(BH37/BF37,"-")</f>
        <v>0</v>
      </c>
      <c r="BJ37" s="115"/>
      <c r="BK37" s="116">
        <f>IFERROR(BJ37/BF37,"-")</f>
        <v>0</v>
      </c>
      <c r="BL37" s="117"/>
      <c r="BM37" s="117"/>
      <c r="BN37" s="117"/>
      <c r="BO37" s="119">
        <v>1</v>
      </c>
      <c r="BP37" s="120">
        <f>IF(Q37=0,"",IF(BO37=0,"",(BO37/Q37)))</f>
        <v>0.2</v>
      </c>
      <c r="BQ37" s="121"/>
      <c r="BR37" s="122">
        <f>IFERROR(BQ37/BO37,"-")</f>
        <v>0</v>
      </c>
      <c r="BS37" s="123"/>
      <c r="BT37" s="124">
        <f>IFERROR(BS37/BO37,"-")</f>
        <v>0</v>
      </c>
      <c r="BU37" s="125"/>
      <c r="BV37" s="125"/>
      <c r="BW37" s="125"/>
      <c r="BX37" s="126">
        <v>1</v>
      </c>
      <c r="BY37" s="127">
        <f>IF(Q37=0,"",IF(BX37=0,"",(BX37/Q37)))</f>
        <v>0.2</v>
      </c>
      <c r="BZ37" s="128"/>
      <c r="CA37" s="129">
        <f>IFERROR(BZ37/BX37,"-")</f>
        <v>0</v>
      </c>
      <c r="CB37" s="130"/>
      <c r="CC37" s="131">
        <f>IFERROR(CB37/BX37,"-")</f>
        <v>0</v>
      </c>
      <c r="CD37" s="132"/>
      <c r="CE37" s="132"/>
      <c r="CF37" s="132"/>
      <c r="CG37" s="133">
        <v>2</v>
      </c>
      <c r="CH37" s="134">
        <f>IF(Q37=0,"",IF(CG37=0,"",(CG37/Q37)))</f>
        <v>0.4</v>
      </c>
      <c r="CI37" s="135"/>
      <c r="CJ37" s="136">
        <f>IFERROR(CI37/CG37,"-")</f>
        <v>0</v>
      </c>
      <c r="CK37" s="137"/>
      <c r="CL37" s="138">
        <f>IFERROR(CK37/CG37,"-")</f>
        <v>0</v>
      </c>
      <c r="CM37" s="139"/>
      <c r="CN37" s="139"/>
      <c r="CO37" s="139"/>
      <c r="CP37" s="140">
        <v>0</v>
      </c>
      <c r="CQ37" s="141">
        <v>0</v>
      </c>
      <c r="CR37" s="141"/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>
        <f>AC38</f>
        <v>2.94</v>
      </c>
      <c r="B38" s="189" t="s">
        <v>141</v>
      </c>
      <c r="C38" s="189" t="s">
        <v>58</v>
      </c>
      <c r="D38" s="189"/>
      <c r="E38" s="189" t="s">
        <v>59</v>
      </c>
      <c r="F38" s="189" t="s">
        <v>60</v>
      </c>
      <c r="G38" s="189" t="s">
        <v>61</v>
      </c>
      <c r="H38" s="89" t="s">
        <v>142</v>
      </c>
      <c r="I38" s="89" t="s">
        <v>136</v>
      </c>
      <c r="J38" s="190" t="s">
        <v>64</v>
      </c>
      <c r="K38" s="181">
        <v>150000</v>
      </c>
      <c r="L38" s="80">
        <v>27</v>
      </c>
      <c r="M38" s="80">
        <v>0</v>
      </c>
      <c r="N38" s="80">
        <v>176</v>
      </c>
      <c r="O38" s="91">
        <v>12</v>
      </c>
      <c r="P38" s="92">
        <v>0</v>
      </c>
      <c r="Q38" s="93">
        <f>O38+P38</f>
        <v>12</v>
      </c>
      <c r="R38" s="81">
        <f>IFERROR(Q38/N38,"-")</f>
        <v>0.068181818181818</v>
      </c>
      <c r="S38" s="80">
        <v>0</v>
      </c>
      <c r="T38" s="80">
        <v>3</v>
      </c>
      <c r="U38" s="81">
        <f>IFERROR(T38/(Q38),"-")</f>
        <v>0.25</v>
      </c>
      <c r="V38" s="82">
        <f>IFERROR(K38/SUM(Q38:Q39),"-")</f>
        <v>6521.7391304348</v>
      </c>
      <c r="W38" s="83">
        <v>2</v>
      </c>
      <c r="X38" s="81">
        <f>IF(Q38=0,"-",W38/Q38)</f>
        <v>0.16666666666667</v>
      </c>
      <c r="Y38" s="186">
        <v>421000</v>
      </c>
      <c r="Z38" s="187">
        <f>IFERROR(Y38/Q38,"-")</f>
        <v>35083.333333333</v>
      </c>
      <c r="AA38" s="187">
        <f>IFERROR(Y38/W38,"-")</f>
        <v>210500</v>
      </c>
      <c r="AB38" s="181">
        <f>SUM(Y38:Y39)-SUM(K38:K39)</f>
        <v>291000</v>
      </c>
      <c r="AC38" s="85">
        <f>SUM(Y38:Y39)/SUM(K38:K39)</f>
        <v>2.94</v>
      </c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>
        <v>1</v>
      </c>
      <c r="AO38" s="101">
        <f>IF(Q38=0,"",IF(AN38=0,"",(AN38/Q38)))</f>
        <v>0.083333333333333</v>
      </c>
      <c r="AP38" s="100"/>
      <c r="AQ38" s="102">
        <f>IFERROR(AP38/AN38,"-")</f>
        <v>0</v>
      </c>
      <c r="AR38" s="103"/>
      <c r="AS38" s="104">
        <f>IFERROR(AR38/AN38,"-")</f>
        <v>0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>
        <v>2</v>
      </c>
      <c r="BG38" s="113">
        <f>IF(Q38=0,"",IF(BF38=0,"",(BF38/Q38)))</f>
        <v>0.16666666666667</v>
      </c>
      <c r="BH38" s="112"/>
      <c r="BI38" s="114">
        <f>IFERROR(BH38/BF38,"-")</f>
        <v>0</v>
      </c>
      <c r="BJ38" s="115"/>
      <c r="BK38" s="116">
        <f>IFERROR(BJ38/BF38,"-")</f>
        <v>0</v>
      </c>
      <c r="BL38" s="117"/>
      <c r="BM38" s="117"/>
      <c r="BN38" s="117"/>
      <c r="BO38" s="119">
        <v>3</v>
      </c>
      <c r="BP38" s="120">
        <f>IF(Q38=0,"",IF(BO38=0,"",(BO38/Q38)))</f>
        <v>0.25</v>
      </c>
      <c r="BQ38" s="121">
        <v>1</v>
      </c>
      <c r="BR38" s="122">
        <f>IFERROR(BQ38/BO38,"-")</f>
        <v>0.33333333333333</v>
      </c>
      <c r="BS38" s="123">
        <v>6000</v>
      </c>
      <c r="BT38" s="124">
        <f>IFERROR(BS38/BO38,"-")</f>
        <v>2000</v>
      </c>
      <c r="BU38" s="125"/>
      <c r="BV38" s="125">
        <v>1</v>
      </c>
      <c r="BW38" s="125"/>
      <c r="BX38" s="126">
        <v>4</v>
      </c>
      <c r="BY38" s="127">
        <f>IF(Q38=0,"",IF(BX38=0,"",(BX38/Q38)))</f>
        <v>0.33333333333333</v>
      </c>
      <c r="BZ38" s="128"/>
      <c r="CA38" s="129">
        <f>IFERROR(BZ38/BX38,"-")</f>
        <v>0</v>
      </c>
      <c r="CB38" s="130"/>
      <c r="CC38" s="131">
        <f>IFERROR(CB38/BX38,"-")</f>
        <v>0</v>
      </c>
      <c r="CD38" s="132"/>
      <c r="CE38" s="132"/>
      <c r="CF38" s="132"/>
      <c r="CG38" s="133">
        <v>2</v>
      </c>
      <c r="CH38" s="134">
        <f>IF(Q38=0,"",IF(CG38=0,"",(CG38/Q38)))</f>
        <v>0.16666666666667</v>
      </c>
      <c r="CI38" s="135">
        <v>1</v>
      </c>
      <c r="CJ38" s="136">
        <f>IFERROR(CI38/CG38,"-")</f>
        <v>0.5</v>
      </c>
      <c r="CK38" s="137">
        <v>415000</v>
      </c>
      <c r="CL38" s="138">
        <f>IFERROR(CK38/CG38,"-")</f>
        <v>207500</v>
      </c>
      <c r="CM38" s="139"/>
      <c r="CN38" s="139"/>
      <c r="CO38" s="139">
        <v>1</v>
      </c>
      <c r="CP38" s="140">
        <v>2</v>
      </c>
      <c r="CQ38" s="141">
        <v>421000</v>
      </c>
      <c r="CR38" s="141">
        <v>415000</v>
      </c>
      <c r="CS38" s="141"/>
      <c r="CT38" s="142" t="str">
        <f>IF(AND(CR38=0,CS38=0),"",IF(AND(CR38&lt;=100000,CS38&lt;=100000),"",IF(CR38/CQ38&gt;0.7,"男高",IF(CS38/CQ38&gt;0.7,"女高",""))))</f>
        <v>男高</v>
      </c>
    </row>
    <row r="39" spans="1:99">
      <c r="A39" s="79"/>
      <c r="B39" s="189" t="s">
        <v>143</v>
      </c>
      <c r="C39" s="189" t="s">
        <v>58</v>
      </c>
      <c r="D39" s="189"/>
      <c r="E39" s="189" t="s">
        <v>59</v>
      </c>
      <c r="F39" s="189" t="s">
        <v>60</v>
      </c>
      <c r="G39" s="189" t="s">
        <v>79</v>
      </c>
      <c r="H39" s="89"/>
      <c r="I39" s="89"/>
      <c r="J39" s="89"/>
      <c r="K39" s="181"/>
      <c r="L39" s="80">
        <v>87</v>
      </c>
      <c r="M39" s="80">
        <v>60</v>
      </c>
      <c r="N39" s="80">
        <v>34</v>
      </c>
      <c r="O39" s="91">
        <v>11</v>
      </c>
      <c r="P39" s="92">
        <v>0</v>
      </c>
      <c r="Q39" s="93">
        <f>O39+P39</f>
        <v>11</v>
      </c>
      <c r="R39" s="81">
        <f>IFERROR(Q39/N39,"-")</f>
        <v>0.32352941176471</v>
      </c>
      <c r="S39" s="80">
        <v>1</v>
      </c>
      <c r="T39" s="80">
        <v>2</v>
      </c>
      <c r="U39" s="81">
        <f>IFERROR(T39/(Q39),"-")</f>
        <v>0.18181818181818</v>
      </c>
      <c r="V39" s="82"/>
      <c r="W39" s="83">
        <v>0</v>
      </c>
      <c r="X39" s="81">
        <f>IF(Q39=0,"-",W39/Q39)</f>
        <v>0</v>
      </c>
      <c r="Y39" s="186">
        <v>20000</v>
      </c>
      <c r="Z39" s="187">
        <f>IFERROR(Y39/Q39,"-")</f>
        <v>1818.1818181818</v>
      </c>
      <c r="AA39" s="187" t="str">
        <f>IFERROR(Y39/W39,"-")</f>
        <v>-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>
        <v>1</v>
      </c>
      <c r="BG39" s="113">
        <f>IF(Q39=0,"",IF(BF39=0,"",(BF39/Q39)))</f>
        <v>0.090909090909091</v>
      </c>
      <c r="BH39" s="112"/>
      <c r="BI39" s="114">
        <f>IFERROR(BH39/BF39,"-")</f>
        <v>0</v>
      </c>
      <c r="BJ39" s="115"/>
      <c r="BK39" s="116">
        <f>IFERROR(BJ39/BF39,"-")</f>
        <v>0</v>
      </c>
      <c r="BL39" s="117"/>
      <c r="BM39" s="117"/>
      <c r="BN39" s="117"/>
      <c r="BO39" s="119">
        <v>7</v>
      </c>
      <c r="BP39" s="120">
        <f>IF(Q39=0,"",IF(BO39=0,"",(BO39/Q39)))</f>
        <v>0.63636363636364</v>
      </c>
      <c r="BQ39" s="121"/>
      <c r="BR39" s="122">
        <f>IFERROR(BQ39/BO39,"-")</f>
        <v>0</v>
      </c>
      <c r="BS39" s="123"/>
      <c r="BT39" s="124">
        <f>IFERROR(BS39/BO39,"-")</f>
        <v>0</v>
      </c>
      <c r="BU39" s="125"/>
      <c r="BV39" s="125"/>
      <c r="BW39" s="125"/>
      <c r="BX39" s="126">
        <v>3</v>
      </c>
      <c r="BY39" s="127">
        <f>IF(Q39=0,"",IF(BX39=0,"",(BX39/Q39)))</f>
        <v>0.27272727272727</v>
      </c>
      <c r="BZ39" s="128">
        <v>2</v>
      </c>
      <c r="CA39" s="129">
        <f>IFERROR(BZ39/BX39,"-")</f>
        <v>0.66666666666667</v>
      </c>
      <c r="CB39" s="130">
        <v>50000</v>
      </c>
      <c r="CC39" s="131">
        <f>IFERROR(CB39/BX39,"-")</f>
        <v>16666.666666667</v>
      </c>
      <c r="CD39" s="132"/>
      <c r="CE39" s="132"/>
      <c r="CF39" s="132">
        <v>2</v>
      </c>
      <c r="CG39" s="133"/>
      <c r="CH39" s="134">
        <f>IF(Q39=0,"",IF(CG39=0,"",(CG39/Q39)))</f>
        <v>0</v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0</v>
      </c>
      <c r="CQ39" s="141">
        <v>20000</v>
      </c>
      <c r="CR39" s="141">
        <v>28000</v>
      </c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>
        <f>AC40</f>
        <v>0</v>
      </c>
      <c r="B40" s="189" t="s">
        <v>144</v>
      </c>
      <c r="C40" s="189" t="s">
        <v>58</v>
      </c>
      <c r="D40" s="189"/>
      <c r="E40" s="189" t="s">
        <v>88</v>
      </c>
      <c r="F40" s="189" t="s">
        <v>89</v>
      </c>
      <c r="G40" s="189" t="s">
        <v>82</v>
      </c>
      <c r="H40" s="89" t="s">
        <v>142</v>
      </c>
      <c r="I40" s="89" t="s">
        <v>116</v>
      </c>
      <c r="J40" s="191" t="s">
        <v>132</v>
      </c>
      <c r="K40" s="181">
        <v>130000</v>
      </c>
      <c r="L40" s="80">
        <v>4</v>
      </c>
      <c r="M40" s="80">
        <v>0</v>
      </c>
      <c r="N40" s="80">
        <v>35</v>
      </c>
      <c r="O40" s="91">
        <v>0</v>
      </c>
      <c r="P40" s="92">
        <v>0</v>
      </c>
      <c r="Q40" s="93">
        <f>O40+P40</f>
        <v>0</v>
      </c>
      <c r="R40" s="81">
        <f>IFERROR(Q40/N40,"-")</f>
        <v>0</v>
      </c>
      <c r="S40" s="80">
        <v>0</v>
      </c>
      <c r="T40" s="80">
        <v>0</v>
      </c>
      <c r="U40" s="81" t="str">
        <f>IFERROR(T40/(Q40),"-")</f>
        <v>-</v>
      </c>
      <c r="V40" s="82">
        <f>IFERROR(K40/SUM(Q40:Q41),"-")</f>
        <v>130000</v>
      </c>
      <c r="W40" s="83">
        <v>0</v>
      </c>
      <c r="X40" s="81" t="str">
        <f>IF(Q40=0,"-",W40/Q40)</f>
        <v>-</v>
      </c>
      <c r="Y40" s="186">
        <v>0</v>
      </c>
      <c r="Z40" s="187" t="str">
        <f>IFERROR(Y40/Q40,"-")</f>
        <v>-</v>
      </c>
      <c r="AA40" s="187" t="str">
        <f>IFERROR(Y40/W40,"-")</f>
        <v>-</v>
      </c>
      <c r="AB40" s="181">
        <f>SUM(Y40:Y41)-SUM(K40:K41)</f>
        <v>-130000</v>
      </c>
      <c r="AC40" s="85">
        <f>SUM(Y40:Y41)/SUM(K40:K41)</f>
        <v>0</v>
      </c>
      <c r="AD40" s="78"/>
      <c r="AE40" s="94"/>
      <c r="AF40" s="95" t="str">
        <f>IF(Q40=0,"",IF(AE40=0,"",(AE40/Q40)))</f>
        <v/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 t="str">
        <f>IF(Q40=0,"",IF(AN40=0,"",(AN40/Q40)))</f>
        <v/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 t="str">
        <f>IF(Q40=0,"",IF(AW40=0,"",(AW40/Q40)))</f>
        <v/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/>
      <c r="BG40" s="113" t="str">
        <f>IF(Q40=0,"",IF(BF40=0,"",(BF40/Q40)))</f>
        <v/>
      </c>
      <c r="BH40" s="112"/>
      <c r="BI40" s="114" t="str">
        <f>IFERROR(BH40/BF40,"-")</f>
        <v>-</v>
      </c>
      <c r="BJ40" s="115"/>
      <c r="BK40" s="116" t="str">
        <f>IFERROR(BJ40/BF40,"-")</f>
        <v>-</v>
      </c>
      <c r="BL40" s="117"/>
      <c r="BM40" s="117"/>
      <c r="BN40" s="117"/>
      <c r="BO40" s="119"/>
      <c r="BP40" s="120" t="str">
        <f>IF(Q40=0,"",IF(BO40=0,"",(BO40/Q40)))</f>
        <v/>
      </c>
      <c r="BQ40" s="121"/>
      <c r="BR40" s="122" t="str">
        <f>IFERROR(BQ40/BO40,"-")</f>
        <v>-</v>
      </c>
      <c r="BS40" s="123"/>
      <c r="BT40" s="124" t="str">
        <f>IFERROR(BS40/BO40,"-")</f>
        <v>-</v>
      </c>
      <c r="BU40" s="125"/>
      <c r="BV40" s="125"/>
      <c r="BW40" s="125"/>
      <c r="BX40" s="126"/>
      <c r="BY40" s="127" t="str">
        <f>IF(Q40=0,"",IF(BX40=0,"",(BX40/Q40)))</f>
        <v/>
      </c>
      <c r="BZ40" s="128"/>
      <c r="CA40" s="129" t="str">
        <f>IFERROR(BZ40/BX40,"-")</f>
        <v>-</v>
      </c>
      <c r="CB40" s="130"/>
      <c r="CC40" s="131" t="str">
        <f>IFERROR(CB40/BX40,"-")</f>
        <v>-</v>
      </c>
      <c r="CD40" s="132"/>
      <c r="CE40" s="132"/>
      <c r="CF40" s="132"/>
      <c r="CG40" s="133"/>
      <c r="CH40" s="134" t="str">
        <f>IF(Q40=0,"",IF(CG40=0,"",(CG40/Q40)))</f>
        <v/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0</v>
      </c>
      <c r="CQ40" s="141">
        <v>0</v>
      </c>
      <c r="CR40" s="141"/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/>
      <c r="B41" s="189" t="s">
        <v>145</v>
      </c>
      <c r="C41" s="189" t="s">
        <v>58</v>
      </c>
      <c r="D41" s="189"/>
      <c r="E41" s="189" t="s">
        <v>88</v>
      </c>
      <c r="F41" s="189" t="s">
        <v>89</v>
      </c>
      <c r="G41" s="189" t="s">
        <v>79</v>
      </c>
      <c r="H41" s="89"/>
      <c r="I41" s="89"/>
      <c r="J41" s="89"/>
      <c r="K41" s="181"/>
      <c r="L41" s="80">
        <v>23</v>
      </c>
      <c r="M41" s="80">
        <v>23</v>
      </c>
      <c r="N41" s="80">
        <v>3</v>
      </c>
      <c r="O41" s="91">
        <v>1</v>
      </c>
      <c r="P41" s="92">
        <v>0</v>
      </c>
      <c r="Q41" s="93">
        <f>O41+P41</f>
        <v>1</v>
      </c>
      <c r="R41" s="81">
        <f>IFERROR(Q41/N41,"-")</f>
        <v>0.33333333333333</v>
      </c>
      <c r="S41" s="80">
        <v>1</v>
      </c>
      <c r="T41" s="80">
        <v>0</v>
      </c>
      <c r="U41" s="81">
        <f>IFERROR(T41/(Q41),"-")</f>
        <v>0</v>
      </c>
      <c r="V41" s="82"/>
      <c r="W41" s="83">
        <v>0</v>
      </c>
      <c r="X41" s="81">
        <f>IF(Q41=0,"-",W41/Q41)</f>
        <v>0</v>
      </c>
      <c r="Y41" s="186">
        <v>0</v>
      </c>
      <c r="Z41" s="187">
        <f>IFERROR(Y41/Q41,"-")</f>
        <v>0</v>
      </c>
      <c r="AA41" s="187" t="str">
        <f>IFERROR(Y41/W41,"-")</f>
        <v>-</v>
      </c>
      <c r="AB41" s="181"/>
      <c r="AC41" s="85"/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/>
      <c r="BG41" s="113">
        <f>IF(Q41=0,"",IF(BF41=0,"",(BF41/Q41)))</f>
        <v>0</v>
      </c>
      <c r="BH41" s="112"/>
      <c r="BI41" s="114" t="str">
        <f>IFERROR(BH41/BF41,"-")</f>
        <v>-</v>
      </c>
      <c r="BJ41" s="115"/>
      <c r="BK41" s="116" t="str">
        <f>IFERROR(BJ41/BF41,"-")</f>
        <v>-</v>
      </c>
      <c r="BL41" s="117"/>
      <c r="BM41" s="117"/>
      <c r="BN41" s="117"/>
      <c r="BO41" s="119">
        <v>1</v>
      </c>
      <c r="BP41" s="120">
        <f>IF(Q41=0,"",IF(BO41=0,"",(BO41/Q41)))</f>
        <v>1</v>
      </c>
      <c r="BQ41" s="121">
        <v>1</v>
      </c>
      <c r="BR41" s="122">
        <f>IFERROR(BQ41/BO41,"-")</f>
        <v>1</v>
      </c>
      <c r="BS41" s="123">
        <v>23000</v>
      </c>
      <c r="BT41" s="124">
        <f>IFERROR(BS41/BO41,"-")</f>
        <v>23000</v>
      </c>
      <c r="BU41" s="125"/>
      <c r="BV41" s="125"/>
      <c r="BW41" s="125">
        <v>1</v>
      </c>
      <c r="BX41" s="126"/>
      <c r="BY41" s="127">
        <f>IF(Q41=0,"",IF(BX41=0,"",(BX41/Q41)))</f>
        <v>0</v>
      </c>
      <c r="BZ41" s="128"/>
      <c r="CA41" s="129" t="str">
        <f>IFERROR(BZ41/BX41,"-")</f>
        <v>-</v>
      </c>
      <c r="CB41" s="130"/>
      <c r="CC41" s="131" t="str">
        <f>IFERROR(CB41/BX41,"-")</f>
        <v>-</v>
      </c>
      <c r="CD41" s="132"/>
      <c r="CE41" s="132"/>
      <c r="CF41" s="132"/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0</v>
      </c>
      <c r="CQ41" s="141">
        <v>0</v>
      </c>
      <c r="CR41" s="141">
        <v>23000</v>
      </c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>
        <f>AC42</f>
        <v>0.016666666666667</v>
      </c>
      <c r="B42" s="189" t="s">
        <v>146</v>
      </c>
      <c r="C42" s="189" t="s">
        <v>58</v>
      </c>
      <c r="D42" s="189"/>
      <c r="E42" s="189" t="s">
        <v>147</v>
      </c>
      <c r="F42" s="189" t="s">
        <v>148</v>
      </c>
      <c r="G42" s="189" t="s">
        <v>61</v>
      </c>
      <c r="H42" s="89" t="s">
        <v>62</v>
      </c>
      <c r="I42" s="89" t="s">
        <v>116</v>
      </c>
      <c r="J42" s="190" t="s">
        <v>149</v>
      </c>
      <c r="K42" s="181">
        <v>180000</v>
      </c>
      <c r="L42" s="80">
        <v>19</v>
      </c>
      <c r="M42" s="80">
        <v>0</v>
      </c>
      <c r="N42" s="80">
        <v>56</v>
      </c>
      <c r="O42" s="91">
        <v>6</v>
      </c>
      <c r="P42" s="92">
        <v>0</v>
      </c>
      <c r="Q42" s="93">
        <f>O42+P42</f>
        <v>6</v>
      </c>
      <c r="R42" s="81">
        <f>IFERROR(Q42/N42,"-")</f>
        <v>0.10714285714286</v>
      </c>
      <c r="S42" s="80">
        <v>0</v>
      </c>
      <c r="T42" s="80">
        <v>1</v>
      </c>
      <c r="U42" s="81">
        <f>IFERROR(T42/(Q42),"-")</f>
        <v>0.16666666666667</v>
      </c>
      <c r="V42" s="82">
        <f>IFERROR(K42/SUM(Q42:Q43),"-")</f>
        <v>12857.142857143</v>
      </c>
      <c r="W42" s="83">
        <v>0</v>
      </c>
      <c r="X42" s="81">
        <f>IF(Q42=0,"-",W42/Q42)</f>
        <v>0</v>
      </c>
      <c r="Y42" s="186">
        <v>0</v>
      </c>
      <c r="Z42" s="187">
        <f>IFERROR(Y42/Q42,"-")</f>
        <v>0</v>
      </c>
      <c r="AA42" s="187" t="str">
        <f>IFERROR(Y42/W42,"-")</f>
        <v>-</v>
      </c>
      <c r="AB42" s="181">
        <f>SUM(Y42:Y43)-SUM(K42:K43)</f>
        <v>-177000</v>
      </c>
      <c r="AC42" s="85">
        <f>SUM(Y42:Y43)/SUM(K42:K43)</f>
        <v>0.016666666666667</v>
      </c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>
        <v>1</v>
      </c>
      <c r="AX42" s="107">
        <f>IF(Q42=0,"",IF(AW42=0,"",(AW42/Q42)))</f>
        <v>0.16666666666667</v>
      </c>
      <c r="AY42" s="106"/>
      <c r="AZ42" s="108">
        <f>IFERROR(AY42/AW42,"-")</f>
        <v>0</v>
      </c>
      <c r="BA42" s="109"/>
      <c r="BB42" s="110">
        <f>IFERROR(BA42/AW42,"-")</f>
        <v>0</v>
      </c>
      <c r="BC42" s="111"/>
      <c r="BD42" s="111"/>
      <c r="BE42" s="111"/>
      <c r="BF42" s="112">
        <v>2</v>
      </c>
      <c r="BG42" s="113">
        <f>IF(Q42=0,"",IF(BF42=0,"",(BF42/Q42)))</f>
        <v>0.33333333333333</v>
      </c>
      <c r="BH42" s="112"/>
      <c r="BI42" s="114">
        <f>IFERROR(BH42/BF42,"-")</f>
        <v>0</v>
      </c>
      <c r="BJ42" s="115"/>
      <c r="BK42" s="116">
        <f>IFERROR(BJ42/BF42,"-")</f>
        <v>0</v>
      </c>
      <c r="BL42" s="117"/>
      <c r="BM42" s="117"/>
      <c r="BN42" s="117"/>
      <c r="BO42" s="119">
        <v>2</v>
      </c>
      <c r="BP42" s="120">
        <f>IF(Q42=0,"",IF(BO42=0,"",(BO42/Q42)))</f>
        <v>0.33333333333333</v>
      </c>
      <c r="BQ42" s="121"/>
      <c r="BR42" s="122">
        <f>IFERROR(BQ42/BO42,"-")</f>
        <v>0</v>
      </c>
      <c r="BS42" s="123"/>
      <c r="BT42" s="124">
        <f>IFERROR(BS42/BO42,"-")</f>
        <v>0</v>
      </c>
      <c r="BU42" s="125"/>
      <c r="BV42" s="125"/>
      <c r="BW42" s="125"/>
      <c r="BX42" s="126">
        <v>1</v>
      </c>
      <c r="BY42" s="127">
        <f>IF(Q42=0,"",IF(BX42=0,"",(BX42/Q42)))</f>
        <v>0.16666666666667</v>
      </c>
      <c r="BZ42" s="128"/>
      <c r="CA42" s="129">
        <f>IFERROR(BZ42/BX42,"-")</f>
        <v>0</v>
      </c>
      <c r="CB42" s="130"/>
      <c r="CC42" s="131">
        <f>IFERROR(CB42/BX42,"-")</f>
        <v>0</v>
      </c>
      <c r="CD42" s="132"/>
      <c r="CE42" s="132"/>
      <c r="CF42" s="132"/>
      <c r="CG42" s="133"/>
      <c r="CH42" s="134">
        <f>IF(Q42=0,"",IF(CG42=0,"",(CG42/Q42)))</f>
        <v>0</v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0</v>
      </c>
      <c r="CQ42" s="141">
        <v>0</v>
      </c>
      <c r="CR42" s="141"/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/>
      <c r="B43" s="189" t="s">
        <v>150</v>
      </c>
      <c r="C43" s="189" t="s">
        <v>58</v>
      </c>
      <c r="D43" s="189"/>
      <c r="E43" s="189" t="s">
        <v>147</v>
      </c>
      <c r="F43" s="189" t="s">
        <v>148</v>
      </c>
      <c r="G43" s="189" t="s">
        <v>79</v>
      </c>
      <c r="H43" s="89"/>
      <c r="I43" s="89"/>
      <c r="J43" s="89"/>
      <c r="K43" s="181"/>
      <c r="L43" s="80">
        <v>38</v>
      </c>
      <c r="M43" s="80">
        <v>22</v>
      </c>
      <c r="N43" s="80">
        <v>16</v>
      </c>
      <c r="O43" s="91">
        <v>8</v>
      </c>
      <c r="P43" s="92">
        <v>0</v>
      </c>
      <c r="Q43" s="93">
        <f>O43+P43</f>
        <v>8</v>
      </c>
      <c r="R43" s="81">
        <f>IFERROR(Q43/N43,"-")</f>
        <v>0.5</v>
      </c>
      <c r="S43" s="80">
        <v>0</v>
      </c>
      <c r="T43" s="80">
        <v>0</v>
      </c>
      <c r="U43" s="81">
        <f>IFERROR(T43/(Q43),"-")</f>
        <v>0</v>
      </c>
      <c r="V43" s="82"/>
      <c r="W43" s="83">
        <v>1</v>
      </c>
      <c r="X43" s="81">
        <f>IF(Q43=0,"-",W43/Q43)</f>
        <v>0.125</v>
      </c>
      <c r="Y43" s="186">
        <v>3000</v>
      </c>
      <c r="Z43" s="187">
        <f>IFERROR(Y43/Q43,"-")</f>
        <v>375</v>
      </c>
      <c r="AA43" s="187">
        <f>IFERROR(Y43/W43,"-")</f>
        <v>3000</v>
      </c>
      <c r="AB43" s="181"/>
      <c r="AC43" s="85"/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>
        <f>IF(Q43=0,"",IF(AN43=0,"",(AN43/Q43)))</f>
        <v>0</v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>
        <v>1</v>
      </c>
      <c r="BG43" s="113">
        <f>IF(Q43=0,"",IF(BF43=0,"",(BF43/Q43)))</f>
        <v>0.125</v>
      </c>
      <c r="BH43" s="112"/>
      <c r="BI43" s="114">
        <f>IFERROR(BH43/BF43,"-")</f>
        <v>0</v>
      </c>
      <c r="BJ43" s="115"/>
      <c r="BK43" s="116">
        <f>IFERROR(BJ43/BF43,"-")</f>
        <v>0</v>
      </c>
      <c r="BL43" s="117"/>
      <c r="BM43" s="117"/>
      <c r="BN43" s="117"/>
      <c r="BO43" s="119">
        <v>3</v>
      </c>
      <c r="BP43" s="120">
        <f>IF(Q43=0,"",IF(BO43=0,"",(BO43/Q43)))</f>
        <v>0.375</v>
      </c>
      <c r="BQ43" s="121">
        <v>1</v>
      </c>
      <c r="BR43" s="122">
        <f>IFERROR(BQ43/BO43,"-")</f>
        <v>0.33333333333333</v>
      </c>
      <c r="BS43" s="123">
        <v>3000</v>
      </c>
      <c r="BT43" s="124">
        <f>IFERROR(BS43/BO43,"-")</f>
        <v>1000</v>
      </c>
      <c r="BU43" s="125">
        <v>1</v>
      </c>
      <c r="BV43" s="125"/>
      <c r="BW43" s="125"/>
      <c r="BX43" s="126">
        <v>3</v>
      </c>
      <c r="BY43" s="127">
        <f>IF(Q43=0,"",IF(BX43=0,"",(BX43/Q43)))</f>
        <v>0.375</v>
      </c>
      <c r="BZ43" s="128"/>
      <c r="CA43" s="129">
        <f>IFERROR(BZ43/BX43,"-")</f>
        <v>0</v>
      </c>
      <c r="CB43" s="130"/>
      <c r="CC43" s="131">
        <f>IFERROR(CB43/BX43,"-")</f>
        <v>0</v>
      </c>
      <c r="CD43" s="132"/>
      <c r="CE43" s="132"/>
      <c r="CF43" s="132"/>
      <c r="CG43" s="133">
        <v>1</v>
      </c>
      <c r="CH43" s="134">
        <f>IF(Q43=0,"",IF(CG43=0,"",(CG43/Q43)))</f>
        <v>0.125</v>
      </c>
      <c r="CI43" s="135"/>
      <c r="CJ43" s="136">
        <f>IFERROR(CI43/CG43,"-")</f>
        <v>0</v>
      </c>
      <c r="CK43" s="137"/>
      <c r="CL43" s="138">
        <f>IFERROR(CK43/CG43,"-")</f>
        <v>0</v>
      </c>
      <c r="CM43" s="139"/>
      <c r="CN43" s="139"/>
      <c r="CO43" s="139"/>
      <c r="CP43" s="140">
        <v>1</v>
      </c>
      <c r="CQ43" s="141">
        <v>3000</v>
      </c>
      <c r="CR43" s="141">
        <v>3000</v>
      </c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>
        <f>AC44</f>
        <v>2.3230769230769</v>
      </c>
      <c r="B44" s="189" t="s">
        <v>151</v>
      </c>
      <c r="C44" s="189" t="s">
        <v>58</v>
      </c>
      <c r="D44" s="189"/>
      <c r="E44" s="189" t="s">
        <v>59</v>
      </c>
      <c r="F44" s="189" t="s">
        <v>60</v>
      </c>
      <c r="G44" s="189" t="s">
        <v>61</v>
      </c>
      <c r="H44" s="89" t="s">
        <v>152</v>
      </c>
      <c r="I44" s="89" t="s">
        <v>116</v>
      </c>
      <c r="J44" s="191" t="s">
        <v>153</v>
      </c>
      <c r="K44" s="181">
        <v>130000</v>
      </c>
      <c r="L44" s="80">
        <v>26</v>
      </c>
      <c r="M44" s="80">
        <v>0</v>
      </c>
      <c r="N44" s="80">
        <v>127</v>
      </c>
      <c r="O44" s="91">
        <v>16</v>
      </c>
      <c r="P44" s="92">
        <v>0</v>
      </c>
      <c r="Q44" s="93">
        <f>O44+P44</f>
        <v>16</v>
      </c>
      <c r="R44" s="81">
        <f>IFERROR(Q44/N44,"-")</f>
        <v>0.1259842519685</v>
      </c>
      <c r="S44" s="80">
        <v>1</v>
      </c>
      <c r="T44" s="80">
        <v>5</v>
      </c>
      <c r="U44" s="81">
        <f>IFERROR(T44/(Q44),"-")</f>
        <v>0.3125</v>
      </c>
      <c r="V44" s="82">
        <f>IFERROR(K44/SUM(Q44:Q45),"-")</f>
        <v>5200</v>
      </c>
      <c r="W44" s="83">
        <v>2</v>
      </c>
      <c r="X44" s="81">
        <f>IF(Q44=0,"-",W44/Q44)</f>
        <v>0.125</v>
      </c>
      <c r="Y44" s="186">
        <v>160000</v>
      </c>
      <c r="Z44" s="187">
        <f>IFERROR(Y44/Q44,"-")</f>
        <v>10000</v>
      </c>
      <c r="AA44" s="187">
        <f>IFERROR(Y44/W44,"-")</f>
        <v>80000</v>
      </c>
      <c r="AB44" s="181">
        <f>SUM(Y44:Y45)-SUM(K44:K45)</f>
        <v>172000</v>
      </c>
      <c r="AC44" s="85">
        <f>SUM(Y44:Y45)/SUM(K44:K45)</f>
        <v>2.3230769230769</v>
      </c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>
        <v>1</v>
      </c>
      <c r="AO44" s="101">
        <f>IF(Q44=0,"",IF(AN44=0,"",(AN44/Q44)))</f>
        <v>0.0625</v>
      </c>
      <c r="AP44" s="100"/>
      <c r="AQ44" s="102">
        <f>IFERROR(AP44/AN44,"-")</f>
        <v>0</v>
      </c>
      <c r="AR44" s="103"/>
      <c r="AS44" s="104">
        <f>IFERROR(AR44/AN44,"-")</f>
        <v>0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>
        <v>3</v>
      </c>
      <c r="BG44" s="113">
        <f>IF(Q44=0,"",IF(BF44=0,"",(BF44/Q44)))</f>
        <v>0.1875</v>
      </c>
      <c r="BH44" s="112"/>
      <c r="BI44" s="114">
        <f>IFERROR(BH44/BF44,"-")</f>
        <v>0</v>
      </c>
      <c r="BJ44" s="115"/>
      <c r="BK44" s="116">
        <f>IFERROR(BJ44/BF44,"-")</f>
        <v>0</v>
      </c>
      <c r="BL44" s="117"/>
      <c r="BM44" s="117"/>
      <c r="BN44" s="117"/>
      <c r="BO44" s="119">
        <v>7</v>
      </c>
      <c r="BP44" s="120">
        <f>IF(Q44=0,"",IF(BO44=0,"",(BO44/Q44)))</f>
        <v>0.4375</v>
      </c>
      <c r="BQ44" s="121">
        <v>1</v>
      </c>
      <c r="BR44" s="122">
        <f>IFERROR(BQ44/BO44,"-")</f>
        <v>0.14285714285714</v>
      </c>
      <c r="BS44" s="123">
        <v>5000</v>
      </c>
      <c r="BT44" s="124">
        <f>IFERROR(BS44/BO44,"-")</f>
        <v>714.28571428571</v>
      </c>
      <c r="BU44" s="125">
        <v>1</v>
      </c>
      <c r="BV44" s="125"/>
      <c r="BW44" s="125"/>
      <c r="BX44" s="126">
        <v>2</v>
      </c>
      <c r="BY44" s="127">
        <f>IF(Q44=0,"",IF(BX44=0,"",(BX44/Q44)))</f>
        <v>0.125</v>
      </c>
      <c r="BZ44" s="128"/>
      <c r="CA44" s="129">
        <f>IFERROR(BZ44/BX44,"-")</f>
        <v>0</v>
      </c>
      <c r="CB44" s="130"/>
      <c r="CC44" s="131">
        <f>IFERROR(CB44/BX44,"-")</f>
        <v>0</v>
      </c>
      <c r="CD44" s="132"/>
      <c r="CE44" s="132"/>
      <c r="CF44" s="132"/>
      <c r="CG44" s="133">
        <v>3</v>
      </c>
      <c r="CH44" s="134">
        <f>IF(Q44=0,"",IF(CG44=0,"",(CG44/Q44)))</f>
        <v>0.1875</v>
      </c>
      <c r="CI44" s="135">
        <v>1</v>
      </c>
      <c r="CJ44" s="136">
        <f>IFERROR(CI44/CG44,"-")</f>
        <v>0.33333333333333</v>
      </c>
      <c r="CK44" s="137">
        <v>155000</v>
      </c>
      <c r="CL44" s="138">
        <f>IFERROR(CK44/CG44,"-")</f>
        <v>51666.666666667</v>
      </c>
      <c r="CM44" s="139"/>
      <c r="CN44" s="139"/>
      <c r="CO44" s="139">
        <v>1</v>
      </c>
      <c r="CP44" s="140">
        <v>2</v>
      </c>
      <c r="CQ44" s="141">
        <v>160000</v>
      </c>
      <c r="CR44" s="141">
        <v>155000</v>
      </c>
      <c r="CS44" s="141"/>
      <c r="CT44" s="142" t="str">
        <f>IF(AND(CR44=0,CS44=0),"",IF(AND(CR44&lt;=100000,CS44&lt;=100000),"",IF(CR44/CQ44&gt;0.7,"男高",IF(CS44/CQ44&gt;0.7,"女高",""))))</f>
        <v>男高</v>
      </c>
    </row>
    <row r="45" spans="1:99">
      <c r="A45" s="79"/>
      <c r="B45" s="189" t="s">
        <v>154</v>
      </c>
      <c r="C45" s="189" t="s">
        <v>58</v>
      </c>
      <c r="D45" s="189"/>
      <c r="E45" s="189" t="s">
        <v>59</v>
      </c>
      <c r="F45" s="189" t="s">
        <v>60</v>
      </c>
      <c r="G45" s="189" t="s">
        <v>79</v>
      </c>
      <c r="H45" s="89"/>
      <c r="I45" s="89"/>
      <c r="J45" s="89"/>
      <c r="K45" s="181"/>
      <c r="L45" s="80">
        <v>42</v>
      </c>
      <c r="M45" s="80">
        <v>34</v>
      </c>
      <c r="N45" s="80">
        <v>20</v>
      </c>
      <c r="O45" s="91">
        <v>9</v>
      </c>
      <c r="P45" s="92">
        <v>0</v>
      </c>
      <c r="Q45" s="93">
        <f>O45+P45</f>
        <v>9</v>
      </c>
      <c r="R45" s="81">
        <f>IFERROR(Q45/N45,"-")</f>
        <v>0.45</v>
      </c>
      <c r="S45" s="80">
        <v>2</v>
      </c>
      <c r="T45" s="80">
        <v>0</v>
      </c>
      <c r="U45" s="81">
        <f>IFERROR(T45/(Q45),"-")</f>
        <v>0</v>
      </c>
      <c r="V45" s="82"/>
      <c r="W45" s="83">
        <v>3</v>
      </c>
      <c r="X45" s="81">
        <f>IF(Q45=0,"-",W45/Q45)</f>
        <v>0.33333333333333</v>
      </c>
      <c r="Y45" s="186">
        <v>142000</v>
      </c>
      <c r="Z45" s="187">
        <f>IFERROR(Y45/Q45,"-")</f>
        <v>15777.777777778</v>
      </c>
      <c r="AA45" s="187">
        <f>IFERROR(Y45/W45,"-")</f>
        <v>47333.333333333</v>
      </c>
      <c r="AB45" s="181"/>
      <c r="AC45" s="85"/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>
        <f>IF(Q45=0,"",IF(AN45=0,"",(AN45/Q45)))</f>
        <v>0</v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>
        <f>IF(Q45=0,"",IF(AW45=0,"",(AW45/Q45)))</f>
        <v>0</v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>
        <v>1</v>
      </c>
      <c r="BG45" s="113">
        <f>IF(Q45=0,"",IF(BF45=0,"",(BF45/Q45)))</f>
        <v>0.11111111111111</v>
      </c>
      <c r="BH45" s="112"/>
      <c r="BI45" s="114">
        <f>IFERROR(BH45/BF45,"-")</f>
        <v>0</v>
      </c>
      <c r="BJ45" s="115"/>
      <c r="BK45" s="116">
        <f>IFERROR(BJ45/BF45,"-")</f>
        <v>0</v>
      </c>
      <c r="BL45" s="117"/>
      <c r="BM45" s="117"/>
      <c r="BN45" s="117"/>
      <c r="BO45" s="119"/>
      <c r="BP45" s="120">
        <f>IF(Q45=0,"",IF(BO45=0,"",(BO45/Q45)))</f>
        <v>0</v>
      </c>
      <c r="BQ45" s="121"/>
      <c r="BR45" s="122" t="str">
        <f>IFERROR(BQ45/BO45,"-")</f>
        <v>-</v>
      </c>
      <c r="BS45" s="123"/>
      <c r="BT45" s="124" t="str">
        <f>IFERROR(BS45/BO45,"-")</f>
        <v>-</v>
      </c>
      <c r="BU45" s="125"/>
      <c r="BV45" s="125"/>
      <c r="BW45" s="125"/>
      <c r="BX45" s="126">
        <v>6</v>
      </c>
      <c r="BY45" s="127">
        <f>IF(Q45=0,"",IF(BX45=0,"",(BX45/Q45)))</f>
        <v>0.66666666666667</v>
      </c>
      <c r="BZ45" s="128">
        <v>4</v>
      </c>
      <c r="CA45" s="129">
        <f>IFERROR(BZ45/BX45,"-")</f>
        <v>0.66666666666667</v>
      </c>
      <c r="CB45" s="130">
        <v>153000</v>
      </c>
      <c r="CC45" s="131">
        <f>IFERROR(CB45/BX45,"-")</f>
        <v>25500</v>
      </c>
      <c r="CD45" s="132"/>
      <c r="CE45" s="132">
        <v>1</v>
      </c>
      <c r="CF45" s="132">
        <v>3</v>
      </c>
      <c r="CG45" s="133">
        <v>2</v>
      </c>
      <c r="CH45" s="134">
        <f>IF(Q45=0,"",IF(CG45=0,"",(CG45/Q45)))</f>
        <v>0.22222222222222</v>
      </c>
      <c r="CI45" s="135"/>
      <c r="CJ45" s="136">
        <f>IFERROR(CI45/CG45,"-")</f>
        <v>0</v>
      </c>
      <c r="CK45" s="137"/>
      <c r="CL45" s="138">
        <f>IFERROR(CK45/CG45,"-")</f>
        <v>0</v>
      </c>
      <c r="CM45" s="139"/>
      <c r="CN45" s="139"/>
      <c r="CO45" s="139"/>
      <c r="CP45" s="140">
        <v>3</v>
      </c>
      <c r="CQ45" s="141">
        <v>142000</v>
      </c>
      <c r="CR45" s="141">
        <v>102000</v>
      </c>
      <c r="CS45" s="141"/>
      <c r="CT45" s="142" t="str">
        <f>IF(AND(CR45=0,CS45=0),"",IF(AND(CR45&lt;=100000,CS45&lt;=100000),"",IF(CR45/CQ45&gt;0.7,"男高",IF(CS45/CQ45&gt;0.7,"女高",""))))</f>
        <v>男高</v>
      </c>
    </row>
    <row r="46" spans="1:99">
      <c r="A46" s="79">
        <f>AC46</f>
        <v>0</v>
      </c>
      <c r="B46" s="189" t="s">
        <v>155</v>
      </c>
      <c r="C46" s="189" t="s">
        <v>58</v>
      </c>
      <c r="D46" s="189"/>
      <c r="E46" s="189" t="s">
        <v>156</v>
      </c>
      <c r="F46" s="189" t="s">
        <v>148</v>
      </c>
      <c r="G46" s="189" t="s">
        <v>82</v>
      </c>
      <c r="H46" s="89" t="s">
        <v>152</v>
      </c>
      <c r="I46" s="89" t="s">
        <v>116</v>
      </c>
      <c r="J46" s="191" t="s">
        <v>129</v>
      </c>
      <c r="K46" s="181">
        <v>130000</v>
      </c>
      <c r="L46" s="80">
        <v>7</v>
      </c>
      <c r="M46" s="80">
        <v>0</v>
      </c>
      <c r="N46" s="80">
        <v>40</v>
      </c>
      <c r="O46" s="91">
        <v>6</v>
      </c>
      <c r="P46" s="92">
        <v>0</v>
      </c>
      <c r="Q46" s="93">
        <f>O46+P46</f>
        <v>6</v>
      </c>
      <c r="R46" s="81">
        <f>IFERROR(Q46/N46,"-")</f>
        <v>0.15</v>
      </c>
      <c r="S46" s="80">
        <v>0</v>
      </c>
      <c r="T46" s="80">
        <v>1</v>
      </c>
      <c r="U46" s="81">
        <f>IFERROR(T46/(Q46),"-")</f>
        <v>0.16666666666667</v>
      </c>
      <c r="V46" s="82">
        <f>IFERROR(K46/SUM(Q46:Q47),"-")</f>
        <v>13000</v>
      </c>
      <c r="W46" s="83">
        <v>0</v>
      </c>
      <c r="X46" s="81">
        <f>IF(Q46=0,"-",W46/Q46)</f>
        <v>0</v>
      </c>
      <c r="Y46" s="186">
        <v>0</v>
      </c>
      <c r="Z46" s="187">
        <f>IFERROR(Y46/Q46,"-")</f>
        <v>0</v>
      </c>
      <c r="AA46" s="187" t="str">
        <f>IFERROR(Y46/W46,"-")</f>
        <v>-</v>
      </c>
      <c r="AB46" s="181">
        <f>SUM(Y46:Y47)-SUM(K46:K47)</f>
        <v>-130000</v>
      </c>
      <c r="AC46" s="85">
        <f>SUM(Y46:Y47)/SUM(K46:K47)</f>
        <v>0</v>
      </c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>
        <v>2</v>
      </c>
      <c r="BG46" s="113">
        <f>IF(Q46=0,"",IF(BF46=0,"",(BF46/Q46)))</f>
        <v>0.33333333333333</v>
      </c>
      <c r="BH46" s="112"/>
      <c r="BI46" s="114">
        <f>IFERROR(BH46/BF46,"-")</f>
        <v>0</v>
      </c>
      <c r="BJ46" s="115"/>
      <c r="BK46" s="116">
        <f>IFERROR(BJ46/BF46,"-")</f>
        <v>0</v>
      </c>
      <c r="BL46" s="117"/>
      <c r="BM46" s="117"/>
      <c r="BN46" s="117"/>
      <c r="BO46" s="119">
        <v>2</v>
      </c>
      <c r="BP46" s="120">
        <f>IF(Q46=0,"",IF(BO46=0,"",(BO46/Q46)))</f>
        <v>0.33333333333333</v>
      </c>
      <c r="BQ46" s="121"/>
      <c r="BR46" s="122">
        <f>IFERROR(BQ46/BO46,"-")</f>
        <v>0</v>
      </c>
      <c r="BS46" s="123"/>
      <c r="BT46" s="124">
        <f>IFERROR(BS46/BO46,"-")</f>
        <v>0</v>
      </c>
      <c r="BU46" s="125"/>
      <c r="BV46" s="125"/>
      <c r="BW46" s="125"/>
      <c r="BX46" s="126">
        <v>2</v>
      </c>
      <c r="BY46" s="127">
        <f>IF(Q46=0,"",IF(BX46=0,"",(BX46/Q46)))</f>
        <v>0.33333333333333</v>
      </c>
      <c r="BZ46" s="128"/>
      <c r="CA46" s="129">
        <f>IFERROR(BZ46/BX46,"-")</f>
        <v>0</v>
      </c>
      <c r="CB46" s="130"/>
      <c r="CC46" s="131">
        <f>IFERROR(CB46/BX46,"-")</f>
        <v>0</v>
      </c>
      <c r="CD46" s="132"/>
      <c r="CE46" s="132"/>
      <c r="CF46" s="132"/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0</v>
      </c>
      <c r="CQ46" s="141">
        <v>0</v>
      </c>
      <c r="CR46" s="141"/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157</v>
      </c>
      <c r="C47" s="189" t="s">
        <v>58</v>
      </c>
      <c r="D47" s="189"/>
      <c r="E47" s="189" t="s">
        <v>156</v>
      </c>
      <c r="F47" s="189" t="s">
        <v>148</v>
      </c>
      <c r="G47" s="189" t="s">
        <v>79</v>
      </c>
      <c r="H47" s="89"/>
      <c r="I47" s="89"/>
      <c r="J47" s="89"/>
      <c r="K47" s="181"/>
      <c r="L47" s="80">
        <v>29</v>
      </c>
      <c r="M47" s="80">
        <v>16</v>
      </c>
      <c r="N47" s="80">
        <v>6</v>
      </c>
      <c r="O47" s="91">
        <v>4</v>
      </c>
      <c r="P47" s="92">
        <v>0</v>
      </c>
      <c r="Q47" s="93">
        <f>O47+P47</f>
        <v>4</v>
      </c>
      <c r="R47" s="81">
        <f>IFERROR(Q47/N47,"-")</f>
        <v>0.66666666666667</v>
      </c>
      <c r="S47" s="80">
        <v>0</v>
      </c>
      <c r="T47" s="80">
        <v>2</v>
      </c>
      <c r="U47" s="81">
        <f>IFERROR(T47/(Q47),"-")</f>
        <v>0.5</v>
      </c>
      <c r="V47" s="82"/>
      <c r="W47" s="83">
        <v>0</v>
      </c>
      <c r="X47" s="81">
        <f>IF(Q47=0,"-",W47/Q47)</f>
        <v>0</v>
      </c>
      <c r="Y47" s="186">
        <v>0</v>
      </c>
      <c r="Z47" s="187">
        <f>IFERROR(Y47/Q47,"-")</f>
        <v>0</v>
      </c>
      <c r="AA47" s="187" t="str">
        <f>IFERROR(Y47/W47,"-")</f>
        <v>-</v>
      </c>
      <c r="AB47" s="181"/>
      <c r="AC47" s="85"/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>
        <f>IF(Q47=0,"",IF(AN47=0,"",(AN47/Q47)))</f>
        <v>0</v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>
        <f>IF(Q47=0,"",IF(AW47=0,"",(AW47/Q47)))</f>
        <v>0</v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>
        <v>1</v>
      </c>
      <c r="BG47" s="113">
        <f>IF(Q47=0,"",IF(BF47=0,"",(BF47/Q47)))</f>
        <v>0.25</v>
      </c>
      <c r="BH47" s="112"/>
      <c r="BI47" s="114">
        <f>IFERROR(BH47/BF47,"-")</f>
        <v>0</v>
      </c>
      <c r="BJ47" s="115"/>
      <c r="BK47" s="116">
        <f>IFERROR(BJ47/BF47,"-")</f>
        <v>0</v>
      </c>
      <c r="BL47" s="117"/>
      <c r="BM47" s="117"/>
      <c r="BN47" s="117"/>
      <c r="BO47" s="119">
        <v>3</v>
      </c>
      <c r="BP47" s="120">
        <f>IF(Q47=0,"",IF(BO47=0,"",(BO47/Q47)))</f>
        <v>0.75</v>
      </c>
      <c r="BQ47" s="121"/>
      <c r="BR47" s="122">
        <f>IFERROR(BQ47/BO47,"-")</f>
        <v>0</v>
      </c>
      <c r="BS47" s="123"/>
      <c r="BT47" s="124">
        <f>IFERROR(BS47/BO47,"-")</f>
        <v>0</v>
      </c>
      <c r="BU47" s="125"/>
      <c r="BV47" s="125"/>
      <c r="BW47" s="125"/>
      <c r="BX47" s="126"/>
      <c r="BY47" s="127">
        <f>IF(Q47=0,"",IF(BX47=0,"",(BX47/Q47)))</f>
        <v>0</v>
      </c>
      <c r="BZ47" s="128"/>
      <c r="CA47" s="129" t="str">
        <f>IFERROR(BZ47/BX47,"-")</f>
        <v>-</v>
      </c>
      <c r="CB47" s="130"/>
      <c r="CC47" s="131" t="str">
        <f>IFERROR(CB47/BX47,"-")</f>
        <v>-</v>
      </c>
      <c r="CD47" s="132"/>
      <c r="CE47" s="132"/>
      <c r="CF47" s="132"/>
      <c r="CG47" s="133"/>
      <c r="CH47" s="134">
        <f>IF(Q47=0,"",IF(CG47=0,"",(CG47/Q47)))</f>
        <v>0</v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0</v>
      </c>
      <c r="CQ47" s="141">
        <v>0</v>
      </c>
      <c r="CR47" s="141"/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>
        <f>AC48</f>
        <v>0.54166666666667</v>
      </c>
      <c r="B48" s="189" t="s">
        <v>158</v>
      </c>
      <c r="C48" s="189" t="s">
        <v>58</v>
      </c>
      <c r="D48" s="189"/>
      <c r="E48" s="189" t="s">
        <v>59</v>
      </c>
      <c r="F48" s="189" t="s">
        <v>60</v>
      </c>
      <c r="G48" s="189" t="s">
        <v>61</v>
      </c>
      <c r="H48" s="89" t="s">
        <v>159</v>
      </c>
      <c r="I48" s="89" t="s">
        <v>160</v>
      </c>
      <c r="J48" s="89" t="s">
        <v>86</v>
      </c>
      <c r="K48" s="181">
        <v>120000</v>
      </c>
      <c r="L48" s="80">
        <v>24</v>
      </c>
      <c r="M48" s="80">
        <v>0</v>
      </c>
      <c r="N48" s="80">
        <v>108</v>
      </c>
      <c r="O48" s="91">
        <v>12</v>
      </c>
      <c r="P48" s="92">
        <v>0</v>
      </c>
      <c r="Q48" s="93">
        <f>O48+P48</f>
        <v>12</v>
      </c>
      <c r="R48" s="81">
        <f>IFERROR(Q48/N48,"-")</f>
        <v>0.11111111111111</v>
      </c>
      <c r="S48" s="80">
        <v>1</v>
      </c>
      <c r="T48" s="80">
        <v>1</v>
      </c>
      <c r="U48" s="81">
        <f>IFERROR(T48/(Q48),"-")</f>
        <v>0.083333333333333</v>
      </c>
      <c r="V48" s="82">
        <f>IFERROR(K48/SUM(Q48:Q49),"-")</f>
        <v>8000</v>
      </c>
      <c r="W48" s="83">
        <v>1</v>
      </c>
      <c r="X48" s="81">
        <f>IF(Q48=0,"-",W48/Q48)</f>
        <v>0.083333333333333</v>
      </c>
      <c r="Y48" s="186">
        <v>65000</v>
      </c>
      <c r="Z48" s="187">
        <f>IFERROR(Y48/Q48,"-")</f>
        <v>5416.6666666667</v>
      </c>
      <c r="AA48" s="187">
        <f>IFERROR(Y48/W48,"-")</f>
        <v>65000</v>
      </c>
      <c r="AB48" s="181">
        <f>SUM(Y48:Y49)-SUM(K48:K49)</f>
        <v>-55000</v>
      </c>
      <c r="AC48" s="85">
        <f>SUM(Y48:Y49)/SUM(K48:K49)</f>
        <v>0.54166666666667</v>
      </c>
      <c r="AD48" s="78"/>
      <c r="AE48" s="94">
        <v>1</v>
      </c>
      <c r="AF48" s="95">
        <f>IF(Q48=0,"",IF(AE48=0,"",(AE48/Q48)))</f>
        <v>0.083333333333333</v>
      </c>
      <c r="AG48" s="94"/>
      <c r="AH48" s="96">
        <f>IFERROR(AG48/AE48,"-")</f>
        <v>0</v>
      </c>
      <c r="AI48" s="97"/>
      <c r="AJ48" s="98">
        <f>IFERROR(AI48/AE48,"-")</f>
        <v>0</v>
      </c>
      <c r="AK48" s="99"/>
      <c r="AL48" s="99"/>
      <c r="AM48" s="99"/>
      <c r="AN48" s="100">
        <v>2</v>
      </c>
      <c r="AO48" s="101">
        <f>IF(Q48=0,"",IF(AN48=0,"",(AN48/Q48)))</f>
        <v>0.16666666666667</v>
      </c>
      <c r="AP48" s="100"/>
      <c r="AQ48" s="102">
        <f>IFERROR(AP48/AN48,"-")</f>
        <v>0</v>
      </c>
      <c r="AR48" s="103"/>
      <c r="AS48" s="104">
        <f>IFERROR(AR48/AN48,"-")</f>
        <v>0</v>
      </c>
      <c r="AT48" s="105"/>
      <c r="AU48" s="105"/>
      <c r="AV48" s="105"/>
      <c r="AW48" s="106"/>
      <c r="AX48" s="107">
        <f>IF(Q48=0,"",IF(AW48=0,"",(AW48/Q48)))</f>
        <v>0</v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>
        <v>1</v>
      </c>
      <c r="BG48" s="113">
        <f>IF(Q48=0,"",IF(BF48=0,"",(BF48/Q48)))</f>
        <v>0.083333333333333</v>
      </c>
      <c r="BH48" s="112"/>
      <c r="BI48" s="114">
        <f>IFERROR(BH48/BF48,"-")</f>
        <v>0</v>
      </c>
      <c r="BJ48" s="115"/>
      <c r="BK48" s="116">
        <f>IFERROR(BJ48/BF48,"-")</f>
        <v>0</v>
      </c>
      <c r="BL48" s="117"/>
      <c r="BM48" s="117"/>
      <c r="BN48" s="117"/>
      <c r="BO48" s="119">
        <v>4</v>
      </c>
      <c r="BP48" s="120">
        <f>IF(Q48=0,"",IF(BO48=0,"",(BO48/Q48)))</f>
        <v>0.33333333333333</v>
      </c>
      <c r="BQ48" s="121"/>
      <c r="BR48" s="122">
        <f>IFERROR(BQ48/BO48,"-")</f>
        <v>0</v>
      </c>
      <c r="BS48" s="123"/>
      <c r="BT48" s="124">
        <f>IFERROR(BS48/BO48,"-")</f>
        <v>0</v>
      </c>
      <c r="BU48" s="125"/>
      <c r="BV48" s="125"/>
      <c r="BW48" s="125"/>
      <c r="BX48" s="126">
        <v>4</v>
      </c>
      <c r="BY48" s="127">
        <f>IF(Q48=0,"",IF(BX48=0,"",(BX48/Q48)))</f>
        <v>0.33333333333333</v>
      </c>
      <c r="BZ48" s="128">
        <v>2</v>
      </c>
      <c r="CA48" s="129">
        <f>IFERROR(BZ48/BX48,"-")</f>
        <v>0.5</v>
      </c>
      <c r="CB48" s="130">
        <v>65000</v>
      </c>
      <c r="CC48" s="131">
        <f>IFERROR(CB48/BX48,"-")</f>
        <v>16250</v>
      </c>
      <c r="CD48" s="132"/>
      <c r="CE48" s="132"/>
      <c r="CF48" s="132">
        <v>2</v>
      </c>
      <c r="CG48" s="133"/>
      <c r="CH48" s="134">
        <f>IF(Q48=0,"",IF(CG48=0,"",(CG48/Q48)))</f>
        <v>0</v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1</v>
      </c>
      <c r="CQ48" s="141">
        <v>65000</v>
      </c>
      <c r="CR48" s="141">
        <v>54000</v>
      </c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161</v>
      </c>
      <c r="C49" s="189" t="s">
        <v>58</v>
      </c>
      <c r="D49" s="189"/>
      <c r="E49" s="189" t="s">
        <v>59</v>
      </c>
      <c r="F49" s="189" t="s">
        <v>60</v>
      </c>
      <c r="G49" s="189" t="s">
        <v>79</v>
      </c>
      <c r="H49" s="89"/>
      <c r="I49" s="89"/>
      <c r="J49" s="89"/>
      <c r="K49" s="181"/>
      <c r="L49" s="80">
        <v>57</v>
      </c>
      <c r="M49" s="80">
        <v>29</v>
      </c>
      <c r="N49" s="80">
        <v>7</v>
      </c>
      <c r="O49" s="91">
        <v>2</v>
      </c>
      <c r="P49" s="92">
        <v>1</v>
      </c>
      <c r="Q49" s="93">
        <f>O49+P49</f>
        <v>3</v>
      </c>
      <c r="R49" s="81">
        <f>IFERROR(Q49/N49,"-")</f>
        <v>0.42857142857143</v>
      </c>
      <c r="S49" s="80">
        <v>0</v>
      </c>
      <c r="T49" s="80">
        <v>0</v>
      </c>
      <c r="U49" s="81">
        <f>IFERROR(T49/(Q49),"-")</f>
        <v>0</v>
      </c>
      <c r="V49" s="82"/>
      <c r="W49" s="83">
        <v>0</v>
      </c>
      <c r="X49" s="81">
        <f>IF(Q49=0,"-",W49/Q49)</f>
        <v>0</v>
      </c>
      <c r="Y49" s="186">
        <v>0</v>
      </c>
      <c r="Z49" s="187">
        <f>IFERROR(Y49/Q49,"-")</f>
        <v>0</v>
      </c>
      <c r="AA49" s="187" t="str">
        <f>IFERROR(Y49/W49,"-")</f>
        <v>-</v>
      </c>
      <c r="AB49" s="181"/>
      <c r="AC49" s="85"/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>
        <f>IF(Q49=0,"",IF(AN49=0,"",(AN49/Q49)))</f>
        <v>0</v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>
        <v>1</v>
      </c>
      <c r="BG49" s="113">
        <f>IF(Q49=0,"",IF(BF49=0,"",(BF49/Q49)))</f>
        <v>0.33333333333333</v>
      </c>
      <c r="BH49" s="112"/>
      <c r="BI49" s="114">
        <f>IFERROR(BH49/BF49,"-")</f>
        <v>0</v>
      </c>
      <c r="BJ49" s="115"/>
      <c r="BK49" s="116">
        <f>IFERROR(BJ49/BF49,"-")</f>
        <v>0</v>
      </c>
      <c r="BL49" s="117"/>
      <c r="BM49" s="117"/>
      <c r="BN49" s="117"/>
      <c r="BO49" s="119">
        <v>1</v>
      </c>
      <c r="BP49" s="120">
        <f>IF(Q49=0,"",IF(BO49=0,"",(BO49/Q49)))</f>
        <v>0.33333333333333</v>
      </c>
      <c r="BQ49" s="121"/>
      <c r="BR49" s="122">
        <f>IFERROR(BQ49/BO49,"-")</f>
        <v>0</v>
      </c>
      <c r="BS49" s="123"/>
      <c r="BT49" s="124">
        <f>IFERROR(BS49/BO49,"-")</f>
        <v>0</v>
      </c>
      <c r="BU49" s="125"/>
      <c r="BV49" s="125"/>
      <c r="BW49" s="125"/>
      <c r="BX49" s="126"/>
      <c r="BY49" s="127">
        <f>IF(Q49=0,"",IF(BX49=0,"",(BX49/Q49)))</f>
        <v>0</v>
      </c>
      <c r="BZ49" s="128"/>
      <c r="CA49" s="129" t="str">
        <f>IFERROR(BZ49/BX49,"-")</f>
        <v>-</v>
      </c>
      <c r="CB49" s="130"/>
      <c r="CC49" s="131" t="str">
        <f>IFERROR(CB49/BX49,"-")</f>
        <v>-</v>
      </c>
      <c r="CD49" s="132"/>
      <c r="CE49" s="132"/>
      <c r="CF49" s="132"/>
      <c r="CG49" s="133">
        <v>1</v>
      </c>
      <c r="CH49" s="134">
        <f>IF(Q49=0,"",IF(CG49=0,"",(CG49/Q49)))</f>
        <v>0.33333333333333</v>
      </c>
      <c r="CI49" s="135"/>
      <c r="CJ49" s="136">
        <f>IFERROR(CI49/CG49,"-")</f>
        <v>0</v>
      </c>
      <c r="CK49" s="137"/>
      <c r="CL49" s="138">
        <f>IFERROR(CK49/CG49,"-")</f>
        <v>0</v>
      </c>
      <c r="CM49" s="139"/>
      <c r="CN49" s="139"/>
      <c r="CO49" s="139"/>
      <c r="CP49" s="140">
        <v>0</v>
      </c>
      <c r="CQ49" s="141">
        <v>0</v>
      </c>
      <c r="CR49" s="141"/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>
        <f>AC50</f>
        <v>0.066666666666667</v>
      </c>
      <c r="B50" s="189" t="s">
        <v>162</v>
      </c>
      <c r="C50" s="189" t="s">
        <v>58</v>
      </c>
      <c r="D50" s="189"/>
      <c r="E50" s="189" t="s">
        <v>163</v>
      </c>
      <c r="F50" s="189" t="s">
        <v>67</v>
      </c>
      <c r="G50" s="189" t="s">
        <v>82</v>
      </c>
      <c r="H50" s="89" t="s">
        <v>159</v>
      </c>
      <c r="I50" s="89" t="s">
        <v>160</v>
      </c>
      <c r="J50" s="89" t="s">
        <v>92</v>
      </c>
      <c r="K50" s="181">
        <v>120000</v>
      </c>
      <c r="L50" s="80">
        <v>8</v>
      </c>
      <c r="M50" s="80">
        <v>0</v>
      </c>
      <c r="N50" s="80">
        <v>38</v>
      </c>
      <c r="O50" s="91">
        <v>3</v>
      </c>
      <c r="P50" s="92">
        <v>1</v>
      </c>
      <c r="Q50" s="93">
        <f>O50+P50</f>
        <v>4</v>
      </c>
      <c r="R50" s="81">
        <f>IFERROR(Q50/N50,"-")</f>
        <v>0.10526315789474</v>
      </c>
      <c r="S50" s="80">
        <v>1</v>
      </c>
      <c r="T50" s="80">
        <v>0</v>
      </c>
      <c r="U50" s="81">
        <f>IFERROR(T50/(Q50),"-")</f>
        <v>0</v>
      </c>
      <c r="V50" s="82">
        <f>IFERROR(K50/SUM(Q50:Q51),"-")</f>
        <v>10909.090909091</v>
      </c>
      <c r="W50" s="83">
        <v>0</v>
      </c>
      <c r="X50" s="81">
        <f>IF(Q50=0,"-",W50/Q50)</f>
        <v>0</v>
      </c>
      <c r="Y50" s="186">
        <v>0</v>
      </c>
      <c r="Z50" s="187">
        <f>IFERROR(Y50/Q50,"-")</f>
        <v>0</v>
      </c>
      <c r="AA50" s="187" t="str">
        <f>IFERROR(Y50/W50,"-")</f>
        <v>-</v>
      </c>
      <c r="AB50" s="181">
        <f>SUM(Y50:Y51)-SUM(K50:K51)</f>
        <v>-112000</v>
      </c>
      <c r="AC50" s="85">
        <f>SUM(Y50:Y51)/SUM(K50:K51)</f>
        <v>0.066666666666667</v>
      </c>
      <c r="AD50" s="78"/>
      <c r="AE50" s="94"/>
      <c r="AF50" s="95">
        <f>IF(Q50=0,"",IF(AE50=0,"",(AE50/Q50)))</f>
        <v>0</v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>
        <f>IF(Q50=0,"",IF(AN50=0,"",(AN50/Q50)))</f>
        <v>0</v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>
        <v>1</v>
      </c>
      <c r="AX50" s="107">
        <f>IF(Q50=0,"",IF(AW50=0,"",(AW50/Q50)))</f>
        <v>0.25</v>
      </c>
      <c r="AY50" s="106"/>
      <c r="AZ50" s="108">
        <f>IFERROR(AY50/AW50,"-")</f>
        <v>0</v>
      </c>
      <c r="BA50" s="109"/>
      <c r="BB50" s="110">
        <f>IFERROR(BA50/AW50,"-")</f>
        <v>0</v>
      </c>
      <c r="BC50" s="111"/>
      <c r="BD50" s="111"/>
      <c r="BE50" s="111"/>
      <c r="BF50" s="112">
        <v>1</v>
      </c>
      <c r="BG50" s="113">
        <f>IF(Q50=0,"",IF(BF50=0,"",(BF50/Q50)))</f>
        <v>0.25</v>
      </c>
      <c r="BH50" s="112"/>
      <c r="BI50" s="114">
        <f>IFERROR(BH50/BF50,"-")</f>
        <v>0</v>
      </c>
      <c r="BJ50" s="115"/>
      <c r="BK50" s="116">
        <f>IFERROR(BJ50/BF50,"-")</f>
        <v>0</v>
      </c>
      <c r="BL50" s="117"/>
      <c r="BM50" s="117"/>
      <c r="BN50" s="117"/>
      <c r="BO50" s="119">
        <v>1</v>
      </c>
      <c r="BP50" s="120">
        <f>IF(Q50=0,"",IF(BO50=0,"",(BO50/Q50)))</f>
        <v>0.25</v>
      </c>
      <c r="BQ50" s="121"/>
      <c r="BR50" s="122">
        <f>IFERROR(BQ50/BO50,"-")</f>
        <v>0</v>
      </c>
      <c r="BS50" s="123"/>
      <c r="BT50" s="124">
        <f>IFERROR(BS50/BO50,"-")</f>
        <v>0</v>
      </c>
      <c r="BU50" s="125"/>
      <c r="BV50" s="125"/>
      <c r="BW50" s="125"/>
      <c r="BX50" s="126"/>
      <c r="BY50" s="127">
        <f>IF(Q50=0,"",IF(BX50=0,"",(BX50/Q50)))</f>
        <v>0</v>
      </c>
      <c r="BZ50" s="128"/>
      <c r="CA50" s="129" t="str">
        <f>IFERROR(BZ50/BX50,"-")</f>
        <v>-</v>
      </c>
      <c r="CB50" s="130"/>
      <c r="CC50" s="131" t="str">
        <f>IFERROR(CB50/BX50,"-")</f>
        <v>-</v>
      </c>
      <c r="CD50" s="132"/>
      <c r="CE50" s="132"/>
      <c r="CF50" s="132"/>
      <c r="CG50" s="133">
        <v>1</v>
      </c>
      <c r="CH50" s="134">
        <f>IF(Q50=0,"",IF(CG50=0,"",(CG50/Q50)))</f>
        <v>0.25</v>
      </c>
      <c r="CI50" s="135"/>
      <c r="CJ50" s="136">
        <f>IFERROR(CI50/CG50,"-")</f>
        <v>0</v>
      </c>
      <c r="CK50" s="137"/>
      <c r="CL50" s="138">
        <f>IFERROR(CK50/CG50,"-")</f>
        <v>0</v>
      </c>
      <c r="CM50" s="139"/>
      <c r="CN50" s="139"/>
      <c r="CO50" s="139"/>
      <c r="CP50" s="140">
        <v>0</v>
      </c>
      <c r="CQ50" s="141">
        <v>0</v>
      </c>
      <c r="CR50" s="141"/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164</v>
      </c>
      <c r="C51" s="189" t="s">
        <v>58</v>
      </c>
      <c r="D51" s="189"/>
      <c r="E51" s="189" t="s">
        <v>163</v>
      </c>
      <c r="F51" s="189" t="s">
        <v>67</v>
      </c>
      <c r="G51" s="189" t="s">
        <v>79</v>
      </c>
      <c r="H51" s="89"/>
      <c r="I51" s="89"/>
      <c r="J51" s="89"/>
      <c r="K51" s="181"/>
      <c r="L51" s="80">
        <v>19</v>
      </c>
      <c r="M51" s="80">
        <v>19</v>
      </c>
      <c r="N51" s="80">
        <v>12</v>
      </c>
      <c r="O51" s="91">
        <v>6</v>
      </c>
      <c r="P51" s="92">
        <v>1</v>
      </c>
      <c r="Q51" s="93">
        <f>O51+P51</f>
        <v>7</v>
      </c>
      <c r="R51" s="81">
        <f>IFERROR(Q51/N51,"-")</f>
        <v>0.58333333333333</v>
      </c>
      <c r="S51" s="80">
        <v>0</v>
      </c>
      <c r="T51" s="80">
        <v>0</v>
      </c>
      <c r="U51" s="81">
        <f>IFERROR(T51/(Q51),"-")</f>
        <v>0</v>
      </c>
      <c r="V51" s="82"/>
      <c r="W51" s="83">
        <v>1</v>
      </c>
      <c r="X51" s="81">
        <f>IF(Q51=0,"-",W51/Q51)</f>
        <v>0.14285714285714</v>
      </c>
      <c r="Y51" s="186">
        <v>8000</v>
      </c>
      <c r="Z51" s="187">
        <f>IFERROR(Y51/Q51,"-")</f>
        <v>1142.8571428571</v>
      </c>
      <c r="AA51" s="187">
        <f>IFERROR(Y51/W51,"-")</f>
        <v>8000</v>
      </c>
      <c r="AB51" s="181"/>
      <c r="AC51" s="85"/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>
        <f>IF(Q51=0,"",IF(AN51=0,"",(AN51/Q51)))</f>
        <v>0</v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>
        <f>IF(Q51=0,"",IF(AW51=0,"",(AW51/Q51)))</f>
        <v>0</v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>
        <v>1</v>
      </c>
      <c r="BG51" s="113">
        <f>IF(Q51=0,"",IF(BF51=0,"",(BF51/Q51)))</f>
        <v>0.14285714285714</v>
      </c>
      <c r="BH51" s="112"/>
      <c r="BI51" s="114">
        <f>IFERROR(BH51/BF51,"-")</f>
        <v>0</v>
      </c>
      <c r="BJ51" s="115"/>
      <c r="BK51" s="116">
        <f>IFERROR(BJ51/BF51,"-")</f>
        <v>0</v>
      </c>
      <c r="BL51" s="117"/>
      <c r="BM51" s="117"/>
      <c r="BN51" s="117"/>
      <c r="BO51" s="119">
        <v>2</v>
      </c>
      <c r="BP51" s="120">
        <f>IF(Q51=0,"",IF(BO51=0,"",(BO51/Q51)))</f>
        <v>0.28571428571429</v>
      </c>
      <c r="BQ51" s="121"/>
      <c r="BR51" s="122">
        <f>IFERROR(BQ51/BO51,"-")</f>
        <v>0</v>
      </c>
      <c r="BS51" s="123"/>
      <c r="BT51" s="124">
        <f>IFERROR(BS51/BO51,"-")</f>
        <v>0</v>
      </c>
      <c r="BU51" s="125"/>
      <c r="BV51" s="125"/>
      <c r="BW51" s="125"/>
      <c r="BX51" s="126">
        <v>4</v>
      </c>
      <c r="BY51" s="127">
        <f>IF(Q51=0,"",IF(BX51=0,"",(BX51/Q51)))</f>
        <v>0.57142857142857</v>
      </c>
      <c r="BZ51" s="128">
        <v>1</v>
      </c>
      <c r="CA51" s="129">
        <f>IFERROR(BZ51/BX51,"-")</f>
        <v>0.25</v>
      </c>
      <c r="CB51" s="130">
        <v>8000</v>
      </c>
      <c r="CC51" s="131">
        <f>IFERROR(CB51/BX51,"-")</f>
        <v>2000</v>
      </c>
      <c r="CD51" s="132"/>
      <c r="CE51" s="132">
        <v>1</v>
      </c>
      <c r="CF51" s="132"/>
      <c r="CG51" s="133"/>
      <c r="CH51" s="134">
        <f>IF(Q51=0,"",IF(CG51=0,"",(CG51/Q51)))</f>
        <v>0</v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1</v>
      </c>
      <c r="CQ51" s="141">
        <v>8000</v>
      </c>
      <c r="CR51" s="141">
        <v>8000</v>
      </c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>
        <f>AC52</f>
        <v>0.768</v>
      </c>
      <c r="B52" s="189" t="s">
        <v>165</v>
      </c>
      <c r="C52" s="189" t="s">
        <v>58</v>
      </c>
      <c r="D52" s="189"/>
      <c r="E52" s="189" t="s">
        <v>166</v>
      </c>
      <c r="F52" s="189" t="s">
        <v>167</v>
      </c>
      <c r="G52" s="189" t="s">
        <v>61</v>
      </c>
      <c r="H52" s="89" t="s">
        <v>159</v>
      </c>
      <c r="I52" s="89" t="s">
        <v>168</v>
      </c>
      <c r="J52" s="190" t="s">
        <v>64</v>
      </c>
      <c r="K52" s="181">
        <v>125000</v>
      </c>
      <c r="L52" s="80">
        <v>7</v>
      </c>
      <c r="M52" s="80">
        <v>0</v>
      </c>
      <c r="N52" s="80">
        <v>69</v>
      </c>
      <c r="O52" s="91">
        <v>2</v>
      </c>
      <c r="P52" s="92">
        <v>0</v>
      </c>
      <c r="Q52" s="93">
        <f>O52+P52</f>
        <v>2</v>
      </c>
      <c r="R52" s="81">
        <f>IFERROR(Q52/N52,"-")</f>
        <v>0.028985507246377</v>
      </c>
      <c r="S52" s="80">
        <v>0</v>
      </c>
      <c r="T52" s="80">
        <v>0</v>
      </c>
      <c r="U52" s="81">
        <f>IFERROR(T52/(Q52),"-")</f>
        <v>0</v>
      </c>
      <c r="V52" s="82">
        <f>IFERROR(K52/SUM(Q52:Q57),"-")</f>
        <v>5000</v>
      </c>
      <c r="W52" s="83">
        <v>0</v>
      </c>
      <c r="X52" s="81">
        <f>IF(Q52=0,"-",W52/Q52)</f>
        <v>0</v>
      </c>
      <c r="Y52" s="186">
        <v>0</v>
      </c>
      <c r="Z52" s="187">
        <f>IFERROR(Y52/Q52,"-")</f>
        <v>0</v>
      </c>
      <c r="AA52" s="187" t="str">
        <f>IFERROR(Y52/W52,"-")</f>
        <v>-</v>
      </c>
      <c r="AB52" s="181">
        <f>SUM(Y52:Y57)-SUM(K52:K57)</f>
        <v>-29000</v>
      </c>
      <c r="AC52" s="85">
        <f>SUM(Y52:Y57)/SUM(K52:K57)</f>
        <v>0.768</v>
      </c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>
        <f>IF(Q52=0,"",IF(AN52=0,"",(AN52/Q52)))</f>
        <v>0</v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>
        <f>IF(Q52=0,"",IF(AW52=0,"",(AW52/Q52)))</f>
        <v>0</v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/>
      <c r="BG52" s="113">
        <f>IF(Q52=0,"",IF(BF52=0,"",(BF52/Q52)))</f>
        <v>0</v>
      </c>
      <c r="BH52" s="112"/>
      <c r="BI52" s="114" t="str">
        <f>IFERROR(BH52/BF52,"-")</f>
        <v>-</v>
      </c>
      <c r="BJ52" s="115"/>
      <c r="BK52" s="116" t="str">
        <f>IFERROR(BJ52/BF52,"-")</f>
        <v>-</v>
      </c>
      <c r="BL52" s="117"/>
      <c r="BM52" s="117"/>
      <c r="BN52" s="117"/>
      <c r="BO52" s="119">
        <v>1</v>
      </c>
      <c r="BP52" s="120">
        <f>IF(Q52=0,"",IF(BO52=0,"",(BO52/Q52)))</f>
        <v>0.5</v>
      </c>
      <c r="BQ52" s="121"/>
      <c r="BR52" s="122">
        <f>IFERROR(BQ52/BO52,"-")</f>
        <v>0</v>
      </c>
      <c r="BS52" s="123"/>
      <c r="BT52" s="124">
        <f>IFERROR(BS52/BO52,"-")</f>
        <v>0</v>
      </c>
      <c r="BU52" s="125"/>
      <c r="BV52" s="125"/>
      <c r="BW52" s="125"/>
      <c r="BX52" s="126">
        <v>1</v>
      </c>
      <c r="BY52" s="127">
        <f>IF(Q52=0,"",IF(BX52=0,"",(BX52/Q52)))</f>
        <v>0.5</v>
      </c>
      <c r="BZ52" s="128"/>
      <c r="CA52" s="129">
        <f>IFERROR(BZ52/BX52,"-")</f>
        <v>0</v>
      </c>
      <c r="CB52" s="130"/>
      <c r="CC52" s="131">
        <f>IFERROR(CB52/BX52,"-")</f>
        <v>0</v>
      </c>
      <c r="CD52" s="132"/>
      <c r="CE52" s="132"/>
      <c r="CF52" s="132"/>
      <c r="CG52" s="133"/>
      <c r="CH52" s="134">
        <f>IF(Q52=0,"",IF(CG52=0,"",(CG52/Q52)))</f>
        <v>0</v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0</v>
      </c>
      <c r="CQ52" s="141">
        <v>0</v>
      </c>
      <c r="CR52" s="141"/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/>
      <c r="B53" s="189" t="s">
        <v>169</v>
      </c>
      <c r="C53" s="189" t="s">
        <v>58</v>
      </c>
      <c r="D53" s="189"/>
      <c r="E53" s="189" t="s">
        <v>170</v>
      </c>
      <c r="F53" s="189" t="s">
        <v>171</v>
      </c>
      <c r="G53" s="189" t="s">
        <v>82</v>
      </c>
      <c r="H53" s="89" t="s">
        <v>159</v>
      </c>
      <c r="I53" s="89" t="s">
        <v>168</v>
      </c>
      <c r="J53" s="190" t="s">
        <v>72</v>
      </c>
      <c r="K53" s="181"/>
      <c r="L53" s="80">
        <v>9</v>
      </c>
      <c r="M53" s="80">
        <v>0</v>
      </c>
      <c r="N53" s="80">
        <v>67</v>
      </c>
      <c r="O53" s="91">
        <v>5</v>
      </c>
      <c r="P53" s="92">
        <v>0</v>
      </c>
      <c r="Q53" s="93">
        <f>O53+P53</f>
        <v>5</v>
      </c>
      <c r="R53" s="81">
        <f>IFERROR(Q53/N53,"-")</f>
        <v>0.074626865671642</v>
      </c>
      <c r="S53" s="80">
        <v>0</v>
      </c>
      <c r="T53" s="80">
        <v>2</v>
      </c>
      <c r="U53" s="81">
        <f>IFERROR(T53/(Q53),"-")</f>
        <v>0.4</v>
      </c>
      <c r="V53" s="82"/>
      <c r="W53" s="83">
        <v>2</v>
      </c>
      <c r="X53" s="81">
        <f>IF(Q53=0,"-",W53/Q53)</f>
        <v>0.4</v>
      </c>
      <c r="Y53" s="186">
        <v>19000</v>
      </c>
      <c r="Z53" s="187">
        <f>IFERROR(Y53/Q53,"-")</f>
        <v>3800</v>
      </c>
      <c r="AA53" s="187">
        <f>IFERROR(Y53/W53,"-")</f>
        <v>9500</v>
      </c>
      <c r="AB53" s="181"/>
      <c r="AC53" s="85"/>
      <c r="AD53" s="78"/>
      <c r="AE53" s="94"/>
      <c r="AF53" s="95">
        <f>IF(Q53=0,"",IF(AE53=0,"",(AE53/Q53)))</f>
        <v>0</v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>
        <f>IF(Q53=0,"",IF(AN53=0,"",(AN53/Q53)))</f>
        <v>0</v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>
        <f>IF(Q53=0,"",IF(AW53=0,"",(AW53/Q53)))</f>
        <v>0</v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>
        <v>2</v>
      </c>
      <c r="BG53" s="113">
        <f>IF(Q53=0,"",IF(BF53=0,"",(BF53/Q53)))</f>
        <v>0.4</v>
      </c>
      <c r="BH53" s="112"/>
      <c r="BI53" s="114">
        <f>IFERROR(BH53/BF53,"-")</f>
        <v>0</v>
      </c>
      <c r="BJ53" s="115"/>
      <c r="BK53" s="116">
        <f>IFERROR(BJ53/BF53,"-")</f>
        <v>0</v>
      </c>
      <c r="BL53" s="117"/>
      <c r="BM53" s="117"/>
      <c r="BN53" s="117"/>
      <c r="BO53" s="119">
        <v>1</v>
      </c>
      <c r="BP53" s="120">
        <f>IF(Q53=0,"",IF(BO53=0,"",(BO53/Q53)))</f>
        <v>0.2</v>
      </c>
      <c r="BQ53" s="121">
        <v>1</v>
      </c>
      <c r="BR53" s="122">
        <f>IFERROR(BQ53/BO53,"-")</f>
        <v>1</v>
      </c>
      <c r="BS53" s="123">
        <v>5000</v>
      </c>
      <c r="BT53" s="124">
        <f>IFERROR(BS53/BO53,"-")</f>
        <v>5000</v>
      </c>
      <c r="BU53" s="125">
        <v>1</v>
      </c>
      <c r="BV53" s="125"/>
      <c r="BW53" s="125"/>
      <c r="BX53" s="126">
        <v>2</v>
      </c>
      <c r="BY53" s="127">
        <f>IF(Q53=0,"",IF(BX53=0,"",(BX53/Q53)))</f>
        <v>0.4</v>
      </c>
      <c r="BZ53" s="128">
        <v>1</v>
      </c>
      <c r="CA53" s="129">
        <f>IFERROR(BZ53/BX53,"-")</f>
        <v>0.5</v>
      </c>
      <c r="CB53" s="130">
        <v>14000</v>
      </c>
      <c r="CC53" s="131">
        <f>IFERROR(CB53/BX53,"-")</f>
        <v>7000</v>
      </c>
      <c r="CD53" s="132"/>
      <c r="CE53" s="132"/>
      <c r="CF53" s="132">
        <v>1</v>
      </c>
      <c r="CG53" s="133"/>
      <c r="CH53" s="134">
        <f>IF(Q53=0,"",IF(CG53=0,"",(CG53/Q53)))</f>
        <v>0</v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2</v>
      </c>
      <c r="CQ53" s="141">
        <v>19000</v>
      </c>
      <c r="CR53" s="141">
        <v>14000</v>
      </c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172</v>
      </c>
      <c r="C54" s="189" t="s">
        <v>58</v>
      </c>
      <c r="D54" s="189"/>
      <c r="E54" s="189" t="s">
        <v>173</v>
      </c>
      <c r="F54" s="189" t="s">
        <v>174</v>
      </c>
      <c r="G54" s="189" t="s">
        <v>61</v>
      </c>
      <c r="H54" s="89" t="s">
        <v>159</v>
      </c>
      <c r="I54" s="89" t="s">
        <v>168</v>
      </c>
      <c r="J54" s="190" t="s">
        <v>76</v>
      </c>
      <c r="K54" s="181"/>
      <c r="L54" s="80">
        <v>13</v>
      </c>
      <c r="M54" s="80">
        <v>0</v>
      </c>
      <c r="N54" s="80">
        <v>62</v>
      </c>
      <c r="O54" s="91">
        <v>5</v>
      </c>
      <c r="P54" s="92">
        <v>0</v>
      </c>
      <c r="Q54" s="93">
        <f>O54+P54</f>
        <v>5</v>
      </c>
      <c r="R54" s="81">
        <f>IFERROR(Q54/N54,"-")</f>
        <v>0.080645161290323</v>
      </c>
      <c r="S54" s="80">
        <v>0</v>
      </c>
      <c r="T54" s="80">
        <v>0</v>
      </c>
      <c r="U54" s="81">
        <f>IFERROR(T54/(Q54),"-")</f>
        <v>0</v>
      </c>
      <c r="V54" s="82"/>
      <c r="W54" s="83">
        <v>1</v>
      </c>
      <c r="X54" s="81">
        <f>IF(Q54=0,"-",W54/Q54)</f>
        <v>0.2</v>
      </c>
      <c r="Y54" s="186">
        <v>38000</v>
      </c>
      <c r="Z54" s="187">
        <f>IFERROR(Y54/Q54,"-")</f>
        <v>7600</v>
      </c>
      <c r="AA54" s="187">
        <f>IFERROR(Y54/W54,"-")</f>
        <v>38000</v>
      </c>
      <c r="AB54" s="181"/>
      <c r="AC54" s="85"/>
      <c r="AD54" s="78"/>
      <c r="AE54" s="94"/>
      <c r="AF54" s="95">
        <f>IF(Q54=0,"",IF(AE54=0,"",(AE54/Q54)))</f>
        <v>0</v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>
        <f>IF(Q54=0,"",IF(AN54=0,"",(AN54/Q54)))</f>
        <v>0</v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/>
      <c r="AX54" s="107">
        <f>IF(Q54=0,"",IF(AW54=0,"",(AW54/Q54)))</f>
        <v>0</v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>
        <v>2</v>
      </c>
      <c r="BG54" s="113">
        <f>IF(Q54=0,"",IF(BF54=0,"",(BF54/Q54)))</f>
        <v>0.4</v>
      </c>
      <c r="BH54" s="112">
        <v>1</v>
      </c>
      <c r="BI54" s="114">
        <f>IFERROR(BH54/BF54,"-")</f>
        <v>0.5</v>
      </c>
      <c r="BJ54" s="115">
        <v>38000</v>
      </c>
      <c r="BK54" s="116">
        <f>IFERROR(BJ54/BF54,"-")</f>
        <v>19000</v>
      </c>
      <c r="BL54" s="117"/>
      <c r="BM54" s="117"/>
      <c r="BN54" s="117">
        <v>1</v>
      </c>
      <c r="BO54" s="119">
        <v>1</v>
      </c>
      <c r="BP54" s="120">
        <f>IF(Q54=0,"",IF(BO54=0,"",(BO54/Q54)))</f>
        <v>0.2</v>
      </c>
      <c r="BQ54" s="121"/>
      <c r="BR54" s="122">
        <f>IFERROR(BQ54/BO54,"-")</f>
        <v>0</v>
      </c>
      <c r="BS54" s="123"/>
      <c r="BT54" s="124">
        <f>IFERROR(BS54/BO54,"-")</f>
        <v>0</v>
      </c>
      <c r="BU54" s="125"/>
      <c r="BV54" s="125"/>
      <c r="BW54" s="125"/>
      <c r="BX54" s="126">
        <v>1</v>
      </c>
      <c r="BY54" s="127">
        <f>IF(Q54=0,"",IF(BX54=0,"",(BX54/Q54)))</f>
        <v>0.2</v>
      </c>
      <c r="BZ54" s="128"/>
      <c r="CA54" s="129">
        <f>IFERROR(BZ54/BX54,"-")</f>
        <v>0</v>
      </c>
      <c r="CB54" s="130"/>
      <c r="CC54" s="131">
        <f>IFERROR(CB54/BX54,"-")</f>
        <v>0</v>
      </c>
      <c r="CD54" s="132"/>
      <c r="CE54" s="132"/>
      <c r="CF54" s="132"/>
      <c r="CG54" s="133">
        <v>1</v>
      </c>
      <c r="CH54" s="134">
        <f>IF(Q54=0,"",IF(CG54=0,"",(CG54/Q54)))</f>
        <v>0.2</v>
      </c>
      <c r="CI54" s="135"/>
      <c r="CJ54" s="136">
        <f>IFERROR(CI54/CG54,"-")</f>
        <v>0</v>
      </c>
      <c r="CK54" s="137"/>
      <c r="CL54" s="138">
        <f>IFERROR(CK54/CG54,"-")</f>
        <v>0</v>
      </c>
      <c r="CM54" s="139"/>
      <c r="CN54" s="139"/>
      <c r="CO54" s="139"/>
      <c r="CP54" s="140">
        <v>1</v>
      </c>
      <c r="CQ54" s="141">
        <v>38000</v>
      </c>
      <c r="CR54" s="141">
        <v>38000</v>
      </c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/>
      <c r="B55" s="189" t="s">
        <v>175</v>
      </c>
      <c r="C55" s="189" t="s">
        <v>58</v>
      </c>
      <c r="D55" s="189"/>
      <c r="E55" s="189" t="s">
        <v>176</v>
      </c>
      <c r="F55" s="189" t="s">
        <v>177</v>
      </c>
      <c r="G55" s="189" t="s">
        <v>82</v>
      </c>
      <c r="H55" s="89" t="s">
        <v>159</v>
      </c>
      <c r="I55" s="89" t="s">
        <v>168</v>
      </c>
      <c r="J55" s="190" t="s">
        <v>149</v>
      </c>
      <c r="K55" s="181"/>
      <c r="L55" s="80">
        <v>5</v>
      </c>
      <c r="M55" s="80">
        <v>0</v>
      </c>
      <c r="N55" s="80">
        <v>58</v>
      </c>
      <c r="O55" s="91">
        <v>2</v>
      </c>
      <c r="P55" s="92">
        <v>0</v>
      </c>
      <c r="Q55" s="93">
        <f>O55+P55</f>
        <v>2</v>
      </c>
      <c r="R55" s="81">
        <f>IFERROR(Q55/N55,"-")</f>
        <v>0.03448275862069</v>
      </c>
      <c r="S55" s="80">
        <v>0</v>
      </c>
      <c r="T55" s="80">
        <v>0</v>
      </c>
      <c r="U55" s="81">
        <f>IFERROR(T55/(Q55),"-")</f>
        <v>0</v>
      </c>
      <c r="V55" s="82"/>
      <c r="W55" s="83">
        <v>1</v>
      </c>
      <c r="X55" s="81">
        <f>IF(Q55=0,"-",W55/Q55)</f>
        <v>0.5</v>
      </c>
      <c r="Y55" s="186">
        <v>6000</v>
      </c>
      <c r="Z55" s="187">
        <f>IFERROR(Y55/Q55,"-")</f>
        <v>3000</v>
      </c>
      <c r="AA55" s="187">
        <f>IFERROR(Y55/W55,"-")</f>
        <v>6000</v>
      </c>
      <c r="AB55" s="181"/>
      <c r="AC55" s="85"/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>
        <f>IF(Q55=0,"",IF(AN55=0,"",(AN55/Q55)))</f>
        <v>0</v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>
        <f>IF(Q55=0,"",IF(AW55=0,"",(AW55/Q55)))</f>
        <v>0</v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>
        <v>1</v>
      </c>
      <c r="BG55" s="113">
        <f>IF(Q55=0,"",IF(BF55=0,"",(BF55/Q55)))</f>
        <v>0.5</v>
      </c>
      <c r="BH55" s="112">
        <v>1</v>
      </c>
      <c r="BI55" s="114">
        <f>IFERROR(BH55/BF55,"-")</f>
        <v>1</v>
      </c>
      <c r="BJ55" s="115">
        <v>6000</v>
      </c>
      <c r="BK55" s="116">
        <f>IFERROR(BJ55/BF55,"-")</f>
        <v>6000</v>
      </c>
      <c r="BL55" s="117"/>
      <c r="BM55" s="117">
        <v>1</v>
      </c>
      <c r="BN55" s="117"/>
      <c r="BO55" s="119">
        <v>1</v>
      </c>
      <c r="BP55" s="120">
        <f>IF(Q55=0,"",IF(BO55=0,"",(BO55/Q55)))</f>
        <v>0.5</v>
      </c>
      <c r="BQ55" s="121"/>
      <c r="BR55" s="122">
        <f>IFERROR(BQ55/BO55,"-")</f>
        <v>0</v>
      </c>
      <c r="BS55" s="123"/>
      <c r="BT55" s="124">
        <f>IFERROR(BS55/BO55,"-")</f>
        <v>0</v>
      </c>
      <c r="BU55" s="125"/>
      <c r="BV55" s="125"/>
      <c r="BW55" s="125"/>
      <c r="BX55" s="126"/>
      <c r="BY55" s="127">
        <f>IF(Q55=0,"",IF(BX55=0,"",(BX55/Q55)))</f>
        <v>0</v>
      </c>
      <c r="BZ55" s="128"/>
      <c r="CA55" s="129" t="str">
        <f>IFERROR(BZ55/BX55,"-")</f>
        <v>-</v>
      </c>
      <c r="CB55" s="130"/>
      <c r="CC55" s="131" t="str">
        <f>IFERROR(CB55/BX55,"-")</f>
        <v>-</v>
      </c>
      <c r="CD55" s="132"/>
      <c r="CE55" s="132"/>
      <c r="CF55" s="132"/>
      <c r="CG55" s="133"/>
      <c r="CH55" s="134">
        <f>IF(Q55=0,"",IF(CG55=0,"",(CG55/Q55)))</f>
        <v>0</v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1</v>
      </c>
      <c r="CQ55" s="141">
        <v>6000</v>
      </c>
      <c r="CR55" s="141">
        <v>6000</v>
      </c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/>
      <c r="B56" s="189" t="s">
        <v>178</v>
      </c>
      <c r="C56" s="189" t="s">
        <v>58</v>
      </c>
      <c r="D56" s="189"/>
      <c r="E56" s="189" t="s">
        <v>179</v>
      </c>
      <c r="F56" s="189"/>
      <c r="G56" s="189" t="s">
        <v>61</v>
      </c>
      <c r="H56" s="89" t="s">
        <v>159</v>
      </c>
      <c r="I56" s="89" t="s">
        <v>168</v>
      </c>
      <c r="J56" s="190" t="s">
        <v>180</v>
      </c>
      <c r="K56" s="181"/>
      <c r="L56" s="80">
        <v>19</v>
      </c>
      <c r="M56" s="80">
        <v>0</v>
      </c>
      <c r="N56" s="80">
        <v>118</v>
      </c>
      <c r="O56" s="91">
        <v>8</v>
      </c>
      <c r="P56" s="92">
        <v>0</v>
      </c>
      <c r="Q56" s="93">
        <f>O56+P56</f>
        <v>8</v>
      </c>
      <c r="R56" s="81">
        <f>IFERROR(Q56/N56,"-")</f>
        <v>0.067796610169492</v>
      </c>
      <c r="S56" s="80">
        <v>0</v>
      </c>
      <c r="T56" s="80">
        <v>0</v>
      </c>
      <c r="U56" s="81">
        <f>IFERROR(T56/(Q56),"-")</f>
        <v>0</v>
      </c>
      <c r="V56" s="82"/>
      <c r="W56" s="83">
        <v>1</v>
      </c>
      <c r="X56" s="81">
        <f>IF(Q56=0,"-",W56/Q56)</f>
        <v>0.125</v>
      </c>
      <c r="Y56" s="186">
        <v>33000</v>
      </c>
      <c r="Z56" s="187">
        <f>IFERROR(Y56/Q56,"-")</f>
        <v>4125</v>
      </c>
      <c r="AA56" s="187">
        <f>IFERROR(Y56/W56,"-")</f>
        <v>33000</v>
      </c>
      <c r="AB56" s="181"/>
      <c r="AC56" s="85"/>
      <c r="AD56" s="78"/>
      <c r="AE56" s="94"/>
      <c r="AF56" s="95">
        <f>IF(Q56=0,"",IF(AE56=0,"",(AE56/Q56)))</f>
        <v>0</v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>
        <f>IF(Q56=0,"",IF(AN56=0,"",(AN56/Q56)))</f>
        <v>0</v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/>
      <c r="AX56" s="107">
        <f>IF(Q56=0,"",IF(AW56=0,"",(AW56/Q56)))</f>
        <v>0</v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>
        <v>1</v>
      </c>
      <c r="BG56" s="113">
        <f>IF(Q56=0,"",IF(BF56=0,"",(BF56/Q56)))</f>
        <v>0.125</v>
      </c>
      <c r="BH56" s="112"/>
      <c r="BI56" s="114">
        <f>IFERROR(BH56/BF56,"-")</f>
        <v>0</v>
      </c>
      <c r="BJ56" s="115"/>
      <c r="BK56" s="116">
        <f>IFERROR(BJ56/BF56,"-")</f>
        <v>0</v>
      </c>
      <c r="BL56" s="117"/>
      <c r="BM56" s="117"/>
      <c r="BN56" s="117"/>
      <c r="BO56" s="119">
        <v>6</v>
      </c>
      <c r="BP56" s="120">
        <f>IF(Q56=0,"",IF(BO56=0,"",(BO56/Q56)))</f>
        <v>0.75</v>
      </c>
      <c r="BQ56" s="121">
        <v>1</v>
      </c>
      <c r="BR56" s="122">
        <f>IFERROR(BQ56/BO56,"-")</f>
        <v>0.16666666666667</v>
      </c>
      <c r="BS56" s="123">
        <v>33000</v>
      </c>
      <c r="BT56" s="124">
        <f>IFERROR(BS56/BO56,"-")</f>
        <v>5500</v>
      </c>
      <c r="BU56" s="125"/>
      <c r="BV56" s="125"/>
      <c r="BW56" s="125">
        <v>1</v>
      </c>
      <c r="BX56" s="126"/>
      <c r="BY56" s="127">
        <f>IF(Q56=0,"",IF(BX56=0,"",(BX56/Q56)))</f>
        <v>0</v>
      </c>
      <c r="BZ56" s="128"/>
      <c r="CA56" s="129" t="str">
        <f>IFERROR(BZ56/BX56,"-")</f>
        <v>-</v>
      </c>
      <c r="CB56" s="130"/>
      <c r="CC56" s="131" t="str">
        <f>IFERROR(CB56/BX56,"-")</f>
        <v>-</v>
      </c>
      <c r="CD56" s="132"/>
      <c r="CE56" s="132"/>
      <c r="CF56" s="132"/>
      <c r="CG56" s="133">
        <v>1</v>
      </c>
      <c r="CH56" s="134">
        <f>IF(Q56=0,"",IF(CG56=0,"",(CG56/Q56)))</f>
        <v>0.125</v>
      </c>
      <c r="CI56" s="135"/>
      <c r="CJ56" s="136">
        <f>IFERROR(CI56/CG56,"-")</f>
        <v>0</v>
      </c>
      <c r="CK56" s="137"/>
      <c r="CL56" s="138">
        <f>IFERROR(CK56/CG56,"-")</f>
        <v>0</v>
      </c>
      <c r="CM56" s="139"/>
      <c r="CN56" s="139"/>
      <c r="CO56" s="139"/>
      <c r="CP56" s="140">
        <v>1</v>
      </c>
      <c r="CQ56" s="141">
        <v>33000</v>
      </c>
      <c r="CR56" s="141">
        <v>33000</v>
      </c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/>
      <c r="B57" s="189" t="s">
        <v>181</v>
      </c>
      <c r="C57" s="189" t="s">
        <v>58</v>
      </c>
      <c r="D57" s="189"/>
      <c r="E57" s="189" t="s">
        <v>78</v>
      </c>
      <c r="F57" s="189" t="s">
        <v>78</v>
      </c>
      <c r="G57" s="189" t="s">
        <v>79</v>
      </c>
      <c r="H57" s="89" t="s">
        <v>182</v>
      </c>
      <c r="I57" s="89"/>
      <c r="J57" s="89"/>
      <c r="K57" s="181"/>
      <c r="L57" s="80">
        <v>84</v>
      </c>
      <c r="M57" s="80">
        <v>43</v>
      </c>
      <c r="N57" s="80">
        <v>37</v>
      </c>
      <c r="O57" s="91">
        <v>2</v>
      </c>
      <c r="P57" s="92">
        <v>1</v>
      </c>
      <c r="Q57" s="93">
        <f>O57+P57</f>
        <v>3</v>
      </c>
      <c r="R57" s="81">
        <f>IFERROR(Q57/N57,"-")</f>
        <v>0.081081081081081</v>
      </c>
      <c r="S57" s="80">
        <v>1</v>
      </c>
      <c r="T57" s="80">
        <v>0</v>
      </c>
      <c r="U57" s="81">
        <f>IFERROR(T57/(Q57),"-")</f>
        <v>0</v>
      </c>
      <c r="V57" s="82"/>
      <c r="W57" s="83">
        <v>0</v>
      </c>
      <c r="X57" s="81">
        <f>IF(Q57=0,"-",W57/Q57)</f>
        <v>0</v>
      </c>
      <c r="Y57" s="186">
        <v>0</v>
      </c>
      <c r="Z57" s="187">
        <f>IFERROR(Y57/Q57,"-")</f>
        <v>0</v>
      </c>
      <c r="AA57" s="187" t="str">
        <f>IFERROR(Y57/W57,"-")</f>
        <v>-</v>
      </c>
      <c r="AB57" s="181"/>
      <c r="AC57" s="85"/>
      <c r="AD57" s="78"/>
      <c r="AE57" s="94"/>
      <c r="AF57" s="95">
        <f>IF(Q57=0,"",IF(AE57=0,"",(AE57/Q57)))</f>
        <v>0</v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>
        <f>IF(Q57=0,"",IF(AN57=0,"",(AN57/Q57)))</f>
        <v>0</v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>
        <f>IF(Q57=0,"",IF(AW57=0,"",(AW57/Q57)))</f>
        <v>0</v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/>
      <c r="BG57" s="113">
        <f>IF(Q57=0,"",IF(BF57=0,"",(BF57/Q57)))</f>
        <v>0</v>
      </c>
      <c r="BH57" s="112"/>
      <c r="BI57" s="114" t="str">
        <f>IFERROR(BH57/BF57,"-")</f>
        <v>-</v>
      </c>
      <c r="BJ57" s="115"/>
      <c r="BK57" s="116" t="str">
        <f>IFERROR(BJ57/BF57,"-")</f>
        <v>-</v>
      </c>
      <c r="BL57" s="117"/>
      <c r="BM57" s="117"/>
      <c r="BN57" s="117"/>
      <c r="BO57" s="119">
        <v>1</v>
      </c>
      <c r="BP57" s="120">
        <f>IF(Q57=0,"",IF(BO57=0,"",(BO57/Q57)))</f>
        <v>0.33333333333333</v>
      </c>
      <c r="BQ57" s="121"/>
      <c r="BR57" s="122">
        <f>IFERROR(BQ57/BO57,"-")</f>
        <v>0</v>
      </c>
      <c r="BS57" s="123"/>
      <c r="BT57" s="124">
        <f>IFERROR(BS57/BO57,"-")</f>
        <v>0</v>
      </c>
      <c r="BU57" s="125"/>
      <c r="BV57" s="125"/>
      <c r="BW57" s="125"/>
      <c r="BX57" s="126">
        <v>1</v>
      </c>
      <c r="BY57" s="127">
        <f>IF(Q57=0,"",IF(BX57=0,"",(BX57/Q57)))</f>
        <v>0.33333333333333</v>
      </c>
      <c r="BZ57" s="128">
        <v>1</v>
      </c>
      <c r="CA57" s="129">
        <f>IFERROR(BZ57/BX57,"-")</f>
        <v>1</v>
      </c>
      <c r="CB57" s="130">
        <v>33500</v>
      </c>
      <c r="CC57" s="131">
        <f>IFERROR(CB57/BX57,"-")</f>
        <v>33500</v>
      </c>
      <c r="CD57" s="132"/>
      <c r="CE57" s="132"/>
      <c r="CF57" s="132">
        <v>1</v>
      </c>
      <c r="CG57" s="133">
        <v>1</v>
      </c>
      <c r="CH57" s="134">
        <f>IF(Q57=0,"",IF(CG57=0,"",(CG57/Q57)))</f>
        <v>0.33333333333333</v>
      </c>
      <c r="CI57" s="135"/>
      <c r="CJ57" s="136">
        <f>IFERROR(CI57/CG57,"-")</f>
        <v>0</v>
      </c>
      <c r="CK57" s="137"/>
      <c r="CL57" s="138">
        <f>IFERROR(CK57/CG57,"-")</f>
        <v>0</v>
      </c>
      <c r="CM57" s="139"/>
      <c r="CN57" s="139"/>
      <c r="CO57" s="139"/>
      <c r="CP57" s="140">
        <v>0</v>
      </c>
      <c r="CQ57" s="141">
        <v>0</v>
      </c>
      <c r="CR57" s="141">
        <v>33500</v>
      </c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 t="str">
        <f>AC58</f>
        <v>0</v>
      </c>
      <c r="B58" s="189" t="s">
        <v>183</v>
      </c>
      <c r="C58" s="189" t="s">
        <v>58</v>
      </c>
      <c r="D58" s="189"/>
      <c r="E58" s="189"/>
      <c r="F58" s="189"/>
      <c r="G58" s="189" t="s">
        <v>82</v>
      </c>
      <c r="H58" s="89" t="s">
        <v>184</v>
      </c>
      <c r="I58" s="89" t="s">
        <v>185</v>
      </c>
      <c r="J58" s="190" t="s">
        <v>180</v>
      </c>
      <c r="K58" s="181">
        <v>0</v>
      </c>
      <c r="L58" s="80">
        <v>9</v>
      </c>
      <c r="M58" s="80">
        <v>0</v>
      </c>
      <c r="N58" s="80">
        <v>31</v>
      </c>
      <c r="O58" s="91">
        <v>2</v>
      </c>
      <c r="P58" s="92">
        <v>1</v>
      </c>
      <c r="Q58" s="93">
        <f>O58+P58</f>
        <v>3</v>
      </c>
      <c r="R58" s="81">
        <f>IFERROR(Q58/N58,"-")</f>
        <v>0.096774193548387</v>
      </c>
      <c r="S58" s="80">
        <v>0</v>
      </c>
      <c r="T58" s="80">
        <v>2</v>
      </c>
      <c r="U58" s="81">
        <f>IFERROR(T58/(Q58),"-")</f>
        <v>0.66666666666667</v>
      </c>
      <c r="V58" s="82">
        <f>IFERROR(K58/SUM(Q58:Q59),"-")</f>
        <v>0</v>
      </c>
      <c r="W58" s="83">
        <v>1</v>
      </c>
      <c r="X58" s="81">
        <f>IF(Q58=0,"-",W58/Q58)</f>
        <v>0.33333333333333</v>
      </c>
      <c r="Y58" s="186">
        <v>3000</v>
      </c>
      <c r="Z58" s="187">
        <f>IFERROR(Y58/Q58,"-")</f>
        <v>1000</v>
      </c>
      <c r="AA58" s="187">
        <f>IFERROR(Y58/W58,"-")</f>
        <v>3000</v>
      </c>
      <c r="AB58" s="181">
        <f>SUM(Y58:Y59)-SUM(K58:K59)</f>
        <v>3000</v>
      </c>
      <c r="AC58" s="85" t="str">
        <f>SUM(Y58:Y59)/SUM(K58:K59)</f>
        <v>0</v>
      </c>
      <c r="AD58" s="78"/>
      <c r="AE58" s="94"/>
      <c r="AF58" s="95">
        <f>IF(Q58=0,"",IF(AE58=0,"",(AE58/Q58)))</f>
        <v>0</v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>
        <v>1</v>
      </c>
      <c r="AO58" s="101">
        <f>IF(Q58=0,"",IF(AN58=0,"",(AN58/Q58)))</f>
        <v>0.33333333333333</v>
      </c>
      <c r="AP58" s="100"/>
      <c r="AQ58" s="102">
        <f>IFERROR(AP58/AN58,"-")</f>
        <v>0</v>
      </c>
      <c r="AR58" s="103"/>
      <c r="AS58" s="104">
        <f>IFERROR(AR58/AN58,"-")</f>
        <v>0</v>
      </c>
      <c r="AT58" s="105"/>
      <c r="AU58" s="105"/>
      <c r="AV58" s="105"/>
      <c r="AW58" s="106"/>
      <c r="AX58" s="107">
        <f>IF(Q58=0,"",IF(AW58=0,"",(AW58/Q58)))</f>
        <v>0</v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/>
      <c r="BG58" s="113">
        <f>IF(Q58=0,"",IF(BF58=0,"",(BF58/Q58)))</f>
        <v>0</v>
      </c>
      <c r="BH58" s="112"/>
      <c r="BI58" s="114" t="str">
        <f>IFERROR(BH58/BF58,"-")</f>
        <v>-</v>
      </c>
      <c r="BJ58" s="115"/>
      <c r="BK58" s="116" t="str">
        <f>IFERROR(BJ58/BF58,"-")</f>
        <v>-</v>
      </c>
      <c r="BL58" s="117"/>
      <c r="BM58" s="117"/>
      <c r="BN58" s="117"/>
      <c r="BO58" s="119">
        <v>2</v>
      </c>
      <c r="BP58" s="120">
        <f>IF(Q58=0,"",IF(BO58=0,"",(BO58/Q58)))</f>
        <v>0.66666666666667</v>
      </c>
      <c r="BQ58" s="121">
        <v>1</v>
      </c>
      <c r="BR58" s="122">
        <f>IFERROR(BQ58/BO58,"-")</f>
        <v>0.5</v>
      </c>
      <c r="BS58" s="123">
        <v>3000</v>
      </c>
      <c r="BT58" s="124">
        <f>IFERROR(BS58/BO58,"-")</f>
        <v>1500</v>
      </c>
      <c r="BU58" s="125">
        <v>1</v>
      </c>
      <c r="BV58" s="125"/>
      <c r="BW58" s="125"/>
      <c r="BX58" s="126"/>
      <c r="BY58" s="127">
        <f>IF(Q58=0,"",IF(BX58=0,"",(BX58/Q58)))</f>
        <v>0</v>
      </c>
      <c r="BZ58" s="128"/>
      <c r="CA58" s="129" t="str">
        <f>IFERROR(BZ58/BX58,"-")</f>
        <v>-</v>
      </c>
      <c r="CB58" s="130"/>
      <c r="CC58" s="131" t="str">
        <f>IFERROR(CB58/BX58,"-")</f>
        <v>-</v>
      </c>
      <c r="CD58" s="132"/>
      <c r="CE58" s="132"/>
      <c r="CF58" s="132"/>
      <c r="CG58" s="133"/>
      <c r="CH58" s="134">
        <f>IF(Q58=0,"",IF(CG58=0,"",(CG58/Q58)))</f>
        <v>0</v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1</v>
      </c>
      <c r="CQ58" s="141">
        <v>3000</v>
      </c>
      <c r="CR58" s="141">
        <v>3000</v>
      </c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/>
      <c r="B59" s="189" t="s">
        <v>186</v>
      </c>
      <c r="C59" s="189" t="s">
        <v>58</v>
      </c>
      <c r="D59" s="189"/>
      <c r="E59" s="189"/>
      <c r="F59" s="189"/>
      <c r="G59" s="189" t="s">
        <v>79</v>
      </c>
      <c r="H59" s="89"/>
      <c r="I59" s="89"/>
      <c r="J59" s="89"/>
      <c r="K59" s="181"/>
      <c r="L59" s="80">
        <v>0</v>
      </c>
      <c r="M59" s="80">
        <v>0</v>
      </c>
      <c r="N59" s="80">
        <v>0</v>
      </c>
      <c r="O59" s="91">
        <v>0</v>
      </c>
      <c r="P59" s="92">
        <v>0</v>
      </c>
      <c r="Q59" s="93">
        <f>O59+P59</f>
        <v>0</v>
      </c>
      <c r="R59" s="81" t="str">
        <f>IFERROR(Q59/N59,"-")</f>
        <v>-</v>
      </c>
      <c r="S59" s="80">
        <v>0</v>
      </c>
      <c r="T59" s="80">
        <v>0</v>
      </c>
      <c r="U59" s="81" t="str">
        <f>IFERROR(T59/(Q59),"-")</f>
        <v>-</v>
      </c>
      <c r="V59" s="82"/>
      <c r="W59" s="83">
        <v>0</v>
      </c>
      <c r="X59" s="81" t="str">
        <f>IF(Q59=0,"-",W59/Q59)</f>
        <v>-</v>
      </c>
      <c r="Y59" s="186">
        <v>0</v>
      </c>
      <c r="Z59" s="187" t="str">
        <f>IFERROR(Y59/Q59,"-")</f>
        <v>-</v>
      </c>
      <c r="AA59" s="187" t="str">
        <f>IFERROR(Y59/W59,"-")</f>
        <v>-</v>
      </c>
      <c r="AB59" s="181"/>
      <c r="AC59" s="85"/>
      <c r="AD59" s="78"/>
      <c r="AE59" s="94"/>
      <c r="AF59" s="95" t="str">
        <f>IF(Q59=0,"",IF(AE59=0,"",(AE59/Q59)))</f>
        <v/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 t="str">
        <f>IF(Q59=0,"",IF(AN59=0,"",(AN59/Q59)))</f>
        <v/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 t="str">
        <f>IF(Q59=0,"",IF(AW59=0,"",(AW59/Q59)))</f>
        <v/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/>
      <c r="BG59" s="113" t="str">
        <f>IF(Q59=0,"",IF(BF59=0,"",(BF59/Q59)))</f>
        <v/>
      </c>
      <c r="BH59" s="112"/>
      <c r="BI59" s="114" t="str">
        <f>IFERROR(BH59/BF59,"-")</f>
        <v>-</v>
      </c>
      <c r="BJ59" s="115"/>
      <c r="BK59" s="116" t="str">
        <f>IFERROR(BJ59/BF59,"-")</f>
        <v>-</v>
      </c>
      <c r="BL59" s="117"/>
      <c r="BM59" s="117"/>
      <c r="BN59" s="117"/>
      <c r="BO59" s="119"/>
      <c r="BP59" s="120" t="str">
        <f>IF(Q59=0,"",IF(BO59=0,"",(BO59/Q59)))</f>
        <v/>
      </c>
      <c r="BQ59" s="121"/>
      <c r="BR59" s="122" t="str">
        <f>IFERROR(BQ59/BO59,"-")</f>
        <v>-</v>
      </c>
      <c r="BS59" s="123"/>
      <c r="BT59" s="124" t="str">
        <f>IFERROR(BS59/BO59,"-")</f>
        <v>-</v>
      </c>
      <c r="BU59" s="125"/>
      <c r="BV59" s="125"/>
      <c r="BW59" s="125"/>
      <c r="BX59" s="126"/>
      <c r="BY59" s="127" t="str">
        <f>IF(Q59=0,"",IF(BX59=0,"",(BX59/Q59)))</f>
        <v/>
      </c>
      <c r="BZ59" s="128"/>
      <c r="CA59" s="129" t="str">
        <f>IFERROR(BZ59/BX59,"-")</f>
        <v>-</v>
      </c>
      <c r="CB59" s="130"/>
      <c r="CC59" s="131" t="str">
        <f>IFERROR(CB59/BX59,"-")</f>
        <v>-</v>
      </c>
      <c r="CD59" s="132"/>
      <c r="CE59" s="132"/>
      <c r="CF59" s="132"/>
      <c r="CG59" s="133"/>
      <c r="CH59" s="134" t="str">
        <f>IF(Q59=0,"",IF(CG59=0,"",(CG59/Q59)))</f>
        <v/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>
        <v>0</v>
      </c>
      <c r="CQ59" s="141">
        <v>0</v>
      </c>
      <c r="CR59" s="141"/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30"/>
      <c r="B60" s="86"/>
      <c r="C60" s="86"/>
      <c r="D60" s="87"/>
      <c r="E60" s="87"/>
      <c r="F60" s="87"/>
      <c r="G60" s="88"/>
      <c r="H60" s="89"/>
      <c r="I60" s="89"/>
      <c r="J60" s="89"/>
      <c r="K60" s="182"/>
      <c r="L60" s="34"/>
      <c r="M60" s="34"/>
      <c r="N60" s="31"/>
      <c r="O60" s="23"/>
      <c r="P60" s="23"/>
      <c r="Q60" s="23"/>
      <c r="R60" s="32"/>
      <c r="S60" s="32"/>
      <c r="T60" s="23"/>
      <c r="U60" s="32"/>
      <c r="V60" s="25"/>
      <c r="W60" s="25"/>
      <c r="X60" s="25"/>
      <c r="Y60" s="188"/>
      <c r="Z60" s="188"/>
      <c r="AA60" s="188"/>
      <c r="AB60" s="188"/>
      <c r="AC60" s="33"/>
      <c r="AD60" s="58"/>
      <c r="AE60" s="62"/>
      <c r="AF60" s="63"/>
      <c r="AG60" s="62"/>
      <c r="AH60" s="66"/>
      <c r="AI60" s="67"/>
      <c r="AJ60" s="68"/>
      <c r="AK60" s="69"/>
      <c r="AL60" s="69"/>
      <c r="AM60" s="69"/>
      <c r="AN60" s="62"/>
      <c r="AO60" s="63"/>
      <c r="AP60" s="62"/>
      <c r="AQ60" s="66"/>
      <c r="AR60" s="67"/>
      <c r="AS60" s="68"/>
      <c r="AT60" s="69"/>
      <c r="AU60" s="69"/>
      <c r="AV60" s="69"/>
      <c r="AW60" s="62"/>
      <c r="AX60" s="63"/>
      <c r="AY60" s="62"/>
      <c r="AZ60" s="66"/>
      <c r="BA60" s="67"/>
      <c r="BB60" s="68"/>
      <c r="BC60" s="69"/>
      <c r="BD60" s="69"/>
      <c r="BE60" s="69"/>
      <c r="BF60" s="62"/>
      <c r="BG60" s="63"/>
      <c r="BH60" s="62"/>
      <c r="BI60" s="66"/>
      <c r="BJ60" s="67"/>
      <c r="BK60" s="68"/>
      <c r="BL60" s="69"/>
      <c r="BM60" s="69"/>
      <c r="BN60" s="69"/>
      <c r="BO60" s="64"/>
      <c r="BP60" s="65"/>
      <c r="BQ60" s="62"/>
      <c r="BR60" s="66"/>
      <c r="BS60" s="67"/>
      <c r="BT60" s="68"/>
      <c r="BU60" s="69"/>
      <c r="BV60" s="69"/>
      <c r="BW60" s="69"/>
      <c r="BX60" s="64"/>
      <c r="BY60" s="65"/>
      <c r="BZ60" s="62"/>
      <c r="CA60" s="66"/>
      <c r="CB60" s="67"/>
      <c r="CC60" s="68"/>
      <c r="CD60" s="69"/>
      <c r="CE60" s="69"/>
      <c r="CF60" s="69"/>
      <c r="CG60" s="64"/>
      <c r="CH60" s="65"/>
      <c r="CI60" s="62"/>
      <c r="CJ60" s="66"/>
      <c r="CK60" s="67"/>
      <c r="CL60" s="68"/>
      <c r="CM60" s="69"/>
      <c r="CN60" s="69"/>
      <c r="CO60" s="69"/>
      <c r="CP60" s="70"/>
      <c r="CQ60" s="67"/>
      <c r="CR60" s="67"/>
      <c r="CS60" s="67"/>
      <c r="CT60" s="71"/>
    </row>
    <row r="61" spans="1:99">
      <c r="A61" s="30"/>
      <c r="B61" s="37"/>
      <c r="C61" s="37"/>
      <c r="D61" s="21"/>
      <c r="E61" s="21"/>
      <c r="F61" s="21"/>
      <c r="G61" s="22"/>
      <c r="H61" s="36"/>
      <c r="I61" s="36"/>
      <c r="J61" s="74"/>
      <c r="K61" s="183"/>
      <c r="L61" s="34"/>
      <c r="M61" s="34"/>
      <c r="N61" s="31"/>
      <c r="O61" s="23"/>
      <c r="P61" s="23"/>
      <c r="Q61" s="23"/>
      <c r="R61" s="32"/>
      <c r="S61" s="32"/>
      <c r="T61" s="23"/>
      <c r="U61" s="32"/>
      <c r="V61" s="25"/>
      <c r="W61" s="25"/>
      <c r="X61" s="25"/>
      <c r="Y61" s="188"/>
      <c r="Z61" s="188"/>
      <c r="AA61" s="188"/>
      <c r="AB61" s="188"/>
      <c r="AC61" s="33"/>
      <c r="AD61" s="60"/>
      <c r="AE61" s="62"/>
      <c r="AF61" s="63"/>
      <c r="AG61" s="62"/>
      <c r="AH61" s="66"/>
      <c r="AI61" s="67"/>
      <c r="AJ61" s="68"/>
      <c r="AK61" s="69"/>
      <c r="AL61" s="69"/>
      <c r="AM61" s="69"/>
      <c r="AN61" s="62"/>
      <c r="AO61" s="63"/>
      <c r="AP61" s="62"/>
      <c r="AQ61" s="66"/>
      <c r="AR61" s="67"/>
      <c r="AS61" s="68"/>
      <c r="AT61" s="69"/>
      <c r="AU61" s="69"/>
      <c r="AV61" s="69"/>
      <c r="AW61" s="62"/>
      <c r="AX61" s="63"/>
      <c r="AY61" s="62"/>
      <c r="AZ61" s="66"/>
      <c r="BA61" s="67"/>
      <c r="BB61" s="68"/>
      <c r="BC61" s="69"/>
      <c r="BD61" s="69"/>
      <c r="BE61" s="69"/>
      <c r="BF61" s="62"/>
      <c r="BG61" s="63"/>
      <c r="BH61" s="62"/>
      <c r="BI61" s="66"/>
      <c r="BJ61" s="67"/>
      <c r="BK61" s="68"/>
      <c r="BL61" s="69"/>
      <c r="BM61" s="69"/>
      <c r="BN61" s="69"/>
      <c r="BO61" s="64"/>
      <c r="BP61" s="65"/>
      <c r="BQ61" s="62"/>
      <c r="BR61" s="66"/>
      <c r="BS61" s="67"/>
      <c r="BT61" s="68"/>
      <c r="BU61" s="69"/>
      <c r="BV61" s="69"/>
      <c r="BW61" s="69"/>
      <c r="BX61" s="64"/>
      <c r="BY61" s="65"/>
      <c r="BZ61" s="62"/>
      <c r="CA61" s="66"/>
      <c r="CB61" s="67"/>
      <c r="CC61" s="68"/>
      <c r="CD61" s="69"/>
      <c r="CE61" s="69"/>
      <c r="CF61" s="69"/>
      <c r="CG61" s="64"/>
      <c r="CH61" s="65"/>
      <c r="CI61" s="62"/>
      <c r="CJ61" s="66"/>
      <c r="CK61" s="67"/>
      <c r="CL61" s="68"/>
      <c r="CM61" s="69"/>
      <c r="CN61" s="69"/>
      <c r="CO61" s="69"/>
      <c r="CP61" s="70"/>
      <c r="CQ61" s="67"/>
      <c r="CR61" s="67"/>
      <c r="CS61" s="67"/>
      <c r="CT61" s="71"/>
    </row>
    <row r="62" spans="1:99">
      <c r="A62" s="19">
        <f>AC62</f>
        <v>1.1506912442396</v>
      </c>
      <c r="B62" s="39"/>
      <c r="C62" s="39"/>
      <c r="D62" s="39"/>
      <c r="E62" s="39"/>
      <c r="F62" s="39"/>
      <c r="G62" s="39"/>
      <c r="H62" s="40" t="s">
        <v>187</v>
      </c>
      <c r="I62" s="40"/>
      <c r="J62" s="40"/>
      <c r="K62" s="184">
        <f>SUM(K6:K61)</f>
        <v>3255000</v>
      </c>
      <c r="L62" s="41">
        <f>SUM(L6:L61)</f>
        <v>1639</v>
      </c>
      <c r="M62" s="41">
        <f>SUM(M6:M61)</f>
        <v>690</v>
      </c>
      <c r="N62" s="41">
        <f>SUM(N6:N61)</f>
        <v>2862</v>
      </c>
      <c r="O62" s="41">
        <f>SUM(O6:O61)</f>
        <v>344</v>
      </c>
      <c r="P62" s="41">
        <f>SUM(P6:P61)</f>
        <v>5</v>
      </c>
      <c r="Q62" s="41">
        <f>SUM(Q6:Q61)</f>
        <v>349</v>
      </c>
      <c r="R62" s="42">
        <f>IFERROR(Q62/N62,"-")</f>
        <v>0.1219426974144</v>
      </c>
      <c r="S62" s="77">
        <f>SUM(S6:S61)</f>
        <v>22</v>
      </c>
      <c r="T62" s="77">
        <f>SUM(T6:T61)</f>
        <v>79</v>
      </c>
      <c r="U62" s="42">
        <f>IFERROR(S62/Q62,"-")</f>
        <v>0.063037249283668</v>
      </c>
      <c r="V62" s="43">
        <f>IFERROR(K62/Q62,"-")</f>
        <v>9326.6475644699</v>
      </c>
      <c r="W62" s="44">
        <f>SUM(W6:W61)</f>
        <v>56</v>
      </c>
      <c r="X62" s="42">
        <f>IFERROR(W62/Q62,"-")</f>
        <v>0.16045845272206</v>
      </c>
      <c r="Y62" s="184">
        <f>SUM(Y6:Y61)</f>
        <v>3745500</v>
      </c>
      <c r="Z62" s="184">
        <f>IFERROR(Y62/Q62,"-")</f>
        <v>10732.091690544</v>
      </c>
      <c r="AA62" s="184">
        <f>IFERROR(Y62/W62,"-")</f>
        <v>66883.928571429</v>
      </c>
      <c r="AB62" s="184">
        <f>Y62-K62</f>
        <v>490500</v>
      </c>
      <c r="AC62" s="46">
        <f>Y62/K62</f>
        <v>1.1506912442396</v>
      </c>
      <c r="AD62" s="59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N62" s="61"/>
      <c r="BO62" s="61"/>
      <c r="BP62" s="61"/>
      <c r="BQ62" s="61"/>
      <c r="BR62" s="61"/>
      <c r="BS62" s="61"/>
      <c r="BT62" s="61"/>
      <c r="BU62" s="61"/>
      <c r="BV62" s="61"/>
      <c r="BW62" s="61"/>
      <c r="BX62" s="61"/>
      <c r="BY62" s="61"/>
      <c r="BZ62" s="61"/>
      <c r="CA62" s="61"/>
      <c r="CB62" s="61"/>
      <c r="CC62" s="61"/>
      <c r="CD62" s="61"/>
      <c r="CE62" s="61"/>
      <c r="CF62" s="61"/>
      <c r="CG62" s="61"/>
      <c r="CH62" s="61"/>
      <c r="CI62" s="61"/>
      <c r="CJ62" s="61"/>
      <c r="CK62" s="61"/>
      <c r="CL62" s="61"/>
      <c r="CM62" s="61"/>
      <c r="CN62" s="61"/>
      <c r="CO62" s="61"/>
      <c r="CP62" s="61"/>
      <c r="CQ62" s="61"/>
      <c r="CR62" s="61"/>
      <c r="CS62" s="61"/>
      <c r="CT6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21"/>
    <mergeCell ref="K17:K21"/>
    <mergeCell ref="V17:V21"/>
    <mergeCell ref="AB17:AB21"/>
    <mergeCell ref="AC17:AC21"/>
    <mergeCell ref="A22:A23"/>
    <mergeCell ref="K22:K23"/>
    <mergeCell ref="V22:V23"/>
    <mergeCell ref="AB22:AB23"/>
    <mergeCell ref="AC22:AC23"/>
    <mergeCell ref="A24:A25"/>
    <mergeCell ref="K24:K25"/>
    <mergeCell ref="V24:V25"/>
    <mergeCell ref="AB24:AB25"/>
    <mergeCell ref="AC24:AC25"/>
    <mergeCell ref="A26:A27"/>
    <mergeCell ref="K26:K27"/>
    <mergeCell ref="V26:V27"/>
    <mergeCell ref="AB26:AB27"/>
    <mergeCell ref="AC26:AC27"/>
    <mergeCell ref="A28:A29"/>
    <mergeCell ref="K28:K29"/>
    <mergeCell ref="V28:V29"/>
    <mergeCell ref="AB28:AB29"/>
    <mergeCell ref="AC28:AC29"/>
    <mergeCell ref="A30:A31"/>
    <mergeCell ref="K30:K31"/>
    <mergeCell ref="V30:V31"/>
    <mergeCell ref="AB30:AB31"/>
    <mergeCell ref="AC30:AC31"/>
    <mergeCell ref="A32:A33"/>
    <mergeCell ref="K32:K33"/>
    <mergeCell ref="V32:V33"/>
    <mergeCell ref="AB32:AB33"/>
    <mergeCell ref="AC32:AC33"/>
    <mergeCell ref="A34:A35"/>
    <mergeCell ref="K34:K35"/>
    <mergeCell ref="V34:V35"/>
    <mergeCell ref="AB34:AB35"/>
    <mergeCell ref="AC34:AC35"/>
    <mergeCell ref="A36:A37"/>
    <mergeCell ref="K36:K37"/>
    <mergeCell ref="V36:V37"/>
    <mergeCell ref="AB36:AB37"/>
    <mergeCell ref="AC36:AC37"/>
    <mergeCell ref="A38:A39"/>
    <mergeCell ref="K38:K39"/>
    <mergeCell ref="V38:V39"/>
    <mergeCell ref="AB38:AB39"/>
    <mergeCell ref="AC38:AC39"/>
    <mergeCell ref="A40:A41"/>
    <mergeCell ref="K40:K41"/>
    <mergeCell ref="V40:V41"/>
    <mergeCell ref="AB40:AB41"/>
    <mergeCell ref="AC40:AC41"/>
    <mergeCell ref="A42:A43"/>
    <mergeCell ref="K42:K43"/>
    <mergeCell ref="V42:V43"/>
    <mergeCell ref="AB42:AB43"/>
    <mergeCell ref="AC42:AC43"/>
    <mergeCell ref="A44:A45"/>
    <mergeCell ref="K44:K45"/>
    <mergeCell ref="V44:V45"/>
    <mergeCell ref="AB44:AB45"/>
    <mergeCell ref="AC44:AC45"/>
    <mergeCell ref="A46:A47"/>
    <mergeCell ref="K46:K47"/>
    <mergeCell ref="V46:V47"/>
    <mergeCell ref="AB46:AB47"/>
    <mergeCell ref="AC46:AC47"/>
    <mergeCell ref="A48:A49"/>
    <mergeCell ref="K48:K49"/>
    <mergeCell ref="V48:V49"/>
    <mergeCell ref="AB48:AB49"/>
    <mergeCell ref="AC48:AC49"/>
    <mergeCell ref="A50:A51"/>
    <mergeCell ref="K50:K51"/>
    <mergeCell ref="V50:V51"/>
    <mergeCell ref="AB50:AB51"/>
    <mergeCell ref="AC50:AC51"/>
    <mergeCell ref="A52:A57"/>
    <mergeCell ref="K52:K57"/>
    <mergeCell ref="V52:V57"/>
    <mergeCell ref="AB52:AB57"/>
    <mergeCell ref="AC52:AC57"/>
    <mergeCell ref="A58:A59"/>
    <mergeCell ref="K58:K59"/>
    <mergeCell ref="V58:V59"/>
    <mergeCell ref="AB58:AB59"/>
    <mergeCell ref="AC58:AC5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188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0.03</v>
      </c>
      <c r="B6" s="189" t="s">
        <v>189</v>
      </c>
      <c r="C6" s="189" t="s">
        <v>58</v>
      </c>
      <c r="D6" s="189" t="s">
        <v>190</v>
      </c>
      <c r="E6" s="189" t="s">
        <v>191</v>
      </c>
      <c r="F6" s="189" t="s">
        <v>60</v>
      </c>
      <c r="G6" s="189" t="s">
        <v>61</v>
      </c>
      <c r="H6" s="89" t="s">
        <v>192</v>
      </c>
      <c r="I6" s="89" t="s">
        <v>193</v>
      </c>
      <c r="J6" s="89" t="s">
        <v>194</v>
      </c>
      <c r="K6" s="181">
        <v>100000</v>
      </c>
      <c r="L6" s="80">
        <v>13</v>
      </c>
      <c r="M6" s="80">
        <v>0</v>
      </c>
      <c r="N6" s="80">
        <v>19</v>
      </c>
      <c r="O6" s="91">
        <v>7</v>
      </c>
      <c r="P6" s="92">
        <v>0</v>
      </c>
      <c r="Q6" s="93">
        <f>O6+P6</f>
        <v>7</v>
      </c>
      <c r="R6" s="81">
        <f>IFERROR(Q6/N6,"-")</f>
        <v>0.36842105263158</v>
      </c>
      <c r="S6" s="80">
        <v>0</v>
      </c>
      <c r="T6" s="80">
        <v>4</v>
      </c>
      <c r="U6" s="81">
        <f>IFERROR(T6/(Q6),"-")</f>
        <v>0.57142857142857</v>
      </c>
      <c r="V6" s="82">
        <f>IFERROR(K6/SUM(Q6:Q7),"-")</f>
        <v>6666.6666666667</v>
      </c>
      <c r="W6" s="83">
        <v>1</v>
      </c>
      <c r="X6" s="81">
        <f>IF(Q6=0,"-",W6/Q6)</f>
        <v>0.14285714285714</v>
      </c>
      <c r="Y6" s="186">
        <v>3000</v>
      </c>
      <c r="Z6" s="187">
        <f>IFERROR(Y6/Q6,"-")</f>
        <v>428.57142857143</v>
      </c>
      <c r="AA6" s="187">
        <f>IFERROR(Y6/W6,"-")</f>
        <v>3000</v>
      </c>
      <c r="AB6" s="181">
        <f>SUM(Y6:Y7)-SUM(K6:K7)</f>
        <v>-97000</v>
      </c>
      <c r="AC6" s="85">
        <f>SUM(Y6:Y7)/SUM(K6:K7)</f>
        <v>0.03</v>
      </c>
      <c r="AD6" s="78"/>
      <c r="AE6" s="94">
        <v>2</v>
      </c>
      <c r="AF6" s="95">
        <f>IF(Q6=0,"",IF(AE6=0,"",(AE6/Q6)))</f>
        <v>0.28571428571429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1</v>
      </c>
      <c r="AO6" s="101">
        <f>IF(Q6=0,"",IF(AN6=0,"",(AN6/Q6)))</f>
        <v>0.14285714285714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3</v>
      </c>
      <c r="BG6" s="113">
        <f>IF(Q6=0,"",IF(BF6=0,"",(BF6/Q6)))</f>
        <v>0.42857142857143</v>
      </c>
      <c r="BH6" s="112">
        <v>1</v>
      </c>
      <c r="BI6" s="114">
        <f>IFERROR(BH6/BF6,"-")</f>
        <v>0.33333333333333</v>
      </c>
      <c r="BJ6" s="115">
        <v>5000</v>
      </c>
      <c r="BK6" s="116">
        <f>IFERROR(BJ6/BF6,"-")</f>
        <v>1666.6666666667</v>
      </c>
      <c r="BL6" s="117">
        <v>1</v>
      </c>
      <c r="BM6" s="117"/>
      <c r="BN6" s="117"/>
      <c r="BO6" s="119">
        <v>1</v>
      </c>
      <c r="BP6" s="120">
        <f>IF(Q6=0,"",IF(BO6=0,"",(BO6/Q6)))</f>
        <v>0.14285714285714</v>
      </c>
      <c r="BQ6" s="121">
        <v>1</v>
      </c>
      <c r="BR6" s="122">
        <f>IFERROR(BQ6/BO6,"-")</f>
        <v>1</v>
      </c>
      <c r="BS6" s="123">
        <v>3000</v>
      </c>
      <c r="BT6" s="124">
        <f>IFERROR(BS6/BO6,"-")</f>
        <v>3000</v>
      </c>
      <c r="BU6" s="125">
        <v>1</v>
      </c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3000</v>
      </c>
      <c r="CR6" s="141">
        <v>5000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195</v>
      </c>
      <c r="C7" s="189" t="s">
        <v>58</v>
      </c>
      <c r="D7" s="189"/>
      <c r="E7" s="189"/>
      <c r="F7" s="189"/>
      <c r="G7" s="189" t="s">
        <v>79</v>
      </c>
      <c r="H7" s="89"/>
      <c r="I7" s="89"/>
      <c r="J7" s="89"/>
      <c r="K7" s="181"/>
      <c r="L7" s="80">
        <v>46</v>
      </c>
      <c r="M7" s="80">
        <v>23</v>
      </c>
      <c r="N7" s="80">
        <v>22</v>
      </c>
      <c r="O7" s="91">
        <v>8</v>
      </c>
      <c r="P7" s="92">
        <v>0</v>
      </c>
      <c r="Q7" s="93">
        <f>O7+P7</f>
        <v>8</v>
      </c>
      <c r="R7" s="81">
        <f>IFERROR(Q7/N7,"-")</f>
        <v>0.36363636363636</v>
      </c>
      <c r="S7" s="80">
        <v>0</v>
      </c>
      <c r="T7" s="80">
        <v>0</v>
      </c>
      <c r="U7" s="81">
        <f>IFERROR(T7/(Q7),"-")</f>
        <v>0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2</v>
      </c>
      <c r="AO7" s="101">
        <f>IF(Q7=0,"",IF(AN7=0,"",(AN7/Q7)))</f>
        <v>0.25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2</v>
      </c>
      <c r="AX7" s="107">
        <f>IF(Q7=0,"",IF(AW7=0,"",(AW7/Q7)))</f>
        <v>0.25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1</v>
      </c>
      <c r="BG7" s="113">
        <f>IF(Q7=0,"",IF(BF7=0,"",(BF7/Q7)))</f>
        <v>0.125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2</v>
      </c>
      <c r="BP7" s="120">
        <f>IF(Q7=0,"",IF(BO7=0,"",(BO7/Q7)))</f>
        <v>0.25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1</v>
      </c>
      <c r="BY7" s="127">
        <f>IF(Q7=0,"",IF(BX7=0,"",(BX7/Q7)))</f>
        <v>0.125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1.07405</v>
      </c>
      <c r="B8" s="189" t="s">
        <v>196</v>
      </c>
      <c r="C8" s="189" t="s">
        <v>58</v>
      </c>
      <c r="D8" s="189" t="s">
        <v>197</v>
      </c>
      <c r="E8" s="189" t="s">
        <v>191</v>
      </c>
      <c r="F8" s="189" t="s">
        <v>60</v>
      </c>
      <c r="G8" s="189" t="s">
        <v>61</v>
      </c>
      <c r="H8" s="89" t="s">
        <v>198</v>
      </c>
      <c r="I8" s="89" t="s">
        <v>199</v>
      </c>
      <c r="J8" s="89" t="s">
        <v>95</v>
      </c>
      <c r="K8" s="181">
        <v>80000</v>
      </c>
      <c r="L8" s="80">
        <v>30</v>
      </c>
      <c r="M8" s="80">
        <v>0</v>
      </c>
      <c r="N8" s="80">
        <v>62</v>
      </c>
      <c r="O8" s="91">
        <v>13</v>
      </c>
      <c r="P8" s="92">
        <v>0</v>
      </c>
      <c r="Q8" s="93">
        <f>O8+P8</f>
        <v>13</v>
      </c>
      <c r="R8" s="81">
        <f>IFERROR(Q8/N8,"-")</f>
        <v>0.20967741935484</v>
      </c>
      <c r="S8" s="80">
        <v>0</v>
      </c>
      <c r="T8" s="80">
        <v>4</v>
      </c>
      <c r="U8" s="81">
        <f>IFERROR(T8/(Q8),"-")</f>
        <v>0.30769230769231</v>
      </c>
      <c r="V8" s="82">
        <f>IFERROR(K8/SUM(Q8:Q9),"-")</f>
        <v>2352.9411764706</v>
      </c>
      <c r="W8" s="83">
        <v>2</v>
      </c>
      <c r="X8" s="81">
        <f>IF(Q8=0,"-",W8/Q8)</f>
        <v>0.15384615384615</v>
      </c>
      <c r="Y8" s="186">
        <v>8000</v>
      </c>
      <c r="Z8" s="187">
        <f>IFERROR(Y8/Q8,"-")</f>
        <v>615.38461538462</v>
      </c>
      <c r="AA8" s="187">
        <f>IFERROR(Y8/W8,"-")</f>
        <v>4000</v>
      </c>
      <c r="AB8" s="181">
        <f>SUM(Y8:Y9)-SUM(K8:K9)</f>
        <v>5924</v>
      </c>
      <c r="AC8" s="85">
        <f>SUM(Y8:Y9)/SUM(K8:K9)</f>
        <v>1.07405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5</v>
      </c>
      <c r="AO8" s="101">
        <f>IF(Q8=0,"",IF(AN8=0,"",(AN8/Q8)))</f>
        <v>0.38461538461538</v>
      </c>
      <c r="AP8" s="100">
        <v>1</v>
      </c>
      <c r="AQ8" s="102">
        <f>IFERROR(AP8/AN8,"-")</f>
        <v>0.2</v>
      </c>
      <c r="AR8" s="103">
        <v>3000</v>
      </c>
      <c r="AS8" s="104">
        <f>IFERROR(AR8/AN8,"-")</f>
        <v>600</v>
      </c>
      <c r="AT8" s="105">
        <v>1</v>
      </c>
      <c r="AU8" s="105"/>
      <c r="AV8" s="105"/>
      <c r="AW8" s="106">
        <v>3</v>
      </c>
      <c r="AX8" s="107">
        <f>IF(Q8=0,"",IF(AW8=0,"",(AW8/Q8)))</f>
        <v>0.23076923076923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1</v>
      </c>
      <c r="BG8" s="113">
        <f>IF(Q8=0,"",IF(BF8=0,"",(BF8/Q8)))</f>
        <v>0.076923076923077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2</v>
      </c>
      <c r="BP8" s="120">
        <f>IF(Q8=0,"",IF(BO8=0,"",(BO8/Q8)))</f>
        <v>0.15384615384615</v>
      </c>
      <c r="BQ8" s="121">
        <v>1</v>
      </c>
      <c r="BR8" s="122">
        <f>IFERROR(BQ8/BO8,"-")</f>
        <v>0.5</v>
      </c>
      <c r="BS8" s="123">
        <v>5000</v>
      </c>
      <c r="BT8" s="124">
        <f>IFERROR(BS8/BO8,"-")</f>
        <v>2500</v>
      </c>
      <c r="BU8" s="125">
        <v>1</v>
      </c>
      <c r="BV8" s="125"/>
      <c r="BW8" s="125"/>
      <c r="BX8" s="126">
        <v>2</v>
      </c>
      <c r="BY8" s="127">
        <f>IF(Q8=0,"",IF(BX8=0,"",(BX8/Q8)))</f>
        <v>0.15384615384615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2</v>
      </c>
      <c r="CQ8" s="141">
        <v>8000</v>
      </c>
      <c r="CR8" s="141">
        <v>5000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200</v>
      </c>
      <c r="C9" s="189" t="s">
        <v>58</v>
      </c>
      <c r="D9" s="189"/>
      <c r="E9" s="189"/>
      <c r="F9" s="189"/>
      <c r="G9" s="189" t="s">
        <v>79</v>
      </c>
      <c r="H9" s="89"/>
      <c r="I9" s="89"/>
      <c r="J9" s="89"/>
      <c r="K9" s="181"/>
      <c r="L9" s="80">
        <v>146</v>
      </c>
      <c r="M9" s="80">
        <v>72</v>
      </c>
      <c r="N9" s="80">
        <v>34</v>
      </c>
      <c r="O9" s="91">
        <v>21</v>
      </c>
      <c r="P9" s="92">
        <v>0</v>
      </c>
      <c r="Q9" s="93">
        <f>O9+P9</f>
        <v>21</v>
      </c>
      <c r="R9" s="81">
        <f>IFERROR(Q9/N9,"-")</f>
        <v>0.61764705882353</v>
      </c>
      <c r="S9" s="80">
        <v>2</v>
      </c>
      <c r="T9" s="80">
        <v>4</v>
      </c>
      <c r="U9" s="81">
        <f>IFERROR(T9/(Q9),"-")</f>
        <v>0.19047619047619</v>
      </c>
      <c r="V9" s="82"/>
      <c r="W9" s="83">
        <v>1</v>
      </c>
      <c r="X9" s="81">
        <f>IF(Q9=0,"-",W9/Q9)</f>
        <v>0.047619047619048</v>
      </c>
      <c r="Y9" s="186">
        <v>77924</v>
      </c>
      <c r="Z9" s="187">
        <f>IFERROR(Y9/Q9,"-")</f>
        <v>3710.6666666667</v>
      </c>
      <c r="AA9" s="187">
        <f>IFERROR(Y9/W9,"-")</f>
        <v>77924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>
        <v>4</v>
      </c>
      <c r="AO9" s="101">
        <f>IF(Q9=0,"",IF(AN9=0,"",(AN9/Q9)))</f>
        <v>0.19047619047619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>
        <v>1</v>
      </c>
      <c r="AX9" s="107">
        <f>IF(Q9=0,"",IF(AW9=0,"",(AW9/Q9)))</f>
        <v>0.047619047619048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7</v>
      </c>
      <c r="BG9" s="113">
        <f>IF(Q9=0,"",IF(BF9=0,"",(BF9/Q9)))</f>
        <v>0.33333333333333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3</v>
      </c>
      <c r="BP9" s="120">
        <f>IF(Q9=0,"",IF(BO9=0,"",(BO9/Q9)))</f>
        <v>0.14285714285714</v>
      </c>
      <c r="BQ9" s="121">
        <v>1</v>
      </c>
      <c r="BR9" s="122">
        <f>IFERROR(BQ9/BO9,"-")</f>
        <v>0.33333333333333</v>
      </c>
      <c r="BS9" s="123">
        <v>77924</v>
      </c>
      <c r="BT9" s="124">
        <f>IFERROR(BS9/BO9,"-")</f>
        <v>25974.666666667</v>
      </c>
      <c r="BU9" s="125"/>
      <c r="BV9" s="125"/>
      <c r="BW9" s="125">
        <v>1</v>
      </c>
      <c r="BX9" s="126">
        <v>5</v>
      </c>
      <c r="BY9" s="127">
        <f>IF(Q9=0,"",IF(BX9=0,"",(BX9/Q9)))</f>
        <v>0.23809523809524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>
        <v>1</v>
      </c>
      <c r="CH9" s="134">
        <f>IF(Q9=0,"",IF(CG9=0,"",(CG9/Q9)))</f>
        <v>0.047619047619048</v>
      </c>
      <c r="CI9" s="135">
        <v>1</v>
      </c>
      <c r="CJ9" s="136">
        <f>IFERROR(CI9/CG9,"-")</f>
        <v>1</v>
      </c>
      <c r="CK9" s="137">
        <v>138000</v>
      </c>
      <c r="CL9" s="138">
        <f>IFERROR(CK9/CG9,"-")</f>
        <v>138000</v>
      </c>
      <c r="CM9" s="139"/>
      <c r="CN9" s="139"/>
      <c r="CO9" s="139">
        <v>1</v>
      </c>
      <c r="CP9" s="140">
        <v>1</v>
      </c>
      <c r="CQ9" s="141">
        <v>77924</v>
      </c>
      <c r="CR9" s="141">
        <v>138000</v>
      </c>
      <c r="CS9" s="141"/>
      <c r="CT9" s="142" t="str">
        <f>IF(AND(CR9=0,CS9=0),"",IF(AND(CR9&lt;=100000,CS9&lt;=100000),"",IF(CR9/CQ9&gt;0.7,"男高",IF(CS9/CQ9&gt;0.7,"女高",""))))</f>
        <v>男高</v>
      </c>
    </row>
    <row r="10" spans="1:99">
      <c r="A10" s="79">
        <f>AC10</f>
        <v>0.16923076923077</v>
      </c>
      <c r="B10" s="189" t="s">
        <v>201</v>
      </c>
      <c r="C10" s="189" t="s">
        <v>202</v>
      </c>
      <c r="D10" s="189" t="s">
        <v>203</v>
      </c>
      <c r="E10" s="189" t="s">
        <v>204</v>
      </c>
      <c r="F10" s="189"/>
      <c r="G10" s="189" t="s">
        <v>61</v>
      </c>
      <c r="H10" s="89" t="s">
        <v>205</v>
      </c>
      <c r="I10" s="89" t="s">
        <v>206</v>
      </c>
      <c r="J10" s="191" t="s">
        <v>137</v>
      </c>
      <c r="K10" s="181">
        <v>65000</v>
      </c>
      <c r="L10" s="80">
        <v>3</v>
      </c>
      <c r="M10" s="80">
        <v>0</v>
      </c>
      <c r="N10" s="80">
        <v>11</v>
      </c>
      <c r="O10" s="91">
        <v>1</v>
      </c>
      <c r="P10" s="92">
        <v>0</v>
      </c>
      <c r="Q10" s="93">
        <f>O10+P10</f>
        <v>1</v>
      </c>
      <c r="R10" s="81">
        <f>IFERROR(Q10/N10,"-")</f>
        <v>0.090909090909091</v>
      </c>
      <c r="S10" s="80">
        <v>1</v>
      </c>
      <c r="T10" s="80">
        <v>0</v>
      </c>
      <c r="U10" s="81">
        <f>IFERROR(T10/(Q10),"-")</f>
        <v>0</v>
      </c>
      <c r="V10" s="82">
        <f>IFERROR(K10/SUM(Q10:Q11),"-")</f>
        <v>8125</v>
      </c>
      <c r="W10" s="83">
        <v>1</v>
      </c>
      <c r="X10" s="81">
        <f>IF(Q10=0,"-",W10/Q10)</f>
        <v>1</v>
      </c>
      <c r="Y10" s="186">
        <v>8000</v>
      </c>
      <c r="Z10" s="187">
        <f>IFERROR(Y10/Q10,"-")</f>
        <v>8000</v>
      </c>
      <c r="AA10" s="187">
        <f>IFERROR(Y10/W10,"-")</f>
        <v>8000</v>
      </c>
      <c r="AB10" s="181">
        <f>SUM(Y10:Y11)-SUM(K10:K11)</f>
        <v>-54000</v>
      </c>
      <c r="AC10" s="85">
        <f>SUM(Y10:Y11)/SUM(K10:K11)</f>
        <v>0.16923076923077</v>
      </c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>
        <f>IF(Q10=0,"",IF(BF10=0,"",(BF10/Q10)))</f>
        <v>0</v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>
        <v>1</v>
      </c>
      <c r="BP10" s="120">
        <f>IF(Q10=0,"",IF(BO10=0,"",(BO10/Q10)))</f>
        <v>1</v>
      </c>
      <c r="BQ10" s="121">
        <v>1</v>
      </c>
      <c r="BR10" s="122">
        <f>IFERROR(BQ10/BO10,"-")</f>
        <v>1</v>
      </c>
      <c r="BS10" s="123">
        <v>8000</v>
      </c>
      <c r="BT10" s="124">
        <f>IFERROR(BS10/BO10,"-")</f>
        <v>8000</v>
      </c>
      <c r="BU10" s="125"/>
      <c r="BV10" s="125">
        <v>1</v>
      </c>
      <c r="BW10" s="125"/>
      <c r="BX10" s="126"/>
      <c r="BY10" s="127">
        <f>IF(Q10=0,"",IF(BX10=0,"",(BX10/Q10)))</f>
        <v>0</v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1</v>
      </c>
      <c r="CQ10" s="141">
        <v>8000</v>
      </c>
      <c r="CR10" s="141">
        <v>8000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207</v>
      </c>
      <c r="C11" s="189" t="s">
        <v>202</v>
      </c>
      <c r="D11" s="189"/>
      <c r="E11" s="189"/>
      <c r="F11" s="189"/>
      <c r="G11" s="189" t="s">
        <v>79</v>
      </c>
      <c r="H11" s="89"/>
      <c r="I11" s="89"/>
      <c r="J11" s="89"/>
      <c r="K11" s="181"/>
      <c r="L11" s="80">
        <v>61</v>
      </c>
      <c r="M11" s="80">
        <v>42</v>
      </c>
      <c r="N11" s="80">
        <v>18</v>
      </c>
      <c r="O11" s="91">
        <v>7</v>
      </c>
      <c r="P11" s="92">
        <v>0</v>
      </c>
      <c r="Q11" s="93">
        <f>O11+P11</f>
        <v>7</v>
      </c>
      <c r="R11" s="81">
        <f>IFERROR(Q11/N11,"-")</f>
        <v>0.38888888888889</v>
      </c>
      <c r="S11" s="80">
        <v>1</v>
      </c>
      <c r="T11" s="80">
        <v>0</v>
      </c>
      <c r="U11" s="81">
        <f>IFERROR(T11/(Q11),"-")</f>
        <v>0</v>
      </c>
      <c r="V11" s="82"/>
      <c r="W11" s="83">
        <v>1</v>
      </c>
      <c r="X11" s="81">
        <f>IF(Q11=0,"-",W11/Q11)</f>
        <v>0.14285714285714</v>
      </c>
      <c r="Y11" s="186">
        <v>3000</v>
      </c>
      <c r="Z11" s="187">
        <f>IFERROR(Y11/Q11,"-")</f>
        <v>428.57142857143</v>
      </c>
      <c r="AA11" s="187">
        <f>IFERROR(Y11/W11,"-")</f>
        <v>3000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>
        <v>1</v>
      </c>
      <c r="AX11" s="107">
        <f>IF(Q11=0,"",IF(AW11=0,"",(AW11/Q11)))</f>
        <v>0.14285714285714</v>
      </c>
      <c r="AY11" s="106">
        <v>1</v>
      </c>
      <c r="AZ11" s="108">
        <f>IFERROR(AY11/AW11,"-")</f>
        <v>1</v>
      </c>
      <c r="BA11" s="109">
        <v>3000</v>
      </c>
      <c r="BB11" s="110">
        <f>IFERROR(BA11/AW11,"-")</f>
        <v>3000</v>
      </c>
      <c r="BC11" s="111">
        <v>1</v>
      </c>
      <c r="BD11" s="111"/>
      <c r="BE11" s="111"/>
      <c r="BF11" s="112">
        <v>1</v>
      </c>
      <c r="BG11" s="113">
        <f>IF(Q11=0,"",IF(BF11=0,"",(BF11/Q11)))</f>
        <v>0.14285714285714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2</v>
      </c>
      <c r="BP11" s="120">
        <f>IF(Q11=0,"",IF(BO11=0,"",(BO11/Q11)))</f>
        <v>0.28571428571429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2</v>
      </c>
      <c r="BY11" s="127">
        <f>IF(Q11=0,"",IF(BX11=0,"",(BX11/Q11)))</f>
        <v>0.28571428571429</v>
      </c>
      <c r="BZ11" s="128">
        <v>1</v>
      </c>
      <c r="CA11" s="129">
        <f>IFERROR(BZ11/BX11,"-")</f>
        <v>0.5</v>
      </c>
      <c r="CB11" s="130">
        <v>3000</v>
      </c>
      <c r="CC11" s="131">
        <f>IFERROR(CB11/BX11,"-")</f>
        <v>1500</v>
      </c>
      <c r="CD11" s="132">
        <v>1</v>
      </c>
      <c r="CE11" s="132"/>
      <c r="CF11" s="132"/>
      <c r="CG11" s="133">
        <v>1</v>
      </c>
      <c r="CH11" s="134">
        <f>IF(Q11=0,"",IF(CG11=0,"",(CG11/Q11)))</f>
        <v>0.14285714285714</v>
      </c>
      <c r="CI11" s="135"/>
      <c r="CJ11" s="136">
        <f>IFERROR(CI11/CG11,"-")</f>
        <v>0</v>
      </c>
      <c r="CK11" s="137"/>
      <c r="CL11" s="138">
        <f>IFERROR(CK11/CG11,"-")</f>
        <v>0</v>
      </c>
      <c r="CM11" s="139"/>
      <c r="CN11" s="139"/>
      <c r="CO11" s="139"/>
      <c r="CP11" s="140">
        <v>1</v>
      </c>
      <c r="CQ11" s="141">
        <v>3000</v>
      </c>
      <c r="CR11" s="141">
        <v>3000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1.7777777777778</v>
      </c>
      <c r="B12" s="189" t="s">
        <v>208</v>
      </c>
      <c r="C12" s="189" t="s">
        <v>202</v>
      </c>
      <c r="D12" s="189" t="s">
        <v>209</v>
      </c>
      <c r="E12" s="189" t="s">
        <v>210</v>
      </c>
      <c r="F12" s="189"/>
      <c r="G12" s="189" t="s">
        <v>61</v>
      </c>
      <c r="H12" s="89" t="s">
        <v>211</v>
      </c>
      <c r="I12" s="89" t="s">
        <v>212</v>
      </c>
      <c r="J12" s="191" t="s">
        <v>153</v>
      </c>
      <c r="K12" s="181">
        <v>45000</v>
      </c>
      <c r="L12" s="80">
        <v>8</v>
      </c>
      <c r="M12" s="80">
        <v>0</v>
      </c>
      <c r="N12" s="80">
        <v>26</v>
      </c>
      <c r="O12" s="91">
        <v>4</v>
      </c>
      <c r="P12" s="92">
        <v>0</v>
      </c>
      <c r="Q12" s="93">
        <f>O12+P12</f>
        <v>4</v>
      </c>
      <c r="R12" s="81">
        <f>IFERROR(Q12/N12,"-")</f>
        <v>0.15384615384615</v>
      </c>
      <c r="S12" s="80">
        <v>0</v>
      </c>
      <c r="T12" s="80">
        <v>1</v>
      </c>
      <c r="U12" s="81">
        <f>IFERROR(T12/(Q12),"-")</f>
        <v>0.25</v>
      </c>
      <c r="V12" s="82">
        <f>IFERROR(K12/SUM(Q12:Q13),"-")</f>
        <v>2250</v>
      </c>
      <c r="W12" s="83">
        <v>0</v>
      </c>
      <c r="X12" s="81">
        <f>IF(Q12=0,"-",W12/Q12)</f>
        <v>0</v>
      </c>
      <c r="Y12" s="186">
        <v>0</v>
      </c>
      <c r="Z12" s="187">
        <f>IFERROR(Y12/Q12,"-")</f>
        <v>0</v>
      </c>
      <c r="AA12" s="187" t="str">
        <f>IFERROR(Y12/W12,"-")</f>
        <v>-</v>
      </c>
      <c r="AB12" s="181">
        <f>SUM(Y12:Y13)-SUM(K12:K13)</f>
        <v>35000</v>
      </c>
      <c r="AC12" s="85">
        <f>SUM(Y12:Y13)/SUM(K12:K13)</f>
        <v>1.7777777777778</v>
      </c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>
        <v>2</v>
      </c>
      <c r="AO12" s="101">
        <f>IF(Q12=0,"",IF(AN12=0,"",(AN12/Q12)))</f>
        <v>0.5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>
        <v>1</v>
      </c>
      <c r="BG12" s="113">
        <f>IF(Q12=0,"",IF(BF12=0,"",(BF12/Q12)))</f>
        <v>0.25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/>
      <c r="BP12" s="120">
        <f>IF(Q12=0,"",IF(BO12=0,"",(BO12/Q12)))</f>
        <v>0</v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>
        <v>1</v>
      </c>
      <c r="BY12" s="127">
        <f>IF(Q12=0,"",IF(BX12=0,"",(BX12/Q12)))</f>
        <v>0.25</v>
      </c>
      <c r="BZ12" s="128"/>
      <c r="CA12" s="129">
        <f>IFERROR(BZ12/BX12,"-")</f>
        <v>0</v>
      </c>
      <c r="CB12" s="130"/>
      <c r="CC12" s="131">
        <f>IFERROR(CB12/BX12,"-")</f>
        <v>0</v>
      </c>
      <c r="CD12" s="132"/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213</v>
      </c>
      <c r="C13" s="189" t="s">
        <v>202</v>
      </c>
      <c r="D13" s="189"/>
      <c r="E13" s="189"/>
      <c r="F13" s="189"/>
      <c r="G13" s="189" t="s">
        <v>79</v>
      </c>
      <c r="H13" s="89"/>
      <c r="I13" s="89"/>
      <c r="J13" s="89"/>
      <c r="K13" s="181"/>
      <c r="L13" s="80">
        <v>75</v>
      </c>
      <c r="M13" s="80">
        <v>45</v>
      </c>
      <c r="N13" s="80">
        <v>28</v>
      </c>
      <c r="O13" s="91">
        <v>16</v>
      </c>
      <c r="P13" s="92">
        <v>0</v>
      </c>
      <c r="Q13" s="93">
        <f>O13+P13</f>
        <v>16</v>
      </c>
      <c r="R13" s="81">
        <f>IFERROR(Q13/N13,"-")</f>
        <v>0.57142857142857</v>
      </c>
      <c r="S13" s="80">
        <v>4</v>
      </c>
      <c r="T13" s="80">
        <v>2</v>
      </c>
      <c r="U13" s="81">
        <f>IFERROR(T13/(Q13),"-")</f>
        <v>0.125</v>
      </c>
      <c r="V13" s="82"/>
      <c r="W13" s="83">
        <v>1</v>
      </c>
      <c r="X13" s="81">
        <f>IF(Q13=0,"-",W13/Q13)</f>
        <v>0.0625</v>
      </c>
      <c r="Y13" s="186">
        <v>80000</v>
      </c>
      <c r="Z13" s="187">
        <f>IFERROR(Y13/Q13,"-")</f>
        <v>5000</v>
      </c>
      <c r="AA13" s="187">
        <f>IFERROR(Y13/W13,"-")</f>
        <v>80000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>
        <v>1</v>
      </c>
      <c r="AO13" s="101">
        <f>IF(Q13=0,"",IF(AN13=0,"",(AN13/Q13)))</f>
        <v>0.0625</v>
      </c>
      <c r="AP13" s="100"/>
      <c r="AQ13" s="102">
        <f>IFERROR(AP13/AN13,"-")</f>
        <v>0</v>
      </c>
      <c r="AR13" s="103"/>
      <c r="AS13" s="104">
        <f>IFERROR(AR13/AN13,"-")</f>
        <v>0</v>
      </c>
      <c r="AT13" s="105"/>
      <c r="AU13" s="105"/>
      <c r="AV13" s="105"/>
      <c r="AW13" s="106">
        <v>1</v>
      </c>
      <c r="AX13" s="107">
        <f>IF(Q13=0,"",IF(AW13=0,"",(AW13/Q13)))</f>
        <v>0.0625</v>
      </c>
      <c r="AY13" s="106"/>
      <c r="AZ13" s="108">
        <f>IFERROR(AY13/AW13,"-")</f>
        <v>0</v>
      </c>
      <c r="BA13" s="109"/>
      <c r="BB13" s="110">
        <f>IFERROR(BA13/AW13,"-")</f>
        <v>0</v>
      </c>
      <c r="BC13" s="111"/>
      <c r="BD13" s="111"/>
      <c r="BE13" s="111"/>
      <c r="BF13" s="112">
        <v>5</v>
      </c>
      <c r="BG13" s="113">
        <f>IF(Q13=0,"",IF(BF13=0,"",(BF13/Q13)))</f>
        <v>0.3125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>
        <v>3</v>
      </c>
      <c r="BP13" s="120">
        <f>IF(Q13=0,"",IF(BO13=0,"",(BO13/Q13)))</f>
        <v>0.1875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>
        <v>6</v>
      </c>
      <c r="BY13" s="127">
        <f>IF(Q13=0,"",IF(BX13=0,"",(BX13/Q13)))</f>
        <v>0.375</v>
      </c>
      <c r="BZ13" s="128">
        <v>1</v>
      </c>
      <c r="CA13" s="129">
        <f>IFERROR(BZ13/BX13,"-")</f>
        <v>0.16666666666667</v>
      </c>
      <c r="CB13" s="130">
        <v>80000</v>
      </c>
      <c r="CC13" s="131">
        <f>IFERROR(CB13/BX13,"-")</f>
        <v>13333.333333333</v>
      </c>
      <c r="CD13" s="132"/>
      <c r="CE13" s="132"/>
      <c r="CF13" s="132">
        <v>1</v>
      </c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1</v>
      </c>
      <c r="CQ13" s="141">
        <v>80000</v>
      </c>
      <c r="CR13" s="141">
        <v>80000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>
        <f>AC14</f>
        <v>0.31764705882353</v>
      </c>
      <c r="B14" s="189" t="s">
        <v>214</v>
      </c>
      <c r="C14" s="189" t="s">
        <v>202</v>
      </c>
      <c r="D14" s="189" t="s">
        <v>209</v>
      </c>
      <c r="E14" s="189" t="s">
        <v>215</v>
      </c>
      <c r="F14" s="189"/>
      <c r="G14" s="189" t="s">
        <v>61</v>
      </c>
      <c r="H14" s="89" t="s">
        <v>216</v>
      </c>
      <c r="I14" s="89" t="s">
        <v>206</v>
      </c>
      <c r="J14" s="89" t="s">
        <v>217</v>
      </c>
      <c r="K14" s="181">
        <v>85000</v>
      </c>
      <c r="L14" s="80">
        <v>8</v>
      </c>
      <c r="M14" s="80">
        <v>0</v>
      </c>
      <c r="N14" s="80">
        <v>18</v>
      </c>
      <c r="O14" s="91">
        <v>5</v>
      </c>
      <c r="P14" s="92">
        <v>0</v>
      </c>
      <c r="Q14" s="93">
        <f>O14+P14</f>
        <v>5</v>
      </c>
      <c r="R14" s="81">
        <f>IFERROR(Q14/N14,"-")</f>
        <v>0.27777777777778</v>
      </c>
      <c r="S14" s="80">
        <v>0</v>
      </c>
      <c r="T14" s="80">
        <v>2</v>
      </c>
      <c r="U14" s="81">
        <f>IFERROR(T14/(Q14),"-")</f>
        <v>0.4</v>
      </c>
      <c r="V14" s="82">
        <f>IFERROR(K14/SUM(Q14:Q15),"-")</f>
        <v>3541.6666666667</v>
      </c>
      <c r="W14" s="83">
        <v>0</v>
      </c>
      <c r="X14" s="81">
        <f>IF(Q14=0,"-",W14/Q14)</f>
        <v>0</v>
      </c>
      <c r="Y14" s="186">
        <v>0</v>
      </c>
      <c r="Z14" s="187">
        <f>IFERROR(Y14/Q14,"-")</f>
        <v>0</v>
      </c>
      <c r="AA14" s="187" t="str">
        <f>IFERROR(Y14/W14,"-")</f>
        <v>-</v>
      </c>
      <c r="AB14" s="181">
        <f>SUM(Y14:Y15)-SUM(K14:K15)</f>
        <v>-58000</v>
      </c>
      <c r="AC14" s="85">
        <f>SUM(Y14:Y15)/SUM(K14:K15)</f>
        <v>0.31764705882353</v>
      </c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>
        <v>1</v>
      </c>
      <c r="AO14" s="101">
        <f>IF(Q14=0,"",IF(AN14=0,"",(AN14/Q14)))</f>
        <v>0.2</v>
      </c>
      <c r="AP14" s="100"/>
      <c r="AQ14" s="102">
        <f>IFERROR(AP14/AN14,"-")</f>
        <v>0</v>
      </c>
      <c r="AR14" s="103"/>
      <c r="AS14" s="104">
        <f>IFERROR(AR14/AN14,"-")</f>
        <v>0</v>
      </c>
      <c r="AT14" s="105"/>
      <c r="AU14" s="105"/>
      <c r="AV14" s="105"/>
      <c r="AW14" s="106">
        <v>1</v>
      </c>
      <c r="AX14" s="107">
        <f>IF(Q14=0,"",IF(AW14=0,"",(AW14/Q14)))</f>
        <v>0.2</v>
      </c>
      <c r="AY14" s="106"/>
      <c r="AZ14" s="108">
        <f>IFERROR(AY14/AW14,"-")</f>
        <v>0</v>
      </c>
      <c r="BA14" s="109"/>
      <c r="BB14" s="110">
        <f>IFERROR(BA14/AW14,"-")</f>
        <v>0</v>
      </c>
      <c r="BC14" s="111"/>
      <c r="BD14" s="111"/>
      <c r="BE14" s="111"/>
      <c r="BF14" s="112">
        <v>3</v>
      </c>
      <c r="BG14" s="113">
        <f>IF(Q14=0,"",IF(BF14=0,"",(BF14/Q14)))</f>
        <v>0.6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/>
      <c r="BP14" s="120">
        <f>IF(Q14=0,"",IF(BO14=0,"",(BO14/Q14)))</f>
        <v>0</v>
      </c>
      <c r="BQ14" s="121"/>
      <c r="BR14" s="122" t="str">
        <f>IFERROR(BQ14/BO14,"-")</f>
        <v>-</v>
      </c>
      <c r="BS14" s="123"/>
      <c r="BT14" s="124" t="str">
        <f>IFERROR(BS14/BO14,"-")</f>
        <v>-</v>
      </c>
      <c r="BU14" s="125"/>
      <c r="BV14" s="125"/>
      <c r="BW14" s="125"/>
      <c r="BX14" s="126"/>
      <c r="BY14" s="127">
        <f>IF(Q14=0,"",IF(BX14=0,"",(BX14/Q14)))</f>
        <v>0</v>
      </c>
      <c r="BZ14" s="128"/>
      <c r="CA14" s="129" t="str">
        <f>IFERROR(BZ14/BX14,"-")</f>
        <v>-</v>
      </c>
      <c r="CB14" s="130"/>
      <c r="CC14" s="131" t="str">
        <f>IFERROR(CB14/BX14,"-")</f>
        <v>-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218</v>
      </c>
      <c r="C15" s="189" t="s">
        <v>202</v>
      </c>
      <c r="D15" s="189"/>
      <c r="E15" s="189"/>
      <c r="F15" s="189"/>
      <c r="G15" s="189" t="s">
        <v>79</v>
      </c>
      <c r="H15" s="89"/>
      <c r="I15" s="89"/>
      <c r="J15" s="89"/>
      <c r="K15" s="181"/>
      <c r="L15" s="80">
        <v>97</v>
      </c>
      <c r="M15" s="80">
        <v>53</v>
      </c>
      <c r="N15" s="80">
        <v>30</v>
      </c>
      <c r="O15" s="91">
        <v>19</v>
      </c>
      <c r="P15" s="92">
        <v>0</v>
      </c>
      <c r="Q15" s="93">
        <f>O15+P15</f>
        <v>19</v>
      </c>
      <c r="R15" s="81">
        <f>IFERROR(Q15/N15,"-")</f>
        <v>0.63333333333333</v>
      </c>
      <c r="S15" s="80">
        <v>1</v>
      </c>
      <c r="T15" s="80">
        <v>2</v>
      </c>
      <c r="U15" s="81">
        <f>IFERROR(T15/(Q15),"-")</f>
        <v>0.10526315789474</v>
      </c>
      <c r="V15" s="82"/>
      <c r="W15" s="83">
        <v>4</v>
      </c>
      <c r="X15" s="81">
        <f>IF(Q15=0,"-",W15/Q15)</f>
        <v>0.21052631578947</v>
      </c>
      <c r="Y15" s="186">
        <v>27000</v>
      </c>
      <c r="Z15" s="187">
        <f>IFERROR(Y15/Q15,"-")</f>
        <v>1421.0526315789</v>
      </c>
      <c r="AA15" s="187">
        <f>IFERROR(Y15/W15,"-")</f>
        <v>6750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>
        <v>5</v>
      </c>
      <c r="BG15" s="113">
        <f>IF(Q15=0,"",IF(BF15=0,"",(BF15/Q15)))</f>
        <v>0.26315789473684</v>
      </c>
      <c r="BH15" s="112"/>
      <c r="BI15" s="114">
        <f>IFERROR(BH15/BF15,"-")</f>
        <v>0</v>
      </c>
      <c r="BJ15" s="115"/>
      <c r="BK15" s="116">
        <f>IFERROR(BJ15/BF15,"-")</f>
        <v>0</v>
      </c>
      <c r="BL15" s="117"/>
      <c r="BM15" s="117"/>
      <c r="BN15" s="117"/>
      <c r="BO15" s="119">
        <v>7</v>
      </c>
      <c r="BP15" s="120">
        <f>IF(Q15=0,"",IF(BO15=0,"",(BO15/Q15)))</f>
        <v>0.36842105263158</v>
      </c>
      <c r="BQ15" s="121">
        <v>2</v>
      </c>
      <c r="BR15" s="122">
        <f>IFERROR(BQ15/BO15,"-")</f>
        <v>0.28571428571429</v>
      </c>
      <c r="BS15" s="123">
        <v>18000</v>
      </c>
      <c r="BT15" s="124">
        <f>IFERROR(BS15/BO15,"-")</f>
        <v>2571.4285714286</v>
      </c>
      <c r="BU15" s="125">
        <v>1</v>
      </c>
      <c r="BV15" s="125"/>
      <c r="BW15" s="125">
        <v>1</v>
      </c>
      <c r="BX15" s="126">
        <v>5</v>
      </c>
      <c r="BY15" s="127">
        <f>IF(Q15=0,"",IF(BX15=0,"",(BX15/Q15)))</f>
        <v>0.26315789473684</v>
      </c>
      <c r="BZ15" s="128">
        <v>2</v>
      </c>
      <c r="CA15" s="129">
        <f>IFERROR(BZ15/BX15,"-")</f>
        <v>0.4</v>
      </c>
      <c r="CB15" s="130">
        <v>9000</v>
      </c>
      <c r="CC15" s="131">
        <f>IFERROR(CB15/BX15,"-")</f>
        <v>1800</v>
      </c>
      <c r="CD15" s="132">
        <v>1</v>
      </c>
      <c r="CE15" s="132">
        <v>1</v>
      </c>
      <c r="CF15" s="132"/>
      <c r="CG15" s="133">
        <v>2</v>
      </c>
      <c r="CH15" s="134">
        <f>IF(Q15=0,"",IF(CG15=0,"",(CG15/Q15)))</f>
        <v>0.10526315789474</v>
      </c>
      <c r="CI15" s="135"/>
      <c r="CJ15" s="136">
        <f>IFERROR(CI15/CG15,"-")</f>
        <v>0</v>
      </c>
      <c r="CK15" s="137"/>
      <c r="CL15" s="138">
        <f>IFERROR(CK15/CG15,"-")</f>
        <v>0</v>
      </c>
      <c r="CM15" s="139"/>
      <c r="CN15" s="139"/>
      <c r="CO15" s="139"/>
      <c r="CP15" s="140">
        <v>4</v>
      </c>
      <c r="CQ15" s="141">
        <v>27000</v>
      </c>
      <c r="CR15" s="141">
        <v>15000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30"/>
      <c r="B16" s="86"/>
      <c r="C16" s="86"/>
      <c r="D16" s="87"/>
      <c r="E16" s="87"/>
      <c r="F16" s="87"/>
      <c r="G16" s="88"/>
      <c r="H16" s="89"/>
      <c r="I16" s="89"/>
      <c r="J16" s="89"/>
      <c r="K16" s="182"/>
      <c r="L16" s="34"/>
      <c r="M16" s="34"/>
      <c r="N16" s="31"/>
      <c r="O16" s="23"/>
      <c r="P16" s="23"/>
      <c r="Q16" s="23"/>
      <c r="R16" s="32"/>
      <c r="S16" s="32"/>
      <c r="T16" s="23"/>
      <c r="U16" s="32"/>
      <c r="V16" s="25"/>
      <c r="W16" s="25"/>
      <c r="X16" s="25"/>
      <c r="Y16" s="188"/>
      <c r="Z16" s="188"/>
      <c r="AA16" s="188"/>
      <c r="AB16" s="188"/>
      <c r="AC16" s="33"/>
      <c r="AD16" s="58"/>
      <c r="AE16" s="62"/>
      <c r="AF16" s="63"/>
      <c r="AG16" s="62"/>
      <c r="AH16" s="66"/>
      <c r="AI16" s="67"/>
      <c r="AJ16" s="68"/>
      <c r="AK16" s="69"/>
      <c r="AL16" s="69"/>
      <c r="AM16" s="69"/>
      <c r="AN16" s="62"/>
      <c r="AO16" s="63"/>
      <c r="AP16" s="62"/>
      <c r="AQ16" s="66"/>
      <c r="AR16" s="67"/>
      <c r="AS16" s="68"/>
      <c r="AT16" s="69"/>
      <c r="AU16" s="69"/>
      <c r="AV16" s="69"/>
      <c r="AW16" s="62"/>
      <c r="AX16" s="63"/>
      <c r="AY16" s="62"/>
      <c r="AZ16" s="66"/>
      <c r="BA16" s="67"/>
      <c r="BB16" s="68"/>
      <c r="BC16" s="69"/>
      <c r="BD16" s="69"/>
      <c r="BE16" s="69"/>
      <c r="BF16" s="62"/>
      <c r="BG16" s="63"/>
      <c r="BH16" s="62"/>
      <c r="BI16" s="66"/>
      <c r="BJ16" s="67"/>
      <c r="BK16" s="68"/>
      <c r="BL16" s="69"/>
      <c r="BM16" s="69"/>
      <c r="BN16" s="69"/>
      <c r="BO16" s="64"/>
      <c r="BP16" s="65"/>
      <c r="BQ16" s="62"/>
      <c r="BR16" s="66"/>
      <c r="BS16" s="67"/>
      <c r="BT16" s="68"/>
      <c r="BU16" s="69"/>
      <c r="BV16" s="69"/>
      <c r="BW16" s="69"/>
      <c r="BX16" s="64"/>
      <c r="BY16" s="65"/>
      <c r="BZ16" s="62"/>
      <c r="CA16" s="66"/>
      <c r="CB16" s="67"/>
      <c r="CC16" s="68"/>
      <c r="CD16" s="69"/>
      <c r="CE16" s="69"/>
      <c r="CF16" s="69"/>
      <c r="CG16" s="64"/>
      <c r="CH16" s="65"/>
      <c r="CI16" s="62"/>
      <c r="CJ16" s="66"/>
      <c r="CK16" s="67"/>
      <c r="CL16" s="68"/>
      <c r="CM16" s="69"/>
      <c r="CN16" s="69"/>
      <c r="CO16" s="69"/>
      <c r="CP16" s="70"/>
      <c r="CQ16" s="67"/>
      <c r="CR16" s="67"/>
      <c r="CS16" s="67"/>
      <c r="CT16" s="71"/>
    </row>
    <row r="17" spans="1:99">
      <c r="A17" s="30"/>
      <c r="B17" s="37"/>
      <c r="C17" s="37"/>
      <c r="D17" s="21"/>
      <c r="E17" s="21"/>
      <c r="F17" s="21"/>
      <c r="G17" s="22"/>
      <c r="H17" s="36"/>
      <c r="I17" s="36"/>
      <c r="J17" s="74"/>
      <c r="K17" s="183"/>
      <c r="L17" s="34"/>
      <c r="M17" s="34"/>
      <c r="N17" s="31"/>
      <c r="O17" s="23"/>
      <c r="P17" s="23"/>
      <c r="Q17" s="23"/>
      <c r="R17" s="32"/>
      <c r="S17" s="32"/>
      <c r="T17" s="23"/>
      <c r="U17" s="32"/>
      <c r="V17" s="25"/>
      <c r="W17" s="25"/>
      <c r="X17" s="25"/>
      <c r="Y17" s="188"/>
      <c r="Z17" s="188"/>
      <c r="AA17" s="188"/>
      <c r="AB17" s="188"/>
      <c r="AC17" s="33"/>
      <c r="AD17" s="60"/>
      <c r="AE17" s="62"/>
      <c r="AF17" s="63"/>
      <c r="AG17" s="62"/>
      <c r="AH17" s="66"/>
      <c r="AI17" s="67"/>
      <c r="AJ17" s="68"/>
      <c r="AK17" s="69"/>
      <c r="AL17" s="69"/>
      <c r="AM17" s="69"/>
      <c r="AN17" s="62"/>
      <c r="AO17" s="63"/>
      <c r="AP17" s="62"/>
      <c r="AQ17" s="66"/>
      <c r="AR17" s="67"/>
      <c r="AS17" s="68"/>
      <c r="AT17" s="69"/>
      <c r="AU17" s="69"/>
      <c r="AV17" s="69"/>
      <c r="AW17" s="62"/>
      <c r="AX17" s="63"/>
      <c r="AY17" s="62"/>
      <c r="AZ17" s="66"/>
      <c r="BA17" s="67"/>
      <c r="BB17" s="68"/>
      <c r="BC17" s="69"/>
      <c r="BD17" s="69"/>
      <c r="BE17" s="69"/>
      <c r="BF17" s="62"/>
      <c r="BG17" s="63"/>
      <c r="BH17" s="62"/>
      <c r="BI17" s="66"/>
      <c r="BJ17" s="67"/>
      <c r="BK17" s="68"/>
      <c r="BL17" s="69"/>
      <c r="BM17" s="69"/>
      <c r="BN17" s="69"/>
      <c r="BO17" s="64"/>
      <c r="BP17" s="65"/>
      <c r="BQ17" s="62"/>
      <c r="BR17" s="66"/>
      <c r="BS17" s="67"/>
      <c r="BT17" s="68"/>
      <c r="BU17" s="69"/>
      <c r="BV17" s="69"/>
      <c r="BW17" s="69"/>
      <c r="BX17" s="64"/>
      <c r="BY17" s="65"/>
      <c r="BZ17" s="62"/>
      <c r="CA17" s="66"/>
      <c r="CB17" s="67"/>
      <c r="CC17" s="68"/>
      <c r="CD17" s="69"/>
      <c r="CE17" s="69"/>
      <c r="CF17" s="69"/>
      <c r="CG17" s="64"/>
      <c r="CH17" s="65"/>
      <c r="CI17" s="62"/>
      <c r="CJ17" s="66"/>
      <c r="CK17" s="67"/>
      <c r="CL17" s="68"/>
      <c r="CM17" s="69"/>
      <c r="CN17" s="69"/>
      <c r="CO17" s="69"/>
      <c r="CP17" s="70"/>
      <c r="CQ17" s="67"/>
      <c r="CR17" s="67"/>
      <c r="CS17" s="67"/>
      <c r="CT17" s="71"/>
    </row>
    <row r="18" spans="1:99">
      <c r="A18" s="19">
        <f>AC18</f>
        <v>0.55179733333333</v>
      </c>
      <c r="B18" s="39"/>
      <c r="C18" s="39"/>
      <c r="D18" s="39"/>
      <c r="E18" s="39"/>
      <c r="F18" s="39"/>
      <c r="G18" s="39"/>
      <c r="H18" s="40" t="s">
        <v>219</v>
      </c>
      <c r="I18" s="40"/>
      <c r="J18" s="40"/>
      <c r="K18" s="184">
        <f>SUM(K6:K17)</f>
        <v>375000</v>
      </c>
      <c r="L18" s="41">
        <f>SUM(L6:L17)</f>
        <v>487</v>
      </c>
      <c r="M18" s="41">
        <f>SUM(M6:M17)</f>
        <v>235</v>
      </c>
      <c r="N18" s="41">
        <f>SUM(N6:N17)</f>
        <v>268</v>
      </c>
      <c r="O18" s="41">
        <f>SUM(O6:O17)</f>
        <v>101</v>
      </c>
      <c r="P18" s="41">
        <f>SUM(P6:P17)</f>
        <v>0</v>
      </c>
      <c r="Q18" s="41">
        <f>SUM(Q6:Q17)</f>
        <v>101</v>
      </c>
      <c r="R18" s="42">
        <f>IFERROR(Q18/N18,"-")</f>
        <v>0.37686567164179</v>
      </c>
      <c r="S18" s="77">
        <f>SUM(S6:S17)</f>
        <v>9</v>
      </c>
      <c r="T18" s="77">
        <f>SUM(T6:T17)</f>
        <v>19</v>
      </c>
      <c r="U18" s="42">
        <f>IFERROR(S18/Q18,"-")</f>
        <v>0.089108910891089</v>
      </c>
      <c r="V18" s="43">
        <f>IFERROR(K18/Q18,"-")</f>
        <v>3712.8712871287</v>
      </c>
      <c r="W18" s="44">
        <f>SUM(W6:W17)</f>
        <v>11</v>
      </c>
      <c r="X18" s="42">
        <f>IFERROR(W18/Q18,"-")</f>
        <v>0.10891089108911</v>
      </c>
      <c r="Y18" s="184">
        <f>SUM(Y6:Y17)</f>
        <v>206924</v>
      </c>
      <c r="Z18" s="184">
        <f>IFERROR(Y18/Q18,"-")</f>
        <v>2048.7524752475</v>
      </c>
      <c r="AA18" s="184">
        <f>IFERROR(Y18/W18,"-")</f>
        <v>18811.272727273</v>
      </c>
      <c r="AB18" s="184">
        <f>Y18-K18</f>
        <v>-168076</v>
      </c>
      <c r="AC18" s="46">
        <f>Y18/K18</f>
        <v>0.55179733333333</v>
      </c>
      <c r="AD18" s="59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220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</v>
      </c>
      <c r="B6" s="189" t="s">
        <v>221</v>
      </c>
      <c r="C6" s="189" t="s">
        <v>202</v>
      </c>
      <c r="D6" s="189" t="s">
        <v>222</v>
      </c>
      <c r="E6" s="189" t="s">
        <v>223</v>
      </c>
      <c r="F6" s="189"/>
      <c r="G6" s="189" t="s">
        <v>61</v>
      </c>
      <c r="H6" s="89" t="s">
        <v>224</v>
      </c>
      <c r="I6" s="89" t="s">
        <v>225</v>
      </c>
      <c r="J6" s="89" t="s">
        <v>226</v>
      </c>
      <c r="K6" s="181">
        <v>65000</v>
      </c>
      <c r="L6" s="80">
        <v>19</v>
      </c>
      <c r="M6" s="80">
        <v>0</v>
      </c>
      <c r="N6" s="80">
        <v>88</v>
      </c>
      <c r="O6" s="91">
        <v>6</v>
      </c>
      <c r="P6" s="92">
        <v>0</v>
      </c>
      <c r="Q6" s="93">
        <f>O6+P6</f>
        <v>6</v>
      </c>
      <c r="R6" s="81">
        <f>IFERROR(Q6/N6,"-")</f>
        <v>0.068181818181818</v>
      </c>
      <c r="S6" s="80">
        <v>0</v>
      </c>
      <c r="T6" s="80">
        <v>1</v>
      </c>
      <c r="U6" s="81">
        <f>IFERROR(T6/(Q6),"-")</f>
        <v>0.16666666666667</v>
      </c>
      <c r="V6" s="82">
        <f>IFERROR(K6/SUM(Q6:Q7),"-")</f>
        <v>1547.619047619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SUM(Y6:Y7)-SUM(K6:K7)</f>
        <v>-65000</v>
      </c>
      <c r="AC6" s="85">
        <f>SUM(Y6:Y7)/SUM(K6:K7)</f>
        <v>0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3</v>
      </c>
      <c r="AO6" s="101">
        <f>IF(Q6=0,"",IF(AN6=0,"",(AN6/Q6)))</f>
        <v>0.5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1</v>
      </c>
      <c r="BG6" s="113">
        <f>IF(Q6=0,"",IF(BF6=0,"",(BF6/Q6)))</f>
        <v>0.16666666666667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1</v>
      </c>
      <c r="BP6" s="120">
        <f>IF(Q6=0,"",IF(BO6=0,"",(BO6/Q6)))</f>
        <v>0.16666666666667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1</v>
      </c>
      <c r="BY6" s="127">
        <f>IF(Q6=0,"",IF(BX6=0,"",(BX6/Q6)))</f>
        <v>0.16666666666667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227</v>
      </c>
      <c r="C7" s="189" t="s">
        <v>202</v>
      </c>
      <c r="D7" s="189"/>
      <c r="E7" s="189"/>
      <c r="F7" s="189"/>
      <c r="G7" s="189" t="s">
        <v>79</v>
      </c>
      <c r="H7" s="89"/>
      <c r="I7" s="89"/>
      <c r="J7" s="89"/>
      <c r="K7" s="181"/>
      <c r="L7" s="80">
        <v>166</v>
      </c>
      <c r="M7" s="80">
        <v>114</v>
      </c>
      <c r="N7" s="80">
        <v>60</v>
      </c>
      <c r="O7" s="91">
        <v>36</v>
      </c>
      <c r="P7" s="92">
        <v>0</v>
      </c>
      <c r="Q7" s="93">
        <f>O7+P7</f>
        <v>36</v>
      </c>
      <c r="R7" s="81">
        <f>IFERROR(Q7/N7,"-")</f>
        <v>0.6</v>
      </c>
      <c r="S7" s="80">
        <v>1</v>
      </c>
      <c r="T7" s="80">
        <v>5</v>
      </c>
      <c r="U7" s="81">
        <f>IFERROR(T7/(Q7),"-")</f>
        <v>0.13888888888889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10</v>
      </c>
      <c r="AO7" s="101">
        <f>IF(Q7=0,"",IF(AN7=0,"",(AN7/Q7)))</f>
        <v>0.27777777777778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5</v>
      </c>
      <c r="AX7" s="107">
        <f>IF(Q7=0,"",IF(AW7=0,"",(AW7/Q7)))</f>
        <v>0.13888888888889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8</v>
      </c>
      <c r="BG7" s="113">
        <f>IF(Q7=0,"",IF(BF7=0,"",(BF7/Q7)))</f>
        <v>0.22222222222222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11</v>
      </c>
      <c r="BP7" s="120">
        <f>IF(Q7=0,"",IF(BO7=0,"",(BO7/Q7)))</f>
        <v>0.30555555555556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2</v>
      </c>
      <c r="BY7" s="127">
        <f>IF(Q7=0,"",IF(BX7=0,"",(BX7/Q7)))</f>
        <v>0.055555555555556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10.208</v>
      </c>
      <c r="B8" s="189" t="s">
        <v>228</v>
      </c>
      <c r="C8" s="189" t="s">
        <v>202</v>
      </c>
      <c r="D8" s="189" t="s">
        <v>229</v>
      </c>
      <c r="E8" s="189" t="s">
        <v>223</v>
      </c>
      <c r="F8" s="189" t="s">
        <v>230</v>
      </c>
      <c r="G8" s="189" t="s">
        <v>61</v>
      </c>
      <c r="H8" s="89" t="s">
        <v>231</v>
      </c>
      <c r="I8" s="89" t="s">
        <v>232</v>
      </c>
      <c r="J8" s="89" t="s">
        <v>233</v>
      </c>
      <c r="K8" s="181">
        <v>125000</v>
      </c>
      <c r="L8" s="80">
        <v>21</v>
      </c>
      <c r="M8" s="80">
        <v>0</v>
      </c>
      <c r="N8" s="80">
        <v>118</v>
      </c>
      <c r="O8" s="91">
        <v>11</v>
      </c>
      <c r="P8" s="92">
        <v>0</v>
      </c>
      <c r="Q8" s="93">
        <f>O8+P8</f>
        <v>11</v>
      </c>
      <c r="R8" s="81">
        <f>IFERROR(Q8/N8,"-")</f>
        <v>0.093220338983051</v>
      </c>
      <c r="S8" s="80">
        <v>2</v>
      </c>
      <c r="T8" s="80">
        <v>4</v>
      </c>
      <c r="U8" s="81">
        <f>IFERROR(T8/(Q8),"-")</f>
        <v>0.36363636363636</v>
      </c>
      <c r="V8" s="82">
        <f>IFERROR(K8/SUM(Q8:Q9),"-")</f>
        <v>1344.0860215054</v>
      </c>
      <c r="W8" s="83">
        <v>2</v>
      </c>
      <c r="X8" s="81">
        <f>IF(Q8=0,"-",W8/Q8)</f>
        <v>0.18181818181818</v>
      </c>
      <c r="Y8" s="186">
        <v>865000</v>
      </c>
      <c r="Z8" s="187">
        <f>IFERROR(Y8/Q8,"-")</f>
        <v>78636.363636364</v>
      </c>
      <c r="AA8" s="187">
        <f>IFERROR(Y8/W8,"-")</f>
        <v>432500</v>
      </c>
      <c r="AB8" s="181">
        <f>SUM(Y8:Y9)-SUM(K8:K9)</f>
        <v>1151000</v>
      </c>
      <c r="AC8" s="85">
        <f>SUM(Y8:Y9)/SUM(K8:K9)</f>
        <v>10.208</v>
      </c>
      <c r="AD8" s="78"/>
      <c r="AE8" s="94">
        <v>1</v>
      </c>
      <c r="AF8" s="95">
        <f>IF(Q8=0,"",IF(AE8=0,"",(AE8/Q8)))</f>
        <v>0.090909090909091</v>
      </c>
      <c r="AG8" s="94"/>
      <c r="AH8" s="96">
        <f>IFERROR(AG8/AE8,"-")</f>
        <v>0</v>
      </c>
      <c r="AI8" s="97"/>
      <c r="AJ8" s="98">
        <f>IFERROR(AI8/AE8,"-")</f>
        <v>0</v>
      </c>
      <c r="AK8" s="99"/>
      <c r="AL8" s="99"/>
      <c r="AM8" s="99"/>
      <c r="AN8" s="100">
        <v>3</v>
      </c>
      <c r="AO8" s="101">
        <f>IF(Q8=0,"",IF(AN8=0,"",(AN8/Q8)))</f>
        <v>0.27272727272727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>
        <v>6</v>
      </c>
      <c r="AX8" s="107">
        <f>IF(Q8=0,"",IF(AW8=0,"",(AW8/Q8)))</f>
        <v>0.54545454545455</v>
      </c>
      <c r="AY8" s="106">
        <v>2</v>
      </c>
      <c r="AZ8" s="108">
        <f>IFERROR(AY8/AW8,"-")</f>
        <v>0.33333333333333</v>
      </c>
      <c r="BA8" s="109">
        <v>865000</v>
      </c>
      <c r="BB8" s="110">
        <f>IFERROR(BA8/AW8,"-")</f>
        <v>144166.66666667</v>
      </c>
      <c r="BC8" s="111">
        <v>1</v>
      </c>
      <c r="BD8" s="111"/>
      <c r="BE8" s="111">
        <v>1</v>
      </c>
      <c r="BF8" s="112">
        <v>1</v>
      </c>
      <c r="BG8" s="113">
        <f>IF(Q8=0,"",IF(BF8=0,"",(BF8/Q8)))</f>
        <v>0.090909090909091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/>
      <c r="BP8" s="120">
        <f>IF(Q8=0,"",IF(BO8=0,"",(BO8/Q8)))</f>
        <v>0</v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2</v>
      </c>
      <c r="CQ8" s="141">
        <v>865000</v>
      </c>
      <c r="CR8" s="141">
        <v>860000</v>
      </c>
      <c r="CS8" s="141"/>
      <c r="CT8" s="142" t="str">
        <f>IF(AND(CR8=0,CS8=0),"",IF(AND(CR8&lt;=100000,CS8&lt;=100000),"",IF(CR8/CQ8&gt;0.7,"男高",IF(CS8/CQ8&gt;0.7,"女高",""))))</f>
        <v>男高</v>
      </c>
    </row>
    <row r="9" spans="1:99">
      <c r="A9" s="79"/>
      <c r="B9" s="189" t="s">
        <v>234</v>
      </c>
      <c r="C9" s="189" t="s">
        <v>202</v>
      </c>
      <c r="D9" s="189"/>
      <c r="E9" s="189"/>
      <c r="F9" s="189"/>
      <c r="G9" s="189" t="s">
        <v>79</v>
      </c>
      <c r="H9" s="89"/>
      <c r="I9" s="89"/>
      <c r="J9" s="89"/>
      <c r="K9" s="181"/>
      <c r="L9" s="80">
        <v>240</v>
      </c>
      <c r="M9" s="80">
        <v>183</v>
      </c>
      <c r="N9" s="80">
        <v>176</v>
      </c>
      <c r="O9" s="91">
        <v>81</v>
      </c>
      <c r="P9" s="92">
        <v>1</v>
      </c>
      <c r="Q9" s="93">
        <f>O9+P9</f>
        <v>82</v>
      </c>
      <c r="R9" s="81">
        <f>IFERROR(Q9/N9,"-")</f>
        <v>0.46590909090909</v>
      </c>
      <c r="S9" s="80">
        <v>9</v>
      </c>
      <c r="T9" s="80">
        <v>21</v>
      </c>
      <c r="U9" s="81">
        <f>IFERROR(T9/(Q9),"-")</f>
        <v>0.25609756097561</v>
      </c>
      <c r="V9" s="82"/>
      <c r="W9" s="83">
        <v>4</v>
      </c>
      <c r="X9" s="81">
        <f>IF(Q9=0,"-",W9/Q9)</f>
        <v>0.048780487804878</v>
      </c>
      <c r="Y9" s="186">
        <v>411000</v>
      </c>
      <c r="Z9" s="187">
        <f>IFERROR(Y9/Q9,"-")</f>
        <v>5012.1951219512</v>
      </c>
      <c r="AA9" s="187">
        <f>IFERROR(Y9/W9,"-")</f>
        <v>102750</v>
      </c>
      <c r="AB9" s="181"/>
      <c r="AC9" s="85"/>
      <c r="AD9" s="78"/>
      <c r="AE9" s="94">
        <v>1</v>
      </c>
      <c r="AF9" s="95">
        <f>IF(Q9=0,"",IF(AE9=0,"",(AE9/Q9)))</f>
        <v>0.01219512195122</v>
      </c>
      <c r="AG9" s="94"/>
      <c r="AH9" s="96">
        <f>IFERROR(AG9/AE9,"-")</f>
        <v>0</v>
      </c>
      <c r="AI9" s="97"/>
      <c r="AJ9" s="98">
        <f>IFERROR(AI9/AE9,"-")</f>
        <v>0</v>
      </c>
      <c r="AK9" s="99"/>
      <c r="AL9" s="99"/>
      <c r="AM9" s="99"/>
      <c r="AN9" s="100">
        <v>26</v>
      </c>
      <c r="AO9" s="101">
        <f>IF(Q9=0,"",IF(AN9=0,"",(AN9/Q9)))</f>
        <v>0.31707317073171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>
        <v>16</v>
      </c>
      <c r="AX9" s="107">
        <f>IF(Q9=0,"",IF(AW9=0,"",(AW9/Q9)))</f>
        <v>0.19512195121951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15</v>
      </c>
      <c r="BG9" s="113">
        <f>IF(Q9=0,"",IF(BF9=0,"",(BF9/Q9)))</f>
        <v>0.18292682926829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14</v>
      </c>
      <c r="BP9" s="120">
        <f>IF(Q9=0,"",IF(BO9=0,"",(BO9/Q9)))</f>
        <v>0.17073170731707</v>
      </c>
      <c r="BQ9" s="121">
        <v>3</v>
      </c>
      <c r="BR9" s="122">
        <f>IFERROR(BQ9/BO9,"-")</f>
        <v>0.21428571428571</v>
      </c>
      <c r="BS9" s="123">
        <v>53000</v>
      </c>
      <c r="BT9" s="124">
        <f>IFERROR(BS9/BO9,"-")</f>
        <v>3785.7142857143</v>
      </c>
      <c r="BU9" s="125">
        <v>1</v>
      </c>
      <c r="BV9" s="125">
        <v>1</v>
      </c>
      <c r="BW9" s="125">
        <v>1</v>
      </c>
      <c r="BX9" s="126">
        <v>3</v>
      </c>
      <c r="BY9" s="127">
        <f>IF(Q9=0,"",IF(BX9=0,"",(BX9/Q9)))</f>
        <v>0.036585365853659</v>
      </c>
      <c r="BZ9" s="128">
        <v>1</v>
      </c>
      <c r="CA9" s="129">
        <f>IFERROR(BZ9/BX9,"-")</f>
        <v>0.33333333333333</v>
      </c>
      <c r="CB9" s="130">
        <v>365000</v>
      </c>
      <c r="CC9" s="131">
        <f>IFERROR(CB9/BX9,"-")</f>
        <v>121666.66666667</v>
      </c>
      <c r="CD9" s="132"/>
      <c r="CE9" s="132"/>
      <c r="CF9" s="132">
        <v>1</v>
      </c>
      <c r="CG9" s="133">
        <v>7</v>
      </c>
      <c r="CH9" s="134">
        <f>IF(Q9=0,"",IF(CG9=0,"",(CG9/Q9)))</f>
        <v>0.085365853658537</v>
      </c>
      <c r="CI9" s="135">
        <v>1</v>
      </c>
      <c r="CJ9" s="136">
        <f>IFERROR(CI9/CG9,"-")</f>
        <v>0.14285714285714</v>
      </c>
      <c r="CK9" s="137">
        <v>8000</v>
      </c>
      <c r="CL9" s="138">
        <f>IFERROR(CK9/CG9,"-")</f>
        <v>1142.8571428571</v>
      </c>
      <c r="CM9" s="139">
        <v>1</v>
      </c>
      <c r="CN9" s="139"/>
      <c r="CO9" s="139"/>
      <c r="CP9" s="140">
        <v>4</v>
      </c>
      <c r="CQ9" s="141">
        <v>411000</v>
      </c>
      <c r="CR9" s="141">
        <v>365000</v>
      </c>
      <c r="CS9" s="141"/>
      <c r="CT9" s="142" t="str">
        <f>IF(AND(CR9=0,CS9=0),"",IF(AND(CR9&lt;=100000,CS9&lt;=100000),"",IF(CR9/CQ9&gt;0.7,"男高",IF(CS9/CQ9&gt;0.7,"女高",""))))</f>
        <v>男高</v>
      </c>
    </row>
    <row r="10" spans="1:99">
      <c r="A10" s="30"/>
      <c r="B10" s="86"/>
      <c r="C10" s="86"/>
      <c r="D10" s="87"/>
      <c r="E10" s="87"/>
      <c r="F10" s="87"/>
      <c r="G10" s="88"/>
      <c r="H10" s="89"/>
      <c r="I10" s="89"/>
      <c r="J10" s="89"/>
      <c r="K10" s="182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8"/>
      <c r="Z10" s="188"/>
      <c r="AA10" s="188"/>
      <c r="AB10" s="188"/>
      <c r="AC10" s="33"/>
      <c r="AD10" s="58"/>
      <c r="AE10" s="62"/>
      <c r="AF10" s="63"/>
      <c r="AG10" s="62"/>
      <c r="AH10" s="66"/>
      <c r="AI10" s="67"/>
      <c r="AJ10" s="68"/>
      <c r="AK10" s="69"/>
      <c r="AL10" s="69"/>
      <c r="AM10" s="69"/>
      <c r="AN10" s="62"/>
      <c r="AO10" s="63"/>
      <c r="AP10" s="62"/>
      <c r="AQ10" s="66"/>
      <c r="AR10" s="67"/>
      <c r="AS10" s="68"/>
      <c r="AT10" s="69"/>
      <c r="AU10" s="69"/>
      <c r="AV10" s="69"/>
      <c r="AW10" s="62"/>
      <c r="AX10" s="63"/>
      <c r="AY10" s="62"/>
      <c r="AZ10" s="66"/>
      <c r="BA10" s="67"/>
      <c r="BB10" s="68"/>
      <c r="BC10" s="69"/>
      <c r="BD10" s="69"/>
      <c r="BE10" s="69"/>
      <c r="BF10" s="62"/>
      <c r="BG10" s="63"/>
      <c r="BH10" s="62"/>
      <c r="BI10" s="66"/>
      <c r="BJ10" s="67"/>
      <c r="BK10" s="68"/>
      <c r="BL10" s="69"/>
      <c r="BM10" s="69"/>
      <c r="BN10" s="69"/>
      <c r="BO10" s="64"/>
      <c r="BP10" s="65"/>
      <c r="BQ10" s="62"/>
      <c r="BR10" s="66"/>
      <c r="BS10" s="67"/>
      <c r="BT10" s="68"/>
      <c r="BU10" s="69"/>
      <c r="BV10" s="69"/>
      <c r="BW10" s="69"/>
      <c r="BX10" s="64"/>
      <c r="BY10" s="65"/>
      <c r="BZ10" s="62"/>
      <c r="CA10" s="66"/>
      <c r="CB10" s="67"/>
      <c r="CC10" s="68"/>
      <c r="CD10" s="69"/>
      <c r="CE10" s="69"/>
      <c r="CF10" s="69"/>
      <c r="CG10" s="64"/>
      <c r="CH10" s="65"/>
      <c r="CI10" s="62"/>
      <c r="CJ10" s="66"/>
      <c r="CK10" s="67"/>
      <c r="CL10" s="68"/>
      <c r="CM10" s="69"/>
      <c r="CN10" s="69"/>
      <c r="CO10" s="69"/>
      <c r="CP10" s="70"/>
      <c r="CQ10" s="67"/>
      <c r="CR10" s="67"/>
      <c r="CS10" s="67"/>
      <c r="CT10" s="71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4"/>
      <c r="K11" s="183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8"/>
      <c r="Z11" s="188"/>
      <c r="AA11" s="188"/>
      <c r="AB11" s="188"/>
      <c r="AC11" s="33"/>
      <c r="AD11" s="60"/>
      <c r="AE11" s="62"/>
      <c r="AF11" s="63"/>
      <c r="AG11" s="62"/>
      <c r="AH11" s="66"/>
      <c r="AI11" s="67"/>
      <c r="AJ11" s="68"/>
      <c r="AK11" s="69"/>
      <c r="AL11" s="69"/>
      <c r="AM11" s="69"/>
      <c r="AN11" s="62"/>
      <c r="AO11" s="63"/>
      <c r="AP11" s="62"/>
      <c r="AQ11" s="66"/>
      <c r="AR11" s="67"/>
      <c r="AS11" s="68"/>
      <c r="AT11" s="69"/>
      <c r="AU11" s="69"/>
      <c r="AV11" s="69"/>
      <c r="AW11" s="62"/>
      <c r="AX11" s="63"/>
      <c r="AY11" s="62"/>
      <c r="AZ11" s="66"/>
      <c r="BA11" s="67"/>
      <c r="BB11" s="68"/>
      <c r="BC11" s="69"/>
      <c r="BD11" s="69"/>
      <c r="BE11" s="69"/>
      <c r="BF11" s="62"/>
      <c r="BG11" s="63"/>
      <c r="BH11" s="62"/>
      <c r="BI11" s="66"/>
      <c r="BJ11" s="67"/>
      <c r="BK11" s="68"/>
      <c r="BL11" s="69"/>
      <c r="BM11" s="69"/>
      <c r="BN11" s="69"/>
      <c r="BO11" s="64"/>
      <c r="BP11" s="65"/>
      <c r="BQ11" s="62"/>
      <c r="BR11" s="66"/>
      <c r="BS11" s="67"/>
      <c r="BT11" s="68"/>
      <c r="BU11" s="69"/>
      <c r="BV11" s="69"/>
      <c r="BW11" s="69"/>
      <c r="BX11" s="64"/>
      <c r="BY11" s="65"/>
      <c r="BZ11" s="62"/>
      <c r="CA11" s="66"/>
      <c r="CB11" s="67"/>
      <c r="CC11" s="68"/>
      <c r="CD11" s="69"/>
      <c r="CE11" s="69"/>
      <c r="CF11" s="69"/>
      <c r="CG11" s="64"/>
      <c r="CH11" s="65"/>
      <c r="CI11" s="62"/>
      <c r="CJ11" s="66"/>
      <c r="CK11" s="67"/>
      <c r="CL11" s="68"/>
      <c r="CM11" s="69"/>
      <c r="CN11" s="69"/>
      <c r="CO11" s="69"/>
      <c r="CP11" s="70"/>
      <c r="CQ11" s="67"/>
      <c r="CR11" s="67"/>
      <c r="CS11" s="67"/>
      <c r="CT11" s="71"/>
    </row>
    <row r="12" spans="1:99">
      <c r="A12" s="19">
        <f>AC12</f>
        <v>6.7157894736842</v>
      </c>
      <c r="B12" s="39"/>
      <c r="C12" s="39"/>
      <c r="D12" s="39"/>
      <c r="E12" s="39"/>
      <c r="F12" s="39"/>
      <c r="G12" s="39"/>
      <c r="H12" s="40" t="s">
        <v>235</v>
      </c>
      <c r="I12" s="40"/>
      <c r="J12" s="40"/>
      <c r="K12" s="184">
        <f>SUM(K6:K11)</f>
        <v>190000</v>
      </c>
      <c r="L12" s="41">
        <f>SUM(L6:L11)</f>
        <v>446</v>
      </c>
      <c r="M12" s="41">
        <f>SUM(M6:M11)</f>
        <v>297</v>
      </c>
      <c r="N12" s="41">
        <f>SUM(N6:N11)</f>
        <v>442</v>
      </c>
      <c r="O12" s="41">
        <f>SUM(O6:O11)</f>
        <v>134</v>
      </c>
      <c r="P12" s="41">
        <f>SUM(P6:P11)</f>
        <v>1</v>
      </c>
      <c r="Q12" s="41">
        <f>SUM(Q6:Q11)</f>
        <v>135</v>
      </c>
      <c r="R12" s="42">
        <f>IFERROR(Q12/N12,"-")</f>
        <v>0.30542986425339</v>
      </c>
      <c r="S12" s="77">
        <f>SUM(S6:S11)</f>
        <v>12</v>
      </c>
      <c r="T12" s="77">
        <f>SUM(T6:T11)</f>
        <v>31</v>
      </c>
      <c r="U12" s="42">
        <f>IFERROR(S12/Q12,"-")</f>
        <v>0.088888888888889</v>
      </c>
      <c r="V12" s="43">
        <f>IFERROR(K12/Q12,"-")</f>
        <v>1407.4074074074</v>
      </c>
      <c r="W12" s="44">
        <f>SUM(W6:W11)</f>
        <v>6</v>
      </c>
      <c r="X12" s="42">
        <f>IFERROR(W12/Q12,"-")</f>
        <v>0.044444444444444</v>
      </c>
      <c r="Y12" s="184">
        <f>SUM(Y6:Y11)</f>
        <v>1276000</v>
      </c>
      <c r="Z12" s="184">
        <f>IFERROR(Y12/Q12,"-")</f>
        <v>9451.8518518519</v>
      </c>
      <c r="AA12" s="184">
        <f>IFERROR(Y12/W12,"-")</f>
        <v>212666.66666667</v>
      </c>
      <c r="AB12" s="184">
        <f>Y12-K12</f>
        <v>1086000</v>
      </c>
      <c r="AC12" s="46">
        <f>Y12/K12</f>
        <v>6.7157894736842</v>
      </c>
      <c r="AD12" s="59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9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236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237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238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239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>
        <f>Z6</f>
        <v>0.15400871459695</v>
      </c>
      <c r="B6" s="189" t="s">
        <v>240</v>
      </c>
      <c r="C6" s="189" t="s">
        <v>241</v>
      </c>
      <c r="D6" s="189"/>
      <c r="E6" s="189" t="s">
        <v>61</v>
      </c>
      <c r="F6" s="89" t="s">
        <v>242</v>
      </c>
      <c r="G6" s="89" t="s">
        <v>243</v>
      </c>
      <c r="H6" s="181">
        <v>459000</v>
      </c>
      <c r="I6" s="84">
        <v>1500</v>
      </c>
      <c r="J6" s="80">
        <v>514</v>
      </c>
      <c r="K6" s="80">
        <v>0</v>
      </c>
      <c r="L6" s="80">
        <v>1239</v>
      </c>
      <c r="M6" s="93">
        <v>306</v>
      </c>
      <c r="N6" s="144">
        <v>248</v>
      </c>
      <c r="O6" s="81">
        <f>IFERROR(M6/L6,"-")</f>
        <v>0.24697336561743</v>
      </c>
      <c r="P6" s="80">
        <v>2</v>
      </c>
      <c r="Q6" s="80">
        <v>132</v>
      </c>
      <c r="R6" s="81">
        <f>IFERROR(P6/M6,"-")</f>
        <v>0.0065359477124183</v>
      </c>
      <c r="S6" s="82">
        <f>IFERROR(H6/SUM(M6:M6),"-")</f>
        <v>1500</v>
      </c>
      <c r="T6" s="83">
        <v>16</v>
      </c>
      <c r="U6" s="81">
        <f>IF(M6=0,"-",T6/M6)</f>
        <v>0.052287581699346</v>
      </c>
      <c r="V6" s="186">
        <v>70690</v>
      </c>
      <c r="W6" s="187">
        <f>IFERROR(V6/M6,"-")</f>
        <v>231.01307189542</v>
      </c>
      <c r="X6" s="187">
        <f>IFERROR(V6/T6,"-")</f>
        <v>4418.125</v>
      </c>
      <c r="Y6" s="181">
        <f>SUM(V6:V6)-SUM(H6:H6)</f>
        <v>-388310</v>
      </c>
      <c r="Z6" s="85">
        <f>SUM(V6:V6)/SUM(H6:H6)</f>
        <v>0.15400871459695</v>
      </c>
      <c r="AA6" s="78"/>
      <c r="AB6" s="94">
        <v>58</v>
      </c>
      <c r="AC6" s="95">
        <f>IF(M6=0,"",IF(AB6=0,"",(AB6/M6)))</f>
        <v>0.18954248366013</v>
      </c>
      <c r="AD6" s="94">
        <v>1</v>
      </c>
      <c r="AE6" s="96">
        <f>IFERROR(AD6/AB6,"-")</f>
        <v>0.017241379310345</v>
      </c>
      <c r="AF6" s="97">
        <v>5000</v>
      </c>
      <c r="AG6" s="98">
        <f>IFERROR(AF6/AB6,"-")</f>
        <v>86.206896551724</v>
      </c>
      <c r="AH6" s="99">
        <v>1</v>
      </c>
      <c r="AI6" s="99"/>
      <c r="AJ6" s="99"/>
      <c r="AK6" s="100">
        <v>47</v>
      </c>
      <c r="AL6" s="101">
        <f>IF(M6=0,"",IF(AK6=0,"",(AK6/M6)))</f>
        <v>0.15359477124183</v>
      </c>
      <c r="AM6" s="100">
        <v>3</v>
      </c>
      <c r="AN6" s="102">
        <f>IFERROR(AM6/AK6,"-")</f>
        <v>0.063829787234043</v>
      </c>
      <c r="AO6" s="103">
        <v>11525</v>
      </c>
      <c r="AP6" s="104">
        <f>IFERROR(AO6/AK6,"-")</f>
        <v>245.21276595745</v>
      </c>
      <c r="AQ6" s="105">
        <v>2</v>
      </c>
      <c r="AR6" s="105"/>
      <c r="AS6" s="105">
        <v>1</v>
      </c>
      <c r="AT6" s="106">
        <v>37</v>
      </c>
      <c r="AU6" s="107" t="str">
        <f>IF(M6=0,"",IF(AW6=0,"",(AW6/M6)))</f>
        <v>0</v>
      </c>
      <c r="AV6" s="106">
        <v>1</v>
      </c>
      <c r="AW6" s="108" t="str">
        <f>IFERROR(AY6/AW6,"-")</f>
        <v>-</v>
      </c>
      <c r="AX6" s="109">
        <v>3000</v>
      </c>
      <c r="AY6" s="110" t="str">
        <f>IFERROR(BA6/AW6,"-")</f>
        <v>-</v>
      </c>
      <c r="AZ6" s="111">
        <v>1</v>
      </c>
      <c r="BA6" s="111"/>
      <c r="BB6" s="111"/>
      <c r="BC6" s="112">
        <v>79</v>
      </c>
      <c r="BD6" s="113">
        <f>IF(M6=0,"",IF(BC6=0,"",(BC6/M6)))</f>
        <v>0.25816993464052</v>
      </c>
      <c r="BE6" s="112">
        <v>3</v>
      </c>
      <c r="BF6" s="114">
        <f>IFERROR(BE6/BC6,"-")</f>
        <v>0.037974683544304</v>
      </c>
      <c r="BG6" s="115">
        <v>11000</v>
      </c>
      <c r="BH6" s="116">
        <f>IFERROR(BG6/BC6,"-")</f>
        <v>139.24050632911</v>
      </c>
      <c r="BI6" s="117">
        <v>3</v>
      </c>
      <c r="BJ6" s="117"/>
      <c r="BK6" s="117">
        <v>63</v>
      </c>
      <c r="BL6" s="119"/>
      <c r="BM6" s="120">
        <f>IF(M6=0,"",IF(BK6=0,"",(BK6/M6)))</f>
        <v>0.20588235294118</v>
      </c>
      <c r="BN6" s="121">
        <v>6</v>
      </c>
      <c r="BO6" s="122">
        <f>IFERROR(BN6/BK6,"-")</f>
        <v>0.095238095238095</v>
      </c>
      <c r="BP6" s="123">
        <v>15165</v>
      </c>
      <c r="BQ6" s="124">
        <f>IFERROR(BP6/BK6,"-")</f>
        <v>240.71428571429</v>
      </c>
      <c r="BR6" s="125">
        <v>6</v>
      </c>
      <c r="BS6" s="125"/>
      <c r="BT6" s="125"/>
      <c r="BU6" s="126">
        <v>20</v>
      </c>
      <c r="BV6" s="127">
        <f>IF(M6=0,"",IF(BU6=0,"",(BU6/M6)))</f>
        <v>0.065359477124183</v>
      </c>
      <c r="BW6" s="128">
        <v>2</v>
      </c>
      <c r="BX6" s="129">
        <f>IFERROR(BW6/BU6,"-")</f>
        <v>0.1</v>
      </c>
      <c r="BY6" s="130">
        <v>25000</v>
      </c>
      <c r="BZ6" s="131">
        <f>IFERROR(BY6/BU6,"-")</f>
        <v>1250</v>
      </c>
      <c r="CA6" s="132"/>
      <c r="CB6" s="132">
        <v>1</v>
      </c>
      <c r="CC6" s="132">
        <v>1</v>
      </c>
      <c r="CD6" s="133">
        <v>2</v>
      </c>
      <c r="CE6" s="134">
        <f>IF(M6=0,"",IF(CD6=0,"",(CD6/M6)))</f>
        <v>0.0065359477124183</v>
      </c>
      <c r="CF6" s="135"/>
      <c r="CG6" s="136">
        <f>IFERROR(CF6/CD6,"-")</f>
        <v>0</v>
      </c>
      <c r="CH6" s="137"/>
      <c r="CI6" s="138">
        <f>IFERROR(CH6/CD6,"-")</f>
        <v>0</v>
      </c>
      <c r="CJ6" s="139"/>
      <c r="CK6" s="139"/>
      <c r="CL6" s="139"/>
      <c r="CM6" s="140">
        <v>16</v>
      </c>
      <c r="CN6" s="141">
        <v>70690</v>
      </c>
      <c r="CO6" s="141">
        <v>15000</v>
      </c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30"/>
      <c r="B7" s="86"/>
      <c r="C7" s="86"/>
      <c r="D7" s="87"/>
      <c r="E7" s="88"/>
      <c r="F7" s="89"/>
      <c r="G7" s="89"/>
      <c r="H7" s="182"/>
      <c r="I7" s="90"/>
      <c r="J7" s="34"/>
      <c r="K7" s="34"/>
      <c r="L7" s="31"/>
      <c r="M7" s="31"/>
      <c r="N7" s="31"/>
      <c r="O7" s="33"/>
      <c r="P7" s="33"/>
      <c r="Q7" s="31"/>
      <c r="R7" s="33"/>
      <c r="S7" s="25"/>
      <c r="T7" s="25"/>
      <c r="U7" s="25"/>
      <c r="V7" s="188"/>
      <c r="W7" s="188"/>
      <c r="X7" s="188"/>
      <c r="Y7" s="188"/>
      <c r="Z7" s="33"/>
      <c r="AA7" s="58"/>
      <c r="AB7" s="62"/>
      <c r="AC7" s="63"/>
      <c r="AD7" s="62"/>
      <c r="AE7" s="66"/>
      <c r="AF7" s="67"/>
      <c r="AG7" s="68"/>
      <c r="AH7" s="69"/>
      <c r="AI7" s="69"/>
      <c r="AJ7" s="69"/>
      <c r="AK7" s="62"/>
      <c r="AL7" s="63"/>
      <c r="AM7" s="62"/>
      <c r="AN7" s="66"/>
      <c r="AO7" s="67"/>
      <c r="AP7" s="68"/>
      <c r="AQ7" s="69"/>
      <c r="AR7" s="69"/>
      <c r="AS7" s="69"/>
      <c r="AT7" s="62"/>
      <c r="AU7" s="63"/>
      <c r="AV7" s="62"/>
      <c r="AW7" s="66"/>
      <c r="AX7" s="67"/>
      <c r="AY7" s="68"/>
      <c r="AZ7" s="69"/>
      <c r="BA7" s="69"/>
      <c r="BB7" s="69"/>
      <c r="BC7" s="62"/>
      <c r="BD7" s="63"/>
      <c r="BE7" s="62"/>
      <c r="BF7" s="66"/>
      <c r="BG7" s="67"/>
      <c r="BH7" s="68"/>
      <c r="BI7" s="69"/>
      <c r="BJ7" s="69"/>
      <c r="BK7" s="69"/>
      <c r="BL7" s="64"/>
      <c r="BM7" s="65"/>
      <c r="BN7" s="62"/>
      <c r="BO7" s="66"/>
      <c r="BP7" s="67"/>
      <c r="BQ7" s="68"/>
      <c r="BR7" s="69"/>
      <c r="BS7" s="69"/>
      <c r="BT7" s="69"/>
      <c r="BU7" s="64"/>
      <c r="BV7" s="65"/>
      <c r="BW7" s="62"/>
      <c r="BX7" s="66"/>
      <c r="BY7" s="67"/>
      <c r="BZ7" s="68"/>
      <c r="CA7" s="69"/>
      <c r="CB7" s="69"/>
      <c r="CC7" s="69"/>
      <c r="CD7" s="64"/>
      <c r="CE7" s="65"/>
      <c r="CF7" s="62"/>
      <c r="CG7" s="66"/>
      <c r="CH7" s="67"/>
      <c r="CI7" s="68"/>
      <c r="CJ7" s="69"/>
      <c r="CK7" s="69"/>
      <c r="CL7" s="69"/>
      <c r="CM7" s="70"/>
      <c r="CN7" s="67"/>
      <c r="CO7" s="67"/>
      <c r="CP7" s="67"/>
      <c r="CQ7" s="71"/>
    </row>
    <row r="8" spans="1:97">
      <c r="A8" s="30"/>
      <c r="B8" s="37"/>
      <c r="C8" s="37"/>
      <c r="D8" s="31"/>
      <c r="E8" s="31"/>
      <c r="F8" s="36"/>
      <c r="G8" s="74"/>
      <c r="H8" s="183"/>
      <c r="I8" s="34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60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19" t="str">
        <f>Z9</f>
        <v>0</v>
      </c>
      <c r="B9" s="41"/>
      <c r="C9" s="41"/>
      <c r="D9" s="41"/>
      <c r="E9" s="41"/>
      <c r="F9" s="40" t="s">
        <v>244</v>
      </c>
      <c r="G9" s="40"/>
      <c r="H9" s="184"/>
      <c r="I9" s="45"/>
      <c r="J9" s="41">
        <f>SUM(J6:J8)</f>
        <v>514</v>
      </c>
      <c r="K9" s="41">
        <f>SUM(K6:K8)</f>
        <v>0</v>
      </c>
      <c r="L9" s="41">
        <f>SUM(L6:L8)</f>
        <v>1239</v>
      </c>
      <c r="M9" s="41">
        <f>SUM(M6:M8)</f>
        <v>306</v>
      </c>
      <c r="N9" s="41">
        <f>SUM(N6:N8)</f>
        <v>248</v>
      </c>
      <c r="O9" s="42">
        <f>IFERROR(M9/L9,"-")</f>
        <v>0.24697336561743</v>
      </c>
      <c r="P9" s="77">
        <f>SUM(P6:P8)</f>
        <v>2</v>
      </c>
      <c r="Q9" s="77">
        <f>SUM(Q6:Q8)</f>
        <v>132</v>
      </c>
      <c r="R9" s="42">
        <f>IFERROR(P9/M9,"-")</f>
        <v>0.0065359477124183</v>
      </c>
      <c r="S9" s="43">
        <f>IFERROR(H9/M9,"-")</f>
        <v>0</v>
      </c>
      <c r="T9" s="44">
        <f>SUM(T6:T8)</f>
        <v>16</v>
      </c>
      <c r="U9" s="42">
        <f>IFERROR(T9/M9,"-")</f>
        <v>0.052287581699346</v>
      </c>
      <c r="V9" s="184">
        <f>SUM(V6:V8)</f>
        <v>70690</v>
      </c>
      <c r="W9" s="184">
        <f>IFERROR(V9/M9,"-")</f>
        <v>231.01307189542</v>
      </c>
      <c r="X9" s="184">
        <f>IFERROR(V9/T9,"-")</f>
        <v>4418.125</v>
      </c>
      <c r="Y9" s="184">
        <f>V9-H9</f>
        <v>70690</v>
      </c>
      <c r="Z9" s="46" t="str">
        <f>V9/H9</f>
        <v>0</v>
      </c>
      <c r="AA9" s="59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1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245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237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246</v>
      </c>
      <c r="C6" s="189" t="s">
        <v>247</v>
      </c>
      <c r="D6" s="189" t="s">
        <v>248</v>
      </c>
      <c r="E6" s="189" t="s">
        <v>82</v>
      </c>
      <c r="F6" s="89" t="s">
        <v>249</v>
      </c>
      <c r="G6" s="89" t="s">
        <v>243</v>
      </c>
      <c r="H6" s="181">
        <v>0</v>
      </c>
      <c r="I6" s="80">
        <v>1</v>
      </c>
      <c r="J6" s="80">
        <v>0</v>
      </c>
      <c r="K6" s="80">
        <v>13</v>
      </c>
      <c r="L6" s="93">
        <v>0</v>
      </c>
      <c r="M6" s="81">
        <f>IFERROR(L6/K6,"-")</f>
        <v>0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4.611703265109</v>
      </c>
      <c r="B7" s="189" t="s">
        <v>250</v>
      </c>
      <c r="C7" s="189" t="s">
        <v>247</v>
      </c>
      <c r="D7" s="189" t="s">
        <v>248</v>
      </c>
      <c r="E7" s="189" t="s">
        <v>82</v>
      </c>
      <c r="F7" s="89" t="s">
        <v>251</v>
      </c>
      <c r="G7" s="89" t="s">
        <v>243</v>
      </c>
      <c r="H7" s="181">
        <v>7608475</v>
      </c>
      <c r="I7" s="80">
        <v>7731</v>
      </c>
      <c r="J7" s="80">
        <v>0</v>
      </c>
      <c r="K7" s="80">
        <v>309715</v>
      </c>
      <c r="L7" s="93">
        <v>3967</v>
      </c>
      <c r="M7" s="81">
        <f>IFERROR(L7/K7,"-")</f>
        <v>0.01280854979578</v>
      </c>
      <c r="N7" s="80">
        <v>202</v>
      </c>
      <c r="O7" s="80">
        <v>1469</v>
      </c>
      <c r="P7" s="81">
        <f>IFERROR(N7/(L7),"-")</f>
        <v>0.050920090748677</v>
      </c>
      <c r="Q7" s="82">
        <f>IFERROR(H7/SUM(L7:L7),"-")</f>
        <v>1917.9417695992</v>
      </c>
      <c r="R7" s="83">
        <v>543</v>
      </c>
      <c r="S7" s="81">
        <f>IF(L7=0,"-",R7/L7)</f>
        <v>0.13687925384421</v>
      </c>
      <c r="T7" s="186">
        <v>35088029</v>
      </c>
      <c r="U7" s="187">
        <f>IFERROR(T7/L7,"-")</f>
        <v>8844.9783211495</v>
      </c>
      <c r="V7" s="187">
        <f>IFERROR(T7/R7,"-")</f>
        <v>64618.837937385</v>
      </c>
      <c r="W7" s="181">
        <f>SUM(T7:T7)-SUM(H7:H7)</f>
        <v>27479554</v>
      </c>
      <c r="X7" s="85">
        <f>SUM(T7:T7)/SUM(H7:H7)</f>
        <v>4.611703265109</v>
      </c>
      <c r="Y7" s="78"/>
      <c r="Z7" s="94">
        <v>1</v>
      </c>
      <c r="AA7" s="95">
        <f>IF(L7=0,"",IF(Z7=0,"",(Z7/L7)))</f>
        <v>0.00025207965717167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58</v>
      </c>
      <c r="AJ7" s="101">
        <f>IF(L7=0,"",IF(AI7=0,"",(AI7/L7)))</f>
        <v>0.014620620115957</v>
      </c>
      <c r="AK7" s="100">
        <v>4</v>
      </c>
      <c r="AL7" s="102">
        <f>IFERROR(AK7/AI7,"-")</f>
        <v>0.068965517241379</v>
      </c>
      <c r="AM7" s="103">
        <v>41165</v>
      </c>
      <c r="AN7" s="104">
        <f>IFERROR(AM7/AI7,"-")</f>
        <v>709.74137931034</v>
      </c>
      <c r="AO7" s="105">
        <v>2</v>
      </c>
      <c r="AP7" s="105">
        <v>1</v>
      </c>
      <c r="AQ7" s="105">
        <v>1</v>
      </c>
      <c r="AR7" s="106">
        <v>32</v>
      </c>
      <c r="AS7" s="107">
        <f>IF(L7=0,"",IF(AR7=0,"",(AR7/L7)))</f>
        <v>0.0080665490294933</v>
      </c>
      <c r="AT7" s="106">
        <v>3</v>
      </c>
      <c r="AU7" s="108">
        <f>IFERROR(AT7/AR7,"-")</f>
        <v>0.09375</v>
      </c>
      <c r="AV7" s="109">
        <v>101000</v>
      </c>
      <c r="AW7" s="110">
        <f>IFERROR(AV7/AR7,"-")</f>
        <v>3156.25</v>
      </c>
      <c r="AX7" s="111"/>
      <c r="AY7" s="111">
        <v>1</v>
      </c>
      <c r="AZ7" s="111">
        <v>2</v>
      </c>
      <c r="BA7" s="112">
        <v>319</v>
      </c>
      <c r="BB7" s="113">
        <f>IF(L7=0,"",IF(BA7=0,"",(BA7/L7)))</f>
        <v>0.080413410637762</v>
      </c>
      <c r="BC7" s="112">
        <v>24</v>
      </c>
      <c r="BD7" s="114">
        <f>IFERROR(BC7/BA7,"-")</f>
        <v>0.075235109717868</v>
      </c>
      <c r="BE7" s="115">
        <v>216548</v>
      </c>
      <c r="BF7" s="116">
        <f>IFERROR(BE7/BA7,"-")</f>
        <v>678.83385579937</v>
      </c>
      <c r="BG7" s="117">
        <v>13</v>
      </c>
      <c r="BH7" s="117">
        <v>7</v>
      </c>
      <c r="BI7" s="117">
        <v>4</v>
      </c>
      <c r="BJ7" s="119">
        <v>2522</v>
      </c>
      <c r="BK7" s="120">
        <f>IF(L7=0,"",IF(BJ7=0,"",(BJ7/L7)))</f>
        <v>0.63574489538694</v>
      </c>
      <c r="BL7" s="121">
        <v>317</v>
      </c>
      <c r="BM7" s="122">
        <f>IFERROR(BL7/BJ7,"-")</f>
        <v>0.12569389373513</v>
      </c>
      <c r="BN7" s="123">
        <v>15702668</v>
      </c>
      <c r="BO7" s="124">
        <f>IFERROR(BN7/BJ7,"-")</f>
        <v>6226.2759714512</v>
      </c>
      <c r="BP7" s="125">
        <v>145</v>
      </c>
      <c r="BQ7" s="125">
        <v>61</v>
      </c>
      <c r="BR7" s="125">
        <v>111</v>
      </c>
      <c r="BS7" s="126">
        <v>899</v>
      </c>
      <c r="BT7" s="127">
        <f>IF(L7=0,"",IF(BS7=0,"",(BS7/L7)))</f>
        <v>0.22661961179733</v>
      </c>
      <c r="BU7" s="128">
        <v>164</v>
      </c>
      <c r="BV7" s="129">
        <f>IFERROR(BU7/BS7,"-")</f>
        <v>0.18242491657397</v>
      </c>
      <c r="BW7" s="130">
        <v>13471899</v>
      </c>
      <c r="BX7" s="131">
        <f>IFERROR(BW7/BS7,"-")</f>
        <v>14985.427141268</v>
      </c>
      <c r="BY7" s="132">
        <v>66</v>
      </c>
      <c r="BZ7" s="132">
        <v>24</v>
      </c>
      <c r="CA7" s="132">
        <v>74</v>
      </c>
      <c r="CB7" s="133">
        <v>136</v>
      </c>
      <c r="CC7" s="134">
        <f>IF(L7=0,"",IF(CB7=0,"",(CB7/L7)))</f>
        <v>0.034282833375347</v>
      </c>
      <c r="CD7" s="135">
        <v>31</v>
      </c>
      <c r="CE7" s="136">
        <f>IFERROR(CD7/CB7,"-")</f>
        <v>0.22794117647059</v>
      </c>
      <c r="CF7" s="137">
        <v>5554749</v>
      </c>
      <c r="CG7" s="138">
        <f>IFERROR(CF7/CB7,"-")</f>
        <v>40843.742647059</v>
      </c>
      <c r="CH7" s="139">
        <v>8</v>
      </c>
      <c r="CI7" s="139">
        <v>7</v>
      </c>
      <c r="CJ7" s="139">
        <v>16</v>
      </c>
      <c r="CK7" s="140">
        <v>543</v>
      </c>
      <c r="CL7" s="141">
        <v>35088029</v>
      </c>
      <c r="CM7" s="141">
        <v>3760000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1.0005692528337</v>
      </c>
      <c r="B8" s="189" t="s">
        <v>252</v>
      </c>
      <c r="C8" s="189" t="s">
        <v>247</v>
      </c>
      <c r="D8" s="189" t="s">
        <v>248</v>
      </c>
      <c r="E8" s="189" t="s">
        <v>82</v>
      </c>
      <c r="F8" s="89" t="s">
        <v>253</v>
      </c>
      <c r="G8" s="89" t="s">
        <v>243</v>
      </c>
      <c r="H8" s="181">
        <v>3300818</v>
      </c>
      <c r="I8" s="80">
        <v>2707</v>
      </c>
      <c r="J8" s="80">
        <v>0</v>
      </c>
      <c r="K8" s="80">
        <v>66694</v>
      </c>
      <c r="L8" s="93">
        <v>1522</v>
      </c>
      <c r="M8" s="81">
        <f>IFERROR(L8/K8,"-")</f>
        <v>0.02282064353615</v>
      </c>
      <c r="N8" s="80">
        <v>32</v>
      </c>
      <c r="O8" s="80">
        <v>638</v>
      </c>
      <c r="P8" s="81">
        <f>IFERROR(N8/(L8),"-")</f>
        <v>0.021024967148489</v>
      </c>
      <c r="Q8" s="82">
        <f>IFERROR(H8/SUM(L8:L8),"-")</f>
        <v>2168.7371879106</v>
      </c>
      <c r="R8" s="83">
        <v>161</v>
      </c>
      <c r="S8" s="81">
        <f>IF(L8=0,"-",R8/L8)</f>
        <v>0.10578186596583</v>
      </c>
      <c r="T8" s="186">
        <v>3302697</v>
      </c>
      <c r="U8" s="187">
        <f>IFERROR(T8/L8,"-")</f>
        <v>2169.9717477004</v>
      </c>
      <c r="V8" s="187">
        <f>IFERROR(T8/R8,"-")</f>
        <v>20513.645962733</v>
      </c>
      <c r="W8" s="181">
        <f>SUM(T8:T8)-SUM(H8:H8)</f>
        <v>1879</v>
      </c>
      <c r="X8" s="85">
        <f>SUM(T8:T8)/SUM(H8:H8)</f>
        <v>1.0005692528337</v>
      </c>
      <c r="Y8" s="78"/>
      <c r="Z8" s="94">
        <v>61</v>
      </c>
      <c r="AA8" s="95">
        <f>IF(L8=0,"",IF(Z8=0,"",(Z8/L8)))</f>
        <v>0.040078843626807</v>
      </c>
      <c r="AB8" s="94">
        <v>2</v>
      </c>
      <c r="AC8" s="96">
        <f>IFERROR(AB8/Z8,"-")</f>
        <v>0.032786885245902</v>
      </c>
      <c r="AD8" s="97">
        <v>5266</v>
      </c>
      <c r="AE8" s="98">
        <f>IFERROR(AD8/Z8,"-")</f>
        <v>86.327868852459</v>
      </c>
      <c r="AF8" s="99">
        <v>1</v>
      </c>
      <c r="AG8" s="99">
        <v>1</v>
      </c>
      <c r="AH8" s="99"/>
      <c r="AI8" s="100">
        <v>295</v>
      </c>
      <c r="AJ8" s="101">
        <f>IF(L8=0,"",IF(AI8=0,"",(AI8/L8)))</f>
        <v>0.19382391590013</v>
      </c>
      <c r="AK8" s="100">
        <v>15</v>
      </c>
      <c r="AL8" s="102">
        <f>IFERROR(AK8/AI8,"-")</f>
        <v>0.050847457627119</v>
      </c>
      <c r="AM8" s="103">
        <v>43892</v>
      </c>
      <c r="AN8" s="104">
        <f>IFERROR(AM8/AI8,"-")</f>
        <v>148.78644067797</v>
      </c>
      <c r="AO8" s="105">
        <v>12</v>
      </c>
      <c r="AP8" s="105">
        <v>3</v>
      </c>
      <c r="AQ8" s="105"/>
      <c r="AR8" s="106">
        <v>162</v>
      </c>
      <c r="AS8" s="107">
        <f>IF(L8=0,"",IF(AR8=0,"",(AR8/L8)))</f>
        <v>0.10643889618922</v>
      </c>
      <c r="AT8" s="106">
        <v>9</v>
      </c>
      <c r="AU8" s="108">
        <f>IFERROR(AT8/AR8,"-")</f>
        <v>0.055555555555556</v>
      </c>
      <c r="AV8" s="109">
        <v>33660</v>
      </c>
      <c r="AW8" s="110">
        <f>IFERROR(AV8/AR8,"-")</f>
        <v>207.77777777778</v>
      </c>
      <c r="AX8" s="111">
        <v>7</v>
      </c>
      <c r="AY8" s="111">
        <v>1</v>
      </c>
      <c r="AZ8" s="111">
        <v>1</v>
      </c>
      <c r="BA8" s="112">
        <v>363</v>
      </c>
      <c r="BB8" s="113">
        <f>IF(L8=0,"",IF(BA8=0,"",(BA8/L8)))</f>
        <v>0.23850197109067</v>
      </c>
      <c r="BC8" s="112">
        <v>30</v>
      </c>
      <c r="BD8" s="114">
        <f>IFERROR(BC8/BA8,"-")</f>
        <v>0.082644628099174</v>
      </c>
      <c r="BE8" s="115">
        <v>251059</v>
      </c>
      <c r="BF8" s="116">
        <f>IFERROR(BE8/BA8,"-")</f>
        <v>691.62258953168</v>
      </c>
      <c r="BG8" s="117">
        <v>18</v>
      </c>
      <c r="BH8" s="117">
        <v>5</v>
      </c>
      <c r="BI8" s="117">
        <v>7</v>
      </c>
      <c r="BJ8" s="119">
        <v>460</v>
      </c>
      <c r="BK8" s="120">
        <f>IF(L8=0,"",IF(BJ8=0,"",(BJ8/L8)))</f>
        <v>0.30223390275953</v>
      </c>
      <c r="BL8" s="121">
        <v>64</v>
      </c>
      <c r="BM8" s="122">
        <f>IFERROR(BL8/BJ8,"-")</f>
        <v>0.13913043478261</v>
      </c>
      <c r="BN8" s="123">
        <v>1002358</v>
      </c>
      <c r="BO8" s="124">
        <f>IFERROR(BN8/BJ8,"-")</f>
        <v>2179.0391304348</v>
      </c>
      <c r="BP8" s="125">
        <v>31</v>
      </c>
      <c r="BQ8" s="125">
        <v>12</v>
      </c>
      <c r="BR8" s="125">
        <v>21</v>
      </c>
      <c r="BS8" s="126">
        <v>157</v>
      </c>
      <c r="BT8" s="127">
        <f>IF(L8=0,"",IF(BS8=0,"",(BS8/L8)))</f>
        <v>0.10315374507227</v>
      </c>
      <c r="BU8" s="128">
        <v>35</v>
      </c>
      <c r="BV8" s="129">
        <f>IFERROR(BU8/BS8,"-")</f>
        <v>0.22292993630573</v>
      </c>
      <c r="BW8" s="130">
        <v>1759560</v>
      </c>
      <c r="BX8" s="131">
        <f>IFERROR(BW8/BS8,"-")</f>
        <v>11207.388535032</v>
      </c>
      <c r="BY8" s="132">
        <v>11</v>
      </c>
      <c r="BZ8" s="132">
        <v>6</v>
      </c>
      <c r="CA8" s="132">
        <v>18</v>
      </c>
      <c r="CB8" s="133">
        <v>24</v>
      </c>
      <c r="CC8" s="134">
        <f>IF(L8=0,"",IF(CB8=0,"",(CB8/L8)))</f>
        <v>0.015768725361367</v>
      </c>
      <c r="CD8" s="135">
        <v>6</v>
      </c>
      <c r="CE8" s="136">
        <f>IFERROR(CD8/CB8,"-")</f>
        <v>0.25</v>
      </c>
      <c r="CF8" s="137">
        <v>206902</v>
      </c>
      <c r="CG8" s="138">
        <f>IFERROR(CF8/CB8,"-")</f>
        <v>8620.9166666667</v>
      </c>
      <c r="CH8" s="139">
        <v>3</v>
      </c>
      <c r="CI8" s="139">
        <v>1</v>
      </c>
      <c r="CJ8" s="139">
        <v>2</v>
      </c>
      <c r="CK8" s="140">
        <v>161</v>
      </c>
      <c r="CL8" s="141">
        <v>3302697</v>
      </c>
      <c r="CM8" s="141">
        <v>433000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30"/>
      <c r="B9" s="86"/>
      <c r="C9" s="86"/>
      <c r="D9" s="87"/>
      <c r="E9" s="88"/>
      <c r="F9" s="89"/>
      <c r="G9" s="89"/>
      <c r="H9" s="182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58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30"/>
      <c r="B10" s="37"/>
      <c r="C10" s="37"/>
      <c r="D10" s="31"/>
      <c r="E10" s="31"/>
      <c r="F10" s="36"/>
      <c r="G10" s="74"/>
      <c r="H10" s="183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60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19">
        <f>Z11</f>
        <v/>
      </c>
      <c r="B11" s="41"/>
      <c r="C11" s="41"/>
      <c r="D11" s="41"/>
      <c r="E11" s="41"/>
      <c r="F11" s="40" t="s">
        <v>254</v>
      </c>
      <c r="G11" s="40"/>
      <c r="H11" s="184"/>
      <c r="I11" s="41">
        <f>SUM(I6:I10)</f>
        <v>10439</v>
      </c>
      <c r="J11" s="41">
        <f>SUM(J6:J10)</f>
        <v>0</v>
      </c>
      <c r="K11" s="41">
        <f>SUM(K6:K10)</f>
        <v>376422</v>
      </c>
      <c r="L11" s="41">
        <f>SUM(L6:L10)</f>
        <v>5489</v>
      </c>
      <c r="M11" s="42">
        <f>IFERROR(L11/K11,"-")</f>
        <v>0.014582038244311</v>
      </c>
      <c r="N11" s="77">
        <f>SUM(N6:N10)</f>
        <v>234</v>
      </c>
      <c r="O11" s="77">
        <f>SUM(O6:O10)</f>
        <v>2107</v>
      </c>
      <c r="P11" s="42">
        <f>IFERROR(N11/L11,"-")</f>
        <v>0.042630715977409</v>
      </c>
      <c r="Q11" s="43">
        <f>IFERROR(H11/L11,"-")</f>
        <v>0</v>
      </c>
      <c r="R11" s="44">
        <f>SUM(R6:R10)</f>
        <v>704</v>
      </c>
      <c r="S11" s="42">
        <f>IFERROR(R11/L11,"-")</f>
        <v>0.12825651302605</v>
      </c>
      <c r="T11" s="184">
        <f>SUM(T6:T10)</f>
        <v>38390726</v>
      </c>
      <c r="U11" s="184">
        <f>IFERROR(T11/L11,"-")</f>
        <v>6994.120240481</v>
      </c>
      <c r="V11" s="184">
        <f>IFERROR(T11/R11,"-")</f>
        <v>54532.28125</v>
      </c>
      <c r="W11" s="184">
        <f>T11-H11</f>
        <v>38390726</v>
      </c>
      <c r="X11" s="46" t="str">
        <f>T11/H11</f>
        <v>0</v>
      </c>
      <c r="Y11" s="59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