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<sst xmlns="http://schemas.openxmlformats.org/spreadsheetml/2006/main" uniqueCount="238">
  <si>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</si>
  <si>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</si>
  <si>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</si>
  <si>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</si>
  <si>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</si>
  <si>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</si>
  <si>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</si>
  <si>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</si>
  <si>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</si>
  <si>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</si>
  <si>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</si>
  <si>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</si>
  <si>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</si>
  <si>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</si>
  <si>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</si>
  <si>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</si>
  <si>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</si>
  <si>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</si>
  <si>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</si>
  <si>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</si>
  <si>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</si>
  <si>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</si>
  <si>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</si>
  <si>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</si>
  <si>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</si>
  <si>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</si>
  <si>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</si>
  <si>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</si>
  <si>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</si>
  <si>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</si>
  <si>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</si>
  <si>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</si>
  <si>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</si>
  <si>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</si>
  <si>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</si>
  <si>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</si>
  <si>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</si>
  <si>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</si>
  <si>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</si>
  <si>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</si>
  <si>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</si>
  <si>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</si>
  <si>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</si>
  <si>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</si>
  <si>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</si>
  <si>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</si>
  <si>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</si>
  <si>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</si>
  <si>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</si>
  <si>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</si>
  <si>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</si>
  <si>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</si>
  <si>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</si>
  <si>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</si>
  <si>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</si>
  <si>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</si>
  <si>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</si>
  <si>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ic2229</t>
  </si>
  <si>
    <t>インターカラー</t>
  </si>
  <si>
    <t>デリヘル版3（高宮菜々子）</t>
  </si>
  <si>
    <t>日本の出会い系番付第1位に推薦します</t>
  </si>
  <si>
    <t>lp07</t>
  </si>
  <si>
    <t>スポニチ関東</t>
  </si>
  <si>
    <t>4C終面全5段</t>
  </si>
  <si>
    <t>4月03日(土)</t>
  </si>
  <si>
    <t>ic2230</t>
  </si>
  <si>
    <t>スポニチ関西</t>
  </si>
  <si>
    <t>ic2231</t>
  </si>
  <si>
    <t>スポニチ西部</t>
  </si>
  <si>
    <t>ic2232</t>
  </si>
  <si>
    <t>スポニチ北海道</t>
  </si>
  <si>
    <t>ic2233</t>
  </si>
  <si>
    <t>(空電共通)</t>
  </si>
  <si>
    <t>空電</t>
  </si>
  <si>
    <t>空電 (共通)</t>
  </si>
  <si>
    <t>ic2234</t>
  </si>
  <si>
    <t>右女３（晶エリー）</t>
  </si>
  <si>
    <t>1日1回かんたん出会い隙間時間に少しだけでOK</t>
  </si>
  <si>
    <t>サンスポ関東</t>
  </si>
  <si>
    <t>4月04日(日)</t>
  </si>
  <si>
    <t>ic2235</t>
  </si>
  <si>
    <t>ic2236</t>
  </si>
  <si>
    <t>関東マップ版（--）</t>
  </si>
  <si>
    <t>女性会員が多数待機中</t>
  </si>
  <si>
    <t>lp01</t>
  </si>
  <si>
    <t>全5段</t>
  </si>
  <si>
    <t>ic2237</t>
  </si>
  <si>
    <t>ic2238</t>
  </si>
  <si>
    <t>サンスポ関西</t>
  </si>
  <si>
    <t>ic2239</t>
  </si>
  <si>
    <t>ic2240</t>
  </si>
  <si>
    <t>①求人風（高宮菜々子）</t>
  </si>
  <si>
    <t>①もう５０代の熟女だけど</t>
  </si>
  <si>
    <t>半2段・半3段つかみ10段保証</t>
  </si>
  <si>
    <t>1～10日</t>
  </si>
  <si>
    <t>ic2241</t>
  </si>
  <si>
    <t>②黒：右女3（晶エリー）</t>
  </si>
  <si>
    <t>②日本の出会い系番付第1位に推薦します</t>
  </si>
  <si>
    <t>11～20日</t>
  </si>
  <si>
    <t>ic2242</t>
  </si>
  <si>
    <t>③興奮版（広瀬結香）</t>
  </si>
  <si>
    <t>③1日1回かんたん出会い隙間時間に少しだけでOK</t>
  </si>
  <si>
    <t>21～31日</t>
  </si>
  <si>
    <t>ic2243</t>
  </si>
  <si>
    <t>ic2244</t>
  </si>
  <si>
    <t>ic2245</t>
  </si>
  <si>
    <t>ic2246</t>
  </si>
  <si>
    <t>ic2247</t>
  </si>
  <si>
    <t>ic2248</t>
  </si>
  <si>
    <t>デイリースポーツ関西</t>
  </si>
  <si>
    <t>半2段つかみ20段保証</t>
  </si>
  <si>
    <t>20段保証</t>
  </si>
  <si>
    <t>ic2249</t>
  </si>
  <si>
    <t>ic2250</t>
  </si>
  <si>
    <t>ic2251</t>
  </si>
  <si>
    <t>④大正版（高宮菜々子）</t>
  </si>
  <si>
    <t>④ねぇ昨日4人も会っちゃいましたよ</t>
  </si>
  <si>
    <t>ic2252</t>
  </si>
  <si>
    <t>ic2253</t>
  </si>
  <si>
    <t>スポーツ報知関東</t>
  </si>
  <si>
    <t>ic2254</t>
  </si>
  <si>
    <t>半3段つかみ20段保証</t>
  </si>
  <si>
    <t>ic2255</t>
  </si>
  <si>
    <t>右女３（広瀬結香）</t>
  </si>
  <si>
    <t>半5段つかみ20段保証</t>
  </si>
  <si>
    <t>ic2256</t>
  </si>
  <si>
    <t>ic2257</t>
  </si>
  <si>
    <t>ニッカン西部</t>
  </si>
  <si>
    <t>ic2258</t>
  </si>
  <si>
    <t>ic2259</t>
  </si>
  <si>
    <t>ic2260</t>
  </si>
  <si>
    <t>ic2261</t>
  </si>
  <si>
    <t>ニッカン北海道</t>
  </si>
  <si>
    <t>半2段つかみ10回以上</t>
  </si>
  <si>
    <t>ic2262</t>
  </si>
  <si>
    <t>②女性の方から積極的にアプローチしてくる！ダメならすぐ退会すればいいか！とりあえずやってみよう！</t>
  </si>
  <si>
    <t>ic2263</t>
  </si>
  <si>
    <t>求む！50歳以上の女性好き男性</t>
  </si>
  <si>
    <t>ic2264</t>
  </si>
  <si>
    <t>ic2265</t>
  </si>
  <si>
    <t>4月11日(日)</t>
  </si>
  <si>
    <t>ic2266</t>
  </si>
  <si>
    <t>ic2267</t>
  </si>
  <si>
    <t>4月23日(金)</t>
  </si>
  <si>
    <t>ic2268</t>
  </si>
  <si>
    <t>ic2269</t>
  </si>
  <si>
    <t>1C終面全5段</t>
  </si>
  <si>
    <t>4月10日(土)</t>
  </si>
  <si>
    <t>ic2270</t>
  </si>
  <si>
    <t>ic2271</t>
  </si>
  <si>
    <t>ic2272</t>
  </si>
  <si>
    <t>ic2273</t>
  </si>
  <si>
    <t>右女３（高宮菜々子）</t>
  </si>
  <si>
    <t>ニッカン関西</t>
  </si>
  <si>
    <t>4月17日(土)</t>
  </si>
  <si>
    <t>ic2274</t>
  </si>
  <si>
    <t>ic2275</t>
  </si>
  <si>
    <t>4月08日(木)</t>
  </si>
  <si>
    <t>ic2276</t>
  </si>
  <si>
    <t>ic2277</t>
  </si>
  <si>
    <t>4月30日(金)</t>
  </si>
  <si>
    <t>ic2278</t>
  </si>
  <si>
    <t>ic2279</t>
  </si>
  <si>
    <t>中京スポーツ</t>
  </si>
  <si>
    <t>ic2280</t>
  </si>
  <si>
    <t>ic2281</t>
  </si>
  <si>
    <t>ic2282</t>
  </si>
  <si>
    <t>ic2283</t>
  </si>
  <si>
    <t>九スポ</t>
  </si>
  <si>
    <t>ic2284</t>
  </si>
  <si>
    <t>ic2285</t>
  </si>
  <si>
    <t>東スポ・大スポ・九スポ・中京</t>
  </si>
  <si>
    <t>記事枠</t>
  </si>
  <si>
    <t>4月22日(木)</t>
  </si>
  <si>
    <t>ic2286</t>
  </si>
  <si>
    <t>ic2287</t>
  </si>
  <si>
    <t>ic2288</t>
  </si>
  <si>
    <t>新聞 TOTAL</t>
  </si>
  <si>
    <t>●雑誌 広告</t>
  </si>
  <si>
    <t>ad706</t>
  </si>
  <si>
    <t>アドライヴ</t>
  </si>
  <si>
    <t>いろいろ</t>
  </si>
  <si>
    <t>企画枠高宮菜々子さんメインA</t>
  </si>
  <si>
    <t>実話カタログ企画</t>
  </si>
  <si>
    <t>企画枠</t>
  </si>
  <si>
    <t>4月01日(木)</t>
  </si>
  <si>
    <t>ad707</t>
  </si>
  <si>
    <t>ad708</t>
  </si>
  <si>
    <t>楽楽出版</t>
  </si>
  <si>
    <t>5P元祖</t>
  </si>
  <si>
    <t>EXCITING MAX!HIGH-GRADE</t>
  </si>
  <si>
    <t>1C5P</t>
  </si>
  <si>
    <t>4月14日(水)</t>
  </si>
  <si>
    <t>ad709</t>
  </si>
  <si>
    <t>ad710</t>
  </si>
  <si>
    <t>大洋図書</t>
  </si>
  <si>
    <t>5P風俗ヘスティア(高宮菜々子さん)</t>
  </si>
  <si>
    <t>臨時増刊ラヴァーズ</t>
  </si>
  <si>
    <t>4月21日(水)</t>
  </si>
  <si>
    <t>ad711</t>
  </si>
  <si>
    <t>ad714</t>
  </si>
  <si>
    <t>徳間書店</t>
  </si>
  <si>
    <t>DVD-袋専用セリフアレンジ黒-ヘスティア</t>
  </si>
  <si>
    <t>アサヒ芸能.4W火</t>
  </si>
  <si>
    <t>DVD袋裏4C</t>
  </si>
  <si>
    <t>4月27日(火)</t>
  </si>
  <si>
    <t>ad715</t>
  </si>
  <si>
    <t>雑誌 TOTAL</t>
  </si>
  <si>
    <t>●DVD 広告</t>
  </si>
  <si>
    <t>pa557</t>
  </si>
  <si>
    <t>三和出版</t>
  </si>
  <si>
    <t>DVD4コマ-ヘスティア</t>
  </si>
  <si>
    <t>A4、CVS日版PB</t>
  </si>
  <si>
    <t>人妻日和</t>
  </si>
  <si>
    <t>DVD袋表4C</t>
  </si>
  <si>
    <t>4月26日(月)</t>
  </si>
  <si>
    <t>pa558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</si>
  <si>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</si>
  <si>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</si>
  <si>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</si>
  <si>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</si>
  <si>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</si>
  <si>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</si>
  <si>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</si>
  <si>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</si>
  <si>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4/8～4/30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</si>
  <si>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</si>
  <si>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</si>
  <si>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</si>
  <si>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</si>
  <si>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</si>
  <si>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</si>
  <si>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4/1～4/30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</si>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</sst>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6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2.2720742857143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45</v>
      </c>
      <c r="M6" s="80">
        <v>0</v>
      </c>
      <c r="N6" s="80">
        <v>187</v>
      </c>
      <c r="O6" s="91">
        <v>25</v>
      </c>
      <c r="P6" s="92">
        <v>0</v>
      </c>
      <c r="Q6" s="93">
        <f>O6+P6</f>
        <v>25</v>
      </c>
      <c r="R6" s="81">
        <f>IFERROR(Q6/N6,"-")</f>
        <v>0.13368983957219</v>
      </c>
      <c r="S6" s="80">
        <v>0</v>
      </c>
      <c r="T6" s="80">
        <v>9</v>
      </c>
      <c r="U6" s="81">
        <f>IFERROR(T6/(Q6),"-")</f>
        <v>0.36</v>
      </c>
      <c r="V6" s="82">
        <f>IFERROR(K6/SUM(Q6:Q10),"-")</f>
        <v>8139.5348837209</v>
      </c>
      <c r="W6" s="83">
        <v>5</v>
      </c>
      <c r="X6" s="81">
        <f>IF(Q6=0,"-",W6/Q6)</f>
        <v>0.2</v>
      </c>
      <c r="Y6" s="186">
        <v>71924</v>
      </c>
      <c r="Z6" s="187">
        <f>IFERROR(Y6/Q6,"-")</f>
        <v>2876.96</v>
      </c>
      <c r="AA6" s="187">
        <f>IFERROR(Y6/W6,"-")</f>
        <v>14384.8</v>
      </c>
      <c r="AB6" s="181">
        <f>SUM(Y6:Y10)-SUM(K6:K10)</f>
        <v>890452</v>
      </c>
      <c r="AC6" s="85">
        <f>SUM(Y6:Y10)/SUM(K6:K10)</f>
        <v>2.2720742857143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5</v>
      </c>
      <c r="AO6" s="101">
        <f>IF(Q6=0,"",IF(AN6=0,"",(AN6/Q6)))</f>
        <v>0.2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0.04</v>
      </c>
      <c r="AY6" s="106">
        <v>1</v>
      </c>
      <c r="AZ6" s="108">
        <f>IFERROR(AY6/AW6,"-")</f>
        <v>1</v>
      </c>
      <c r="BA6" s="109">
        <v>25000</v>
      </c>
      <c r="BB6" s="110">
        <f>IFERROR(BA6/AW6,"-")</f>
        <v>25000</v>
      </c>
      <c r="BC6" s="111"/>
      <c r="BD6" s="111"/>
      <c r="BE6" s="111">
        <v>1</v>
      </c>
      <c r="BF6" s="112">
        <v>5</v>
      </c>
      <c r="BG6" s="113">
        <f>IF(Q6=0,"",IF(BF6=0,"",(BF6/Q6)))</f>
        <v>0.2</v>
      </c>
      <c r="BH6" s="112">
        <v>1</v>
      </c>
      <c r="BI6" s="114">
        <f>IFERROR(BH6/BF6,"-")</f>
        <v>0.2</v>
      </c>
      <c r="BJ6" s="115">
        <v>20000</v>
      </c>
      <c r="BK6" s="116">
        <f>IFERROR(BJ6/BF6,"-")</f>
        <v>4000</v>
      </c>
      <c r="BL6" s="117"/>
      <c r="BM6" s="117"/>
      <c r="BN6" s="117">
        <v>1</v>
      </c>
      <c r="BO6" s="119">
        <v>10</v>
      </c>
      <c r="BP6" s="120">
        <f>IF(Q6=0,"",IF(BO6=0,"",(BO6/Q6)))</f>
        <v>0.4</v>
      </c>
      <c r="BQ6" s="121">
        <v>2</v>
      </c>
      <c r="BR6" s="122">
        <f>IFERROR(BQ6/BO6,"-")</f>
        <v>0.2</v>
      </c>
      <c r="BS6" s="123">
        <v>26000</v>
      </c>
      <c r="BT6" s="124">
        <f>IFERROR(BS6/BO6,"-")</f>
        <v>2600</v>
      </c>
      <c r="BU6" s="125"/>
      <c r="BV6" s="125"/>
      <c r="BW6" s="125">
        <v>2</v>
      </c>
      <c r="BX6" s="126">
        <v>4</v>
      </c>
      <c r="BY6" s="127">
        <f>IF(Q6=0,"",IF(BX6=0,"",(BX6/Q6)))</f>
        <v>0.16</v>
      </c>
      <c r="BZ6" s="128">
        <v>2</v>
      </c>
      <c r="CA6" s="129">
        <f>IFERROR(BZ6/BX6,"-")</f>
        <v>0.5</v>
      </c>
      <c r="CB6" s="130">
        <v>3924</v>
      </c>
      <c r="CC6" s="131">
        <f>IFERROR(CB6/BX6,"-")</f>
        <v>981</v>
      </c>
      <c r="CD6" s="132">
        <v>2</v>
      </c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5</v>
      </c>
      <c r="CQ6" s="141">
        <v>71924</v>
      </c>
      <c r="CR6" s="141">
        <v>25000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 t="s">
        <v>66</v>
      </c>
      <c r="I7" s="89" t="s">
        <v>63</v>
      </c>
      <c r="J7" s="190" t="s">
        <v>64</v>
      </c>
      <c r="K7" s="181"/>
      <c r="L7" s="80">
        <v>38</v>
      </c>
      <c r="M7" s="80">
        <v>0</v>
      </c>
      <c r="N7" s="80">
        <v>175</v>
      </c>
      <c r="O7" s="91">
        <v>17</v>
      </c>
      <c r="P7" s="92">
        <v>0</v>
      </c>
      <c r="Q7" s="93">
        <f>O7+P7</f>
        <v>17</v>
      </c>
      <c r="R7" s="81">
        <f>IFERROR(Q7/N7,"-")</f>
        <v>0.097142857142857</v>
      </c>
      <c r="S7" s="80">
        <v>2</v>
      </c>
      <c r="T7" s="80">
        <v>6</v>
      </c>
      <c r="U7" s="81">
        <f>IFERROR(T7/(Q7),"-")</f>
        <v>0.35294117647059</v>
      </c>
      <c r="V7" s="82"/>
      <c r="W7" s="83">
        <v>4</v>
      </c>
      <c r="X7" s="81">
        <f>IF(Q7=0,"-",W7/Q7)</f>
        <v>0.23529411764706</v>
      </c>
      <c r="Y7" s="186">
        <v>37924</v>
      </c>
      <c r="Z7" s="187">
        <f>IFERROR(Y7/Q7,"-")</f>
        <v>2230.8235294118</v>
      </c>
      <c r="AA7" s="187">
        <f>IFERROR(Y7/W7,"-")</f>
        <v>9481</v>
      </c>
      <c r="AB7" s="181"/>
      <c r="AC7" s="85"/>
      <c r="AD7" s="78"/>
      <c r="AE7" s="94">
        <v>1</v>
      </c>
      <c r="AF7" s="95">
        <f>IF(Q7=0,"",IF(AE7=0,"",(AE7/Q7)))</f>
        <v>0.058823529411765</v>
      </c>
      <c r="AG7" s="94">
        <v>1</v>
      </c>
      <c r="AH7" s="96">
        <f>IFERROR(AG7/AE7,"-")</f>
        <v>1</v>
      </c>
      <c r="AI7" s="97">
        <v>5000</v>
      </c>
      <c r="AJ7" s="98">
        <f>IFERROR(AI7/AE7,"-")</f>
        <v>5000</v>
      </c>
      <c r="AK7" s="99">
        <v>1</v>
      </c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4</v>
      </c>
      <c r="AX7" s="107">
        <f>IF(Q7=0,"",IF(AW7=0,"",(AW7/Q7)))</f>
        <v>0.23529411764706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3</v>
      </c>
      <c r="BG7" s="113">
        <f>IF(Q7=0,"",IF(BF7=0,"",(BF7/Q7)))</f>
        <v>0.17647058823529</v>
      </c>
      <c r="BH7" s="112">
        <v>1</v>
      </c>
      <c r="BI7" s="114">
        <f>IFERROR(BH7/BF7,"-")</f>
        <v>0.33333333333333</v>
      </c>
      <c r="BJ7" s="115">
        <v>924</v>
      </c>
      <c r="BK7" s="116">
        <f>IFERROR(BJ7/BF7,"-")</f>
        <v>308</v>
      </c>
      <c r="BL7" s="117">
        <v>1</v>
      </c>
      <c r="BM7" s="117"/>
      <c r="BN7" s="117"/>
      <c r="BO7" s="119">
        <v>6</v>
      </c>
      <c r="BP7" s="120">
        <f>IF(Q7=0,"",IF(BO7=0,"",(BO7/Q7)))</f>
        <v>0.35294117647059</v>
      </c>
      <c r="BQ7" s="121">
        <v>2</v>
      </c>
      <c r="BR7" s="122">
        <f>IFERROR(BQ7/BO7,"-")</f>
        <v>0.33333333333333</v>
      </c>
      <c r="BS7" s="123">
        <v>32000</v>
      </c>
      <c r="BT7" s="124">
        <f>IFERROR(BS7/BO7,"-")</f>
        <v>5333.3333333333</v>
      </c>
      <c r="BU7" s="125"/>
      <c r="BV7" s="125">
        <v>1</v>
      </c>
      <c r="BW7" s="125">
        <v>1</v>
      </c>
      <c r="BX7" s="126">
        <v>3</v>
      </c>
      <c r="BY7" s="127">
        <f>IF(Q7=0,"",IF(BX7=0,"",(BX7/Q7)))</f>
        <v>0.17647058823529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4</v>
      </c>
      <c r="CQ7" s="141">
        <v>37924</v>
      </c>
      <c r="CR7" s="141">
        <v>19000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68</v>
      </c>
      <c r="I8" s="89" t="s">
        <v>63</v>
      </c>
      <c r="J8" s="190" t="s">
        <v>64</v>
      </c>
      <c r="K8" s="181"/>
      <c r="L8" s="80">
        <v>17</v>
      </c>
      <c r="M8" s="80">
        <v>0</v>
      </c>
      <c r="N8" s="80">
        <v>58</v>
      </c>
      <c r="O8" s="91">
        <v>10</v>
      </c>
      <c r="P8" s="92">
        <v>0</v>
      </c>
      <c r="Q8" s="93">
        <f>O8+P8</f>
        <v>10</v>
      </c>
      <c r="R8" s="81">
        <f>IFERROR(Q8/N8,"-")</f>
        <v>0.17241379310345</v>
      </c>
      <c r="S8" s="80">
        <v>2</v>
      </c>
      <c r="T8" s="80">
        <v>2</v>
      </c>
      <c r="U8" s="81">
        <f>IFERROR(T8/(Q8),"-")</f>
        <v>0.2</v>
      </c>
      <c r="V8" s="82"/>
      <c r="W8" s="83">
        <v>2</v>
      </c>
      <c r="X8" s="81">
        <f>IF(Q8=0,"-",W8/Q8)</f>
        <v>0.2</v>
      </c>
      <c r="Y8" s="186">
        <v>92000</v>
      </c>
      <c r="Z8" s="187">
        <f>IFERROR(Y8/Q8,"-")</f>
        <v>9200</v>
      </c>
      <c r="AA8" s="187">
        <f>IFERROR(Y8/W8,"-")</f>
        <v>46000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>
        <v>1</v>
      </c>
      <c r="AX8" s="107">
        <f>IF(Q8=0,"",IF(AW8=0,"",(AW8/Q8)))</f>
        <v>0.1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5</v>
      </c>
      <c r="BG8" s="113">
        <f>IF(Q8=0,"",IF(BF8=0,"",(BF8/Q8)))</f>
        <v>0.5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</v>
      </c>
      <c r="BP8" s="120">
        <f>IF(Q8=0,"",IF(BO8=0,"",(BO8/Q8)))</f>
        <v>0.1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3</v>
      </c>
      <c r="BY8" s="127">
        <f>IF(Q8=0,"",IF(BX8=0,"",(BX8/Q8)))</f>
        <v>0.3</v>
      </c>
      <c r="BZ8" s="128">
        <v>2</v>
      </c>
      <c r="CA8" s="129">
        <f>IFERROR(BZ8/BX8,"-")</f>
        <v>0.66666666666667</v>
      </c>
      <c r="CB8" s="130">
        <v>92000</v>
      </c>
      <c r="CC8" s="131">
        <f>IFERROR(CB8/BX8,"-")</f>
        <v>30666.666666667</v>
      </c>
      <c r="CD8" s="132">
        <v>1</v>
      </c>
      <c r="CE8" s="132"/>
      <c r="CF8" s="132">
        <v>1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92000</v>
      </c>
      <c r="CR8" s="141">
        <v>89000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 t="s">
        <v>70</v>
      </c>
      <c r="I9" s="89" t="s">
        <v>63</v>
      </c>
      <c r="J9" s="190" t="s">
        <v>64</v>
      </c>
      <c r="K9" s="181"/>
      <c r="L9" s="80">
        <v>19</v>
      </c>
      <c r="M9" s="80">
        <v>0</v>
      </c>
      <c r="N9" s="80">
        <v>54</v>
      </c>
      <c r="O9" s="91">
        <v>9</v>
      </c>
      <c r="P9" s="92">
        <v>0</v>
      </c>
      <c r="Q9" s="93">
        <f>O9+P9</f>
        <v>9</v>
      </c>
      <c r="R9" s="81">
        <f>IFERROR(Q9/N9,"-")</f>
        <v>0.16666666666667</v>
      </c>
      <c r="S9" s="80">
        <v>2</v>
      </c>
      <c r="T9" s="80">
        <v>2</v>
      </c>
      <c r="U9" s="81">
        <f>IFERROR(T9/(Q9),"-")</f>
        <v>0.22222222222222</v>
      </c>
      <c r="V9" s="82"/>
      <c r="W9" s="83">
        <v>4</v>
      </c>
      <c r="X9" s="81">
        <f>IF(Q9=0,"-",W9/Q9)</f>
        <v>0.44444444444444</v>
      </c>
      <c r="Y9" s="186">
        <v>138476</v>
      </c>
      <c r="Z9" s="187">
        <f>IFERROR(Y9/Q9,"-")</f>
        <v>15386.222222222</v>
      </c>
      <c r="AA9" s="187">
        <f>IFERROR(Y9/W9,"-")</f>
        <v>34619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0.11111111111111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2</v>
      </c>
      <c r="BG9" s="113">
        <f>IF(Q9=0,"",IF(BF9=0,"",(BF9/Q9)))</f>
        <v>0.22222222222222</v>
      </c>
      <c r="BH9" s="112">
        <v>1</v>
      </c>
      <c r="BI9" s="114">
        <f>IFERROR(BH9/BF9,"-")</f>
        <v>0.5</v>
      </c>
      <c r="BJ9" s="115">
        <v>60000</v>
      </c>
      <c r="BK9" s="116">
        <f>IFERROR(BJ9/BF9,"-")</f>
        <v>30000</v>
      </c>
      <c r="BL9" s="117"/>
      <c r="BM9" s="117"/>
      <c r="BN9" s="117">
        <v>1</v>
      </c>
      <c r="BO9" s="119">
        <v>6</v>
      </c>
      <c r="BP9" s="120">
        <f>IF(Q9=0,"",IF(BO9=0,"",(BO9/Q9)))</f>
        <v>0.66666666666667</v>
      </c>
      <c r="BQ9" s="121">
        <v>3</v>
      </c>
      <c r="BR9" s="122">
        <f>IFERROR(BQ9/BO9,"-")</f>
        <v>0.5</v>
      </c>
      <c r="BS9" s="123">
        <v>78476</v>
      </c>
      <c r="BT9" s="124">
        <f>IFERROR(BS9/BO9,"-")</f>
        <v>13079.333333333</v>
      </c>
      <c r="BU9" s="125">
        <v>1</v>
      </c>
      <c r="BV9" s="125"/>
      <c r="BW9" s="125">
        <v>2</v>
      </c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4</v>
      </c>
      <c r="CQ9" s="141">
        <v>138476</v>
      </c>
      <c r="CR9" s="141">
        <v>60000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71</v>
      </c>
      <c r="C10" s="189" t="s">
        <v>58</v>
      </c>
      <c r="D10" s="189"/>
      <c r="E10" s="189" t="s">
        <v>72</v>
      </c>
      <c r="F10" s="189" t="s">
        <v>72</v>
      </c>
      <c r="G10" s="189" t="s">
        <v>73</v>
      </c>
      <c r="H10" s="89" t="s">
        <v>74</v>
      </c>
      <c r="I10" s="89"/>
      <c r="J10" s="89"/>
      <c r="K10" s="181"/>
      <c r="L10" s="80">
        <v>132</v>
      </c>
      <c r="M10" s="80">
        <v>95</v>
      </c>
      <c r="N10" s="80">
        <v>31</v>
      </c>
      <c r="O10" s="91">
        <v>25</v>
      </c>
      <c r="P10" s="92">
        <v>0</v>
      </c>
      <c r="Q10" s="93">
        <f>O10+P10</f>
        <v>25</v>
      </c>
      <c r="R10" s="81">
        <f>IFERROR(Q10/N10,"-")</f>
        <v>0.80645161290323</v>
      </c>
      <c r="S10" s="80">
        <v>3</v>
      </c>
      <c r="T10" s="80">
        <v>5</v>
      </c>
      <c r="U10" s="81">
        <f>IFERROR(T10/(Q10),"-")</f>
        <v>0.2</v>
      </c>
      <c r="V10" s="82"/>
      <c r="W10" s="83">
        <v>7</v>
      </c>
      <c r="X10" s="81">
        <f>IF(Q10=0,"-",W10/Q10)</f>
        <v>0.28</v>
      </c>
      <c r="Y10" s="186">
        <v>1250128</v>
      </c>
      <c r="Z10" s="187">
        <f>IFERROR(Y10/Q10,"-")</f>
        <v>50005.12</v>
      </c>
      <c r="AA10" s="187">
        <f>IFERROR(Y10/W10,"-")</f>
        <v>178589.71428571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0.04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4</v>
      </c>
      <c r="BG10" s="113">
        <f>IF(Q10=0,"",IF(BF10=0,"",(BF10/Q10)))</f>
        <v>0.16</v>
      </c>
      <c r="BH10" s="112">
        <v>1</v>
      </c>
      <c r="BI10" s="114">
        <f>IFERROR(BH10/BF10,"-")</f>
        <v>0.25</v>
      </c>
      <c r="BJ10" s="115">
        <v>763128</v>
      </c>
      <c r="BK10" s="116">
        <f>IFERROR(BJ10/BF10,"-")</f>
        <v>190782</v>
      </c>
      <c r="BL10" s="117"/>
      <c r="BM10" s="117"/>
      <c r="BN10" s="117">
        <v>1</v>
      </c>
      <c r="BO10" s="119">
        <v>12</v>
      </c>
      <c r="BP10" s="120">
        <f>IF(Q10=0,"",IF(BO10=0,"",(BO10/Q10)))</f>
        <v>0.48</v>
      </c>
      <c r="BQ10" s="121">
        <v>4</v>
      </c>
      <c r="BR10" s="122">
        <f>IFERROR(BQ10/BO10,"-")</f>
        <v>0.33333333333333</v>
      </c>
      <c r="BS10" s="123">
        <v>135000</v>
      </c>
      <c r="BT10" s="124">
        <f>IFERROR(BS10/BO10,"-")</f>
        <v>11250</v>
      </c>
      <c r="BU10" s="125">
        <v>2</v>
      </c>
      <c r="BV10" s="125"/>
      <c r="BW10" s="125">
        <v>2</v>
      </c>
      <c r="BX10" s="126">
        <v>6</v>
      </c>
      <c r="BY10" s="127">
        <f>IF(Q10=0,"",IF(BX10=0,"",(BX10/Q10)))</f>
        <v>0.24</v>
      </c>
      <c r="BZ10" s="128">
        <v>2</v>
      </c>
      <c r="CA10" s="129">
        <f>IFERROR(BZ10/BX10,"-")</f>
        <v>0.33333333333333</v>
      </c>
      <c r="CB10" s="130">
        <v>187000</v>
      </c>
      <c r="CC10" s="131">
        <f>IFERROR(CB10/BX10,"-")</f>
        <v>31166.666666667</v>
      </c>
      <c r="CD10" s="132"/>
      <c r="CE10" s="132"/>
      <c r="CF10" s="132">
        <v>2</v>
      </c>
      <c r="CG10" s="133">
        <v>2</v>
      </c>
      <c r="CH10" s="134">
        <f>IF(Q10=0,"",IF(CG10=0,"",(CG10/Q10)))</f>
        <v>0.08</v>
      </c>
      <c r="CI10" s="135">
        <v>2</v>
      </c>
      <c r="CJ10" s="136">
        <f>IFERROR(CI10/CG10,"-")</f>
        <v>1</v>
      </c>
      <c r="CK10" s="137">
        <v>348000</v>
      </c>
      <c r="CL10" s="138">
        <f>IFERROR(CK10/CG10,"-")</f>
        <v>174000</v>
      </c>
      <c r="CM10" s="139">
        <v>1</v>
      </c>
      <c r="CN10" s="139"/>
      <c r="CO10" s="139">
        <v>1</v>
      </c>
      <c r="CP10" s="140">
        <v>7</v>
      </c>
      <c r="CQ10" s="141">
        <v>1250128</v>
      </c>
      <c r="CR10" s="141">
        <v>763128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>
        <f>AC11</f>
        <v>1.5298245614035</v>
      </c>
      <c r="B11" s="189" t="s">
        <v>75</v>
      </c>
      <c r="C11" s="189" t="s">
        <v>58</v>
      </c>
      <c r="D11" s="189"/>
      <c r="E11" s="189" t="s">
        <v>76</v>
      </c>
      <c r="F11" s="189" t="s">
        <v>77</v>
      </c>
      <c r="G11" s="189" t="s">
        <v>61</v>
      </c>
      <c r="H11" s="89" t="s">
        <v>78</v>
      </c>
      <c r="I11" s="89" t="s">
        <v>63</v>
      </c>
      <c r="J11" s="191" t="s">
        <v>79</v>
      </c>
      <c r="K11" s="181">
        <v>570000</v>
      </c>
      <c r="L11" s="80">
        <v>24</v>
      </c>
      <c r="M11" s="80">
        <v>0</v>
      </c>
      <c r="N11" s="80">
        <v>74</v>
      </c>
      <c r="O11" s="91">
        <v>6</v>
      </c>
      <c r="P11" s="92">
        <v>0</v>
      </c>
      <c r="Q11" s="93">
        <f>O11+P11</f>
        <v>6</v>
      </c>
      <c r="R11" s="81">
        <f>IFERROR(Q11/N11,"-")</f>
        <v>0.081081081081081</v>
      </c>
      <c r="S11" s="80">
        <v>0</v>
      </c>
      <c r="T11" s="80">
        <v>2</v>
      </c>
      <c r="U11" s="81">
        <f>IFERROR(T11/(Q11),"-")</f>
        <v>0.33333333333333</v>
      </c>
      <c r="V11" s="82">
        <f>IFERROR(K11/SUM(Q11:Q16),"-")</f>
        <v>14250</v>
      </c>
      <c r="W11" s="83">
        <v>2</v>
      </c>
      <c r="X11" s="81">
        <f>IF(Q11=0,"-",W11/Q11)</f>
        <v>0.33333333333333</v>
      </c>
      <c r="Y11" s="186">
        <v>13000</v>
      </c>
      <c r="Z11" s="187">
        <f>IFERROR(Y11/Q11,"-")</f>
        <v>2166.6666666667</v>
      </c>
      <c r="AA11" s="187">
        <f>IFERROR(Y11/W11,"-")</f>
        <v>6500</v>
      </c>
      <c r="AB11" s="181">
        <f>SUM(Y11:Y16)-SUM(K11:K16)</f>
        <v>302000</v>
      </c>
      <c r="AC11" s="85">
        <f>SUM(Y11:Y16)/SUM(K11:K16)</f>
        <v>1.5298245614035</v>
      </c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0.16666666666667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2</v>
      </c>
      <c r="BG11" s="113">
        <f>IF(Q11=0,"",IF(BF11=0,"",(BF11/Q11)))</f>
        <v>0.33333333333333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2</v>
      </c>
      <c r="BP11" s="120">
        <f>IF(Q11=0,"",IF(BO11=0,"",(BO11/Q11)))</f>
        <v>0.33333333333333</v>
      </c>
      <c r="BQ11" s="121">
        <v>1</v>
      </c>
      <c r="BR11" s="122">
        <f>IFERROR(BQ11/BO11,"-")</f>
        <v>0.5</v>
      </c>
      <c r="BS11" s="123">
        <v>3000</v>
      </c>
      <c r="BT11" s="124">
        <f>IFERROR(BS11/BO11,"-")</f>
        <v>1500</v>
      </c>
      <c r="BU11" s="125">
        <v>1</v>
      </c>
      <c r="BV11" s="125"/>
      <c r="BW11" s="125"/>
      <c r="BX11" s="126">
        <v>1</v>
      </c>
      <c r="BY11" s="127">
        <f>IF(Q11=0,"",IF(BX11=0,"",(BX11/Q11)))</f>
        <v>0.16666666666667</v>
      </c>
      <c r="BZ11" s="128">
        <v>1</v>
      </c>
      <c r="CA11" s="129">
        <f>IFERROR(BZ11/BX11,"-")</f>
        <v>1</v>
      </c>
      <c r="CB11" s="130">
        <v>10000</v>
      </c>
      <c r="CC11" s="131">
        <f>IFERROR(CB11/BX11,"-")</f>
        <v>10000</v>
      </c>
      <c r="CD11" s="132">
        <v>1</v>
      </c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2</v>
      </c>
      <c r="CQ11" s="141">
        <v>13000</v>
      </c>
      <c r="CR11" s="141">
        <v>10000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80</v>
      </c>
      <c r="C12" s="189" t="s">
        <v>58</v>
      </c>
      <c r="D12" s="189"/>
      <c r="E12" s="189" t="s">
        <v>76</v>
      </c>
      <c r="F12" s="189" t="s">
        <v>77</v>
      </c>
      <c r="G12" s="189" t="s">
        <v>73</v>
      </c>
      <c r="H12" s="89"/>
      <c r="I12" s="89"/>
      <c r="J12" s="89"/>
      <c r="K12" s="181"/>
      <c r="L12" s="80">
        <v>58</v>
      </c>
      <c r="M12" s="80">
        <v>38</v>
      </c>
      <c r="N12" s="80">
        <v>19</v>
      </c>
      <c r="O12" s="91">
        <v>12</v>
      </c>
      <c r="P12" s="92">
        <v>0</v>
      </c>
      <c r="Q12" s="93">
        <f>O12+P12</f>
        <v>12</v>
      </c>
      <c r="R12" s="81">
        <f>IFERROR(Q12/N12,"-")</f>
        <v>0.63157894736842</v>
      </c>
      <c r="S12" s="80">
        <v>2</v>
      </c>
      <c r="T12" s="80">
        <v>3</v>
      </c>
      <c r="U12" s="81">
        <f>IFERROR(T12/(Q12),"-")</f>
        <v>0.25</v>
      </c>
      <c r="V12" s="82"/>
      <c r="W12" s="83">
        <v>2</v>
      </c>
      <c r="X12" s="81">
        <f>IF(Q12=0,"-",W12/Q12)</f>
        <v>0.16666666666667</v>
      </c>
      <c r="Y12" s="186">
        <v>202000</v>
      </c>
      <c r="Z12" s="187">
        <f>IFERROR(Y12/Q12,"-")</f>
        <v>16833.333333333</v>
      </c>
      <c r="AA12" s="187">
        <f>IFERROR(Y12/W12,"-")</f>
        <v>101000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4</v>
      </c>
      <c r="BG12" s="113">
        <f>IF(Q12=0,"",IF(BF12=0,"",(BF12/Q12)))</f>
        <v>0.33333333333333</v>
      </c>
      <c r="BH12" s="112">
        <v>1</v>
      </c>
      <c r="BI12" s="114">
        <f>IFERROR(BH12/BF12,"-")</f>
        <v>0.25</v>
      </c>
      <c r="BJ12" s="115">
        <v>42500</v>
      </c>
      <c r="BK12" s="116">
        <f>IFERROR(BJ12/BF12,"-")</f>
        <v>10625</v>
      </c>
      <c r="BL12" s="117"/>
      <c r="BM12" s="117"/>
      <c r="BN12" s="117">
        <v>1</v>
      </c>
      <c r="BO12" s="119">
        <v>5</v>
      </c>
      <c r="BP12" s="120">
        <f>IF(Q12=0,"",IF(BO12=0,"",(BO12/Q12)))</f>
        <v>0.41666666666667</v>
      </c>
      <c r="BQ12" s="121">
        <v>1</v>
      </c>
      <c r="BR12" s="122">
        <f>IFERROR(BQ12/BO12,"-")</f>
        <v>0.2</v>
      </c>
      <c r="BS12" s="123">
        <v>190000</v>
      </c>
      <c r="BT12" s="124">
        <f>IFERROR(BS12/BO12,"-")</f>
        <v>38000</v>
      </c>
      <c r="BU12" s="125"/>
      <c r="BV12" s="125"/>
      <c r="BW12" s="125">
        <v>1</v>
      </c>
      <c r="BX12" s="126">
        <v>3</v>
      </c>
      <c r="BY12" s="127">
        <f>IF(Q12=0,"",IF(BX12=0,"",(BX12/Q12)))</f>
        <v>0.25</v>
      </c>
      <c r="BZ12" s="128">
        <v>1</v>
      </c>
      <c r="CA12" s="129">
        <f>IFERROR(BZ12/BX12,"-")</f>
        <v>0.33333333333333</v>
      </c>
      <c r="CB12" s="130">
        <v>12000</v>
      </c>
      <c r="CC12" s="131">
        <f>IFERROR(CB12/BX12,"-")</f>
        <v>4000</v>
      </c>
      <c r="CD12" s="132"/>
      <c r="CE12" s="132"/>
      <c r="CF12" s="132">
        <v>1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2</v>
      </c>
      <c r="CQ12" s="141">
        <v>202000</v>
      </c>
      <c r="CR12" s="141">
        <v>190000</v>
      </c>
      <c r="CS12" s="141"/>
      <c r="CT12" s="142" t="str">
        <f>IF(AND(CR12=0,CS12=0),"",IF(AND(CR12&lt;=100000,CS12&lt;=100000),"",IF(CR12/CQ12&gt;0.7,"男高",IF(CS12/CQ12&gt;0.7,"女高",""))))</f>
        <v>男高</v>
      </c>
    </row>
    <row r="13" spans="1:99">
      <c r="A13" s="79"/>
      <c r="B13" s="189" t="s">
        <v>81</v>
      </c>
      <c r="C13" s="189" t="s">
        <v>58</v>
      </c>
      <c r="D13" s="189"/>
      <c r="E13" s="189" t="s">
        <v>82</v>
      </c>
      <c r="F13" s="189" t="s">
        <v>83</v>
      </c>
      <c r="G13" s="189" t="s">
        <v>84</v>
      </c>
      <c r="H13" s="89" t="s">
        <v>78</v>
      </c>
      <c r="I13" s="89" t="s">
        <v>85</v>
      </c>
      <c r="J13" s="190" t="s">
        <v>64</v>
      </c>
      <c r="K13" s="181"/>
      <c r="L13" s="80">
        <v>16</v>
      </c>
      <c r="M13" s="80">
        <v>0</v>
      </c>
      <c r="N13" s="80">
        <v>112</v>
      </c>
      <c r="O13" s="91">
        <v>2</v>
      </c>
      <c r="P13" s="92">
        <v>0</v>
      </c>
      <c r="Q13" s="93">
        <f>O13+P13</f>
        <v>2</v>
      </c>
      <c r="R13" s="81">
        <f>IFERROR(Q13/N13,"-")</f>
        <v>0.017857142857143</v>
      </c>
      <c r="S13" s="80">
        <v>0</v>
      </c>
      <c r="T13" s="80">
        <v>1</v>
      </c>
      <c r="U13" s="81">
        <f>IFERROR(T13/(Q13),"-")</f>
        <v>0.5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0.5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1</v>
      </c>
      <c r="BP13" s="120">
        <f>IF(Q13=0,"",IF(BO13=0,"",(BO13/Q13)))</f>
        <v>0.5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86</v>
      </c>
      <c r="C14" s="189" t="s">
        <v>58</v>
      </c>
      <c r="D14" s="189"/>
      <c r="E14" s="189" t="s">
        <v>82</v>
      </c>
      <c r="F14" s="189" t="s">
        <v>83</v>
      </c>
      <c r="G14" s="189" t="s">
        <v>73</v>
      </c>
      <c r="H14" s="89"/>
      <c r="I14" s="89"/>
      <c r="J14" s="89"/>
      <c r="K14" s="181"/>
      <c r="L14" s="80">
        <v>33</v>
      </c>
      <c r="M14" s="80">
        <v>28</v>
      </c>
      <c r="N14" s="80">
        <v>13</v>
      </c>
      <c r="O14" s="91">
        <v>8</v>
      </c>
      <c r="P14" s="92">
        <v>0</v>
      </c>
      <c r="Q14" s="93">
        <f>O14+P14</f>
        <v>8</v>
      </c>
      <c r="R14" s="81">
        <f>IFERROR(Q14/N14,"-")</f>
        <v>0.61538461538462</v>
      </c>
      <c r="S14" s="80">
        <v>0</v>
      </c>
      <c r="T14" s="80">
        <v>3</v>
      </c>
      <c r="U14" s="81">
        <f>IFERROR(T14/(Q14),"-")</f>
        <v>0.375</v>
      </c>
      <c r="V14" s="82"/>
      <c r="W14" s="83">
        <v>1</v>
      </c>
      <c r="X14" s="81">
        <f>IF(Q14=0,"-",W14/Q14)</f>
        <v>0.125</v>
      </c>
      <c r="Y14" s="186">
        <v>9000</v>
      </c>
      <c r="Z14" s="187">
        <f>IFERROR(Y14/Q14,"-")</f>
        <v>1125</v>
      </c>
      <c r="AA14" s="187">
        <f>IFERROR(Y14/W14,"-")</f>
        <v>9000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0.125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4</v>
      </c>
      <c r="BP14" s="120">
        <f>IF(Q14=0,"",IF(BO14=0,"",(BO14/Q14)))</f>
        <v>0.5</v>
      </c>
      <c r="BQ14" s="121">
        <v>1</v>
      </c>
      <c r="BR14" s="122">
        <f>IFERROR(BQ14/BO14,"-")</f>
        <v>0.25</v>
      </c>
      <c r="BS14" s="123">
        <v>9000</v>
      </c>
      <c r="BT14" s="124">
        <f>IFERROR(BS14/BO14,"-")</f>
        <v>2250</v>
      </c>
      <c r="BU14" s="125"/>
      <c r="BV14" s="125"/>
      <c r="BW14" s="125">
        <v>1</v>
      </c>
      <c r="BX14" s="126">
        <v>3</v>
      </c>
      <c r="BY14" s="127">
        <f>IF(Q14=0,"",IF(BX14=0,"",(BX14/Q14)))</f>
        <v>0.375</v>
      </c>
      <c r="BZ14" s="128">
        <v>1</v>
      </c>
      <c r="CA14" s="129">
        <f>IFERROR(BZ14/BX14,"-")</f>
        <v>0.33333333333333</v>
      </c>
      <c r="CB14" s="130">
        <v>3000</v>
      </c>
      <c r="CC14" s="131">
        <f>IFERROR(CB14/BX14,"-")</f>
        <v>1000</v>
      </c>
      <c r="CD14" s="132">
        <v>1</v>
      </c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1</v>
      </c>
      <c r="CQ14" s="141">
        <v>9000</v>
      </c>
      <c r="CR14" s="141">
        <v>9000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87</v>
      </c>
      <c r="C15" s="189" t="s">
        <v>58</v>
      </c>
      <c r="D15" s="189"/>
      <c r="E15" s="189" t="s">
        <v>76</v>
      </c>
      <c r="F15" s="189" t="s">
        <v>77</v>
      </c>
      <c r="G15" s="189" t="s">
        <v>61</v>
      </c>
      <c r="H15" s="89" t="s">
        <v>88</v>
      </c>
      <c r="I15" s="89" t="s">
        <v>85</v>
      </c>
      <c r="J15" s="190" t="s">
        <v>64</v>
      </c>
      <c r="K15" s="181"/>
      <c r="L15" s="80">
        <v>15</v>
      </c>
      <c r="M15" s="80">
        <v>0</v>
      </c>
      <c r="N15" s="80">
        <v>48</v>
      </c>
      <c r="O15" s="91">
        <v>7</v>
      </c>
      <c r="P15" s="92">
        <v>0</v>
      </c>
      <c r="Q15" s="93">
        <f>O15+P15</f>
        <v>7</v>
      </c>
      <c r="R15" s="81">
        <f>IFERROR(Q15/N15,"-")</f>
        <v>0.14583333333333</v>
      </c>
      <c r="S15" s="80">
        <v>2</v>
      </c>
      <c r="T15" s="80">
        <v>3</v>
      </c>
      <c r="U15" s="81">
        <f>IFERROR(T15/(Q15),"-")</f>
        <v>0.42857142857143</v>
      </c>
      <c r="V15" s="82"/>
      <c r="W15" s="83">
        <v>3</v>
      </c>
      <c r="X15" s="81">
        <f>IF(Q15=0,"-",W15/Q15)</f>
        <v>0.42857142857143</v>
      </c>
      <c r="Y15" s="186">
        <v>266000</v>
      </c>
      <c r="Z15" s="187">
        <f>IFERROR(Y15/Q15,"-")</f>
        <v>38000</v>
      </c>
      <c r="AA15" s="187">
        <f>IFERROR(Y15/W15,"-")</f>
        <v>88666.666666667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1</v>
      </c>
      <c r="AO15" s="101">
        <f>IF(Q15=0,"",IF(AN15=0,"",(AN15/Q15)))</f>
        <v>0.14285714285714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2</v>
      </c>
      <c r="BG15" s="113">
        <f>IF(Q15=0,"",IF(BF15=0,"",(BF15/Q15)))</f>
        <v>0.28571428571429</v>
      </c>
      <c r="BH15" s="112">
        <v>1</v>
      </c>
      <c r="BI15" s="114">
        <f>IFERROR(BH15/BF15,"-")</f>
        <v>0.5</v>
      </c>
      <c r="BJ15" s="115">
        <v>3000</v>
      </c>
      <c r="BK15" s="116">
        <f>IFERROR(BJ15/BF15,"-")</f>
        <v>1500</v>
      </c>
      <c r="BL15" s="117">
        <v>1</v>
      </c>
      <c r="BM15" s="117"/>
      <c r="BN15" s="117"/>
      <c r="BO15" s="119">
        <v>1</v>
      </c>
      <c r="BP15" s="120">
        <f>IF(Q15=0,"",IF(BO15=0,"",(BO15/Q15)))</f>
        <v>0.14285714285714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3</v>
      </c>
      <c r="BY15" s="127">
        <f>IF(Q15=0,"",IF(BX15=0,"",(BX15/Q15)))</f>
        <v>0.42857142857143</v>
      </c>
      <c r="BZ15" s="128">
        <v>2</v>
      </c>
      <c r="CA15" s="129">
        <f>IFERROR(BZ15/BX15,"-")</f>
        <v>0.66666666666667</v>
      </c>
      <c r="CB15" s="130">
        <v>263000</v>
      </c>
      <c r="CC15" s="131">
        <f>IFERROR(CB15/BX15,"-")</f>
        <v>87666.666666667</v>
      </c>
      <c r="CD15" s="132">
        <v>1</v>
      </c>
      <c r="CE15" s="132"/>
      <c r="CF15" s="132">
        <v>1</v>
      </c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3</v>
      </c>
      <c r="CQ15" s="141">
        <v>266000</v>
      </c>
      <c r="CR15" s="141">
        <v>253000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/>
      <c r="B16" s="189" t="s">
        <v>89</v>
      </c>
      <c r="C16" s="189" t="s">
        <v>58</v>
      </c>
      <c r="D16" s="189"/>
      <c r="E16" s="189" t="s">
        <v>76</v>
      </c>
      <c r="F16" s="189" t="s">
        <v>77</v>
      </c>
      <c r="G16" s="189" t="s">
        <v>73</v>
      </c>
      <c r="H16" s="89"/>
      <c r="I16" s="89"/>
      <c r="J16" s="89"/>
      <c r="K16" s="181"/>
      <c r="L16" s="80">
        <v>39</v>
      </c>
      <c r="M16" s="80">
        <v>29</v>
      </c>
      <c r="N16" s="80">
        <v>5</v>
      </c>
      <c r="O16" s="91">
        <v>5</v>
      </c>
      <c r="P16" s="92">
        <v>0</v>
      </c>
      <c r="Q16" s="93">
        <f>O16+P16</f>
        <v>5</v>
      </c>
      <c r="R16" s="81">
        <f>IFERROR(Q16/N16,"-")</f>
        <v>1</v>
      </c>
      <c r="S16" s="80">
        <v>1</v>
      </c>
      <c r="T16" s="80">
        <v>2</v>
      </c>
      <c r="U16" s="81">
        <f>IFERROR(T16/(Q16),"-")</f>
        <v>0.4</v>
      </c>
      <c r="V16" s="82"/>
      <c r="W16" s="83">
        <v>2</v>
      </c>
      <c r="X16" s="81">
        <f>IF(Q16=0,"-",W16/Q16)</f>
        <v>0.4</v>
      </c>
      <c r="Y16" s="186">
        <v>382000</v>
      </c>
      <c r="Z16" s="187">
        <f>IFERROR(Y16/Q16,"-")</f>
        <v>76400</v>
      </c>
      <c r="AA16" s="187">
        <f>IFERROR(Y16/W16,"-")</f>
        <v>191000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>
        <v>3</v>
      </c>
      <c r="BG16" s="113">
        <f>IF(Q16=0,"",IF(BF16=0,"",(BF16/Q16)))</f>
        <v>0.6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1</v>
      </c>
      <c r="BP16" s="120">
        <f>IF(Q16=0,"",IF(BO16=0,"",(BO16/Q16)))</f>
        <v>0.2</v>
      </c>
      <c r="BQ16" s="121">
        <v>1</v>
      </c>
      <c r="BR16" s="122">
        <f>IFERROR(BQ16/BO16,"-")</f>
        <v>1</v>
      </c>
      <c r="BS16" s="123">
        <v>6000</v>
      </c>
      <c r="BT16" s="124">
        <f>IFERROR(BS16/BO16,"-")</f>
        <v>6000</v>
      </c>
      <c r="BU16" s="125"/>
      <c r="BV16" s="125">
        <v>1</v>
      </c>
      <c r="BW16" s="125"/>
      <c r="BX16" s="126"/>
      <c r="BY16" s="127">
        <f>IF(Q16=0,"",IF(BX16=0,"",(BX16/Q16)))</f>
        <v>0</v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>
        <v>1</v>
      </c>
      <c r="CH16" s="134">
        <f>IF(Q16=0,"",IF(CG16=0,"",(CG16/Q16)))</f>
        <v>0.2</v>
      </c>
      <c r="CI16" s="135">
        <v>1</v>
      </c>
      <c r="CJ16" s="136">
        <f>IFERROR(CI16/CG16,"-")</f>
        <v>1</v>
      </c>
      <c r="CK16" s="137">
        <v>376000</v>
      </c>
      <c r="CL16" s="138">
        <f>IFERROR(CK16/CG16,"-")</f>
        <v>376000</v>
      </c>
      <c r="CM16" s="139"/>
      <c r="CN16" s="139"/>
      <c r="CO16" s="139">
        <v>1</v>
      </c>
      <c r="CP16" s="140">
        <v>2</v>
      </c>
      <c r="CQ16" s="141">
        <v>382000</v>
      </c>
      <c r="CR16" s="141">
        <v>376000</v>
      </c>
      <c r="CS16" s="141"/>
      <c r="CT16" s="142" t="str">
        <f>IF(AND(CR16=0,CS16=0),"",IF(AND(CR16&lt;=100000,CS16&lt;=100000),"",IF(CR16/CQ16&gt;0.7,"男高",IF(CS16/CQ16&gt;0.7,"女高",""))))</f>
        <v>男高</v>
      </c>
    </row>
    <row r="17" spans="1:99">
      <c r="A17" s="79">
        <f>AC17</f>
        <v>0.46133333333333</v>
      </c>
      <c r="B17" s="189" t="s">
        <v>90</v>
      </c>
      <c r="C17" s="189" t="s">
        <v>58</v>
      </c>
      <c r="D17" s="189"/>
      <c r="E17" s="189" t="s">
        <v>91</v>
      </c>
      <c r="F17" s="189" t="s">
        <v>92</v>
      </c>
      <c r="G17" s="189" t="s">
        <v>84</v>
      </c>
      <c r="H17" s="89" t="s">
        <v>78</v>
      </c>
      <c r="I17" s="89" t="s">
        <v>93</v>
      </c>
      <c r="J17" s="89" t="s">
        <v>94</v>
      </c>
      <c r="K17" s="181">
        <v>375000</v>
      </c>
      <c r="L17" s="80">
        <v>0</v>
      </c>
      <c r="M17" s="80">
        <v>0</v>
      </c>
      <c r="N17" s="80">
        <v>2</v>
      </c>
      <c r="O17" s="91">
        <v>0</v>
      </c>
      <c r="P17" s="92">
        <v>0</v>
      </c>
      <c r="Q17" s="93">
        <f>O17+P17</f>
        <v>0</v>
      </c>
      <c r="R17" s="81">
        <f>IFERROR(Q17/N17,"-")</f>
        <v>0</v>
      </c>
      <c r="S17" s="80">
        <v>0</v>
      </c>
      <c r="T17" s="80">
        <v>0</v>
      </c>
      <c r="U17" s="81" t="str">
        <f>IFERROR(T17/(Q17),"-")</f>
        <v>-</v>
      </c>
      <c r="V17" s="82">
        <f>IFERROR(K17/SUM(Q17:Q24),"-")</f>
        <v>11363.636363636</v>
      </c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>
        <f>SUM(Y17:Y24)-SUM(K17:K24)</f>
        <v>-202000</v>
      </c>
      <c r="AC17" s="85">
        <f>SUM(Y17:Y24)/SUM(K17:K24)</f>
        <v>0.46133333333333</v>
      </c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95</v>
      </c>
      <c r="C18" s="189" t="s">
        <v>58</v>
      </c>
      <c r="D18" s="189"/>
      <c r="E18" s="189" t="s">
        <v>96</v>
      </c>
      <c r="F18" s="189" t="s">
        <v>97</v>
      </c>
      <c r="G18" s="189" t="s">
        <v>61</v>
      </c>
      <c r="H18" s="89"/>
      <c r="I18" s="89" t="s">
        <v>93</v>
      </c>
      <c r="J18" s="89" t="s">
        <v>98</v>
      </c>
      <c r="K18" s="181"/>
      <c r="L18" s="80">
        <v>15</v>
      </c>
      <c r="M18" s="80">
        <v>0</v>
      </c>
      <c r="N18" s="80">
        <v>30</v>
      </c>
      <c r="O18" s="91">
        <v>4</v>
      </c>
      <c r="P18" s="92">
        <v>0</v>
      </c>
      <c r="Q18" s="93">
        <f>O18+P18</f>
        <v>4</v>
      </c>
      <c r="R18" s="81">
        <f>IFERROR(Q18/N18,"-")</f>
        <v>0.13333333333333</v>
      </c>
      <c r="S18" s="80">
        <v>0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1</v>
      </c>
      <c r="BG18" s="113">
        <f>IF(Q18=0,"",IF(BF18=0,"",(BF18/Q18)))</f>
        <v>0.25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2</v>
      </c>
      <c r="BP18" s="120">
        <f>IF(Q18=0,"",IF(BO18=0,"",(BO18/Q18)))</f>
        <v>0.5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/>
      <c r="BY18" s="127">
        <f>IF(Q18=0,"",IF(BX18=0,"",(BX18/Q18)))</f>
        <v>0</v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>
        <v>1</v>
      </c>
      <c r="CH18" s="134">
        <f>IF(Q18=0,"",IF(CG18=0,"",(CG18/Q18)))</f>
        <v>0.25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99</v>
      </c>
      <c r="C19" s="189" t="s">
        <v>58</v>
      </c>
      <c r="D19" s="189"/>
      <c r="E19" s="189" t="s">
        <v>100</v>
      </c>
      <c r="F19" s="189" t="s">
        <v>101</v>
      </c>
      <c r="G19" s="189" t="s">
        <v>84</v>
      </c>
      <c r="H19" s="89"/>
      <c r="I19" s="89" t="s">
        <v>93</v>
      </c>
      <c r="J19" s="89" t="s">
        <v>102</v>
      </c>
      <c r="K19" s="181"/>
      <c r="L19" s="80">
        <v>14</v>
      </c>
      <c r="M19" s="80">
        <v>0</v>
      </c>
      <c r="N19" s="80">
        <v>53</v>
      </c>
      <c r="O19" s="91">
        <v>3</v>
      </c>
      <c r="P19" s="92">
        <v>0</v>
      </c>
      <c r="Q19" s="93">
        <f>O19+P19</f>
        <v>3</v>
      </c>
      <c r="R19" s="81">
        <f>IFERROR(Q19/N19,"-")</f>
        <v>0.056603773584906</v>
      </c>
      <c r="S19" s="80">
        <v>0</v>
      </c>
      <c r="T19" s="80">
        <v>0</v>
      </c>
      <c r="U19" s="81">
        <f>IFERROR(T19/(Q19),"-")</f>
        <v>0</v>
      </c>
      <c r="V19" s="82"/>
      <c r="W19" s="83">
        <v>1</v>
      </c>
      <c r="X19" s="81">
        <f>IF(Q19=0,"-",W19/Q19)</f>
        <v>0.33333333333333</v>
      </c>
      <c r="Y19" s="186">
        <v>45000</v>
      </c>
      <c r="Z19" s="187">
        <f>IFERROR(Y19/Q19,"-")</f>
        <v>15000</v>
      </c>
      <c r="AA19" s="187">
        <f>IFERROR(Y19/W19,"-")</f>
        <v>45000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2</v>
      </c>
      <c r="BG19" s="113">
        <f>IF(Q19=0,"",IF(BF19=0,"",(BF19/Q19)))</f>
        <v>0.66666666666667</v>
      </c>
      <c r="BH19" s="112"/>
      <c r="BI19" s="114">
        <f>IFERROR(BH19/BF19,"-")</f>
        <v>0</v>
      </c>
      <c r="BJ19" s="115"/>
      <c r="BK19" s="116">
        <f>IFERROR(BJ19/BF19,"-")</f>
        <v>0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>
        <v>1</v>
      </c>
      <c r="BY19" s="127">
        <f>IF(Q19=0,"",IF(BX19=0,"",(BX19/Q19)))</f>
        <v>0.33333333333333</v>
      </c>
      <c r="BZ19" s="128">
        <v>1</v>
      </c>
      <c r="CA19" s="129">
        <f>IFERROR(BZ19/BX19,"-")</f>
        <v>1</v>
      </c>
      <c r="CB19" s="130">
        <v>45000</v>
      </c>
      <c r="CC19" s="131">
        <f>IFERROR(CB19/BX19,"-")</f>
        <v>45000</v>
      </c>
      <c r="CD19" s="132"/>
      <c r="CE19" s="132"/>
      <c r="CF19" s="132">
        <v>1</v>
      </c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1</v>
      </c>
      <c r="CQ19" s="141">
        <v>45000</v>
      </c>
      <c r="CR19" s="141">
        <v>45000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103</v>
      </c>
      <c r="C20" s="189" t="s">
        <v>58</v>
      </c>
      <c r="D20" s="189"/>
      <c r="E20" s="189" t="s">
        <v>72</v>
      </c>
      <c r="F20" s="189" t="s">
        <v>72</v>
      </c>
      <c r="G20" s="189" t="s">
        <v>73</v>
      </c>
      <c r="H20" s="89"/>
      <c r="I20" s="89"/>
      <c r="J20" s="89"/>
      <c r="K20" s="181"/>
      <c r="L20" s="80">
        <v>70</v>
      </c>
      <c r="M20" s="80">
        <v>44</v>
      </c>
      <c r="N20" s="80">
        <v>14</v>
      </c>
      <c r="O20" s="91">
        <v>6</v>
      </c>
      <c r="P20" s="92">
        <v>1</v>
      </c>
      <c r="Q20" s="93">
        <f>O20+P20</f>
        <v>7</v>
      </c>
      <c r="R20" s="81">
        <f>IFERROR(Q20/N20,"-")</f>
        <v>0.5</v>
      </c>
      <c r="S20" s="80">
        <v>1</v>
      </c>
      <c r="T20" s="80">
        <v>1</v>
      </c>
      <c r="U20" s="81">
        <f>IFERROR(T20/(Q20),"-")</f>
        <v>0.14285714285714</v>
      </c>
      <c r="V20" s="82"/>
      <c r="W20" s="83">
        <v>2</v>
      </c>
      <c r="X20" s="81">
        <f>IF(Q20=0,"-",W20/Q20)</f>
        <v>0.28571428571429</v>
      </c>
      <c r="Y20" s="186">
        <v>38000</v>
      </c>
      <c r="Z20" s="187">
        <f>IFERROR(Y20/Q20,"-")</f>
        <v>5428.5714285714</v>
      </c>
      <c r="AA20" s="187">
        <f>IFERROR(Y20/W20,"-")</f>
        <v>19000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1</v>
      </c>
      <c r="BG20" s="113">
        <f>IF(Q20=0,"",IF(BF20=0,"",(BF20/Q20)))</f>
        <v>0.14285714285714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1</v>
      </c>
      <c r="BP20" s="120">
        <f>IF(Q20=0,"",IF(BO20=0,"",(BO20/Q20)))</f>
        <v>0.14285714285714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3</v>
      </c>
      <c r="BY20" s="127">
        <f>IF(Q20=0,"",IF(BX20=0,"",(BX20/Q20)))</f>
        <v>0.42857142857143</v>
      </c>
      <c r="BZ20" s="128">
        <v>2</v>
      </c>
      <c r="CA20" s="129">
        <f>IFERROR(BZ20/BX20,"-")</f>
        <v>0.66666666666667</v>
      </c>
      <c r="CB20" s="130">
        <v>38000</v>
      </c>
      <c r="CC20" s="131">
        <f>IFERROR(CB20/BX20,"-")</f>
        <v>12666.666666667</v>
      </c>
      <c r="CD20" s="132">
        <v>1</v>
      </c>
      <c r="CE20" s="132"/>
      <c r="CF20" s="132">
        <v>1</v>
      </c>
      <c r="CG20" s="133">
        <v>2</v>
      </c>
      <c r="CH20" s="134">
        <f>IF(Q20=0,"",IF(CG20=0,"",(CG20/Q20)))</f>
        <v>0.28571428571429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2</v>
      </c>
      <c r="CQ20" s="141">
        <v>38000</v>
      </c>
      <c r="CR20" s="141">
        <v>28000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104</v>
      </c>
      <c r="C21" s="189" t="s">
        <v>58</v>
      </c>
      <c r="D21" s="189"/>
      <c r="E21" s="189" t="s">
        <v>91</v>
      </c>
      <c r="F21" s="189" t="s">
        <v>92</v>
      </c>
      <c r="G21" s="189" t="s">
        <v>84</v>
      </c>
      <c r="H21" s="89" t="s">
        <v>88</v>
      </c>
      <c r="I21" s="89" t="s">
        <v>93</v>
      </c>
      <c r="J21" s="89" t="s">
        <v>94</v>
      </c>
      <c r="K21" s="181"/>
      <c r="L21" s="80">
        <v>8</v>
      </c>
      <c r="M21" s="80">
        <v>0</v>
      </c>
      <c r="N21" s="80">
        <v>38</v>
      </c>
      <c r="O21" s="91">
        <v>3</v>
      </c>
      <c r="P21" s="92">
        <v>0</v>
      </c>
      <c r="Q21" s="93">
        <f>O21+P21</f>
        <v>3</v>
      </c>
      <c r="R21" s="81">
        <f>IFERROR(Q21/N21,"-")</f>
        <v>0.078947368421053</v>
      </c>
      <c r="S21" s="80">
        <v>0</v>
      </c>
      <c r="T21" s="80">
        <v>2</v>
      </c>
      <c r="U21" s="81">
        <f>IFERROR(T21/(Q21),"-")</f>
        <v>0.66666666666667</v>
      </c>
      <c r="V21" s="82"/>
      <c r="W21" s="83">
        <v>1</v>
      </c>
      <c r="X21" s="81">
        <f>IF(Q21=0,"-",W21/Q21)</f>
        <v>0.33333333333333</v>
      </c>
      <c r="Y21" s="186">
        <v>15000</v>
      </c>
      <c r="Z21" s="187">
        <f>IFERROR(Y21/Q21,"-")</f>
        <v>5000</v>
      </c>
      <c r="AA21" s="187">
        <f>IFERROR(Y21/W21,"-")</f>
        <v>15000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2</v>
      </c>
      <c r="BP21" s="120">
        <f>IF(Q21=0,"",IF(BO21=0,"",(BO21/Q21)))</f>
        <v>0.66666666666667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/>
      <c r="BY21" s="127">
        <f>IF(Q21=0,"",IF(BX21=0,"",(BX21/Q21)))</f>
        <v>0</v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>
        <v>1</v>
      </c>
      <c r="CH21" s="134">
        <f>IF(Q21=0,"",IF(CG21=0,"",(CG21/Q21)))</f>
        <v>0.33333333333333</v>
      </c>
      <c r="CI21" s="135">
        <v>1</v>
      </c>
      <c r="CJ21" s="136">
        <f>IFERROR(CI21/CG21,"-")</f>
        <v>1</v>
      </c>
      <c r="CK21" s="137">
        <v>15000</v>
      </c>
      <c r="CL21" s="138">
        <f>IFERROR(CK21/CG21,"-")</f>
        <v>15000</v>
      </c>
      <c r="CM21" s="139"/>
      <c r="CN21" s="139">
        <v>1</v>
      </c>
      <c r="CO21" s="139"/>
      <c r="CP21" s="140">
        <v>1</v>
      </c>
      <c r="CQ21" s="141">
        <v>15000</v>
      </c>
      <c r="CR21" s="141">
        <v>15000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105</v>
      </c>
      <c r="C22" s="189" t="s">
        <v>58</v>
      </c>
      <c r="D22" s="189"/>
      <c r="E22" s="189" t="s">
        <v>96</v>
      </c>
      <c r="F22" s="189" t="s">
        <v>97</v>
      </c>
      <c r="G22" s="189" t="s">
        <v>61</v>
      </c>
      <c r="H22" s="89"/>
      <c r="I22" s="89" t="s">
        <v>93</v>
      </c>
      <c r="J22" s="89" t="s">
        <v>98</v>
      </c>
      <c r="K22" s="181"/>
      <c r="L22" s="80">
        <v>11</v>
      </c>
      <c r="M22" s="80">
        <v>0</v>
      </c>
      <c r="N22" s="80">
        <v>27</v>
      </c>
      <c r="O22" s="91">
        <v>5</v>
      </c>
      <c r="P22" s="92">
        <v>0</v>
      </c>
      <c r="Q22" s="93">
        <f>O22+P22</f>
        <v>5</v>
      </c>
      <c r="R22" s="81">
        <f>IFERROR(Q22/N22,"-")</f>
        <v>0.18518518518519</v>
      </c>
      <c r="S22" s="80">
        <v>0</v>
      </c>
      <c r="T22" s="80">
        <v>2</v>
      </c>
      <c r="U22" s="81">
        <f>IFERROR(T22/(Q22),"-")</f>
        <v>0.4</v>
      </c>
      <c r="V22" s="82"/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/>
      <c r="AC22" s="85"/>
      <c r="AD22" s="78"/>
      <c r="AE22" s="94">
        <v>1</v>
      </c>
      <c r="AF22" s="95">
        <f>IF(Q22=0,"",IF(AE22=0,"",(AE22/Q22)))</f>
        <v>0.2</v>
      </c>
      <c r="AG22" s="94"/>
      <c r="AH22" s="96">
        <f>IFERROR(AG22/AE22,"-")</f>
        <v>0</v>
      </c>
      <c r="AI22" s="97"/>
      <c r="AJ22" s="98">
        <f>IFERROR(AI22/AE22,"-")</f>
        <v>0</v>
      </c>
      <c r="AK22" s="99"/>
      <c r="AL22" s="99"/>
      <c r="AM22" s="99"/>
      <c r="AN22" s="100">
        <v>1</v>
      </c>
      <c r="AO22" s="101">
        <f>IF(Q22=0,"",IF(AN22=0,"",(AN22/Q22)))</f>
        <v>0.2</v>
      </c>
      <c r="AP22" s="100"/>
      <c r="AQ22" s="102">
        <f>IFERROR(AP22/AN22,"-")</f>
        <v>0</v>
      </c>
      <c r="AR22" s="103"/>
      <c r="AS22" s="104">
        <f>IFERROR(AR22/AN22,"-")</f>
        <v>0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>
        <v>2</v>
      </c>
      <c r="BG22" s="113">
        <f>IF(Q22=0,"",IF(BF22=0,"",(BF22/Q22)))</f>
        <v>0.4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/>
      <c r="BP22" s="120">
        <f>IF(Q22=0,"",IF(BO22=0,"",(BO22/Q22)))</f>
        <v>0</v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>
        <v>1</v>
      </c>
      <c r="BY22" s="127">
        <f>IF(Q22=0,"",IF(BX22=0,"",(BX22/Q22)))</f>
        <v>0.2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106</v>
      </c>
      <c r="C23" s="189" t="s">
        <v>58</v>
      </c>
      <c r="D23" s="189"/>
      <c r="E23" s="189" t="s">
        <v>100</v>
      </c>
      <c r="F23" s="189" t="s">
        <v>101</v>
      </c>
      <c r="G23" s="189" t="s">
        <v>84</v>
      </c>
      <c r="H23" s="89"/>
      <c r="I23" s="89" t="s">
        <v>93</v>
      </c>
      <c r="J23" s="89" t="s">
        <v>102</v>
      </c>
      <c r="K23" s="181"/>
      <c r="L23" s="80">
        <v>15</v>
      </c>
      <c r="M23" s="80">
        <v>0</v>
      </c>
      <c r="N23" s="80">
        <v>93</v>
      </c>
      <c r="O23" s="91">
        <v>7</v>
      </c>
      <c r="P23" s="92">
        <v>0</v>
      </c>
      <c r="Q23" s="93">
        <f>O23+P23</f>
        <v>7</v>
      </c>
      <c r="R23" s="81">
        <f>IFERROR(Q23/N23,"-")</f>
        <v>0.075268817204301</v>
      </c>
      <c r="S23" s="80">
        <v>2</v>
      </c>
      <c r="T23" s="80">
        <v>2</v>
      </c>
      <c r="U23" s="81">
        <f>IFERROR(T23/(Q23),"-")</f>
        <v>0.28571428571429</v>
      </c>
      <c r="V23" s="82"/>
      <c r="W23" s="83">
        <v>1</v>
      </c>
      <c r="X23" s="81">
        <f>IF(Q23=0,"-",W23/Q23)</f>
        <v>0.14285714285714</v>
      </c>
      <c r="Y23" s="186">
        <v>75000</v>
      </c>
      <c r="Z23" s="187">
        <f>IFERROR(Y23/Q23,"-")</f>
        <v>10714.285714286</v>
      </c>
      <c r="AA23" s="187">
        <f>IFERROR(Y23/W23,"-")</f>
        <v>75000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>
        <v>1</v>
      </c>
      <c r="AX23" s="107">
        <f>IF(Q23=0,"",IF(AW23=0,"",(AW23/Q23)))</f>
        <v>0.14285714285714</v>
      </c>
      <c r="AY23" s="106"/>
      <c r="AZ23" s="108">
        <f>IFERROR(AY23/AW23,"-")</f>
        <v>0</v>
      </c>
      <c r="BA23" s="109"/>
      <c r="BB23" s="110">
        <f>IFERROR(BA23/AW23,"-")</f>
        <v>0</v>
      </c>
      <c r="BC23" s="111"/>
      <c r="BD23" s="111"/>
      <c r="BE23" s="111"/>
      <c r="BF23" s="112">
        <v>1</v>
      </c>
      <c r="BG23" s="113">
        <f>IF(Q23=0,"",IF(BF23=0,"",(BF23/Q23)))</f>
        <v>0.14285714285714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2</v>
      </c>
      <c r="BP23" s="120">
        <f>IF(Q23=0,"",IF(BO23=0,"",(BO23/Q23)))</f>
        <v>0.28571428571429</v>
      </c>
      <c r="BQ23" s="121">
        <v>1</v>
      </c>
      <c r="BR23" s="122">
        <f>IFERROR(BQ23/BO23,"-")</f>
        <v>0.5</v>
      </c>
      <c r="BS23" s="123">
        <v>75000</v>
      </c>
      <c r="BT23" s="124">
        <f>IFERROR(BS23/BO23,"-")</f>
        <v>37500</v>
      </c>
      <c r="BU23" s="125"/>
      <c r="BV23" s="125"/>
      <c r="BW23" s="125">
        <v>1</v>
      </c>
      <c r="BX23" s="126">
        <v>2</v>
      </c>
      <c r="BY23" s="127">
        <f>IF(Q23=0,"",IF(BX23=0,"",(BX23/Q23)))</f>
        <v>0.28571428571429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>
        <v>1</v>
      </c>
      <c r="CH23" s="134">
        <f>IF(Q23=0,"",IF(CG23=0,"",(CG23/Q23)))</f>
        <v>0.14285714285714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1</v>
      </c>
      <c r="CQ23" s="141">
        <v>75000</v>
      </c>
      <c r="CR23" s="141">
        <v>75000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107</v>
      </c>
      <c r="C24" s="189" t="s">
        <v>58</v>
      </c>
      <c r="D24" s="189"/>
      <c r="E24" s="189" t="s">
        <v>72</v>
      </c>
      <c r="F24" s="189" t="s">
        <v>72</v>
      </c>
      <c r="G24" s="189" t="s">
        <v>73</v>
      </c>
      <c r="H24" s="89"/>
      <c r="I24" s="89"/>
      <c r="J24" s="89"/>
      <c r="K24" s="181"/>
      <c r="L24" s="80">
        <v>103</v>
      </c>
      <c r="M24" s="80">
        <v>55</v>
      </c>
      <c r="N24" s="80">
        <v>14</v>
      </c>
      <c r="O24" s="91">
        <v>4</v>
      </c>
      <c r="P24" s="92">
        <v>0</v>
      </c>
      <c r="Q24" s="93">
        <f>O24+P24</f>
        <v>4</v>
      </c>
      <c r="R24" s="81">
        <f>IFERROR(Q24/N24,"-")</f>
        <v>0.28571428571429</v>
      </c>
      <c r="S24" s="80">
        <v>1</v>
      </c>
      <c r="T24" s="80">
        <v>0</v>
      </c>
      <c r="U24" s="81">
        <f>IFERROR(T24/(Q24),"-")</f>
        <v>0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>
        <f>IF(Q24=0,"",IF(BO24=0,"",(BO24/Q24)))</f>
        <v>0</v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>
        <v>2</v>
      </c>
      <c r="BY24" s="127">
        <f>IF(Q24=0,"",IF(BX24=0,"",(BX24/Q24)))</f>
        <v>0.5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>
        <v>2</v>
      </c>
      <c r="CH24" s="134">
        <f>IF(Q24=0,"",IF(CG24=0,"",(CG24/Q24)))</f>
        <v>0.5</v>
      </c>
      <c r="CI24" s="135"/>
      <c r="CJ24" s="136">
        <f>IFERROR(CI24/CG24,"-")</f>
        <v>0</v>
      </c>
      <c r="CK24" s="137"/>
      <c r="CL24" s="138">
        <f>IFERROR(CK24/CG24,"-")</f>
        <v>0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>
        <f>AC25</f>
        <v>1.7666666666667</v>
      </c>
      <c r="B25" s="189" t="s">
        <v>108</v>
      </c>
      <c r="C25" s="189" t="s">
        <v>58</v>
      </c>
      <c r="D25" s="189"/>
      <c r="E25" s="189" t="s">
        <v>91</v>
      </c>
      <c r="F25" s="189" t="s">
        <v>92</v>
      </c>
      <c r="G25" s="189" t="s">
        <v>61</v>
      </c>
      <c r="H25" s="89" t="s">
        <v>109</v>
      </c>
      <c r="I25" s="89" t="s">
        <v>110</v>
      </c>
      <c r="J25" s="89" t="s">
        <v>111</v>
      </c>
      <c r="K25" s="181">
        <v>300000</v>
      </c>
      <c r="L25" s="80">
        <v>25</v>
      </c>
      <c r="M25" s="80">
        <v>0</v>
      </c>
      <c r="N25" s="80">
        <v>103</v>
      </c>
      <c r="O25" s="91">
        <v>9</v>
      </c>
      <c r="P25" s="92">
        <v>0</v>
      </c>
      <c r="Q25" s="93">
        <f>O25+P25</f>
        <v>9</v>
      </c>
      <c r="R25" s="81">
        <f>IFERROR(Q25/N25,"-")</f>
        <v>0.087378640776699</v>
      </c>
      <c r="S25" s="80">
        <v>1</v>
      </c>
      <c r="T25" s="80">
        <v>1</v>
      </c>
      <c r="U25" s="81">
        <f>IFERROR(T25/(Q25),"-")</f>
        <v>0.11111111111111</v>
      </c>
      <c r="V25" s="82">
        <f>IFERROR(K25/SUM(Q25:Q29),"-")</f>
        <v>7142.8571428571</v>
      </c>
      <c r="W25" s="83">
        <v>1</v>
      </c>
      <c r="X25" s="81">
        <f>IF(Q25=0,"-",W25/Q25)</f>
        <v>0.11111111111111</v>
      </c>
      <c r="Y25" s="186">
        <v>15000</v>
      </c>
      <c r="Z25" s="187">
        <f>IFERROR(Y25/Q25,"-")</f>
        <v>1666.6666666667</v>
      </c>
      <c r="AA25" s="187">
        <f>IFERROR(Y25/W25,"-")</f>
        <v>15000</v>
      </c>
      <c r="AB25" s="181">
        <f>SUM(Y25:Y29)-SUM(K25:K29)</f>
        <v>230000</v>
      </c>
      <c r="AC25" s="85">
        <f>SUM(Y25:Y29)/SUM(K25:K29)</f>
        <v>1.7666666666667</v>
      </c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>
        <v>3</v>
      </c>
      <c r="AO25" s="101">
        <f>IF(Q25=0,"",IF(AN25=0,"",(AN25/Q25)))</f>
        <v>0.33333333333333</v>
      </c>
      <c r="AP25" s="100"/>
      <c r="AQ25" s="102">
        <f>IFERROR(AP25/AN25,"-")</f>
        <v>0</v>
      </c>
      <c r="AR25" s="103"/>
      <c r="AS25" s="104">
        <f>IFERROR(AR25/AN25,"-")</f>
        <v>0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2</v>
      </c>
      <c r="BG25" s="113">
        <f>IF(Q25=0,"",IF(BF25=0,"",(BF25/Q25)))</f>
        <v>0.22222222222222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4</v>
      </c>
      <c r="BP25" s="120">
        <f>IF(Q25=0,"",IF(BO25=0,"",(BO25/Q25)))</f>
        <v>0.44444444444444</v>
      </c>
      <c r="BQ25" s="121">
        <v>1</v>
      </c>
      <c r="BR25" s="122">
        <f>IFERROR(BQ25/BO25,"-")</f>
        <v>0.25</v>
      </c>
      <c r="BS25" s="123">
        <v>15000</v>
      </c>
      <c r="BT25" s="124">
        <f>IFERROR(BS25/BO25,"-")</f>
        <v>3750</v>
      </c>
      <c r="BU25" s="125"/>
      <c r="BV25" s="125">
        <v>1</v>
      </c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1</v>
      </c>
      <c r="CQ25" s="141">
        <v>15000</v>
      </c>
      <c r="CR25" s="141">
        <v>15000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112</v>
      </c>
      <c r="C26" s="189" t="s">
        <v>58</v>
      </c>
      <c r="D26" s="189"/>
      <c r="E26" s="189" t="s">
        <v>96</v>
      </c>
      <c r="F26" s="189" t="s">
        <v>97</v>
      </c>
      <c r="G26" s="189" t="s">
        <v>84</v>
      </c>
      <c r="H26" s="89"/>
      <c r="I26" s="89" t="s">
        <v>110</v>
      </c>
      <c r="J26" s="89"/>
      <c r="K26" s="181"/>
      <c r="L26" s="80">
        <v>12</v>
      </c>
      <c r="M26" s="80">
        <v>0</v>
      </c>
      <c r="N26" s="80">
        <v>74</v>
      </c>
      <c r="O26" s="91">
        <v>3</v>
      </c>
      <c r="P26" s="92">
        <v>0</v>
      </c>
      <c r="Q26" s="93">
        <f>O26+P26</f>
        <v>3</v>
      </c>
      <c r="R26" s="81">
        <f>IFERROR(Q26/N26,"-")</f>
        <v>0.040540540540541</v>
      </c>
      <c r="S26" s="80">
        <v>0</v>
      </c>
      <c r="T26" s="80">
        <v>1</v>
      </c>
      <c r="U26" s="81">
        <f>IFERROR(T26/(Q26),"-")</f>
        <v>0.33333333333333</v>
      </c>
      <c r="V26" s="82"/>
      <c r="W26" s="83">
        <v>1</v>
      </c>
      <c r="X26" s="81">
        <f>IF(Q26=0,"-",W26/Q26)</f>
        <v>0.33333333333333</v>
      </c>
      <c r="Y26" s="186">
        <v>5000</v>
      </c>
      <c r="Z26" s="187">
        <f>IFERROR(Y26/Q26,"-")</f>
        <v>1666.6666666667</v>
      </c>
      <c r="AA26" s="187">
        <f>IFERROR(Y26/W26,"-")</f>
        <v>5000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>
        <v>1</v>
      </c>
      <c r="BG26" s="113">
        <f>IF(Q26=0,"",IF(BF26=0,"",(BF26/Q26)))</f>
        <v>0.33333333333333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>
        <v>1</v>
      </c>
      <c r="BY26" s="127">
        <f>IF(Q26=0,"",IF(BX26=0,"",(BX26/Q26)))</f>
        <v>0.33333333333333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>
        <v>1</v>
      </c>
      <c r="CH26" s="134">
        <f>IF(Q26=0,"",IF(CG26=0,"",(CG26/Q26)))</f>
        <v>0.33333333333333</v>
      </c>
      <c r="CI26" s="135">
        <v>1</v>
      </c>
      <c r="CJ26" s="136">
        <f>IFERROR(CI26/CG26,"-")</f>
        <v>1</v>
      </c>
      <c r="CK26" s="137">
        <v>5000</v>
      </c>
      <c r="CL26" s="138">
        <f>IFERROR(CK26/CG26,"-")</f>
        <v>5000</v>
      </c>
      <c r="CM26" s="139">
        <v>1</v>
      </c>
      <c r="CN26" s="139"/>
      <c r="CO26" s="139"/>
      <c r="CP26" s="140">
        <v>1</v>
      </c>
      <c r="CQ26" s="141">
        <v>5000</v>
      </c>
      <c r="CR26" s="141">
        <v>5000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113</v>
      </c>
      <c r="C27" s="189" t="s">
        <v>58</v>
      </c>
      <c r="D27" s="189"/>
      <c r="E27" s="189" t="s">
        <v>100</v>
      </c>
      <c r="F27" s="189" t="s">
        <v>101</v>
      </c>
      <c r="G27" s="189" t="s">
        <v>61</v>
      </c>
      <c r="H27" s="89"/>
      <c r="I27" s="89" t="s">
        <v>110</v>
      </c>
      <c r="J27" s="89"/>
      <c r="K27" s="181"/>
      <c r="L27" s="80">
        <v>14</v>
      </c>
      <c r="M27" s="80">
        <v>0</v>
      </c>
      <c r="N27" s="80">
        <v>86</v>
      </c>
      <c r="O27" s="91">
        <v>6</v>
      </c>
      <c r="P27" s="92">
        <v>0</v>
      </c>
      <c r="Q27" s="93">
        <f>O27+P27</f>
        <v>6</v>
      </c>
      <c r="R27" s="81">
        <f>IFERROR(Q27/N27,"-")</f>
        <v>0.069767441860465</v>
      </c>
      <c r="S27" s="80">
        <v>0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2</v>
      </c>
      <c r="BG27" s="113">
        <f>IF(Q27=0,"",IF(BF27=0,"",(BF27/Q27)))</f>
        <v>0.33333333333333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>
        <v>3</v>
      </c>
      <c r="BP27" s="120">
        <f>IF(Q27=0,"",IF(BO27=0,"",(BO27/Q27)))</f>
        <v>0.5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1</v>
      </c>
      <c r="BY27" s="127">
        <f>IF(Q27=0,"",IF(BX27=0,"",(BX27/Q27)))</f>
        <v>0.16666666666667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114</v>
      </c>
      <c r="C28" s="189" t="s">
        <v>58</v>
      </c>
      <c r="D28" s="189"/>
      <c r="E28" s="189" t="s">
        <v>115</v>
      </c>
      <c r="F28" s="189" t="s">
        <v>116</v>
      </c>
      <c r="G28" s="189" t="s">
        <v>84</v>
      </c>
      <c r="H28" s="89"/>
      <c r="I28" s="89" t="s">
        <v>110</v>
      </c>
      <c r="J28" s="89"/>
      <c r="K28" s="181"/>
      <c r="L28" s="80">
        <v>7</v>
      </c>
      <c r="M28" s="80">
        <v>0</v>
      </c>
      <c r="N28" s="80">
        <v>99</v>
      </c>
      <c r="O28" s="91">
        <v>2</v>
      </c>
      <c r="P28" s="92">
        <v>0</v>
      </c>
      <c r="Q28" s="93">
        <f>O28+P28</f>
        <v>2</v>
      </c>
      <c r="R28" s="81">
        <f>IFERROR(Q28/N28,"-")</f>
        <v>0.02020202020202</v>
      </c>
      <c r="S28" s="80">
        <v>1</v>
      </c>
      <c r="T28" s="80">
        <v>0</v>
      </c>
      <c r="U28" s="81">
        <f>IFERROR(T28/(Q28),"-")</f>
        <v>0</v>
      </c>
      <c r="V28" s="82"/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1</v>
      </c>
      <c r="BG28" s="113">
        <f>IF(Q28=0,"",IF(BF28=0,"",(BF28/Q28)))</f>
        <v>0.5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/>
      <c r="BP28" s="120">
        <f>IF(Q28=0,"",IF(BO28=0,"",(BO28/Q28)))</f>
        <v>0</v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>
        <v>1</v>
      </c>
      <c r="CH28" s="134">
        <f>IF(Q28=0,"",IF(CG28=0,"",(CG28/Q28)))</f>
        <v>0.5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117</v>
      </c>
      <c r="C29" s="189" t="s">
        <v>58</v>
      </c>
      <c r="D29" s="189"/>
      <c r="E29" s="189" t="s">
        <v>72</v>
      </c>
      <c r="F29" s="189" t="s">
        <v>72</v>
      </c>
      <c r="G29" s="189" t="s">
        <v>73</v>
      </c>
      <c r="H29" s="89"/>
      <c r="I29" s="89"/>
      <c r="J29" s="89"/>
      <c r="K29" s="181"/>
      <c r="L29" s="80">
        <v>231</v>
      </c>
      <c r="M29" s="80">
        <v>105</v>
      </c>
      <c r="N29" s="80">
        <v>41</v>
      </c>
      <c r="O29" s="91">
        <v>22</v>
      </c>
      <c r="P29" s="92">
        <v>0</v>
      </c>
      <c r="Q29" s="93">
        <f>O29+P29</f>
        <v>22</v>
      </c>
      <c r="R29" s="81">
        <f>IFERROR(Q29/N29,"-")</f>
        <v>0.53658536585366</v>
      </c>
      <c r="S29" s="80">
        <v>2</v>
      </c>
      <c r="T29" s="80">
        <v>2</v>
      </c>
      <c r="U29" s="81">
        <f>IFERROR(T29/(Q29),"-")</f>
        <v>0.090909090909091</v>
      </c>
      <c r="V29" s="82"/>
      <c r="W29" s="83">
        <v>4</v>
      </c>
      <c r="X29" s="81">
        <f>IF(Q29=0,"-",W29/Q29)</f>
        <v>0.18181818181818</v>
      </c>
      <c r="Y29" s="186">
        <v>510000</v>
      </c>
      <c r="Z29" s="187">
        <f>IFERROR(Y29/Q29,"-")</f>
        <v>23181.818181818</v>
      </c>
      <c r="AA29" s="187">
        <f>IFERROR(Y29/W29,"-")</f>
        <v>127500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>
        <v>1</v>
      </c>
      <c r="AX29" s="107">
        <f>IF(Q29=0,"",IF(AW29=0,"",(AW29/Q29)))</f>
        <v>0.045454545454545</v>
      </c>
      <c r="AY29" s="106"/>
      <c r="AZ29" s="108">
        <f>IFERROR(AY29/AW29,"-")</f>
        <v>0</v>
      </c>
      <c r="BA29" s="109"/>
      <c r="BB29" s="110">
        <f>IFERROR(BA29/AW29,"-")</f>
        <v>0</v>
      </c>
      <c r="BC29" s="111"/>
      <c r="BD29" s="111"/>
      <c r="BE29" s="111"/>
      <c r="BF29" s="112">
        <v>3</v>
      </c>
      <c r="BG29" s="113">
        <f>IF(Q29=0,"",IF(BF29=0,"",(BF29/Q29)))</f>
        <v>0.13636363636364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8</v>
      </c>
      <c r="BP29" s="120">
        <f>IF(Q29=0,"",IF(BO29=0,"",(BO29/Q29)))</f>
        <v>0.36363636363636</v>
      </c>
      <c r="BQ29" s="121">
        <v>2</v>
      </c>
      <c r="BR29" s="122">
        <f>IFERROR(BQ29/BO29,"-")</f>
        <v>0.25</v>
      </c>
      <c r="BS29" s="123">
        <v>48000</v>
      </c>
      <c r="BT29" s="124">
        <f>IFERROR(BS29/BO29,"-")</f>
        <v>6000</v>
      </c>
      <c r="BU29" s="125">
        <v>1</v>
      </c>
      <c r="BV29" s="125"/>
      <c r="BW29" s="125">
        <v>1</v>
      </c>
      <c r="BX29" s="126">
        <v>7</v>
      </c>
      <c r="BY29" s="127">
        <f>IF(Q29=0,"",IF(BX29=0,"",(BX29/Q29)))</f>
        <v>0.31818181818182</v>
      </c>
      <c r="BZ29" s="128">
        <v>3</v>
      </c>
      <c r="CA29" s="129">
        <f>IFERROR(BZ29/BX29,"-")</f>
        <v>0.42857142857143</v>
      </c>
      <c r="CB29" s="130">
        <v>462000</v>
      </c>
      <c r="CC29" s="131">
        <f>IFERROR(CB29/BX29,"-")</f>
        <v>66000</v>
      </c>
      <c r="CD29" s="132"/>
      <c r="CE29" s="132"/>
      <c r="CF29" s="132">
        <v>3</v>
      </c>
      <c r="CG29" s="133">
        <v>3</v>
      </c>
      <c r="CH29" s="134">
        <f>IF(Q29=0,"",IF(CG29=0,"",(CG29/Q29)))</f>
        <v>0.13636363636364</v>
      </c>
      <c r="CI29" s="135"/>
      <c r="CJ29" s="136">
        <f>IFERROR(CI29/CG29,"-")</f>
        <v>0</v>
      </c>
      <c r="CK29" s="137"/>
      <c r="CL29" s="138">
        <f>IFERROR(CK29/CG29,"-")</f>
        <v>0</v>
      </c>
      <c r="CM29" s="139"/>
      <c r="CN29" s="139"/>
      <c r="CO29" s="139"/>
      <c r="CP29" s="140">
        <v>4</v>
      </c>
      <c r="CQ29" s="141">
        <v>510000</v>
      </c>
      <c r="CR29" s="141">
        <v>306000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>
        <f>AC30</f>
        <v>0.58076615384615</v>
      </c>
      <c r="B30" s="189" t="s">
        <v>118</v>
      </c>
      <c r="C30" s="189" t="s">
        <v>58</v>
      </c>
      <c r="D30" s="189"/>
      <c r="E30" s="189" t="s">
        <v>91</v>
      </c>
      <c r="F30" s="189" t="s">
        <v>92</v>
      </c>
      <c r="G30" s="189" t="s">
        <v>61</v>
      </c>
      <c r="H30" s="89" t="s">
        <v>119</v>
      </c>
      <c r="I30" s="89" t="s">
        <v>110</v>
      </c>
      <c r="J30" s="89" t="s">
        <v>111</v>
      </c>
      <c r="K30" s="181">
        <v>325000</v>
      </c>
      <c r="L30" s="80">
        <v>17</v>
      </c>
      <c r="M30" s="80">
        <v>0</v>
      </c>
      <c r="N30" s="80">
        <v>83</v>
      </c>
      <c r="O30" s="91">
        <v>6</v>
      </c>
      <c r="P30" s="92">
        <v>0</v>
      </c>
      <c r="Q30" s="93">
        <f>O30+P30</f>
        <v>6</v>
      </c>
      <c r="R30" s="81">
        <f>IFERROR(Q30/N30,"-")</f>
        <v>0.072289156626506</v>
      </c>
      <c r="S30" s="80">
        <v>1</v>
      </c>
      <c r="T30" s="80">
        <v>1</v>
      </c>
      <c r="U30" s="81">
        <f>IFERROR(T30/(Q30),"-")</f>
        <v>0.16666666666667</v>
      </c>
      <c r="V30" s="82">
        <f>IFERROR(K30/SUM(Q30:Q33),"-")</f>
        <v>9027.7777777778</v>
      </c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>
        <f>SUM(Y30:Y33)-SUM(K30:K33)</f>
        <v>-136251</v>
      </c>
      <c r="AC30" s="85">
        <f>SUM(Y30:Y33)/SUM(K30:K33)</f>
        <v>0.58076615384615</v>
      </c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>
        <v>1</v>
      </c>
      <c r="AO30" s="101">
        <f>IF(Q30=0,"",IF(AN30=0,"",(AN30/Q30)))</f>
        <v>0.16666666666667</v>
      </c>
      <c r="AP30" s="100"/>
      <c r="AQ30" s="102">
        <f>IFERROR(AP30/AN30,"-")</f>
        <v>0</v>
      </c>
      <c r="AR30" s="103"/>
      <c r="AS30" s="104">
        <f>IFERROR(AR30/AN30,"-")</f>
        <v>0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2</v>
      </c>
      <c r="BG30" s="113">
        <f>IF(Q30=0,"",IF(BF30=0,"",(BF30/Q30)))</f>
        <v>0.33333333333333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2</v>
      </c>
      <c r="BP30" s="120">
        <f>IF(Q30=0,"",IF(BO30=0,"",(BO30/Q30)))</f>
        <v>0.33333333333333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1</v>
      </c>
      <c r="BY30" s="127">
        <f>IF(Q30=0,"",IF(BX30=0,"",(BX30/Q30)))</f>
        <v>0.16666666666667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120</v>
      </c>
      <c r="C31" s="189" t="s">
        <v>58</v>
      </c>
      <c r="D31" s="189"/>
      <c r="E31" s="189" t="s">
        <v>96</v>
      </c>
      <c r="F31" s="189" t="s">
        <v>97</v>
      </c>
      <c r="G31" s="189" t="s">
        <v>61</v>
      </c>
      <c r="H31" s="89" t="s">
        <v>119</v>
      </c>
      <c r="I31" s="89" t="s">
        <v>121</v>
      </c>
      <c r="J31" s="89"/>
      <c r="K31" s="181"/>
      <c r="L31" s="80">
        <v>15</v>
      </c>
      <c r="M31" s="80">
        <v>0</v>
      </c>
      <c r="N31" s="80">
        <v>93</v>
      </c>
      <c r="O31" s="91">
        <v>8</v>
      </c>
      <c r="P31" s="92">
        <v>0</v>
      </c>
      <c r="Q31" s="93">
        <f>O31+P31</f>
        <v>8</v>
      </c>
      <c r="R31" s="81">
        <f>IFERROR(Q31/N31,"-")</f>
        <v>0.086021505376344</v>
      </c>
      <c r="S31" s="80">
        <v>0</v>
      </c>
      <c r="T31" s="80">
        <v>3</v>
      </c>
      <c r="U31" s="81">
        <f>IFERROR(T31/(Q31),"-")</f>
        <v>0.375</v>
      </c>
      <c r="V31" s="82"/>
      <c r="W31" s="83">
        <v>2</v>
      </c>
      <c r="X31" s="81">
        <f>IF(Q31=0,"-",W31/Q31)</f>
        <v>0.25</v>
      </c>
      <c r="Y31" s="186">
        <v>6000</v>
      </c>
      <c r="Z31" s="187">
        <f>IFERROR(Y31/Q31,"-")</f>
        <v>750</v>
      </c>
      <c r="AA31" s="187">
        <f>IFERROR(Y31/W31,"-")</f>
        <v>3000</v>
      </c>
      <c r="AB31" s="181"/>
      <c r="AC31" s="85"/>
      <c r="AD31" s="78"/>
      <c r="AE31" s="94">
        <v>1</v>
      </c>
      <c r="AF31" s="95">
        <f>IF(Q31=0,"",IF(AE31=0,"",(AE31/Q31)))</f>
        <v>0.125</v>
      </c>
      <c r="AG31" s="94"/>
      <c r="AH31" s="96">
        <f>IFERROR(AG31/AE31,"-")</f>
        <v>0</v>
      </c>
      <c r="AI31" s="97"/>
      <c r="AJ31" s="98">
        <f>IFERROR(AI31/AE31,"-")</f>
        <v>0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1</v>
      </c>
      <c r="BG31" s="113">
        <f>IF(Q31=0,"",IF(BF31=0,"",(BF31/Q31)))</f>
        <v>0.125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2</v>
      </c>
      <c r="BP31" s="120">
        <f>IF(Q31=0,"",IF(BO31=0,"",(BO31/Q31)))</f>
        <v>0.25</v>
      </c>
      <c r="BQ31" s="121">
        <v>1</v>
      </c>
      <c r="BR31" s="122">
        <f>IFERROR(BQ31/BO31,"-")</f>
        <v>0.5</v>
      </c>
      <c r="BS31" s="123">
        <v>3000</v>
      </c>
      <c r="BT31" s="124">
        <f>IFERROR(BS31/BO31,"-")</f>
        <v>1500</v>
      </c>
      <c r="BU31" s="125">
        <v>1</v>
      </c>
      <c r="BV31" s="125"/>
      <c r="BW31" s="125"/>
      <c r="BX31" s="126">
        <v>3</v>
      </c>
      <c r="BY31" s="127">
        <f>IF(Q31=0,"",IF(BX31=0,"",(BX31/Q31)))</f>
        <v>0.375</v>
      </c>
      <c r="BZ31" s="128">
        <v>1</v>
      </c>
      <c r="CA31" s="129">
        <f>IFERROR(BZ31/BX31,"-")</f>
        <v>0.33333333333333</v>
      </c>
      <c r="CB31" s="130">
        <v>3000</v>
      </c>
      <c r="CC31" s="131">
        <f>IFERROR(CB31/BX31,"-")</f>
        <v>1000</v>
      </c>
      <c r="CD31" s="132">
        <v>1</v>
      </c>
      <c r="CE31" s="132"/>
      <c r="CF31" s="132"/>
      <c r="CG31" s="133">
        <v>1</v>
      </c>
      <c r="CH31" s="134">
        <f>IF(Q31=0,"",IF(CG31=0,"",(CG31/Q31)))</f>
        <v>0.125</v>
      </c>
      <c r="CI31" s="135"/>
      <c r="CJ31" s="136">
        <f>IFERROR(CI31/CG31,"-")</f>
        <v>0</v>
      </c>
      <c r="CK31" s="137"/>
      <c r="CL31" s="138">
        <f>IFERROR(CK31/CG31,"-")</f>
        <v>0</v>
      </c>
      <c r="CM31" s="139"/>
      <c r="CN31" s="139"/>
      <c r="CO31" s="139"/>
      <c r="CP31" s="140">
        <v>2</v>
      </c>
      <c r="CQ31" s="141">
        <v>6000</v>
      </c>
      <c r="CR31" s="141">
        <v>3000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122</v>
      </c>
      <c r="C32" s="189" t="s">
        <v>58</v>
      </c>
      <c r="D32" s="189"/>
      <c r="E32" s="189" t="s">
        <v>123</v>
      </c>
      <c r="F32" s="189" t="s">
        <v>101</v>
      </c>
      <c r="G32" s="189" t="s">
        <v>61</v>
      </c>
      <c r="H32" s="89" t="s">
        <v>119</v>
      </c>
      <c r="I32" s="89" t="s">
        <v>124</v>
      </c>
      <c r="J32" s="89"/>
      <c r="K32" s="181"/>
      <c r="L32" s="80">
        <v>12</v>
      </c>
      <c r="M32" s="80">
        <v>0</v>
      </c>
      <c r="N32" s="80">
        <v>53</v>
      </c>
      <c r="O32" s="91">
        <v>4</v>
      </c>
      <c r="P32" s="92">
        <v>0</v>
      </c>
      <c r="Q32" s="93">
        <f>O32+P32</f>
        <v>4</v>
      </c>
      <c r="R32" s="81">
        <f>IFERROR(Q32/N32,"-")</f>
        <v>0.075471698113208</v>
      </c>
      <c r="S32" s="80">
        <v>0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>
        <v>2</v>
      </c>
      <c r="AO32" s="101">
        <f>IF(Q32=0,"",IF(AN32=0,"",(AN32/Q32)))</f>
        <v>0.5</v>
      </c>
      <c r="AP32" s="100"/>
      <c r="AQ32" s="102">
        <f>IFERROR(AP32/AN32,"-")</f>
        <v>0</v>
      </c>
      <c r="AR32" s="103"/>
      <c r="AS32" s="104">
        <f>IFERROR(AR32/AN32,"-")</f>
        <v>0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1</v>
      </c>
      <c r="BP32" s="120">
        <f>IF(Q32=0,"",IF(BO32=0,"",(BO32/Q32)))</f>
        <v>0.25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1</v>
      </c>
      <c r="BY32" s="127">
        <f>IF(Q32=0,"",IF(BX32=0,"",(BX32/Q32)))</f>
        <v>0.25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125</v>
      </c>
      <c r="C33" s="189" t="s">
        <v>58</v>
      </c>
      <c r="D33" s="189"/>
      <c r="E33" s="189" t="s">
        <v>72</v>
      </c>
      <c r="F33" s="189" t="s">
        <v>72</v>
      </c>
      <c r="G33" s="189" t="s">
        <v>73</v>
      </c>
      <c r="H33" s="89"/>
      <c r="I33" s="89"/>
      <c r="J33" s="89"/>
      <c r="K33" s="181"/>
      <c r="L33" s="80">
        <v>153</v>
      </c>
      <c r="M33" s="80">
        <v>72</v>
      </c>
      <c r="N33" s="80">
        <v>27</v>
      </c>
      <c r="O33" s="91">
        <v>18</v>
      </c>
      <c r="P33" s="92">
        <v>0</v>
      </c>
      <c r="Q33" s="93">
        <f>O33+P33</f>
        <v>18</v>
      </c>
      <c r="R33" s="81">
        <f>IFERROR(Q33/N33,"-")</f>
        <v>0.66666666666667</v>
      </c>
      <c r="S33" s="80">
        <v>2</v>
      </c>
      <c r="T33" s="80">
        <v>2</v>
      </c>
      <c r="U33" s="81">
        <f>IFERROR(T33/(Q33),"-")</f>
        <v>0.11111111111111</v>
      </c>
      <c r="V33" s="82"/>
      <c r="W33" s="83">
        <v>4</v>
      </c>
      <c r="X33" s="81">
        <f>IF(Q33=0,"-",W33/Q33)</f>
        <v>0.22222222222222</v>
      </c>
      <c r="Y33" s="186">
        <v>182749</v>
      </c>
      <c r="Z33" s="187">
        <f>IFERROR(Y33/Q33,"-")</f>
        <v>10152.722222222</v>
      </c>
      <c r="AA33" s="187">
        <f>IFERROR(Y33/W33,"-")</f>
        <v>45687.25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>
        <v>2</v>
      </c>
      <c r="AX33" s="107">
        <f>IF(Q33=0,"",IF(AW33=0,"",(AW33/Q33)))</f>
        <v>0.11111111111111</v>
      </c>
      <c r="AY33" s="106"/>
      <c r="AZ33" s="108">
        <f>IFERROR(AY33/AW33,"-")</f>
        <v>0</v>
      </c>
      <c r="BA33" s="109"/>
      <c r="BB33" s="110">
        <f>IFERROR(BA33/AW33,"-")</f>
        <v>0</v>
      </c>
      <c r="BC33" s="111"/>
      <c r="BD33" s="111"/>
      <c r="BE33" s="111"/>
      <c r="BF33" s="112">
        <v>2</v>
      </c>
      <c r="BG33" s="113">
        <f>IF(Q33=0,"",IF(BF33=0,"",(BF33/Q33)))</f>
        <v>0.11111111111111</v>
      </c>
      <c r="BH33" s="112">
        <v>2</v>
      </c>
      <c r="BI33" s="114">
        <f>IFERROR(BH33/BF33,"-")</f>
        <v>1</v>
      </c>
      <c r="BJ33" s="115">
        <v>4749</v>
      </c>
      <c r="BK33" s="116">
        <f>IFERROR(BJ33/BF33,"-")</f>
        <v>2374.5</v>
      </c>
      <c r="BL33" s="117">
        <v>1</v>
      </c>
      <c r="BM33" s="117">
        <v>1</v>
      </c>
      <c r="BN33" s="117"/>
      <c r="BO33" s="119">
        <v>5</v>
      </c>
      <c r="BP33" s="120">
        <f>IF(Q33=0,"",IF(BO33=0,"",(BO33/Q33)))</f>
        <v>0.27777777777778</v>
      </c>
      <c r="BQ33" s="121">
        <v>1</v>
      </c>
      <c r="BR33" s="122">
        <f>IFERROR(BQ33/BO33,"-")</f>
        <v>0.2</v>
      </c>
      <c r="BS33" s="123">
        <v>147000</v>
      </c>
      <c r="BT33" s="124">
        <f>IFERROR(BS33/BO33,"-")</f>
        <v>29400</v>
      </c>
      <c r="BU33" s="125"/>
      <c r="BV33" s="125"/>
      <c r="BW33" s="125">
        <v>1</v>
      </c>
      <c r="BX33" s="126">
        <v>7</v>
      </c>
      <c r="BY33" s="127">
        <f>IF(Q33=0,"",IF(BX33=0,"",(BX33/Q33)))</f>
        <v>0.38888888888889</v>
      </c>
      <c r="BZ33" s="128">
        <v>1</v>
      </c>
      <c r="CA33" s="129">
        <f>IFERROR(BZ33/BX33,"-")</f>
        <v>0.14285714285714</v>
      </c>
      <c r="CB33" s="130">
        <v>26000</v>
      </c>
      <c r="CC33" s="131">
        <f>IFERROR(CB33/BX33,"-")</f>
        <v>3714.2857142857</v>
      </c>
      <c r="CD33" s="132"/>
      <c r="CE33" s="132"/>
      <c r="CF33" s="132">
        <v>1</v>
      </c>
      <c r="CG33" s="133">
        <v>2</v>
      </c>
      <c r="CH33" s="134">
        <f>IF(Q33=0,"",IF(CG33=0,"",(CG33/Q33)))</f>
        <v>0.11111111111111</v>
      </c>
      <c r="CI33" s="135">
        <v>1</v>
      </c>
      <c r="CJ33" s="136">
        <f>IFERROR(CI33/CG33,"-")</f>
        <v>0.5</v>
      </c>
      <c r="CK33" s="137">
        <v>5000</v>
      </c>
      <c r="CL33" s="138">
        <f>IFERROR(CK33/CG33,"-")</f>
        <v>2500</v>
      </c>
      <c r="CM33" s="139">
        <v>1</v>
      </c>
      <c r="CN33" s="139"/>
      <c r="CO33" s="139"/>
      <c r="CP33" s="140">
        <v>4</v>
      </c>
      <c r="CQ33" s="141">
        <v>182749</v>
      </c>
      <c r="CR33" s="141">
        <v>147000</v>
      </c>
      <c r="CS33" s="141"/>
      <c r="CT33" s="142" t="str">
        <f>IF(AND(CR33=0,CS33=0),"",IF(AND(CR33&lt;=100000,CS33&lt;=100000),"",IF(CR33/CQ33&gt;0.7,"男高",IF(CS33/CQ33&gt;0.7,"女高",""))))</f>
        <v>男高</v>
      </c>
    </row>
    <row r="34" spans="1:99">
      <c r="A34" s="79">
        <f>AC34</f>
        <v>0.915</v>
      </c>
      <c r="B34" s="189" t="s">
        <v>126</v>
      </c>
      <c r="C34" s="189" t="s">
        <v>58</v>
      </c>
      <c r="D34" s="189"/>
      <c r="E34" s="189" t="s">
        <v>91</v>
      </c>
      <c r="F34" s="189" t="s">
        <v>92</v>
      </c>
      <c r="G34" s="189" t="s">
        <v>84</v>
      </c>
      <c r="H34" s="89" t="s">
        <v>127</v>
      </c>
      <c r="I34" s="89" t="s">
        <v>110</v>
      </c>
      <c r="J34" s="89" t="s">
        <v>94</v>
      </c>
      <c r="K34" s="181">
        <v>200000</v>
      </c>
      <c r="L34" s="80">
        <v>10</v>
      </c>
      <c r="M34" s="80">
        <v>0</v>
      </c>
      <c r="N34" s="80">
        <v>61</v>
      </c>
      <c r="O34" s="91">
        <v>6</v>
      </c>
      <c r="P34" s="92">
        <v>0</v>
      </c>
      <c r="Q34" s="93">
        <f>O34+P34</f>
        <v>6</v>
      </c>
      <c r="R34" s="81">
        <f>IFERROR(Q34/N34,"-")</f>
        <v>0.098360655737705</v>
      </c>
      <c r="S34" s="80">
        <v>0</v>
      </c>
      <c r="T34" s="80">
        <v>1</v>
      </c>
      <c r="U34" s="81">
        <f>IFERROR(T34/(Q34),"-")</f>
        <v>0.16666666666667</v>
      </c>
      <c r="V34" s="82">
        <f>IFERROR(K34/SUM(Q34:Q37),"-")</f>
        <v>8333.3333333333</v>
      </c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>
        <f>SUM(Y34:Y37)-SUM(K34:K37)</f>
        <v>-17000</v>
      </c>
      <c r="AC34" s="85">
        <f>SUM(Y34:Y37)/SUM(K34:K37)</f>
        <v>0.915</v>
      </c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>
        <v>1</v>
      </c>
      <c r="AO34" s="101">
        <f>IF(Q34=0,"",IF(AN34=0,"",(AN34/Q34)))</f>
        <v>0.16666666666667</v>
      </c>
      <c r="AP34" s="100"/>
      <c r="AQ34" s="102">
        <f>IFERROR(AP34/AN34,"-")</f>
        <v>0</v>
      </c>
      <c r="AR34" s="103"/>
      <c r="AS34" s="104">
        <f>IFERROR(AR34/AN34,"-")</f>
        <v>0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2</v>
      </c>
      <c r="BG34" s="113">
        <f>IF(Q34=0,"",IF(BF34=0,"",(BF34/Q34)))</f>
        <v>0.33333333333333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3</v>
      </c>
      <c r="BP34" s="120">
        <f>IF(Q34=0,"",IF(BO34=0,"",(BO34/Q34)))</f>
        <v>0.5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128</v>
      </c>
      <c r="C35" s="189" t="s">
        <v>58</v>
      </c>
      <c r="D35" s="189"/>
      <c r="E35" s="189" t="s">
        <v>96</v>
      </c>
      <c r="F35" s="189" t="s">
        <v>97</v>
      </c>
      <c r="G35" s="189" t="s">
        <v>61</v>
      </c>
      <c r="H35" s="89"/>
      <c r="I35" s="89" t="s">
        <v>110</v>
      </c>
      <c r="J35" s="89" t="s">
        <v>98</v>
      </c>
      <c r="K35" s="181"/>
      <c r="L35" s="80">
        <v>12</v>
      </c>
      <c r="M35" s="80">
        <v>0</v>
      </c>
      <c r="N35" s="80">
        <v>47</v>
      </c>
      <c r="O35" s="91">
        <v>4</v>
      </c>
      <c r="P35" s="92">
        <v>0</v>
      </c>
      <c r="Q35" s="93">
        <f>O35+P35</f>
        <v>4</v>
      </c>
      <c r="R35" s="81">
        <f>IFERROR(Q35/N35,"-")</f>
        <v>0.085106382978723</v>
      </c>
      <c r="S35" s="80">
        <v>0</v>
      </c>
      <c r="T35" s="80">
        <v>2</v>
      </c>
      <c r="U35" s="81">
        <f>IFERROR(T35/(Q35),"-")</f>
        <v>0.5</v>
      </c>
      <c r="V35" s="82"/>
      <c r="W35" s="83">
        <v>1</v>
      </c>
      <c r="X35" s="81">
        <f>IF(Q35=0,"-",W35/Q35)</f>
        <v>0.25</v>
      </c>
      <c r="Y35" s="186">
        <v>15000</v>
      </c>
      <c r="Z35" s="187">
        <f>IFERROR(Y35/Q35,"-")</f>
        <v>3750</v>
      </c>
      <c r="AA35" s="187">
        <f>IFERROR(Y35/W35,"-")</f>
        <v>15000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>
        <v>1</v>
      </c>
      <c r="AX35" s="107">
        <f>IF(Q35=0,"",IF(AW35=0,"",(AW35/Q35)))</f>
        <v>0.25</v>
      </c>
      <c r="AY35" s="106"/>
      <c r="AZ35" s="108">
        <f>IFERROR(AY35/AW35,"-")</f>
        <v>0</v>
      </c>
      <c r="BA35" s="109"/>
      <c r="BB35" s="110">
        <f>IFERROR(BA35/AW35,"-")</f>
        <v>0</v>
      </c>
      <c r="BC35" s="111"/>
      <c r="BD35" s="111"/>
      <c r="BE35" s="111"/>
      <c r="BF35" s="112">
        <v>1</v>
      </c>
      <c r="BG35" s="113">
        <f>IF(Q35=0,"",IF(BF35=0,"",(BF35/Q35)))</f>
        <v>0.25</v>
      </c>
      <c r="BH35" s="112">
        <v>1</v>
      </c>
      <c r="BI35" s="114">
        <f>IFERROR(BH35/BF35,"-")</f>
        <v>1</v>
      </c>
      <c r="BJ35" s="115">
        <v>15000</v>
      </c>
      <c r="BK35" s="116">
        <f>IFERROR(BJ35/BF35,"-")</f>
        <v>15000</v>
      </c>
      <c r="BL35" s="117"/>
      <c r="BM35" s="117"/>
      <c r="BN35" s="117">
        <v>1</v>
      </c>
      <c r="BO35" s="119">
        <v>1</v>
      </c>
      <c r="BP35" s="120">
        <f>IF(Q35=0,"",IF(BO35=0,"",(BO35/Q35)))</f>
        <v>0.25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>
        <v>1</v>
      </c>
      <c r="BY35" s="127">
        <f>IF(Q35=0,"",IF(BX35=0,"",(BX35/Q35)))</f>
        <v>0.25</v>
      </c>
      <c r="BZ35" s="128"/>
      <c r="CA35" s="129">
        <f>IFERROR(BZ35/BX35,"-")</f>
        <v>0</v>
      </c>
      <c r="CB35" s="130"/>
      <c r="CC35" s="131">
        <f>IFERROR(CB35/BX35,"-")</f>
        <v>0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1</v>
      </c>
      <c r="CQ35" s="141">
        <v>15000</v>
      </c>
      <c r="CR35" s="141">
        <v>15000</v>
      </c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129</v>
      </c>
      <c r="C36" s="189" t="s">
        <v>58</v>
      </c>
      <c r="D36" s="189"/>
      <c r="E36" s="189" t="s">
        <v>100</v>
      </c>
      <c r="F36" s="189" t="s">
        <v>101</v>
      </c>
      <c r="G36" s="189" t="s">
        <v>84</v>
      </c>
      <c r="H36" s="89"/>
      <c r="I36" s="89" t="s">
        <v>110</v>
      </c>
      <c r="J36" s="89" t="s">
        <v>102</v>
      </c>
      <c r="K36" s="181"/>
      <c r="L36" s="80">
        <v>7</v>
      </c>
      <c r="M36" s="80">
        <v>0</v>
      </c>
      <c r="N36" s="80">
        <v>43</v>
      </c>
      <c r="O36" s="91">
        <v>3</v>
      </c>
      <c r="P36" s="92">
        <v>0</v>
      </c>
      <c r="Q36" s="93">
        <f>O36+P36</f>
        <v>3</v>
      </c>
      <c r="R36" s="81">
        <f>IFERROR(Q36/N36,"-")</f>
        <v>0.069767441860465</v>
      </c>
      <c r="S36" s="80">
        <v>0</v>
      </c>
      <c r="T36" s="80">
        <v>1</v>
      </c>
      <c r="U36" s="81">
        <f>IFERROR(T36/(Q36),"-")</f>
        <v>0.33333333333333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>
        <v>1</v>
      </c>
      <c r="BG36" s="113">
        <f>IF(Q36=0,"",IF(BF36=0,"",(BF36/Q36)))</f>
        <v>0.33333333333333</v>
      </c>
      <c r="BH36" s="112"/>
      <c r="BI36" s="114">
        <f>IFERROR(BH36/BF36,"-")</f>
        <v>0</v>
      </c>
      <c r="BJ36" s="115"/>
      <c r="BK36" s="116">
        <f>IFERROR(BJ36/BF36,"-")</f>
        <v>0</v>
      </c>
      <c r="BL36" s="117"/>
      <c r="BM36" s="117"/>
      <c r="BN36" s="117"/>
      <c r="BO36" s="119">
        <v>1</v>
      </c>
      <c r="BP36" s="120">
        <f>IF(Q36=0,"",IF(BO36=0,"",(BO36/Q36)))</f>
        <v>0.33333333333333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1</v>
      </c>
      <c r="BY36" s="127">
        <f>IF(Q36=0,"",IF(BX36=0,"",(BX36/Q36)))</f>
        <v>0.33333333333333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130</v>
      </c>
      <c r="C37" s="189" t="s">
        <v>58</v>
      </c>
      <c r="D37" s="189"/>
      <c r="E37" s="189" t="s">
        <v>72</v>
      </c>
      <c r="F37" s="189" t="s">
        <v>72</v>
      </c>
      <c r="G37" s="189" t="s">
        <v>73</v>
      </c>
      <c r="H37" s="89"/>
      <c r="I37" s="89"/>
      <c r="J37" s="89"/>
      <c r="K37" s="181"/>
      <c r="L37" s="80">
        <v>214</v>
      </c>
      <c r="M37" s="80">
        <v>37</v>
      </c>
      <c r="N37" s="80">
        <v>46</v>
      </c>
      <c r="O37" s="91">
        <v>11</v>
      </c>
      <c r="P37" s="92">
        <v>0</v>
      </c>
      <c r="Q37" s="93">
        <f>O37+P37</f>
        <v>11</v>
      </c>
      <c r="R37" s="81">
        <f>IFERROR(Q37/N37,"-")</f>
        <v>0.23913043478261</v>
      </c>
      <c r="S37" s="80">
        <v>1</v>
      </c>
      <c r="T37" s="80">
        <v>1</v>
      </c>
      <c r="U37" s="81">
        <f>IFERROR(T37/(Q37),"-")</f>
        <v>0.090909090909091</v>
      </c>
      <c r="V37" s="82"/>
      <c r="W37" s="83">
        <v>5</v>
      </c>
      <c r="X37" s="81">
        <f>IF(Q37=0,"-",W37/Q37)</f>
        <v>0.45454545454545</v>
      </c>
      <c r="Y37" s="186">
        <v>168000</v>
      </c>
      <c r="Z37" s="187">
        <f>IFERROR(Y37/Q37,"-")</f>
        <v>15272.727272727</v>
      </c>
      <c r="AA37" s="187">
        <f>IFERROR(Y37/W37,"-")</f>
        <v>33600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2</v>
      </c>
      <c r="BG37" s="113">
        <f>IF(Q37=0,"",IF(BF37=0,"",(BF37/Q37)))</f>
        <v>0.18181818181818</v>
      </c>
      <c r="BH37" s="112"/>
      <c r="BI37" s="114">
        <f>IFERROR(BH37/BF37,"-")</f>
        <v>0</v>
      </c>
      <c r="BJ37" s="115"/>
      <c r="BK37" s="116">
        <f>IFERROR(BJ37/BF37,"-")</f>
        <v>0</v>
      </c>
      <c r="BL37" s="117"/>
      <c r="BM37" s="117"/>
      <c r="BN37" s="117"/>
      <c r="BO37" s="119">
        <v>4</v>
      </c>
      <c r="BP37" s="120">
        <f>IF(Q37=0,"",IF(BO37=0,"",(BO37/Q37)))</f>
        <v>0.36363636363636</v>
      </c>
      <c r="BQ37" s="121">
        <v>3</v>
      </c>
      <c r="BR37" s="122">
        <f>IFERROR(BQ37/BO37,"-")</f>
        <v>0.75</v>
      </c>
      <c r="BS37" s="123">
        <v>128000</v>
      </c>
      <c r="BT37" s="124">
        <f>IFERROR(BS37/BO37,"-")</f>
        <v>32000</v>
      </c>
      <c r="BU37" s="125">
        <v>1</v>
      </c>
      <c r="BV37" s="125"/>
      <c r="BW37" s="125">
        <v>2</v>
      </c>
      <c r="BX37" s="126">
        <v>5</v>
      </c>
      <c r="BY37" s="127">
        <f>IF(Q37=0,"",IF(BX37=0,"",(BX37/Q37)))</f>
        <v>0.45454545454545</v>
      </c>
      <c r="BZ37" s="128">
        <v>2</v>
      </c>
      <c r="CA37" s="129">
        <f>IFERROR(BZ37/BX37,"-")</f>
        <v>0.4</v>
      </c>
      <c r="CB37" s="130">
        <v>40000</v>
      </c>
      <c r="CC37" s="131">
        <f>IFERROR(CB37/BX37,"-")</f>
        <v>8000</v>
      </c>
      <c r="CD37" s="132"/>
      <c r="CE37" s="132"/>
      <c r="CF37" s="132">
        <v>2</v>
      </c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5</v>
      </c>
      <c r="CQ37" s="141">
        <v>168000</v>
      </c>
      <c r="CR37" s="141">
        <v>108000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0.04</v>
      </c>
      <c r="B38" s="189" t="s">
        <v>131</v>
      </c>
      <c r="C38" s="189" t="s">
        <v>58</v>
      </c>
      <c r="D38" s="189"/>
      <c r="E38" s="189" t="s">
        <v>91</v>
      </c>
      <c r="F38" s="189" t="s">
        <v>92</v>
      </c>
      <c r="G38" s="189" t="s">
        <v>84</v>
      </c>
      <c r="H38" s="89" t="s">
        <v>132</v>
      </c>
      <c r="I38" s="89" t="s">
        <v>133</v>
      </c>
      <c r="J38" s="89" t="s">
        <v>94</v>
      </c>
      <c r="K38" s="181">
        <v>125000</v>
      </c>
      <c r="L38" s="80">
        <v>3</v>
      </c>
      <c r="M38" s="80">
        <v>0</v>
      </c>
      <c r="N38" s="80">
        <v>31</v>
      </c>
      <c r="O38" s="91">
        <v>2</v>
      </c>
      <c r="P38" s="92">
        <v>0</v>
      </c>
      <c r="Q38" s="93">
        <f>O38+P38</f>
        <v>2</v>
      </c>
      <c r="R38" s="81">
        <f>IFERROR(Q38/N38,"-")</f>
        <v>0.064516129032258</v>
      </c>
      <c r="S38" s="80">
        <v>0</v>
      </c>
      <c r="T38" s="80">
        <v>0</v>
      </c>
      <c r="U38" s="81">
        <f>IFERROR(T38/(Q38),"-")</f>
        <v>0</v>
      </c>
      <c r="V38" s="82">
        <f>IFERROR(K38/SUM(Q38:Q41),"-")</f>
        <v>15625</v>
      </c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>
        <f>SUM(Y38:Y41)-SUM(K38:K41)</f>
        <v>-120000</v>
      </c>
      <c r="AC38" s="85">
        <f>SUM(Y38:Y41)/SUM(K38:K41)</f>
        <v>0.04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2</v>
      </c>
      <c r="BP38" s="120">
        <f>IF(Q38=0,"",IF(BO38=0,"",(BO38/Q38)))</f>
        <v>1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134</v>
      </c>
      <c r="C39" s="189" t="s">
        <v>58</v>
      </c>
      <c r="D39" s="189"/>
      <c r="E39" s="189" t="s">
        <v>96</v>
      </c>
      <c r="F39" s="189" t="s">
        <v>135</v>
      </c>
      <c r="G39" s="189" t="s">
        <v>61</v>
      </c>
      <c r="H39" s="89"/>
      <c r="I39" s="89" t="s">
        <v>133</v>
      </c>
      <c r="J39" s="89" t="s">
        <v>98</v>
      </c>
      <c r="K39" s="181"/>
      <c r="L39" s="80">
        <v>3</v>
      </c>
      <c r="M39" s="80">
        <v>0</v>
      </c>
      <c r="N39" s="80">
        <v>8</v>
      </c>
      <c r="O39" s="91">
        <v>0</v>
      </c>
      <c r="P39" s="92">
        <v>0</v>
      </c>
      <c r="Q39" s="93">
        <f>O39+P39</f>
        <v>0</v>
      </c>
      <c r="R39" s="81">
        <f>IFERROR(Q39/N39,"-")</f>
        <v>0</v>
      </c>
      <c r="S39" s="80">
        <v>0</v>
      </c>
      <c r="T39" s="80">
        <v>0</v>
      </c>
      <c r="U39" s="81" t="str">
        <f>IFERROR(T39/(Q39),"-")</f>
        <v>-</v>
      </c>
      <c r="V39" s="82"/>
      <c r="W39" s="83">
        <v>0</v>
      </c>
      <c r="X39" s="81" t="str">
        <f>IF(Q39=0,"-",W39/Q39)</f>
        <v>-</v>
      </c>
      <c r="Y39" s="186">
        <v>0</v>
      </c>
      <c r="Z39" s="187" t="str">
        <f>IFERROR(Y39/Q39,"-")</f>
        <v>-</v>
      </c>
      <c r="AA39" s="187" t="str">
        <f>IFERROR(Y39/W39,"-")</f>
        <v>-</v>
      </c>
      <c r="AB39" s="181"/>
      <c r="AC39" s="85"/>
      <c r="AD39" s="78"/>
      <c r="AE39" s="94"/>
      <c r="AF39" s="95" t="str">
        <f>IF(Q39=0,"",IF(AE39=0,"",(AE39/Q39)))</f>
        <v/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 t="str">
        <f>IF(Q39=0,"",IF(AN39=0,"",(AN39/Q39)))</f>
        <v/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 t="str">
        <f>IF(Q39=0,"",IF(AW39=0,"",(AW39/Q39)))</f>
        <v/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 t="str">
        <f>IF(Q39=0,"",IF(BF39=0,"",(BF39/Q39)))</f>
        <v/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/>
      <c r="BP39" s="120" t="str">
        <f>IF(Q39=0,"",IF(BO39=0,"",(BO39/Q39)))</f>
        <v/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/>
      <c r="BY39" s="127" t="str">
        <f>IF(Q39=0,"",IF(BX39=0,"",(BX39/Q39)))</f>
        <v/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/>
      <c r="CH39" s="134" t="str">
        <f>IF(Q39=0,"",IF(CG39=0,"",(CG39/Q39)))</f>
        <v/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136</v>
      </c>
      <c r="C40" s="189" t="s">
        <v>58</v>
      </c>
      <c r="D40" s="189"/>
      <c r="E40" s="189" t="s">
        <v>100</v>
      </c>
      <c r="F40" s="189" t="s">
        <v>137</v>
      </c>
      <c r="G40" s="189" t="s">
        <v>84</v>
      </c>
      <c r="H40" s="89"/>
      <c r="I40" s="89" t="s">
        <v>133</v>
      </c>
      <c r="J40" s="89" t="s">
        <v>102</v>
      </c>
      <c r="K40" s="181"/>
      <c r="L40" s="80">
        <v>5</v>
      </c>
      <c r="M40" s="80">
        <v>0</v>
      </c>
      <c r="N40" s="80">
        <v>20</v>
      </c>
      <c r="O40" s="91">
        <v>2</v>
      </c>
      <c r="P40" s="92">
        <v>0</v>
      </c>
      <c r="Q40" s="93">
        <f>O40+P40</f>
        <v>2</v>
      </c>
      <c r="R40" s="81">
        <f>IFERROR(Q40/N40,"-")</f>
        <v>0.1</v>
      </c>
      <c r="S40" s="80">
        <v>0</v>
      </c>
      <c r="T40" s="80">
        <v>1</v>
      </c>
      <c r="U40" s="81">
        <f>IFERROR(T40/(Q40),"-")</f>
        <v>0.5</v>
      </c>
      <c r="V40" s="82"/>
      <c r="W40" s="83">
        <v>1</v>
      </c>
      <c r="X40" s="81">
        <f>IF(Q40=0,"-",W40/Q40)</f>
        <v>0.5</v>
      </c>
      <c r="Y40" s="186">
        <v>5000</v>
      </c>
      <c r="Z40" s="187">
        <f>IFERROR(Y40/Q40,"-")</f>
        <v>2500</v>
      </c>
      <c r="AA40" s="187">
        <f>IFERROR(Y40/W40,"-")</f>
        <v>5000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>
        <v>1</v>
      </c>
      <c r="BP40" s="120">
        <f>IF(Q40=0,"",IF(BO40=0,"",(BO40/Q40)))</f>
        <v>0.5</v>
      </c>
      <c r="BQ40" s="121">
        <v>1</v>
      </c>
      <c r="BR40" s="122">
        <f>IFERROR(BQ40/BO40,"-")</f>
        <v>1</v>
      </c>
      <c r="BS40" s="123">
        <v>5000</v>
      </c>
      <c r="BT40" s="124">
        <f>IFERROR(BS40/BO40,"-")</f>
        <v>5000</v>
      </c>
      <c r="BU40" s="125">
        <v>1</v>
      </c>
      <c r="BV40" s="125"/>
      <c r="BW40" s="125"/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>
        <v>1</v>
      </c>
      <c r="CH40" s="134">
        <f>IF(Q40=0,"",IF(CG40=0,"",(CG40/Q40)))</f>
        <v>0.5</v>
      </c>
      <c r="CI40" s="135"/>
      <c r="CJ40" s="136">
        <f>IFERROR(CI40/CG40,"-")</f>
        <v>0</v>
      </c>
      <c r="CK40" s="137"/>
      <c r="CL40" s="138">
        <f>IFERROR(CK40/CG40,"-")</f>
        <v>0</v>
      </c>
      <c r="CM40" s="139"/>
      <c r="CN40" s="139"/>
      <c r="CO40" s="139"/>
      <c r="CP40" s="140">
        <v>1</v>
      </c>
      <c r="CQ40" s="141">
        <v>5000</v>
      </c>
      <c r="CR40" s="141">
        <v>5000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138</v>
      </c>
      <c r="C41" s="189" t="s">
        <v>58</v>
      </c>
      <c r="D41" s="189"/>
      <c r="E41" s="189" t="s">
        <v>72</v>
      </c>
      <c r="F41" s="189" t="s">
        <v>72</v>
      </c>
      <c r="G41" s="189" t="s">
        <v>73</v>
      </c>
      <c r="H41" s="89"/>
      <c r="I41" s="89"/>
      <c r="J41" s="89"/>
      <c r="K41" s="181"/>
      <c r="L41" s="80">
        <v>53</v>
      </c>
      <c r="M41" s="80">
        <v>14</v>
      </c>
      <c r="N41" s="80">
        <v>5</v>
      </c>
      <c r="O41" s="91">
        <v>4</v>
      </c>
      <c r="P41" s="92">
        <v>0</v>
      </c>
      <c r="Q41" s="93">
        <f>O41+P41</f>
        <v>4</v>
      </c>
      <c r="R41" s="81">
        <f>IFERROR(Q41/N41,"-")</f>
        <v>0.8</v>
      </c>
      <c r="S41" s="80">
        <v>0</v>
      </c>
      <c r="T41" s="80">
        <v>2</v>
      </c>
      <c r="U41" s="81">
        <f>IFERROR(T41/(Q41),"-")</f>
        <v>0.5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>
        <v>1</v>
      </c>
      <c r="AO41" s="101">
        <f>IF(Q41=0,"",IF(AN41=0,"",(AN41/Q41)))</f>
        <v>0.25</v>
      </c>
      <c r="AP41" s="100"/>
      <c r="AQ41" s="102">
        <f>IFERROR(AP41/AN41,"-")</f>
        <v>0</v>
      </c>
      <c r="AR41" s="103"/>
      <c r="AS41" s="104">
        <f>IFERROR(AR41/AN41,"-")</f>
        <v>0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0.25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>
        <v>2</v>
      </c>
      <c r="CH41" s="134">
        <f>IF(Q41=0,"",IF(CG41=0,"",(CG41/Q41)))</f>
        <v>0.5</v>
      </c>
      <c r="CI41" s="135"/>
      <c r="CJ41" s="136">
        <f>IFERROR(CI41/CG41,"-")</f>
        <v>0</v>
      </c>
      <c r="CK41" s="137"/>
      <c r="CL41" s="138">
        <f>IFERROR(CK41/CG41,"-")</f>
        <v>0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>
        <f>AC42</f>
        <v>3.9970833333333</v>
      </c>
      <c r="B42" s="189" t="s">
        <v>139</v>
      </c>
      <c r="C42" s="189" t="s">
        <v>58</v>
      </c>
      <c r="D42" s="189"/>
      <c r="E42" s="189" t="s">
        <v>76</v>
      </c>
      <c r="F42" s="189" t="s">
        <v>77</v>
      </c>
      <c r="G42" s="189" t="s">
        <v>61</v>
      </c>
      <c r="H42" s="89" t="s">
        <v>62</v>
      </c>
      <c r="I42" s="89" t="s">
        <v>85</v>
      </c>
      <c r="J42" s="191" t="s">
        <v>140</v>
      </c>
      <c r="K42" s="181">
        <v>120000</v>
      </c>
      <c r="L42" s="80">
        <v>12</v>
      </c>
      <c r="M42" s="80">
        <v>0</v>
      </c>
      <c r="N42" s="80">
        <v>36</v>
      </c>
      <c r="O42" s="91">
        <v>6</v>
      </c>
      <c r="P42" s="92">
        <v>0</v>
      </c>
      <c r="Q42" s="93">
        <f>O42+P42</f>
        <v>6</v>
      </c>
      <c r="R42" s="81">
        <f>IFERROR(Q42/N42,"-")</f>
        <v>0.16666666666667</v>
      </c>
      <c r="S42" s="80">
        <v>1</v>
      </c>
      <c r="T42" s="80">
        <v>2</v>
      </c>
      <c r="U42" s="81">
        <f>IFERROR(T42/(Q42),"-")</f>
        <v>0.33333333333333</v>
      </c>
      <c r="V42" s="82">
        <f>IFERROR(K42/SUM(Q42:Q43),"-")</f>
        <v>12000</v>
      </c>
      <c r="W42" s="83">
        <v>1</v>
      </c>
      <c r="X42" s="81">
        <f>IF(Q42=0,"-",W42/Q42)</f>
        <v>0.16666666666667</v>
      </c>
      <c r="Y42" s="186">
        <v>8000</v>
      </c>
      <c r="Z42" s="187">
        <f>IFERROR(Y42/Q42,"-")</f>
        <v>1333.3333333333</v>
      </c>
      <c r="AA42" s="187">
        <f>IFERROR(Y42/W42,"-")</f>
        <v>8000</v>
      </c>
      <c r="AB42" s="181">
        <f>SUM(Y42:Y43)-SUM(K42:K43)</f>
        <v>359650</v>
      </c>
      <c r="AC42" s="85">
        <f>SUM(Y42:Y43)/SUM(K42:K43)</f>
        <v>3.9970833333333</v>
      </c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>
        <v>1</v>
      </c>
      <c r="AO42" s="101">
        <f>IF(Q42=0,"",IF(AN42=0,"",(AN42/Q42)))</f>
        <v>0.16666666666667</v>
      </c>
      <c r="AP42" s="100"/>
      <c r="AQ42" s="102">
        <f>IFERROR(AP42/AN42,"-")</f>
        <v>0</v>
      </c>
      <c r="AR42" s="103"/>
      <c r="AS42" s="104">
        <f>IFERROR(AR42/AN42,"-")</f>
        <v>0</v>
      </c>
      <c r="AT42" s="105"/>
      <c r="AU42" s="105"/>
      <c r="AV42" s="105"/>
      <c r="AW42" s="106">
        <v>1</v>
      </c>
      <c r="AX42" s="107">
        <f>IF(Q42=0,"",IF(AW42=0,"",(AW42/Q42)))</f>
        <v>0.16666666666667</v>
      </c>
      <c r="AY42" s="106"/>
      <c r="AZ42" s="108">
        <f>IFERROR(AY42/AW42,"-")</f>
        <v>0</v>
      </c>
      <c r="BA42" s="109"/>
      <c r="BB42" s="110">
        <f>IFERROR(BA42/AW42,"-")</f>
        <v>0</v>
      </c>
      <c r="BC42" s="111"/>
      <c r="BD42" s="111"/>
      <c r="BE42" s="111"/>
      <c r="BF42" s="112">
        <v>1</v>
      </c>
      <c r="BG42" s="113">
        <f>IF(Q42=0,"",IF(BF42=0,"",(BF42/Q42)))</f>
        <v>0.16666666666667</v>
      </c>
      <c r="BH42" s="112"/>
      <c r="BI42" s="114">
        <f>IFERROR(BH42/BF42,"-")</f>
        <v>0</v>
      </c>
      <c r="BJ42" s="115"/>
      <c r="BK42" s="116">
        <f>IFERROR(BJ42/BF42,"-")</f>
        <v>0</v>
      </c>
      <c r="BL42" s="117"/>
      <c r="BM42" s="117"/>
      <c r="BN42" s="117"/>
      <c r="BO42" s="119">
        <v>1</v>
      </c>
      <c r="BP42" s="120">
        <f>IF(Q42=0,"",IF(BO42=0,"",(BO42/Q42)))</f>
        <v>0.16666666666667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>
        <v>2</v>
      </c>
      <c r="BY42" s="127">
        <f>IF(Q42=0,"",IF(BX42=0,"",(BX42/Q42)))</f>
        <v>0.33333333333333</v>
      </c>
      <c r="BZ42" s="128">
        <v>1</v>
      </c>
      <c r="CA42" s="129">
        <f>IFERROR(BZ42/BX42,"-")</f>
        <v>0.5</v>
      </c>
      <c r="CB42" s="130">
        <v>8000</v>
      </c>
      <c r="CC42" s="131">
        <f>IFERROR(CB42/BX42,"-")</f>
        <v>4000</v>
      </c>
      <c r="CD42" s="132"/>
      <c r="CE42" s="132">
        <v>1</v>
      </c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1</v>
      </c>
      <c r="CQ42" s="141">
        <v>8000</v>
      </c>
      <c r="CR42" s="141">
        <v>8000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141</v>
      </c>
      <c r="C43" s="189" t="s">
        <v>58</v>
      </c>
      <c r="D43" s="189"/>
      <c r="E43" s="189" t="s">
        <v>76</v>
      </c>
      <c r="F43" s="189" t="s">
        <v>77</v>
      </c>
      <c r="G43" s="189" t="s">
        <v>73</v>
      </c>
      <c r="H43" s="89"/>
      <c r="I43" s="89"/>
      <c r="J43" s="89"/>
      <c r="K43" s="181"/>
      <c r="L43" s="80">
        <v>40</v>
      </c>
      <c r="M43" s="80">
        <v>20</v>
      </c>
      <c r="N43" s="80">
        <v>33</v>
      </c>
      <c r="O43" s="91">
        <v>4</v>
      </c>
      <c r="P43" s="92">
        <v>0</v>
      </c>
      <c r="Q43" s="93">
        <f>O43+P43</f>
        <v>4</v>
      </c>
      <c r="R43" s="81">
        <f>IFERROR(Q43/N43,"-")</f>
        <v>0.12121212121212</v>
      </c>
      <c r="S43" s="80">
        <v>2</v>
      </c>
      <c r="T43" s="80">
        <v>0</v>
      </c>
      <c r="U43" s="81">
        <f>IFERROR(T43/(Q43),"-")</f>
        <v>0</v>
      </c>
      <c r="V43" s="82"/>
      <c r="W43" s="83">
        <v>1</v>
      </c>
      <c r="X43" s="81">
        <f>IF(Q43=0,"-",W43/Q43)</f>
        <v>0.25</v>
      </c>
      <c r="Y43" s="186">
        <v>471650</v>
      </c>
      <c r="Z43" s="187">
        <f>IFERROR(Y43/Q43,"-")</f>
        <v>117912.5</v>
      </c>
      <c r="AA43" s="187">
        <f>IFERROR(Y43/W43,"-")</f>
        <v>471650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>
        <v>1</v>
      </c>
      <c r="BG43" s="113">
        <f>IF(Q43=0,"",IF(BF43=0,"",(BF43/Q43)))</f>
        <v>0.25</v>
      </c>
      <c r="BH43" s="112">
        <v>1</v>
      </c>
      <c r="BI43" s="114">
        <f>IFERROR(BH43/BF43,"-")</f>
        <v>1</v>
      </c>
      <c r="BJ43" s="115">
        <v>6500</v>
      </c>
      <c r="BK43" s="116">
        <f>IFERROR(BJ43/BF43,"-")</f>
        <v>6500</v>
      </c>
      <c r="BL43" s="117"/>
      <c r="BM43" s="117">
        <v>1</v>
      </c>
      <c r="BN43" s="117"/>
      <c r="BO43" s="119">
        <v>1</v>
      </c>
      <c r="BP43" s="120">
        <f>IF(Q43=0,"",IF(BO43=0,"",(BO43/Q43)))</f>
        <v>0.25</v>
      </c>
      <c r="BQ43" s="121">
        <v>1</v>
      </c>
      <c r="BR43" s="122">
        <f>IFERROR(BQ43/BO43,"-")</f>
        <v>1</v>
      </c>
      <c r="BS43" s="123">
        <v>28000</v>
      </c>
      <c r="BT43" s="124">
        <f>IFERROR(BS43/BO43,"-")</f>
        <v>28000</v>
      </c>
      <c r="BU43" s="125"/>
      <c r="BV43" s="125"/>
      <c r="BW43" s="125">
        <v>1</v>
      </c>
      <c r="BX43" s="126">
        <v>1</v>
      </c>
      <c r="BY43" s="127">
        <f>IF(Q43=0,"",IF(BX43=0,"",(BX43/Q43)))</f>
        <v>0.25</v>
      </c>
      <c r="BZ43" s="128">
        <v>1</v>
      </c>
      <c r="CA43" s="129">
        <f>IFERROR(BZ43/BX43,"-")</f>
        <v>1</v>
      </c>
      <c r="CB43" s="130">
        <v>471650</v>
      </c>
      <c r="CC43" s="131">
        <f>IFERROR(CB43/BX43,"-")</f>
        <v>471650</v>
      </c>
      <c r="CD43" s="132"/>
      <c r="CE43" s="132"/>
      <c r="CF43" s="132">
        <v>1</v>
      </c>
      <c r="CG43" s="133">
        <v>1</v>
      </c>
      <c r="CH43" s="134">
        <f>IF(Q43=0,"",IF(CG43=0,"",(CG43/Q43)))</f>
        <v>0.25</v>
      </c>
      <c r="CI43" s="135"/>
      <c r="CJ43" s="136">
        <f>IFERROR(CI43/CG43,"-")</f>
        <v>0</v>
      </c>
      <c r="CK43" s="137"/>
      <c r="CL43" s="138">
        <f>IFERROR(CK43/CG43,"-")</f>
        <v>0</v>
      </c>
      <c r="CM43" s="139"/>
      <c r="CN43" s="139"/>
      <c r="CO43" s="139"/>
      <c r="CP43" s="140">
        <v>1</v>
      </c>
      <c r="CQ43" s="141">
        <v>471650</v>
      </c>
      <c r="CR43" s="141">
        <v>471650</v>
      </c>
      <c r="CS43" s="141"/>
      <c r="CT43" s="142" t="str">
        <f>IF(AND(CR43=0,CS43=0),"",IF(AND(CR43&lt;=100000,CS43&lt;=100000),"",IF(CR43/CQ43&gt;0.7,"男高",IF(CS43/CQ43&gt;0.7,"女高",""))))</f>
        <v>男高</v>
      </c>
    </row>
    <row r="44" spans="1:99">
      <c r="A44" s="79">
        <f>AC44</f>
        <v>0.083333333333333</v>
      </c>
      <c r="B44" s="189" t="s">
        <v>142</v>
      </c>
      <c r="C44" s="189" t="s">
        <v>58</v>
      </c>
      <c r="D44" s="189"/>
      <c r="E44" s="189" t="s">
        <v>82</v>
      </c>
      <c r="F44" s="189" t="s">
        <v>83</v>
      </c>
      <c r="G44" s="189" t="s">
        <v>84</v>
      </c>
      <c r="H44" s="89" t="s">
        <v>62</v>
      </c>
      <c r="I44" s="89" t="s">
        <v>85</v>
      </c>
      <c r="J44" s="89" t="s">
        <v>143</v>
      </c>
      <c r="K44" s="181">
        <v>120000</v>
      </c>
      <c r="L44" s="80">
        <v>13</v>
      </c>
      <c r="M44" s="80">
        <v>0</v>
      </c>
      <c r="N44" s="80">
        <v>81</v>
      </c>
      <c r="O44" s="91">
        <v>2</v>
      </c>
      <c r="P44" s="92">
        <v>0</v>
      </c>
      <c r="Q44" s="93">
        <f>O44+P44</f>
        <v>2</v>
      </c>
      <c r="R44" s="81">
        <f>IFERROR(Q44/N44,"-")</f>
        <v>0.024691358024691</v>
      </c>
      <c r="S44" s="80">
        <v>0</v>
      </c>
      <c r="T44" s="80">
        <v>0</v>
      </c>
      <c r="U44" s="81">
        <f>IFERROR(T44/(Q44),"-")</f>
        <v>0</v>
      </c>
      <c r="V44" s="82">
        <f>IFERROR(K44/SUM(Q44:Q45),"-")</f>
        <v>24000</v>
      </c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>
        <f>SUM(Y44:Y45)-SUM(K44:K45)</f>
        <v>-110000</v>
      </c>
      <c r="AC44" s="85">
        <f>SUM(Y44:Y45)/SUM(K44:K45)</f>
        <v>0.083333333333333</v>
      </c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>
        <v>2</v>
      </c>
      <c r="BG44" s="113">
        <f>IF(Q44=0,"",IF(BF44=0,"",(BF44/Q44)))</f>
        <v>1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/>
      <c r="BP44" s="120">
        <f>IF(Q44=0,"",IF(BO44=0,"",(BO44/Q44)))</f>
        <v>0</v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144</v>
      </c>
      <c r="C45" s="189" t="s">
        <v>58</v>
      </c>
      <c r="D45" s="189"/>
      <c r="E45" s="189" t="s">
        <v>82</v>
      </c>
      <c r="F45" s="189" t="s">
        <v>83</v>
      </c>
      <c r="G45" s="189" t="s">
        <v>73</v>
      </c>
      <c r="H45" s="89"/>
      <c r="I45" s="89"/>
      <c r="J45" s="89"/>
      <c r="K45" s="181"/>
      <c r="L45" s="80">
        <v>27</v>
      </c>
      <c r="M45" s="80">
        <v>20</v>
      </c>
      <c r="N45" s="80">
        <v>12</v>
      </c>
      <c r="O45" s="91">
        <v>3</v>
      </c>
      <c r="P45" s="92">
        <v>0</v>
      </c>
      <c r="Q45" s="93">
        <f>O45+P45</f>
        <v>3</v>
      </c>
      <c r="R45" s="81">
        <f>IFERROR(Q45/N45,"-")</f>
        <v>0.25</v>
      </c>
      <c r="S45" s="80">
        <v>0</v>
      </c>
      <c r="T45" s="80">
        <v>0</v>
      </c>
      <c r="U45" s="81">
        <f>IFERROR(T45/(Q45),"-")</f>
        <v>0</v>
      </c>
      <c r="V45" s="82"/>
      <c r="W45" s="83">
        <v>1</v>
      </c>
      <c r="X45" s="81">
        <f>IF(Q45=0,"-",W45/Q45)</f>
        <v>0.33333333333333</v>
      </c>
      <c r="Y45" s="186">
        <v>10000</v>
      </c>
      <c r="Z45" s="187">
        <f>IFERROR(Y45/Q45,"-")</f>
        <v>3333.3333333333</v>
      </c>
      <c r="AA45" s="187">
        <f>IFERROR(Y45/W45,"-")</f>
        <v>10000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>
        <f>IF(Q45=0,"",IF(BO45=0,"",(BO45/Q45)))</f>
        <v>0</v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>
        <v>2</v>
      </c>
      <c r="BY45" s="127">
        <f>IF(Q45=0,"",IF(BX45=0,"",(BX45/Q45)))</f>
        <v>0.66666666666667</v>
      </c>
      <c r="BZ45" s="128">
        <v>1</v>
      </c>
      <c r="CA45" s="129">
        <f>IFERROR(BZ45/BX45,"-")</f>
        <v>0.5</v>
      </c>
      <c r="CB45" s="130">
        <v>10000</v>
      </c>
      <c r="CC45" s="131">
        <f>IFERROR(CB45/BX45,"-")</f>
        <v>5000</v>
      </c>
      <c r="CD45" s="132">
        <v>1</v>
      </c>
      <c r="CE45" s="132"/>
      <c r="CF45" s="132"/>
      <c r="CG45" s="133">
        <v>1</v>
      </c>
      <c r="CH45" s="134">
        <f>IF(Q45=0,"",IF(CG45=0,"",(CG45/Q45)))</f>
        <v>0.33333333333333</v>
      </c>
      <c r="CI45" s="135"/>
      <c r="CJ45" s="136">
        <f>IFERROR(CI45/CG45,"-")</f>
        <v>0</v>
      </c>
      <c r="CK45" s="137"/>
      <c r="CL45" s="138">
        <f>IFERROR(CK45/CG45,"-")</f>
        <v>0</v>
      </c>
      <c r="CM45" s="139"/>
      <c r="CN45" s="139"/>
      <c r="CO45" s="139"/>
      <c r="CP45" s="140">
        <v>1</v>
      </c>
      <c r="CQ45" s="141">
        <v>10000</v>
      </c>
      <c r="CR45" s="141">
        <v>10000</v>
      </c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>
        <f>AC46</f>
        <v>1.294</v>
      </c>
      <c r="B46" s="189" t="s">
        <v>145</v>
      </c>
      <c r="C46" s="189" t="s">
        <v>58</v>
      </c>
      <c r="D46" s="189"/>
      <c r="E46" s="189" t="s">
        <v>59</v>
      </c>
      <c r="F46" s="189" t="s">
        <v>60</v>
      </c>
      <c r="G46" s="189" t="s">
        <v>61</v>
      </c>
      <c r="H46" s="89" t="s">
        <v>78</v>
      </c>
      <c r="I46" s="89" t="s">
        <v>146</v>
      </c>
      <c r="J46" s="190" t="s">
        <v>147</v>
      </c>
      <c r="K46" s="181">
        <v>150000</v>
      </c>
      <c r="L46" s="80">
        <v>43</v>
      </c>
      <c r="M46" s="80">
        <v>0</v>
      </c>
      <c r="N46" s="80">
        <v>168</v>
      </c>
      <c r="O46" s="91">
        <v>17</v>
      </c>
      <c r="P46" s="92">
        <v>0</v>
      </c>
      <c r="Q46" s="93">
        <f>O46+P46</f>
        <v>17</v>
      </c>
      <c r="R46" s="81">
        <f>IFERROR(Q46/N46,"-")</f>
        <v>0.10119047619048</v>
      </c>
      <c r="S46" s="80">
        <v>0</v>
      </c>
      <c r="T46" s="80">
        <v>9</v>
      </c>
      <c r="U46" s="81">
        <f>IFERROR(T46/(Q46),"-")</f>
        <v>0.52941176470588</v>
      </c>
      <c r="V46" s="82">
        <f>IFERROR(K46/SUM(Q46:Q47),"-")</f>
        <v>6521.7391304348</v>
      </c>
      <c r="W46" s="83">
        <v>3</v>
      </c>
      <c r="X46" s="81">
        <f>IF(Q46=0,"-",W46/Q46)</f>
        <v>0.17647058823529</v>
      </c>
      <c r="Y46" s="186">
        <v>20000</v>
      </c>
      <c r="Z46" s="187">
        <f>IFERROR(Y46/Q46,"-")</f>
        <v>1176.4705882353</v>
      </c>
      <c r="AA46" s="187">
        <f>IFERROR(Y46/W46,"-")</f>
        <v>6666.6666666667</v>
      </c>
      <c r="AB46" s="181">
        <f>SUM(Y46:Y47)-SUM(K46:K47)</f>
        <v>44100</v>
      </c>
      <c r="AC46" s="85">
        <f>SUM(Y46:Y47)/SUM(K46:K47)</f>
        <v>1.294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>
        <v>3</v>
      </c>
      <c r="AO46" s="101">
        <f>IF(Q46=0,"",IF(AN46=0,"",(AN46/Q46)))</f>
        <v>0.17647058823529</v>
      </c>
      <c r="AP46" s="100"/>
      <c r="AQ46" s="102">
        <f>IFERROR(AP46/AN46,"-")</f>
        <v>0</v>
      </c>
      <c r="AR46" s="103"/>
      <c r="AS46" s="104">
        <f>IFERROR(AR46/AN46,"-")</f>
        <v>0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2</v>
      </c>
      <c r="BG46" s="113">
        <f>IF(Q46=0,"",IF(BF46=0,"",(BF46/Q46)))</f>
        <v>0.11764705882353</v>
      </c>
      <c r="BH46" s="112">
        <v>1</v>
      </c>
      <c r="BI46" s="114">
        <f>IFERROR(BH46/BF46,"-")</f>
        <v>0.5</v>
      </c>
      <c r="BJ46" s="115">
        <v>6000</v>
      </c>
      <c r="BK46" s="116">
        <f>IFERROR(BJ46/BF46,"-")</f>
        <v>3000</v>
      </c>
      <c r="BL46" s="117"/>
      <c r="BM46" s="117">
        <v>1</v>
      </c>
      <c r="BN46" s="117"/>
      <c r="BO46" s="119">
        <v>9</v>
      </c>
      <c r="BP46" s="120">
        <f>IF(Q46=0,"",IF(BO46=0,"",(BO46/Q46)))</f>
        <v>0.52941176470588</v>
      </c>
      <c r="BQ46" s="121">
        <v>1</v>
      </c>
      <c r="BR46" s="122">
        <f>IFERROR(BQ46/BO46,"-")</f>
        <v>0.11111111111111</v>
      </c>
      <c r="BS46" s="123">
        <v>11000</v>
      </c>
      <c r="BT46" s="124">
        <f>IFERROR(BS46/BO46,"-")</f>
        <v>1222.2222222222</v>
      </c>
      <c r="BU46" s="125"/>
      <c r="BV46" s="125"/>
      <c r="BW46" s="125">
        <v>1</v>
      </c>
      <c r="BX46" s="126">
        <v>3</v>
      </c>
      <c r="BY46" s="127">
        <f>IF(Q46=0,"",IF(BX46=0,"",(BX46/Q46)))</f>
        <v>0.17647058823529</v>
      </c>
      <c r="BZ46" s="128">
        <v>1</v>
      </c>
      <c r="CA46" s="129">
        <f>IFERROR(BZ46/BX46,"-")</f>
        <v>0.33333333333333</v>
      </c>
      <c r="CB46" s="130">
        <v>3000</v>
      </c>
      <c r="CC46" s="131">
        <f>IFERROR(CB46/BX46,"-")</f>
        <v>1000</v>
      </c>
      <c r="CD46" s="132">
        <v>1</v>
      </c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3</v>
      </c>
      <c r="CQ46" s="141">
        <v>20000</v>
      </c>
      <c r="CR46" s="141">
        <v>11000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148</v>
      </c>
      <c r="C47" s="189" t="s">
        <v>58</v>
      </c>
      <c r="D47" s="189"/>
      <c r="E47" s="189" t="s">
        <v>59</v>
      </c>
      <c r="F47" s="189" t="s">
        <v>60</v>
      </c>
      <c r="G47" s="189" t="s">
        <v>73</v>
      </c>
      <c r="H47" s="89"/>
      <c r="I47" s="89"/>
      <c r="J47" s="89"/>
      <c r="K47" s="181"/>
      <c r="L47" s="80">
        <v>56</v>
      </c>
      <c r="M47" s="80">
        <v>38</v>
      </c>
      <c r="N47" s="80">
        <v>26</v>
      </c>
      <c r="O47" s="91">
        <v>6</v>
      </c>
      <c r="P47" s="92">
        <v>0</v>
      </c>
      <c r="Q47" s="93">
        <f>O47+P47</f>
        <v>6</v>
      </c>
      <c r="R47" s="81">
        <f>IFERROR(Q47/N47,"-")</f>
        <v>0.23076923076923</v>
      </c>
      <c r="S47" s="80">
        <v>1</v>
      </c>
      <c r="T47" s="80">
        <v>1</v>
      </c>
      <c r="U47" s="81">
        <f>IFERROR(T47/(Q47),"-")</f>
        <v>0.16666666666667</v>
      </c>
      <c r="V47" s="82"/>
      <c r="W47" s="83">
        <v>2</v>
      </c>
      <c r="X47" s="81">
        <f>IF(Q47=0,"-",W47/Q47)</f>
        <v>0.33333333333333</v>
      </c>
      <c r="Y47" s="186">
        <v>174100</v>
      </c>
      <c r="Z47" s="187">
        <f>IFERROR(Y47/Q47,"-")</f>
        <v>29016.666666667</v>
      </c>
      <c r="AA47" s="187">
        <f>IFERROR(Y47/W47,"-")</f>
        <v>87050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>
        <v>1</v>
      </c>
      <c r="BG47" s="113">
        <f>IF(Q47=0,"",IF(BF47=0,"",(BF47/Q47)))</f>
        <v>0.16666666666667</v>
      </c>
      <c r="BH47" s="112"/>
      <c r="BI47" s="114">
        <f>IFERROR(BH47/BF47,"-")</f>
        <v>0</v>
      </c>
      <c r="BJ47" s="115"/>
      <c r="BK47" s="116">
        <f>IFERROR(BJ47/BF47,"-")</f>
        <v>0</v>
      </c>
      <c r="BL47" s="117"/>
      <c r="BM47" s="117"/>
      <c r="BN47" s="117"/>
      <c r="BO47" s="119">
        <v>1</v>
      </c>
      <c r="BP47" s="120">
        <f>IF(Q47=0,"",IF(BO47=0,"",(BO47/Q47)))</f>
        <v>0.16666666666667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>
        <v>3</v>
      </c>
      <c r="BY47" s="127">
        <f>IF(Q47=0,"",IF(BX47=0,"",(BX47/Q47)))</f>
        <v>0.5</v>
      </c>
      <c r="BZ47" s="128">
        <v>1</v>
      </c>
      <c r="CA47" s="129">
        <f>IFERROR(BZ47/BX47,"-")</f>
        <v>0.33333333333333</v>
      </c>
      <c r="CB47" s="130">
        <v>48000</v>
      </c>
      <c r="CC47" s="131">
        <f>IFERROR(CB47/BX47,"-")</f>
        <v>16000</v>
      </c>
      <c r="CD47" s="132"/>
      <c r="CE47" s="132"/>
      <c r="CF47" s="132">
        <v>1</v>
      </c>
      <c r="CG47" s="133">
        <v>1</v>
      </c>
      <c r="CH47" s="134">
        <f>IF(Q47=0,"",IF(CG47=0,"",(CG47/Q47)))</f>
        <v>0.16666666666667</v>
      </c>
      <c r="CI47" s="135">
        <v>1</v>
      </c>
      <c r="CJ47" s="136">
        <f>IFERROR(CI47/CG47,"-")</f>
        <v>1</v>
      </c>
      <c r="CK47" s="137">
        <v>126100</v>
      </c>
      <c r="CL47" s="138">
        <f>IFERROR(CK47/CG47,"-")</f>
        <v>126100</v>
      </c>
      <c r="CM47" s="139"/>
      <c r="CN47" s="139"/>
      <c r="CO47" s="139">
        <v>1</v>
      </c>
      <c r="CP47" s="140">
        <v>2</v>
      </c>
      <c r="CQ47" s="141">
        <v>174100</v>
      </c>
      <c r="CR47" s="141">
        <v>126100</v>
      </c>
      <c r="CS47" s="141"/>
      <c r="CT47" s="142" t="str">
        <f>IF(AND(CR47=0,CS47=0),"",IF(AND(CR47&lt;=100000,CS47&lt;=100000),"",IF(CR47/CQ47&gt;0.7,"男高",IF(CS47/CQ47&gt;0.7,"女高",""))))</f>
        <v>男高</v>
      </c>
    </row>
    <row r="48" spans="1:99">
      <c r="A48" s="79">
        <f>AC48</f>
        <v>12.946666666667</v>
      </c>
      <c r="B48" s="189" t="s">
        <v>149</v>
      </c>
      <c r="C48" s="189" t="s">
        <v>58</v>
      </c>
      <c r="D48" s="189"/>
      <c r="E48" s="189" t="s">
        <v>59</v>
      </c>
      <c r="F48" s="189" t="s">
        <v>60</v>
      </c>
      <c r="G48" s="189" t="s">
        <v>84</v>
      </c>
      <c r="H48" s="89" t="s">
        <v>88</v>
      </c>
      <c r="I48" s="89" t="s">
        <v>146</v>
      </c>
      <c r="J48" s="191" t="s">
        <v>140</v>
      </c>
      <c r="K48" s="181">
        <v>150000</v>
      </c>
      <c r="L48" s="80">
        <v>61</v>
      </c>
      <c r="M48" s="80">
        <v>0</v>
      </c>
      <c r="N48" s="80">
        <v>259</v>
      </c>
      <c r="O48" s="91">
        <v>30</v>
      </c>
      <c r="P48" s="92">
        <v>0</v>
      </c>
      <c r="Q48" s="93">
        <f>O48+P48</f>
        <v>30</v>
      </c>
      <c r="R48" s="81">
        <f>IFERROR(Q48/N48,"-")</f>
        <v>0.11583011583012</v>
      </c>
      <c r="S48" s="80">
        <v>4</v>
      </c>
      <c r="T48" s="80">
        <v>10</v>
      </c>
      <c r="U48" s="81">
        <f>IFERROR(T48/(Q48),"-")</f>
        <v>0.33333333333333</v>
      </c>
      <c r="V48" s="82">
        <f>IFERROR(K48/SUM(Q48:Q49),"-")</f>
        <v>3333.3333333333</v>
      </c>
      <c r="W48" s="83">
        <v>5</v>
      </c>
      <c r="X48" s="81">
        <f>IF(Q48=0,"-",W48/Q48)</f>
        <v>0.16666666666667</v>
      </c>
      <c r="Y48" s="186">
        <v>1894000</v>
      </c>
      <c r="Z48" s="187">
        <f>IFERROR(Y48/Q48,"-")</f>
        <v>63133.333333333</v>
      </c>
      <c r="AA48" s="187">
        <f>IFERROR(Y48/W48,"-")</f>
        <v>378800</v>
      </c>
      <c r="AB48" s="181">
        <f>SUM(Y48:Y49)-SUM(K48:K49)</f>
        <v>1792000</v>
      </c>
      <c r="AC48" s="85">
        <f>SUM(Y48:Y49)/SUM(K48:K49)</f>
        <v>12.946666666667</v>
      </c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>
        <v>4</v>
      </c>
      <c r="AO48" s="101">
        <f>IF(Q48=0,"",IF(AN48=0,"",(AN48/Q48)))</f>
        <v>0.13333333333333</v>
      </c>
      <c r="AP48" s="100"/>
      <c r="AQ48" s="102">
        <f>IFERROR(AP48/AN48,"-")</f>
        <v>0</v>
      </c>
      <c r="AR48" s="103"/>
      <c r="AS48" s="104">
        <f>IFERROR(AR48/AN48,"-")</f>
        <v>0</v>
      </c>
      <c r="AT48" s="105"/>
      <c r="AU48" s="105"/>
      <c r="AV48" s="105"/>
      <c r="AW48" s="106">
        <v>1</v>
      </c>
      <c r="AX48" s="107">
        <f>IF(Q48=0,"",IF(AW48=0,"",(AW48/Q48)))</f>
        <v>0.033333333333333</v>
      </c>
      <c r="AY48" s="106"/>
      <c r="AZ48" s="108">
        <f>IFERROR(AY48/AW48,"-")</f>
        <v>0</v>
      </c>
      <c r="BA48" s="109"/>
      <c r="BB48" s="110">
        <f>IFERROR(BA48/AW48,"-")</f>
        <v>0</v>
      </c>
      <c r="BC48" s="111"/>
      <c r="BD48" s="111"/>
      <c r="BE48" s="111"/>
      <c r="BF48" s="112">
        <v>9</v>
      </c>
      <c r="BG48" s="113">
        <f>IF(Q48=0,"",IF(BF48=0,"",(BF48/Q48)))</f>
        <v>0.3</v>
      </c>
      <c r="BH48" s="112">
        <v>1</v>
      </c>
      <c r="BI48" s="114">
        <f>IFERROR(BH48/BF48,"-")</f>
        <v>0.11111111111111</v>
      </c>
      <c r="BJ48" s="115">
        <v>20000</v>
      </c>
      <c r="BK48" s="116">
        <f>IFERROR(BJ48/BF48,"-")</f>
        <v>2222.2222222222</v>
      </c>
      <c r="BL48" s="117"/>
      <c r="BM48" s="117"/>
      <c r="BN48" s="117">
        <v>1</v>
      </c>
      <c r="BO48" s="119">
        <v>12</v>
      </c>
      <c r="BP48" s="120">
        <f>IF(Q48=0,"",IF(BO48=0,"",(BO48/Q48)))</f>
        <v>0.4</v>
      </c>
      <c r="BQ48" s="121">
        <v>2</v>
      </c>
      <c r="BR48" s="122">
        <f>IFERROR(BQ48/BO48,"-")</f>
        <v>0.16666666666667</v>
      </c>
      <c r="BS48" s="123">
        <v>11000</v>
      </c>
      <c r="BT48" s="124">
        <f>IFERROR(BS48/BO48,"-")</f>
        <v>916.66666666667</v>
      </c>
      <c r="BU48" s="125">
        <v>1</v>
      </c>
      <c r="BV48" s="125">
        <v>1</v>
      </c>
      <c r="BW48" s="125"/>
      <c r="BX48" s="126">
        <v>3</v>
      </c>
      <c r="BY48" s="127">
        <f>IF(Q48=0,"",IF(BX48=0,"",(BX48/Q48)))</f>
        <v>0.1</v>
      </c>
      <c r="BZ48" s="128">
        <v>2</v>
      </c>
      <c r="CA48" s="129">
        <f>IFERROR(BZ48/BX48,"-")</f>
        <v>0.66666666666667</v>
      </c>
      <c r="CB48" s="130">
        <v>6000</v>
      </c>
      <c r="CC48" s="131">
        <f>IFERROR(CB48/BX48,"-")</f>
        <v>2000</v>
      </c>
      <c r="CD48" s="132">
        <v>2</v>
      </c>
      <c r="CE48" s="132"/>
      <c r="CF48" s="132"/>
      <c r="CG48" s="133">
        <v>1</v>
      </c>
      <c r="CH48" s="134">
        <f>IF(Q48=0,"",IF(CG48=0,"",(CG48/Q48)))</f>
        <v>0.033333333333333</v>
      </c>
      <c r="CI48" s="135">
        <v>1</v>
      </c>
      <c r="CJ48" s="136">
        <f>IFERROR(CI48/CG48,"-")</f>
        <v>1</v>
      </c>
      <c r="CK48" s="137">
        <v>1860000</v>
      </c>
      <c r="CL48" s="138">
        <f>IFERROR(CK48/CG48,"-")</f>
        <v>1860000</v>
      </c>
      <c r="CM48" s="139"/>
      <c r="CN48" s="139"/>
      <c r="CO48" s="139">
        <v>1</v>
      </c>
      <c r="CP48" s="140">
        <v>5</v>
      </c>
      <c r="CQ48" s="141">
        <v>1894000</v>
      </c>
      <c r="CR48" s="141">
        <v>1860000</v>
      </c>
      <c r="CS48" s="141"/>
      <c r="CT48" s="142" t="str">
        <f>IF(AND(CR48=0,CS48=0),"",IF(AND(CR48&lt;=100000,CS48&lt;=100000),"",IF(CR48/CQ48&gt;0.7,"男高",IF(CS48/CQ48&gt;0.7,"女高",""))))</f>
        <v>男高</v>
      </c>
    </row>
    <row r="49" spans="1:99">
      <c r="A49" s="79"/>
      <c r="B49" s="189" t="s">
        <v>150</v>
      </c>
      <c r="C49" s="189" t="s">
        <v>58</v>
      </c>
      <c r="D49" s="189"/>
      <c r="E49" s="189" t="s">
        <v>59</v>
      </c>
      <c r="F49" s="189" t="s">
        <v>60</v>
      </c>
      <c r="G49" s="189" t="s">
        <v>73</v>
      </c>
      <c r="H49" s="89"/>
      <c r="I49" s="89"/>
      <c r="J49" s="89"/>
      <c r="K49" s="181"/>
      <c r="L49" s="80">
        <v>77</v>
      </c>
      <c r="M49" s="80">
        <v>60</v>
      </c>
      <c r="N49" s="80">
        <v>76</v>
      </c>
      <c r="O49" s="91">
        <v>15</v>
      </c>
      <c r="P49" s="92">
        <v>0</v>
      </c>
      <c r="Q49" s="93">
        <f>O49+P49</f>
        <v>15</v>
      </c>
      <c r="R49" s="81">
        <f>IFERROR(Q49/N49,"-")</f>
        <v>0.19736842105263</v>
      </c>
      <c r="S49" s="80">
        <v>2</v>
      </c>
      <c r="T49" s="80">
        <v>4</v>
      </c>
      <c r="U49" s="81">
        <f>IFERROR(T49/(Q49),"-")</f>
        <v>0.26666666666667</v>
      </c>
      <c r="V49" s="82"/>
      <c r="W49" s="83">
        <v>3</v>
      </c>
      <c r="X49" s="81">
        <f>IF(Q49=0,"-",W49/Q49)</f>
        <v>0.2</v>
      </c>
      <c r="Y49" s="186">
        <v>48000</v>
      </c>
      <c r="Z49" s="187">
        <f>IFERROR(Y49/Q49,"-")</f>
        <v>3200</v>
      </c>
      <c r="AA49" s="187">
        <f>IFERROR(Y49/W49,"-")</f>
        <v>16000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3</v>
      </c>
      <c r="BG49" s="113">
        <f>IF(Q49=0,"",IF(BF49=0,"",(BF49/Q49)))</f>
        <v>0.2</v>
      </c>
      <c r="BH49" s="112">
        <v>1</v>
      </c>
      <c r="BI49" s="114">
        <f>IFERROR(BH49/BF49,"-")</f>
        <v>0.33333333333333</v>
      </c>
      <c r="BJ49" s="115">
        <v>5000</v>
      </c>
      <c r="BK49" s="116">
        <f>IFERROR(BJ49/BF49,"-")</f>
        <v>1666.6666666667</v>
      </c>
      <c r="BL49" s="117">
        <v>1</v>
      </c>
      <c r="BM49" s="117"/>
      <c r="BN49" s="117"/>
      <c r="BO49" s="119">
        <v>6</v>
      </c>
      <c r="BP49" s="120">
        <f>IF(Q49=0,"",IF(BO49=0,"",(BO49/Q49)))</f>
        <v>0.4</v>
      </c>
      <c r="BQ49" s="121">
        <v>4</v>
      </c>
      <c r="BR49" s="122">
        <f>IFERROR(BQ49/BO49,"-")</f>
        <v>0.66666666666667</v>
      </c>
      <c r="BS49" s="123">
        <v>35000</v>
      </c>
      <c r="BT49" s="124">
        <f>IFERROR(BS49/BO49,"-")</f>
        <v>5833.3333333333</v>
      </c>
      <c r="BU49" s="125">
        <v>2</v>
      </c>
      <c r="BV49" s="125"/>
      <c r="BW49" s="125">
        <v>2</v>
      </c>
      <c r="BX49" s="126">
        <v>6</v>
      </c>
      <c r="BY49" s="127">
        <f>IF(Q49=0,"",IF(BX49=0,"",(BX49/Q49)))</f>
        <v>0.4</v>
      </c>
      <c r="BZ49" s="128">
        <v>2</v>
      </c>
      <c r="CA49" s="129">
        <f>IFERROR(BZ49/BX49,"-")</f>
        <v>0.33333333333333</v>
      </c>
      <c r="CB49" s="130">
        <v>18000</v>
      </c>
      <c r="CC49" s="131">
        <f>IFERROR(CB49/BX49,"-")</f>
        <v>3000</v>
      </c>
      <c r="CD49" s="132">
        <v>1</v>
      </c>
      <c r="CE49" s="132">
        <v>1</v>
      </c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3</v>
      </c>
      <c r="CQ49" s="141">
        <v>48000</v>
      </c>
      <c r="CR49" s="141">
        <v>15000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>
        <f>AC50</f>
        <v>2.8230769230769</v>
      </c>
      <c r="B50" s="189" t="s">
        <v>151</v>
      </c>
      <c r="C50" s="189" t="s">
        <v>58</v>
      </c>
      <c r="D50" s="189"/>
      <c r="E50" s="189" t="s">
        <v>152</v>
      </c>
      <c r="F50" s="189" t="s">
        <v>77</v>
      </c>
      <c r="G50" s="189" t="s">
        <v>84</v>
      </c>
      <c r="H50" s="89" t="s">
        <v>153</v>
      </c>
      <c r="I50" s="89" t="s">
        <v>85</v>
      </c>
      <c r="J50" s="190" t="s">
        <v>154</v>
      </c>
      <c r="K50" s="181">
        <v>130000</v>
      </c>
      <c r="L50" s="80">
        <v>4</v>
      </c>
      <c r="M50" s="80">
        <v>0</v>
      </c>
      <c r="N50" s="80">
        <v>32</v>
      </c>
      <c r="O50" s="91">
        <v>0</v>
      </c>
      <c r="P50" s="92">
        <v>0</v>
      </c>
      <c r="Q50" s="93">
        <f>O50+P50</f>
        <v>0</v>
      </c>
      <c r="R50" s="81">
        <f>IFERROR(Q50/N50,"-")</f>
        <v>0</v>
      </c>
      <c r="S50" s="80">
        <v>0</v>
      </c>
      <c r="T50" s="80">
        <v>0</v>
      </c>
      <c r="U50" s="81" t="str">
        <f>IFERROR(T50/(Q50),"-")</f>
        <v>-</v>
      </c>
      <c r="V50" s="82">
        <f>IFERROR(K50/SUM(Q50:Q51),"-")</f>
        <v>16250</v>
      </c>
      <c r="W50" s="83">
        <v>0</v>
      </c>
      <c r="X50" s="81" t="str">
        <f>IF(Q50=0,"-",W50/Q50)</f>
        <v>-</v>
      </c>
      <c r="Y50" s="186">
        <v>0</v>
      </c>
      <c r="Z50" s="187" t="str">
        <f>IFERROR(Y50/Q50,"-")</f>
        <v>-</v>
      </c>
      <c r="AA50" s="187" t="str">
        <f>IFERROR(Y50/W50,"-")</f>
        <v>-</v>
      </c>
      <c r="AB50" s="181">
        <f>SUM(Y50:Y51)-SUM(K50:K51)</f>
        <v>237000</v>
      </c>
      <c r="AC50" s="85">
        <f>SUM(Y50:Y51)/SUM(K50:K51)</f>
        <v>2.8230769230769</v>
      </c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155</v>
      </c>
      <c r="C51" s="189" t="s">
        <v>58</v>
      </c>
      <c r="D51" s="189"/>
      <c r="E51" s="189" t="s">
        <v>152</v>
      </c>
      <c r="F51" s="189" t="s">
        <v>77</v>
      </c>
      <c r="G51" s="189" t="s">
        <v>73</v>
      </c>
      <c r="H51" s="89"/>
      <c r="I51" s="89"/>
      <c r="J51" s="89"/>
      <c r="K51" s="181"/>
      <c r="L51" s="80">
        <v>38</v>
      </c>
      <c r="M51" s="80">
        <v>24</v>
      </c>
      <c r="N51" s="80">
        <v>6</v>
      </c>
      <c r="O51" s="91">
        <v>7</v>
      </c>
      <c r="P51" s="92">
        <v>1</v>
      </c>
      <c r="Q51" s="93">
        <f>O51+P51</f>
        <v>8</v>
      </c>
      <c r="R51" s="81">
        <f>IFERROR(Q51/N51,"-")</f>
        <v>1.3333333333333</v>
      </c>
      <c r="S51" s="80">
        <v>1</v>
      </c>
      <c r="T51" s="80">
        <v>3</v>
      </c>
      <c r="U51" s="81">
        <f>IFERROR(T51/(Q51),"-")</f>
        <v>0.375</v>
      </c>
      <c r="V51" s="82"/>
      <c r="W51" s="83">
        <v>3</v>
      </c>
      <c r="X51" s="81">
        <f>IF(Q51=0,"-",W51/Q51)</f>
        <v>0.375</v>
      </c>
      <c r="Y51" s="186">
        <v>367000</v>
      </c>
      <c r="Z51" s="187">
        <f>IFERROR(Y51/Q51,"-")</f>
        <v>45875</v>
      </c>
      <c r="AA51" s="187">
        <f>IFERROR(Y51/W51,"-")</f>
        <v>122333.33333333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>
        <v>1</v>
      </c>
      <c r="AO51" s="101">
        <f>IF(Q51=0,"",IF(AN51=0,"",(AN51/Q51)))</f>
        <v>0.125</v>
      </c>
      <c r="AP51" s="100"/>
      <c r="AQ51" s="102">
        <f>IFERROR(AP51/AN51,"-")</f>
        <v>0</v>
      </c>
      <c r="AR51" s="103"/>
      <c r="AS51" s="104">
        <f>IFERROR(AR51/AN51,"-")</f>
        <v>0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>
        <v>2</v>
      </c>
      <c r="BP51" s="120">
        <f>IF(Q51=0,"",IF(BO51=0,"",(BO51/Q51)))</f>
        <v>0.25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>
        <v>4</v>
      </c>
      <c r="BY51" s="127">
        <f>IF(Q51=0,"",IF(BX51=0,"",(BX51/Q51)))</f>
        <v>0.5</v>
      </c>
      <c r="BZ51" s="128">
        <v>3</v>
      </c>
      <c r="CA51" s="129">
        <f>IFERROR(BZ51/BX51,"-")</f>
        <v>0.75</v>
      </c>
      <c r="CB51" s="130">
        <v>115500</v>
      </c>
      <c r="CC51" s="131">
        <f>IFERROR(CB51/BX51,"-")</f>
        <v>28875</v>
      </c>
      <c r="CD51" s="132"/>
      <c r="CE51" s="132">
        <v>2</v>
      </c>
      <c r="CF51" s="132">
        <v>1</v>
      </c>
      <c r="CG51" s="133">
        <v>1</v>
      </c>
      <c r="CH51" s="134">
        <f>IF(Q51=0,"",IF(CG51=0,"",(CG51/Q51)))</f>
        <v>0.125</v>
      </c>
      <c r="CI51" s="135">
        <v>1</v>
      </c>
      <c r="CJ51" s="136">
        <f>IFERROR(CI51/CG51,"-")</f>
        <v>1</v>
      </c>
      <c r="CK51" s="137">
        <v>258000</v>
      </c>
      <c r="CL51" s="138">
        <f>IFERROR(CK51/CG51,"-")</f>
        <v>258000</v>
      </c>
      <c r="CM51" s="139"/>
      <c r="CN51" s="139"/>
      <c r="CO51" s="139">
        <v>1</v>
      </c>
      <c r="CP51" s="140">
        <v>3</v>
      </c>
      <c r="CQ51" s="141">
        <v>367000</v>
      </c>
      <c r="CR51" s="141">
        <v>258000</v>
      </c>
      <c r="CS51" s="141"/>
      <c r="CT51" s="142" t="str">
        <f>IF(AND(CR51=0,CS51=0),"",IF(AND(CR51&lt;=100000,CS51&lt;=100000),"",IF(CR51/CQ51&gt;0.7,"男高",IF(CS51/CQ51&gt;0.7,"女高",""))))</f>
        <v>男高</v>
      </c>
    </row>
    <row r="52" spans="1:99">
      <c r="A52" s="79">
        <f>AC52</f>
        <v>3.7583333333333</v>
      </c>
      <c r="B52" s="189" t="s">
        <v>156</v>
      </c>
      <c r="C52" s="189" t="s">
        <v>58</v>
      </c>
      <c r="D52" s="189"/>
      <c r="E52" s="189" t="s">
        <v>59</v>
      </c>
      <c r="F52" s="189" t="s">
        <v>60</v>
      </c>
      <c r="G52" s="189" t="s">
        <v>61</v>
      </c>
      <c r="H52" s="89" t="s">
        <v>109</v>
      </c>
      <c r="I52" s="89" t="s">
        <v>63</v>
      </c>
      <c r="J52" s="89" t="s">
        <v>157</v>
      </c>
      <c r="K52" s="181">
        <v>120000</v>
      </c>
      <c r="L52" s="80">
        <v>37</v>
      </c>
      <c r="M52" s="80">
        <v>0</v>
      </c>
      <c r="N52" s="80">
        <v>131</v>
      </c>
      <c r="O52" s="91">
        <v>16</v>
      </c>
      <c r="P52" s="92">
        <v>0</v>
      </c>
      <c r="Q52" s="93">
        <f>O52+P52</f>
        <v>16</v>
      </c>
      <c r="R52" s="81">
        <f>IFERROR(Q52/N52,"-")</f>
        <v>0.12213740458015</v>
      </c>
      <c r="S52" s="80">
        <v>1</v>
      </c>
      <c r="T52" s="80">
        <v>8</v>
      </c>
      <c r="U52" s="81">
        <f>IFERROR(T52/(Q52),"-")</f>
        <v>0.5</v>
      </c>
      <c r="V52" s="82">
        <f>IFERROR(K52/SUM(Q52:Q53),"-")</f>
        <v>6000</v>
      </c>
      <c r="W52" s="83">
        <v>1</v>
      </c>
      <c r="X52" s="81">
        <f>IF(Q52=0,"-",W52/Q52)</f>
        <v>0.0625</v>
      </c>
      <c r="Y52" s="186">
        <v>241000</v>
      </c>
      <c r="Z52" s="187">
        <f>IFERROR(Y52/Q52,"-")</f>
        <v>15062.5</v>
      </c>
      <c r="AA52" s="187">
        <f>IFERROR(Y52/W52,"-")</f>
        <v>241000</v>
      </c>
      <c r="AB52" s="181">
        <f>SUM(Y52:Y53)-SUM(K52:K53)</f>
        <v>331000</v>
      </c>
      <c r="AC52" s="85">
        <f>SUM(Y52:Y53)/SUM(K52:K53)</f>
        <v>3.7583333333333</v>
      </c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>
        <v>3</v>
      </c>
      <c r="AO52" s="101">
        <f>IF(Q52=0,"",IF(AN52=0,"",(AN52/Q52)))</f>
        <v>0.1875</v>
      </c>
      <c r="AP52" s="100"/>
      <c r="AQ52" s="102">
        <f>IFERROR(AP52/AN52,"-")</f>
        <v>0</v>
      </c>
      <c r="AR52" s="103"/>
      <c r="AS52" s="104">
        <f>IFERROR(AR52/AN52,"-")</f>
        <v>0</v>
      </c>
      <c r="AT52" s="105"/>
      <c r="AU52" s="105"/>
      <c r="AV52" s="105"/>
      <c r="AW52" s="106">
        <v>5</v>
      </c>
      <c r="AX52" s="107">
        <f>IF(Q52=0,"",IF(AW52=0,"",(AW52/Q52)))</f>
        <v>0.3125</v>
      </c>
      <c r="AY52" s="106"/>
      <c r="AZ52" s="108">
        <f>IFERROR(AY52/AW52,"-")</f>
        <v>0</v>
      </c>
      <c r="BA52" s="109"/>
      <c r="BB52" s="110">
        <f>IFERROR(BA52/AW52,"-")</f>
        <v>0</v>
      </c>
      <c r="BC52" s="111"/>
      <c r="BD52" s="111"/>
      <c r="BE52" s="111"/>
      <c r="BF52" s="112">
        <v>3</v>
      </c>
      <c r="BG52" s="113">
        <f>IF(Q52=0,"",IF(BF52=0,"",(BF52/Q52)))</f>
        <v>0.1875</v>
      </c>
      <c r="BH52" s="112"/>
      <c r="BI52" s="114">
        <f>IFERROR(BH52/BF52,"-")</f>
        <v>0</v>
      </c>
      <c r="BJ52" s="115"/>
      <c r="BK52" s="116">
        <f>IFERROR(BJ52/BF52,"-")</f>
        <v>0</v>
      </c>
      <c r="BL52" s="117"/>
      <c r="BM52" s="117"/>
      <c r="BN52" s="117"/>
      <c r="BO52" s="119">
        <v>4</v>
      </c>
      <c r="BP52" s="120">
        <f>IF(Q52=0,"",IF(BO52=0,"",(BO52/Q52)))</f>
        <v>0.25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>
        <v>1</v>
      </c>
      <c r="BY52" s="127">
        <f>IF(Q52=0,"",IF(BX52=0,"",(BX52/Q52)))</f>
        <v>0.0625</v>
      </c>
      <c r="BZ52" s="128">
        <v>1</v>
      </c>
      <c r="CA52" s="129">
        <f>IFERROR(BZ52/BX52,"-")</f>
        <v>1</v>
      </c>
      <c r="CB52" s="130">
        <v>241000</v>
      </c>
      <c r="CC52" s="131">
        <f>IFERROR(CB52/BX52,"-")</f>
        <v>241000</v>
      </c>
      <c r="CD52" s="132"/>
      <c r="CE52" s="132"/>
      <c r="CF52" s="132">
        <v>1</v>
      </c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1</v>
      </c>
      <c r="CQ52" s="141">
        <v>241000</v>
      </c>
      <c r="CR52" s="141">
        <v>241000</v>
      </c>
      <c r="CS52" s="141"/>
      <c r="CT52" s="142" t="str">
        <f>IF(AND(CR52=0,CS52=0),"",IF(AND(CR52&lt;=100000,CS52&lt;=100000),"",IF(CR52/CQ52&gt;0.7,"男高",IF(CS52/CQ52&gt;0.7,"女高",""))))</f>
        <v>男高</v>
      </c>
    </row>
    <row r="53" spans="1:99">
      <c r="A53" s="79"/>
      <c r="B53" s="189" t="s">
        <v>158</v>
      </c>
      <c r="C53" s="189" t="s">
        <v>58</v>
      </c>
      <c r="D53" s="189"/>
      <c r="E53" s="189" t="s">
        <v>59</v>
      </c>
      <c r="F53" s="189" t="s">
        <v>60</v>
      </c>
      <c r="G53" s="189" t="s">
        <v>73</v>
      </c>
      <c r="H53" s="89"/>
      <c r="I53" s="89"/>
      <c r="J53" s="89"/>
      <c r="K53" s="181"/>
      <c r="L53" s="80">
        <v>37</v>
      </c>
      <c r="M53" s="80">
        <v>30</v>
      </c>
      <c r="N53" s="80">
        <v>16</v>
      </c>
      <c r="O53" s="91">
        <v>4</v>
      </c>
      <c r="P53" s="92">
        <v>0</v>
      </c>
      <c r="Q53" s="93">
        <f>O53+P53</f>
        <v>4</v>
      </c>
      <c r="R53" s="81">
        <f>IFERROR(Q53/N53,"-")</f>
        <v>0.25</v>
      </c>
      <c r="S53" s="80">
        <v>1</v>
      </c>
      <c r="T53" s="80">
        <v>0</v>
      </c>
      <c r="U53" s="81">
        <f>IFERROR(T53/(Q53),"-")</f>
        <v>0</v>
      </c>
      <c r="V53" s="82"/>
      <c r="W53" s="83">
        <v>1</v>
      </c>
      <c r="X53" s="81">
        <f>IF(Q53=0,"-",W53/Q53)</f>
        <v>0.25</v>
      </c>
      <c r="Y53" s="186">
        <v>210000</v>
      </c>
      <c r="Z53" s="187">
        <f>IFERROR(Y53/Q53,"-")</f>
        <v>52500</v>
      </c>
      <c r="AA53" s="187">
        <f>IFERROR(Y53/W53,"-")</f>
        <v>210000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>
        <v>3</v>
      </c>
      <c r="BP53" s="120">
        <f>IF(Q53=0,"",IF(BO53=0,"",(BO53/Q53)))</f>
        <v>0.75</v>
      </c>
      <c r="BQ53" s="121">
        <v>1</v>
      </c>
      <c r="BR53" s="122">
        <f>IFERROR(BQ53/BO53,"-")</f>
        <v>0.33333333333333</v>
      </c>
      <c r="BS53" s="123">
        <v>210000</v>
      </c>
      <c r="BT53" s="124">
        <f>IFERROR(BS53/BO53,"-")</f>
        <v>70000</v>
      </c>
      <c r="BU53" s="125"/>
      <c r="BV53" s="125"/>
      <c r="BW53" s="125">
        <v>1</v>
      </c>
      <c r="BX53" s="126">
        <v>1</v>
      </c>
      <c r="BY53" s="127">
        <f>IF(Q53=0,"",IF(BX53=0,"",(BX53/Q53)))</f>
        <v>0.25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1</v>
      </c>
      <c r="CQ53" s="141">
        <v>210000</v>
      </c>
      <c r="CR53" s="141">
        <v>210000</v>
      </c>
      <c r="CS53" s="141"/>
      <c r="CT53" s="142" t="str">
        <f>IF(AND(CR53=0,CS53=0),"",IF(AND(CR53&lt;=100000,CS53&lt;=100000),"",IF(CR53/CQ53&gt;0.7,"男高",IF(CS53/CQ53&gt;0.7,"女高",""))))</f>
        <v>男高</v>
      </c>
    </row>
    <row r="54" spans="1:99">
      <c r="A54" s="79">
        <f>AC54</f>
        <v>0.54125</v>
      </c>
      <c r="B54" s="189" t="s">
        <v>159</v>
      </c>
      <c r="C54" s="189" t="s">
        <v>58</v>
      </c>
      <c r="D54" s="189"/>
      <c r="E54" s="189" t="s">
        <v>76</v>
      </c>
      <c r="F54" s="189" t="s">
        <v>77</v>
      </c>
      <c r="G54" s="189" t="s">
        <v>84</v>
      </c>
      <c r="H54" s="89" t="s">
        <v>109</v>
      </c>
      <c r="I54" s="89" t="s">
        <v>63</v>
      </c>
      <c r="J54" s="89" t="s">
        <v>160</v>
      </c>
      <c r="K54" s="181">
        <v>120000</v>
      </c>
      <c r="L54" s="80">
        <v>13</v>
      </c>
      <c r="M54" s="80">
        <v>0</v>
      </c>
      <c r="N54" s="80">
        <v>52</v>
      </c>
      <c r="O54" s="91">
        <v>6</v>
      </c>
      <c r="P54" s="92">
        <v>0</v>
      </c>
      <c r="Q54" s="93">
        <f>O54+P54</f>
        <v>6</v>
      </c>
      <c r="R54" s="81">
        <f>IFERROR(Q54/N54,"-")</f>
        <v>0.11538461538462</v>
      </c>
      <c r="S54" s="80">
        <v>0</v>
      </c>
      <c r="T54" s="80">
        <v>3</v>
      </c>
      <c r="U54" s="81">
        <f>IFERROR(T54/(Q54),"-")</f>
        <v>0.5</v>
      </c>
      <c r="V54" s="82">
        <f>IFERROR(K54/SUM(Q54:Q55),"-")</f>
        <v>10000</v>
      </c>
      <c r="W54" s="83">
        <v>1</v>
      </c>
      <c r="X54" s="81">
        <f>IF(Q54=0,"-",W54/Q54)</f>
        <v>0.16666666666667</v>
      </c>
      <c r="Y54" s="186">
        <v>13000</v>
      </c>
      <c r="Z54" s="187">
        <f>IFERROR(Y54/Q54,"-")</f>
        <v>2166.6666666667</v>
      </c>
      <c r="AA54" s="187">
        <f>IFERROR(Y54/W54,"-")</f>
        <v>13000</v>
      </c>
      <c r="AB54" s="181">
        <f>SUM(Y54:Y55)-SUM(K54:K55)</f>
        <v>-55050</v>
      </c>
      <c r="AC54" s="85">
        <f>SUM(Y54:Y55)/SUM(K54:K55)</f>
        <v>0.54125</v>
      </c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>
        <v>1</v>
      </c>
      <c r="AO54" s="101">
        <f>IF(Q54=0,"",IF(AN54=0,"",(AN54/Q54)))</f>
        <v>0.16666666666667</v>
      </c>
      <c r="AP54" s="100"/>
      <c r="AQ54" s="102">
        <f>IFERROR(AP54/AN54,"-")</f>
        <v>0</v>
      </c>
      <c r="AR54" s="103"/>
      <c r="AS54" s="104">
        <f>IFERROR(AR54/AN54,"-")</f>
        <v>0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>
        <v>1</v>
      </c>
      <c r="BG54" s="113">
        <f>IF(Q54=0,"",IF(BF54=0,"",(BF54/Q54)))</f>
        <v>0.16666666666667</v>
      </c>
      <c r="BH54" s="112"/>
      <c r="BI54" s="114">
        <f>IFERROR(BH54/BF54,"-")</f>
        <v>0</v>
      </c>
      <c r="BJ54" s="115"/>
      <c r="BK54" s="116">
        <f>IFERROR(BJ54/BF54,"-")</f>
        <v>0</v>
      </c>
      <c r="BL54" s="117"/>
      <c r="BM54" s="117"/>
      <c r="BN54" s="117"/>
      <c r="BO54" s="119">
        <v>1</v>
      </c>
      <c r="BP54" s="120">
        <f>IF(Q54=0,"",IF(BO54=0,"",(BO54/Q54)))</f>
        <v>0.16666666666667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>
        <v>3</v>
      </c>
      <c r="BY54" s="127">
        <f>IF(Q54=0,"",IF(BX54=0,"",(BX54/Q54)))</f>
        <v>0.5</v>
      </c>
      <c r="BZ54" s="128">
        <v>1</v>
      </c>
      <c r="CA54" s="129">
        <f>IFERROR(BZ54/BX54,"-")</f>
        <v>0.33333333333333</v>
      </c>
      <c r="CB54" s="130">
        <v>13000</v>
      </c>
      <c r="CC54" s="131">
        <f>IFERROR(CB54/BX54,"-")</f>
        <v>4333.3333333333</v>
      </c>
      <c r="CD54" s="132"/>
      <c r="CE54" s="132"/>
      <c r="CF54" s="132">
        <v>1</v>
      </c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1</v>
      </c>
      <c r="CQ54" s="141">
        <v>13000</v>
      </c>
      <c r="CR54" s="141">
        <v>13000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161</v>
      </c>
      <c r="C55" s="189" t="s">
        <v>58</v>
      </c>
      <c r="D55" s="189"/>
      <c r="E55" s="189" t="s">
        <v>76</v>
      </c>
      <c r="F55" s="189" t="s">
        <v>77</v>
      </c>
      <c r="G55" s="189" t="s">
        <v>73</v>
      </c>
      <c r="H55" s="89"/>
      <c r="I55" s="89"/>
      <c r="J55" s="89"/>
      <c r="K55" s="181"/>
      <c r="L55" s="80">
        <v>42</v>
      </c>
      <c r="M55" s="80">
        <v>25</v>
      </c>
      <c r="N55" s="80">
        <v>31</v>
      </c>
      <c r="O55" s="91">
        <v>6</v>
      </c>
      <c r="P55" s="92">
        <v>0</v>
      </c>
      <c r="Q55" s="93">
        <f>O55+P55</f>
        <v>6</v>
      </c>
      <c r="R55" s="81">
        <f>IFERROR(Q55/N55,"-")</f>
        <v>0.19354838709677</v>
      </c>
      <c r="S55" s="80">
        <v>2</v>
      </c>
      <c r="T55" s="80">
        <v>0</v>
      </c>
      <c r="U55" s="81">
        <f>IFERROR(T55/(Q55),"-")</f>
        <v>0</v>
      </c>
      <c r="V55" s="82"/>
      <c r="W55" s="83">
        <v>3</v>
      </c>
      <c r="X55" s="81">
        <f>IF(Q55=0,"-",W55/Q55)</f>
        <v>0.5</v>
      </c>
      <c r="Y55" s="186">
        <v>51950</v>
      </c>
      <c r="Z55" s="187">
        <f>IFERROR(Y55/Q55,"-")</f>
        <v>8658.3333333333</v>
      </c>
      <c r="AA55" s="187">
        <f>IFERROR(Y55/W55,"-")</f>
        <v>17316.666666667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1</v>
      </c>
      <c r="BP55" s="120">
        <f>IF(Q55=0,"",IF(BO55=0,"",(BO55/Q55)))</f>
        <v>0.16666666666667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>
        <v>4</v>
      </c>
      <c r="BY55" s="127">
        <f>IF(Q55=0,"",IF(BX55=0,"",(BX55/Q55)))</f>
        <v>0.66666666666667</v>
      </c>
      <c r="BZ55" s="128">
        <v>2</v>
      </c>
      <c r="CA55" s="129">
        <f>IFERROR(BZ55/BX55,"-")</f>
        <v>0.5</v>
      </c>
      <c r="CB55" s="130">
        <v>27500</v>
      </c>
      <c r="CC55" s="131">
        <f>IFERROR(CB55/BX55,"-")</f>
        <v>6875</v>
      </c>
      <c r="CD55" s="132"/>
      <c r="CE55" s="132">
        <v>1</v>
      </c>
      <c r="CF55" s="132">
        <v>1</v>
      </c>
      <c r="CG55" s="133">
        <v>1</v>
      </c>
      <c r="CH55" s="134">
        <f>IF(Q55=0,"",IF(CG55=0,"",(CG55/Q55)))</f>
        <v>0.16666666666667</v>
      </c>
      <c r="CI55" s="135">
        <v>1</v>
      </c>
      <c r="CJ55" s="136">
        <f>IFERROR(CI55/CG55,"-")</f>
        <v>1</v>
      </c>
      <c r="CK55" s="137">
        <v>24450</v>
      </c>
      <c r="CL55" s="138">
        <f>IFERROR(CK55/CG55,"-")</f>
        <v>24450</v>
      </c>
      <c r="CM55" s="139"/>
      <c r="CN55" s="139"/>
      <c r="CO55" s="139">
        <v>1</v>
      </c>
      <c r="CP55" s="140">
        <v>3</v>
      </c>
      <c r="CQ55" s="141">
        <v>51950</v>
      </c>
      <c r="CR55" s="141">
        <v>24450</v>
      </c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>
        <f>AC56</f>
        <v>1.28</v>
      </c>
      <c r="B56" s="189" t="s">
        <v>162</v>
      </c>
      <c r="C56" s="189" t="s">
        <v>58</v>
      </c>
      <c r="D56" s="189"/>
      <c r="E56" s="189" t="s">
        <v>59</v>
      </c>
      <c r="F56" s="189" t="s">
        <v>60</v>
      </c>
      <c r="G56" s="189" t="s">
        <v>61</v>
      </c>
      <c r="H56" s="89" t="s">
        <v>163</v>
      </c>
      <c r="I56" s="89" t="s">
        <v>63</v>
      </c>
      <c r="J56" s="190" t="s">
        <v>154</v>
      </c>
      <c r="K56" s="181">
        <v>150000</v>
      </c>
      <c r="L56" s="80">
        <v>57</v>
      </c>
      <c r="M56" s="80">
        <v>0</v>
      </c>
      <c r="N56" s="80">
        <v>245</v>
      </c>
      <c r="O56" s="91">
        <v>37</v>
      </c>
      <c r="P56" s="92">
        <v>0</v>
      </c>
      <c r="Q56" s="93">
        <f>O56+P56</f>
        <v>37</v>
      </c>
      <c r="R56" s="81">
        <f>IFERROR(Q56/N56,"-")</f>
        <v>0.15102040816327</v>
      </c>
      <c r="S56" s="80">
        <v>0</v>
      </c>
      <c r="T56" s="80">
        <v>10</v>
      </c>
      <c r="U56" s="81">
        <f>IFERROR(T56/(Q56),"-")</f>
        <v>0.27027027027027</v>
      </c>
      <c r="V56" s="82">
        <f>IFERROR(K56/SUM(Q56:Q57),"-")</f>
        <v>3125</v>
      </c>
      <c r="W56" s="83">
        <v>4</v>
      </c>
      <c r="X56" s="81">
        <f>IF(Q56=0,"-",W56/Q56)</f>
        <v>0.10810810810811</v>
      </c>
      <c r="Y56" s="186">
        <v>187000</v>
      </c>
      <c r="Z56" s="187">
        <f>IFERROR(Y56/Q56,"-")</f>
        <v>5054.0540540541</v>
      </c>
      <c r="AA56" s="187">
        <f>IFERROR(Y56/W56,"-")</f>
        <v>46750</v>
      </c>
      <c r="AB56" s="181">
        <f>SUM(Y56:Y57)-SUM(K56:K57)</f>
        <v>42000</v>
      </c>
      <c r="AC56" s="85">
        <f>SUM(Y56:Y57)/SUM(K56:K57)</f>
        <v>1.28</v>
      </c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>
        <v>3</v>
      </c>
      <c r="AO56" s="101">
        <f>IF(Q56=0,"",IF(AN56=0,"",(AN56/Q56)))</f>
        <v>0.081081081081081</v>
      </c>
      <c r="AP56" s="100"/>
      <c r="AQ56" s="102">
        <f>IFERROR(AP56/AN56,"-")</f>
        <v>0</v>
      </c>
      <c r="AR56" s="103"/>
      <c r="AS56" s="104">
        <f>IFERROR(AR56/AN56,"-")</f>
        <v>0</v>
      </c>
      <c r="AT56" s="105"/>
      <c r="AU56" s="105"/>
      <c r="AV56" s="105"/>
      <c r="AW56" s="106">
        <v>1</v>
      </c>
      <c r="AX56" s="107">
        <f>IF(Q56=0,"",IF(AW56=0,"",(AW56/Q56)))</f>
        <v>0.027027027027027</v>
      </c>
      <c r="AY56" s="106"/>
      <c r="AZ56" s="108">
        <f>IFERROR(AY56/AW56,"-")</f>
        <v>0</v>
      </c>
      <c r="BA56" s="109"/>
      <c r="BB56" s="110">
        <f>IFERROR(BA56/AW56,"-")</f>
        <v>0</v>
      </c>
      <c r="BC56" s="111"/>
      <c r="BD56" s="111"/>
      <c r="BE56" s="111"/>
      <c r="BF56" s="112">
        <v>16</v>
      </c>
      <c r="BG56" s="113">
        <f>IF(Q56=0,"",IF(BF56=0,"",(BF56/Q56)))</f>
        <v>0.43243243243243</v>
      </c>
      <c r="BH56" s="112">
        <v>2</v>
      </c>
      <c r="BI56" s="114">
        <f>IFERROR(BH56/BF56,"-")</f>
        <v>0.125</v>
      </c>
      <c r="BJ56" s="115">
        <v>58000</v>
      </c>
      <c r="BK56" s="116">
        <f>IFERROR(BJ56/BF56,"-")</f>
        <v>3625</v>
      </c>
      <c r="BL56" s="117">
        <v>1</v>
      </c>
      <c r="BM56" s="117"/>
      <c r="BN56" s="117">
        <v>1</v>
      </c>
      <c r="BO56" s="119">
        <v>13</v>
      </c>
      <c r="BP56" s="120">
        <f>IF(Q56=0,"",IF(BO56=0,"",(BO56/Q56)))</f>
        <v>0.35135135135135</v>
      </c>
      <c r="BQ56" s="121">
        <v>3</v>
      </c>
      <c r="BR56" s="122">
        <f>IFERROR(BQ56/BO56,"-")</f>
        <v>0.23076923076923</v>
      </c>
      <c r="BS56" s="123">
        <v>137000</v>
      </c>
      <c r="BT56" s="124">
        <f>IFERROR(BS56/BO56,"-")</f>
        <v>10538.461538462</v>
      </c>
      <c r="BU56" s="125">
        <v>1</v>
      </c>
      <c r="BV56" s="125"/>
      <c r="BW56" s="125">
        <v>2</v>
      </c>
      <c r="BX56" s="126">
        <v>3</v>
      </c>
      <c r="BY56" s="127">
        <f>IF(Q56=0,"",IF(BX56=0,"",(BX56/Q56)))</f>
        <v>0.081081081081081</v>
      </c>
      <c r="BZ56" s="128">
        <v>1</v>
      </c>
      <c r="CA56" s="129">
        <f>IFERROR(BZ56/BX56,"-")</f>
        <v>0.33333333333333</v>
      </c>
      <c r="CB56" s="130">
        <v>5000</v>
      </c>
      <c r="CC56" s="131">
        <f>IFERROR(CB56/BX56,"-")</f>
        <v>1666.6666666667</v>
      </c>
      <c r="CD56" s="132">
        <v>1</v>
      </c>
      <c r="CE56" s="132"/>
      <c r="CF56" s="132"/>
      <c r="CG56" s="133">
        <v>1</v>
      </c>
      <c r="CH56" s="134">
        <f>IF(Q56=0,"",IF(CG56=0,"",(CG56/Q56)))</f>
        <v>0.027027027027027</v>
      </c>
      <c r="CI56" s="135"/>
      <c r="CJ56" s="136">
        <f>IFERROR(CI56/CG56,"-")</f>
        <v>0</v>
      </c>
      <c r="CK56" s="137"/>
      <c r="CL56" s="138">
        <f>IFERROR(CK56/CG56,"-")</f>
        <v>0</v>
      </c>
      <c r="CM56" s="139"/>
      <c r="CN56" s="139"/>
      <c r="CO56" s="139"/>
      <c r="CP56" s="140">
        <v>4</v>
      </c>
      <c r="CQ56" s="141">
        <v>187000</v>
      </c>
      <c r="CR56" s="141">
        <v>121000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164</v>
      </c>
      <c r="C57" s="189" t="s">
        <v>58</v>
      </c>
      <c r="D57" s="189"/>
      <c r="E57" s="189" t="s">
        <v>59</v>
      </c>
      <c r="F57" s="189" t="s">
        <v>60</v>
      </c>
      <c r="G57" s="189" t="s">
        <v>73</v>
      </c>
      <c r="H57" s="89"/>
      <c r="I57" s="89"/>
      <c r="J57" s="89"/>
      <c r="K57" s="181"/>
      <c r="L57" s="80">
        <v>38</v>
      </c>
      <c r="M57" s="80">
        <v>25</v>
      </c>
      <c r="N57" s="80">
        <v>37</v>
      </c>
      <c r="O57" s="91">
        <v>11</v>
      </c>
      <c r="P57" s="92">
        <v>0</v>
      </c>
      <c r="Q57" s="93">
        <f>O57+P57</f>
        <v>11</v>
      </c>
      <c r="R57" s="81">
        <f>IFERROR(Q57/N57,"-")</f>
        <v>0.2972972972973</v>
      </c>
      <c r="S57" s="80">
        <v>1</v>
      </c>
      <c r="T57" s="80">
        <v>2</v>
      </c>
      <c r="U57" s="81">
        <f>IFERROR(T57/(Q57),"-")</f>
        <v>0.18181818181818</v>
      </c>
      <c r="V57" s="82"/>
      <c r="W57" s="83">
        <v>1</v>
      </c>
      <c r="X57" s="81">
        <f>IF(Q57=0,"-",W57/Q57)</f>
        <v>0.090909090909091</v>
      </c>
      <c r="Y57" s="186">
        <v>5000</v>
      </c>
      <c r="Z57" s="187">
        <f>IFERROR(Y57/Q57,"-")</f>
        <v>454.54545454545</v>
      </c>
      <c r="AA57" s="187">
        <f>IFERROR(Y57/W57,"-")</f>
        <v>5000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>
        <v>1</v>
      </c>
      <c r="AO57" s="101">
        <f>IF(Q57=0,"",IF(AN57=0,"",(AN57/Q57)))</f>
        <v>0.090909090909091</v>
      </c>
      <c r="AP57" s="100"/>
      <c r="AQ57" s="102">
        <f>IFERROR(AP57/AN57,"-")</f>
        <v>0</v>
      </c>
      <c r="AR57" s="103"/>
      <c r="AS57" s="104">
        <f>IFERROR(AR57/AN57,"-")</f>
        <v>0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>
        <v>1</v>
      </c>
      <c r="BG57" s="113">
        <f>IF(Q57=0,"",IF(BF57=0,"",(BF57/Q57)))</f>
        <v>0.090909090909091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>
        <v>5</v>
      </c>
      <c r="BP57" s="120">
        <f>IF(Q57=0,"",IF(BO57=0,"",(BO57/Q57)))</f>
        <v>0.45454545454545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>
        <v>4</v>
      </c>
      <c r="BY57" s="127">
        <f>IF(Q57=0,"",IF(BX57=0,"",(BX57/Q57)))</f>
        <v>0.36363636363636</v>
      </c>
      <c r="BZ57" s="128">
        <v>3</v>
      </c>
      <c r="CA57" s="129">
        <f>IFERROR(BZ57/BX57,"-")</f>
        <v>0.75</v>
      </c>
      <c r="CB57" s="130">
        <v>101000</v>
      </c>
      <c r="CC57" s="131">
        <f>IFERROR(CB57/BX57,"-")</f>
        <v>25250</v>
      </c>
      <c r="CD57" s="132">
        <v>1</v>
      </c>
      <c r="CE57" s="132"/>
      <c r="CF57" s="132">
        <v>2</v>
      </c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1</v>
      </c>
      <c r="CQ57" s="141">
        <v>5000</v>
      </c>
      <c r="CR57" s="141">
        <v>72000</v>
      </c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>
        <f>AC58</f>
        <v>1.1827777777778</v>
      </c>
      <c r="B58" s="189" t="s">
        <v>165</v>
      </c>
      <c r="C58" s="189" t="s">
        <v>58</v>
      </c>
      <c r="D58" s="189"/>
      <c r="E58" s="189" t="s">
        <v>76</v>
      </c>
      <c r="F58" s="189" t="s">
        <v>77</v>
      </c>
      <c r="G58" s="189" t="s">
        <v>61</v>
      </c>
      <c r="H58" s="89" t="s">
        <v>163</v>
      </c>
      <c r="I58" s="89" t="s">
        <v>85</v>
      </c>
      <c r="J58" s="89" t="s">
        <v>143</v>
      </c>
      <c r="K58" s="181">
        <v>90000</v>
      </c>
      <c r="L58" s="80">
        <v>5</v>
      </c>
      <c r="M58" s="80">
        <v>0</v>
      </c>
      <c r="N58" s="80">
        <v>32</v>
      </c>
      <c r="O58" s="91">
        <v>5</v>
      </c>
      <c r="P58" s="92">
        <v>0</v>
      </c>
      <c r="Q58" s="93">
        <f>O58+P58</f>
        <v>5</v>
      </c>
      <c r="R58" s="81">
        <f>IFERROR(Q58/N58,"-")</f>
        <v>0.15625</v>
      </c>
      <c r="S58" s="80">
        <v>2</v>
      </c>
      <c r="T58" s="80">
        <v>2</v>
      </c>
      <c r="U58" s="81">
        <f>IFERROR(T58/(Q58),"-")</f>
        <v>0.4</v>
      </c>
      <c r="V58" s="82">
        <f>IFERROR(K58/SUM(Q58:Q59),"-")</f>
        <v>9000</v>
      </c>
      <c r="W58" s="83">
        <v>2</v>
      </c>
      <c r="X58" s="81">
        <f>IF(Q58=0,"-",W58/Q58)</f>
        <v>0.4</v>
      </c>
      <c r="Y58" s="186">
        <v>64000</v>
      </c>
      <c r="Z58" s="187">
        <f>IFERROR(Y58/Q58,"-")</f>
        <v>12800</v>
      </c>
      <c r="AA58" s="187">
        <f>IFERROR(Y58/W58,"-")</f>
        <v>32000</v>
      </c>
      <c r="AB58" s="181">
        <f>SUM(Y58:Y59)-SUM(K58:K59)</f>
        <v>16450</v>
      </c>
      <c r="AC58" s="85">
        <f>SUM(Y58:Y59)/SUM(K58:K59)</f>
        <v>1.1827777777778</v>
      </c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>
        <v>3</v>
      </c>
      <c r="BP58" s="120">
        <f>IF(Q58=0,"",IF(BO58=0,"",(BO58/Q58)))</f>
        <v>0.6</v>
      </c>
      <c r="BQ58" s="121">
        <v>1</v>
      </c>
      <c r="BR58" s="122">
        <f>IFERROR(BQ58/BO58,"-")</f>
        <v>0.33333333333333</v>
      </c>
      <c r="BS58" s="123">
        <v>29000</v>
      </c>
      <c r="BT58" s="124">
        <f>IFERROR(BS58/BO58,"-")</f>
        <v>9666.6666666667</v>
      </c>
      <c r="BU58" s="125"/>
      <c r="BV58" s="125"/>
      <c r="BW58" s="125">
        <v>1</v>
      </c>
      <c r="BX58" s="126">
        <v>2</v>
      </c>
      <c r="BY58" s="127">
        <f>IF(Q58=0,"",IF(BX58=0,"",(BX58/Q58)))</f>
        <v>0.4</v>
      </c>
      <c r="BZ58" s="128">
        <v>2</v>
      </c>
      <c r="CA58" s="129">
        <f>IFERROR(BZ58/BX58,"-")</f>
        <v>1</v>
      </c>
      <c r="CB58" s="130">
        <v>73000</v>
      </c>
      <c r="CC58" s="131">
        <f>IFERROR(CB58/BX58,"-")</f>
        <v>36500</v>
      </c>
      <c r="CD58" s="132"/>
      <c r="CE58" s="132"/>
      <c r="CF58" s="132">
        <v>2</v>
      </c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2</v>
      </c>
      <c r="CQ58" s="141">
        <v>64000</v>
      </c>
      <c r="CR58" s="141">
        <v>38000</v>
      </c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166</v>
      </c>
      <c r="C59" s="189" t="s">
        <v>58</v>
      </c>
      <c r="D59" s="189"/>
      <c r="E59" s="189" t="s">
        <v>76</v>
      </c>
      <c r="F59" s="189" t="s">
        <v>77</v>
      </c>
      <c r="G59" s="189" t="s">
        <v>73</v>
      </c>
      <c r="H59" s="89"/>
      <c r="I59" s="89"/>
      <c r="J59" s="89"/>
      <c r="K59" s="181"/>
      <c r="L59" s="80">
        <v>38</v>
      </c>
      <c r="M59" s="80">
        <v>18</v>
      </c>
      <c r="N59" s="80">
        <v>19</v>
      </c>
      <c r="O59" s="91">
        <v>4</v>
      </c>
      <c r="P59" s="92">
        <v>1</v>
      </c>
      <c r="Q59" s="93">
        <f>O59+P59</f>
        <v>5</v>
      </c>
      <c r="R59" s="81">
        <f>IFERROR(Q59/N59,"-")</f>
        <v>0.26315789473684</v>
      </c>
      <c r="S59" s="80">
        <v>1</v>
      </c>
      <c r="T59" s="80">
        <v>1</v>
      </c>
      <c r="U59" s="81">
        <f>IFERROR(T59/(Q59),"-")</f>
        <v>0.2</v>
      </c>
      <c r="V59" s="82"/>
      <c r="W59" s="83">
        <v>2</v>
      </c>
      <c r="X59" s="81">
        <f>IF(Q59=0,"-",W59/Q59)</f>
        <v>0.4</v>
      </c>
      <c r="Y59" s="186">
        <v>42450</v>
      </c>
      <c r="Z59" s="187">
        <f>IFERROR(Y59/Q59,"-")</f>
        <v>8490</v>
      </c>
      <c r="AA59" s="187">
        <f>IFERROR(Y59/W59,"-")</f>
        <v>21225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>
        <v>4</v>
      </c>
      <c r="BP59" s="120">
        <f>IF(Q59=0,"",IF(BO59=0,"",(BO59/Q59)))</f>
        <v>0.8</v>
      </c>
      <c r="BQ59" s="121">
        <v>1</v>
      </c>
      <c r="BR59" s="122">
        <f>IFERROR(BQ59/BO59,"-")</f>
        <v>0.25</v>
      </c>
      <c r="BS59" s="123">
        <v>27450</v>
      </c>
      <c r="BT59" s="124">
        <f>IFERROR(BS59/BO59,"-")</f>
        <v>6862.5</v>
      </c>
      <c r="BU59" s="125"/>
      <c r="BV59" s="125"/>
      <c r="BW59" s="125">
        <v>1</v>
      </c>
      <c r="BX59" s="126">
        <v>1</v>
      </c>
      <c r="BY59" s="127">
        <f>IF(Q59=0,"",IF(BX59=0,"",(BX59/Q59)))</f>
        <v>0.2</v>
      </c>
      <c r="BZ59" s="128">
        <v>1</v>
      </c>
      <c r="CA59" s="129">
        <f>IFERROR(BZ59/BX59,"-")</f>
        <v>1</v>
      </c>
      <c r="CB59" s="130">
        <v>15000</v>
      </c>
      <c r="CC59" s="131">
        <f>IFERROR(CB59/BX59,"-")</f>
        <v>15000</v>
      </c>
      <c r="CD59" s="132"/>
      <c r="CE59" s="132">
        <v>1</v>
      </c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2</v>
      </c>
      <c r="CQ59" s="141">
        <v>42450</v>
      </c>
      <c r="CR59" s="141">
        <v>27450</v>
      </c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>
        <f>AC60</f>
        <v>7.4625</v>
      </c>
      <c r="B60" s="189" t="s">
        <v>167</v>
      </c>
      <c r="C60" s="189" t="s">
        <v>58</v>
      </c>
      <c r="D60" s="189"/>
      <c r="E60" s="189" t="s">
        <v>152</v>
      </c>
      <c r="F60" s="189" t="s">
        <v>77</v>
      </c>
      <c r="G60" s="189" t="s">
        <v>84</v>
      </c>
      <c r="H60" s="89" t="s">
        <v>168</v>
      </c>
      <c r="I60" s="89" t="s">
        <v>85</v>
      </c>
      <c r="J60" s="190" t="s">
        <v>147</v>
      </c>
      <c r="K60" s="181">
        <v>80000</v>
      </c>
      <c r="L60" s="80">
        <v>3</v>
      </c>
      <c r="M60" s="80">
        <v>0</v>
      </c>
      <c r="N60" s="80">
        <v>15</v>
      </c>
      <c r="O60" s="91">
        <v>0</v>
      </c>
      <c r="P60" s="92">
        <v>0</v>
      </c>
      <c r="Q60" s="93">
        <f>O60+P60</f>
        <v>0</v>
      </c>
      <c r="R60" s="81">
        <f>IFERROR(Q60/N60,"-")</f>
        <v>0</v>
      </c>
      <c r="S60" s="80">
        <v>0</v>
      </c>
      <c r="T60" s="80">
        <v>0</v>
      </c>
      <c r="U60" s="81" t="str">
        <f>IFERROR(T60/(Q60),"-")</f>
        <v>-</v>
      </c>
      <c r="V60" s="82">
        <f>IFERROR(K60/SUM(Q60:Q61),"-")</f>
        <v>20000</v>
      </c>
      <c r="W60" s="83">
        <v>0</v>
      </c>
      <c r="X60" s="81" t="str">
        <f>IF(Q60=0,"-",W60/Q60)</f>
        <v>-</v>
      </c>
      <c r="Y60" s="186">
        <v>0</v>
      </c>
      <c r="Z60" s="187" t="str">
        <f>IFERROR(Y60/Q60,"-")</f>
        <v>-</v>
      </c>
      <c r="AA60" s="187" t="str">
        <f>IFERROR(Y60/W60,"-")</f>
        <v>-</v>
      </c>
      <c r="AB60" s="181">
        <f>SUM(Y60:Y61)-SUM(K60:K61)</f>
        <v>517000</v>
      </c>
      <c r="AC60" s="85">
        <f>SUM(Y60:Y61)/SUM(K60:K61)</f>
        <v>7.4625</v>
      </c>
      <c r="AD60" s="78"/>
      <c r="AE60" s="94"/>
      <c r="AF60" s="95" t="str">
        <f>IF(Q60=0,"",IF(AE60=0,"",(AE60/Q60)))</f>
        <v/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 t="str">
        <f>IF(Q60=0,"",IF(AN60=0,"",(AN60/Q60)))</f>
        <v/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 t="str">
        <f>IF(Q60=0,"",IF(AW60=0,"",(AW60/Q60)))</f>
        <v/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 t="str">
        <f>IF(Q60=0,"",IF(BF60=0,"",(BF60/Q60)))</f>
        <v/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 t="str">
        <f>IF(Q60=0,"",IF(BO60=0,"",(BO60/Q60)))</f>
        <v/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 t="str">
        <f>IF(Q60=0,"",IF(BX60=0,"",(BX60/Q60)))</f>
        <v/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 t="str">
        <f>IF(Q60=0,"",IF(CG60=0,"",(CG60/Q60)))</f>
        <v/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169</v>
      </c>
      <c r="C61" s="189" t="s">
        <v>58</v>
      </c>
      <c r="D61" s="189"/>
      <c r="E61" s="189" t="s">
        <v>152</v>
      </c>
      <c r="F61" s="189" t="s">
        <v>77</v>
      </c>
      <c r="G61" s="189" t="s">
        <v>73</v>
      </c>
      <c r="H61" s="89"/>
      <c r="I61" s="89"/>
      <c r="J61" s="89"/>
      <c r="K61" s="181"/>
      <c r="L61" s="80">
        <v>8</v>
      </c>
      <c r="M61" s="80">
        <v>8</v>
      </c>
      <c r="N61" s="80">
        <v>3</v>
      </c>
      <c r="O61" s="91">
        <v>4</v>
      </c>
      <c r="P61" s="92">
        <v>0</v>
      </c>
      <c r="Q61" s="93">
        <f>O61+P61</f>
        <v>4</v>
      </c>
      <c r="R61" s="81">
        <f>IFERROR(Q61/N61,"-")</f>
        <v>1.3333333333333</v>
      </c>
      <c r="S61" s="80">
        <v>1</v>
      </c>
      <c r="T61" s="80">
        <v>1</v>
      </c>
      <c r="U61" s="81">
        <f>IFERROR(T61/(Q61),"-")</f>
        <v>0.25</v>
      </c>
      <c r="V61" s="82"/>
      <c r="W61" s="83">
        <v>2</v>
      </c>
      <c r="X61" s="81">
        <f>IF(Q61=0,"-",W61/Q61)</f>
        <v>0.5</v>
      </c>
      <c r="Y61" s="186">
        <v>597000</v>
      </c>
      <c r="Z61" s="187">
        <f>IFERROR(Y61/Q61,"-")</f>
        <v>149250</v>
      </c>
      <c r="AA61" s="187">
        <f>IFERROR(Y61/W61,"-")</f>
        <v>298500</v>
      </c>
      <c r="AB61" s="181"/>
      <c r="AC61" s="85"/>
      <c r="AD61" s="78"/>
      <c r="AE61" s="94">
        <v>1</v>
      </c>
      <c r="AF61" s="95">
        <f>IF(Q61=0,"",IF(AE61=0,"",(AE61/Q61)))</f>
        <v>0.25</v>
      </c>
      <c r="AG61" s="94"/>
      <c r="AH61" s="96">
        <f>IFERROR(AG61/AE61,"-")</f>
        <v>0</v>
      </c>
      <c r="AI61" s="97"/>
      <c r="AJ61" s="98">
        <f>IFERROR(AI61/AE61,"-")</f>
        <v>0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>
        <f>IF(Q61=0,"",IF(BO61=0,"",(BO61/Q61)))</f>
        <v>0</v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>
        <v>2</v>
      </c>
      <c r="BY61" s="127">
        <f>IF(Q61=0,"",IF(BX61=0,"",(BX61/Q61)))</f>
        <v>0.5</v>
      </c>
      <c r="BZ61" s="128">
        <v>2</v>
      </c>
      <c r="CA61" s="129">
        <f>IFERROR(BZ61/BX61,"-")</f>
        <v>1</v>
      </c>
      <c r="CB61" s="130">
        <v>367500</v>
      </c>
      <c r="CC61" s="131">
        <f>IFERROR(CB61/BX61,"-")</f>
        <v>183750</v>
      </c>
      <c r="CD61" s="132"/>
      <c r="CE61" s="132"/>
      <c r="CF61" s="132">
        <v>2</v>
      </c>
      <c r="CG61" s="133">
        <v>1</v>
      </c>
      <c r="CH61" s="134">
        <f>IF(Q61=0,"",IF(CG61=0,"",(CG61/Q61)))</f>
        <v>0.25</v>
      </c>
      <c r="CI61" s="135">
        <v>1</v>
      </c>
      <c r="CJ61" s="136">
        <f>IFERROR(CI61/CG61,"-")</f>
        <v>1</v>
      </c>
      <c r="CK61" s="137">
        <v>265000</v>
      </c>
      <c r="CL61" s="138">
        <f>IFERROR(CK61/CG61,"-")</f>
        <v>265000</v>
      </c>
      <c r="CM61" s="139"/>
      <c r="CN61" s="139"/>
      <c r="CO61" s="139">
        <v>1</v>
      </c>
      <c r="CP61" s="140">
        <v>2</v>
      </c>
      <c r="CQ61" s="141">
        <v>597000</v>
      </c>
      <c r="CR61" s="141">
        <v>265000</v>
      </c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>
        <f>AC62</f>
        <v>0.075</v>
      </c>
      <c r="B62" s="189" t="s">
        <v>170</v>
      </c>
      <c r="C62" s="189" t="s">
        <v>58</v>
      </c>
      <c r="D62" s="189"/>
      <c r="E62" s="189"/>
      <c r="F62" s="189"/>
      <c r="G62" s="189" t="s">
        <v>61</v>
      </c>
      <c r="H62" s="89" t="s">
        <v>171</v>
      </c>
      <c r="I62" s="89" t="s">
        <v>172</v>
      </c>
      <c r="J62" s="89" t="s">
        <v>173</v>
      </c>
      <c r="K62" s="181">
        <v>80000</v>
      </c>
      <c r="L62" s="80">
        <v>9</v>
      </c>
      <c r="M62" s="80">
        <v>0</v>
      </c>
      <c r="N62" s="80">
        <v>40</v>
      </c>
      <c r="O62" s="91">
        <v>4</v>
      </c>
      <c r="P62" s="92">
        <v>0</v>
      </c>
      <c r="Q62" s="93">
        <f>O62+P62</f>
        <v>4</v>
      </c>
      <c r="R62" s="81">
        <f>IFERROR(Q62/N62,"-")</f>
        <v>0.1</v>
      </c>
      <c r="S62" s="80">
        <v>0</v>
      </c>
      <c r="T62" s="80">
        <v>1</v>
      </c>
      <c r="U62" s="81">
        <f>IFERROR(T62/(Q62),"-")</f>
        <v>0.25</v>
      </c>
      <c r="V62" s="82">
        <f>IFERROR(K62/SUM(Q62:Q63),"-")</f>
        <v>16000</v>
      </c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>
        <f>SUM(Y62:Y63)-SUM(K62:K63)</f>
        <v>-74000</v>
      </c>
      <c r="AC62" s="85">
        <f>SUM(Y62:Y63)/SUM(K62:K63)</f>
        <v>0.075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>
        <v>2</v>
      </c>
      <c r="AX62" s="107">
        <f>IF(Q62=0,"",IF(AW62=0,"",(AW62/Q62)))</f>
        <v>0.5</v>
      </c>
      <c r="AY62" s="106"/>
      <c r="AZ62" s="108">
        <f>IFERROR(AY62/AW62,"-")</f>
        <v>0</v>
      </c>
      <c r="BA62" s="109"/>
      <c r="BB62" s="110">
        <f>IFERROR(BA62/AW62,"-")</f>
        <v>0</v>
      </c>
      <c r="BC62" s="111"/>
      <c r="BD62" s="111"/>
      <c r="BE62" s="111"/>
      <c r="BF62" s="112">
        <v>1</v>
      </c>
      <c r="BG62" s="113">
        <f>IF(Q62=0,"",IF(BF62=0,"",(BF62/Q62)))</f>
        <v>0.25</v>
      </c>
      <c r="BH62" s="112"/>
      <c r="BI62" s="114">
        <f>IFERROR(BH62/BF62,"-")</f>
        <v>0</v>
      </c>
      <c r="BJ62" s="115"/>
      <c r="BK62" s="116">
        <f>IFERROR(BJ62/BF62,"-")</f>
        <v>0</v>
      </c>
      <c r="BL62" s="117"/>
      <c r="BM62" s="117"/>
      <c r="BN62" s="117"/>
      <c r="BO62" s="119"/>
      <c r="BP62" s="120">
        <f>IF(Q62=0,"",IF(BO62=0,"",(BO62/Q62)))</f>
        <v>0</v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>
        <v>1</v>
      </c>
      <c r="BY62" s="127">
        <f>IF(Q62=0,"",IF(BX62=0,"",(BX62/Q62)))</f>
        <v>0.25</v>
      </c>
      <c r="BZ62" s="128"/>
      <c r="CA62" s="129">
        <f>IFERROR(BZ62/BX62,"-")</f>
        <v>0</v>
      </c>
      <c r="CB62" s="130"/>
      <c r="CC62" s="131">
        <f>IFERROR(CB62/BX62,"-")</f>
        <v>0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174</v>
      </c>
      <c r="C63" s="189" t="s">
        <v>58</v>
      </c>
      <c r="D63" s="189"/>
      <c r="E63" s="189"/>
      <c r="F63" s="189"/>
      <c r="G63" s="189" t="s">
        <v>73</v>
      </c>
      <c r="H63" s="89"/>
      <c r="I63" s="89"/>
      <c r="J63" s="89"/>
      <c r="K63" s="181"/>
      <c r="L63" s="80">
        <v>9</v>
      </c>
      <c r="M63" s="80">
        <v>8</v>
      </c>
      <c r="N63" s="80">
        <v>1</v>
      </c>
      <c r="O63" s="91">
        <v>1</v>
      </c>
      <c r="P63" s="92">
        <v>0</v>
      </c>
      <c r="Q63" s="93">
        <f>O63+P63</f>
        <v>1</v>
      </c>
      <c r="R63" s="81">
        <f>IFERROR(Q63/N63,"-")</f>
        <v>1</v>
      </c>
      <c r="S63" s="80">
        <v>0</v>
      </c>
      <c r="T63" s="80">
        <v>0</v>
      </c>
      <c r="U63" s="81">
        <f>IFERROR(T63/(Q63),"-")</f>
        <v>0</v>
      </c>
      <c r="V63" s="82"/>
      <c r="W63" s="83">
        <v>1</v>
      </c>
      <c r="X63" s="81">
        <f>IF(Q63=0,"-",W63/Q63)</f>
        <v>1</v>
      </c>
      <c r="Y63" s="186">
        <v>6000</v>
      </c>
      <c r="Z63" s="187">
        <f>IFERROR(Y63/Q63,"-")</f>
        <v>6000</v>
      </c>
      <c r="AA63" s="187">
        <f>IFERROR(Y63/W63,"-")</f>
        <v>6000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>
        <v>1</v>
      </c>
      <c r="BP63" s="120">
        <f>IF(Q63=0,"",IF(BO63=0,"",(BO63/Q63)))</f>
        <v>1</v>
      </c>
      <c r="BQ63" s="121">
        <v>1</v>
      </c>
      <c r="BR63" s="122">
        <f>IFERROR(BQ63/BO63,"-")</f>
        <v>1</v>
      </c>
      <c r="BS63" s="123">
        <v>6000</v>
      </c>
      <c r="BT63" s="124">
        <f>IFERROR(BS63/BO63,"-")</f>
        <v>6000</v>
      </c>
      <c r="BU63" s="125"/>
      <c r="BV63" s="125">
        <v>1</v>
      </c>
      <c r="BW63" s="125"/>
      <c r="BX63" s="126"/>
      <c r="BY63" s="127">
        <f>IF(Q63=0,"",IF(BX63=0,"",(BX63/Q63)))</f>
        <v>0</v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1</v>
      </c>
      <c r="CQ63" s="141">
        <v>6000</v>
      </c>
      <c r="CR63" s="141">
        <v>6000</v>
      </c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 t="str">
        <f>AC64</f>
        <v>0</v>
      </c>
      <c r="B64" s="189" t="s">
        <v>175</v>
      </c>
      <c r="C64" s="189" t="s">
        <v>58</v>
      </c>
      <c r="D64" s="189"/>
      <c r="E64" s="189"/>
      <c r="F64" s="189"/>
      <c r="G64" s="189" t="s">
        <v>61</v>
      </c>
      <c r="H64" s="89" t="s">
        <v>168</v>
      </c>
      <c r="I64" s="89" t="s">
        <v>172</v>
      </c>
      <c r="J64" s="191" t="s">
        <v>79</v>
      </c>
      <c r="K64" s="181">
        <v>0</v>
      </c>
      <c r="L64" s="80">
        <v>4</v>
      </c>
      <c r="M64" s="80">
        <v>0</v>
      </c>
      <c r="N64" s="80">
        <v>28</v>
      </c>
      <c r="O64" s="91">
        <v>1</v>
      </c>
      <c r="P64" s="92">
        <v>0</v>
      </c>
      <c r="Q64" s="93">
        <f>O64+P64</f>
        <v>1</v>
      </c>
      <c r="R64" s="81">
        <f>IFERROR(Q64/N64,"-")</f>
        <v>0.035714285714286</v>
      </c>
      <c r="S64" s="80">
        <v>0</v>
      </c>
      <c r="T64" s="80">
        <v>1</v>
      </c>
      <c r="U64" s="81">
        <f>IFERROR(T64/(Q64),"-")</f>
        <v>1</v>
      </c>
      <c r="V64" s="82">
        <f>IFERROR(K64/SUM(Q64:Q65),"-")</f>
        <v>0</v>
      </c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>
        <f>SUM(Y64:Y65)-SUM(K64:K65)</f>
        <v>0</v>
      </c>
      <c r="AC64" s="85" t="str">
        <f>SUM(Y64:Y65)/SUM(K64:K65)</f>
        <v>0</v>
      </c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>
        <v>1</v>
      </c>
      <c r="BG64" s="113">
        <f>IF(Q64=0,"",IF(BF64=0,"",(BF64/Q64)))</f>
        <v>1</v>
      </c>
      <c r="BH64" s="112"/>
      <c r="BI64" s="114">
        <f>IFERROR(BH64/BF64,"-")</f>
        <v>0</v>
      </c>
      <c r="BJ64" s="115"/>
      <c r="BK64" s="116">
        <f>IFERROR(BJ64/BF64,"-")</f>
        <v>0</v>
      </c>
      <c r="BL64" s="117"/>
      <c r="BM64" s="117"/>
      <c r="BN64" s="117"/>
      <c r="BO64" s="119"/>
      <c r="BP64" s="120">
        <f>IF(Q64=0,"",IF(BO64=0,"",(BO64/Q64)))</f>
        <v>0</v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176</v>
      </c>
      <c r="C65" s="189" t="s">
        <v>58</v>
      </c>
      <c r="D65" s="189"/>
      <c r="E65" s="189"/>
      <c r="F65" s="189"/>
      <c r="G65" s="189" t="s">
        <v>73</v>
      </c>
      <c r="H65" s="89"/>
      <c r="I65" s="89"/>
      <c r="J65" s="89"/>
      <c r="K65" s="181"/>
      <c r="L65" s="80">
        <v>4</v>
      </c>
      <c r="M65" s="80">
        <v>3</v>
      </c>
      <c r="N65" s="80">
        <v>0</v>
      </c>
      <c r="O65" s="91">
        <v>0</v>
      </c>
      <c r="P65" s="92">
        <v>0</v>
      </c>
      <c r="Q65" s="93">
        <f>O65+P65</f>
        <v>0</v>
      </c>
      <c r="R65" s="81" t="str">
        <f>IFERROR(Q65/N65,"-")</f>
        <v>-</v>
      </c>
      <c r="S65" s="80">
        <v>0</v>
      </c>
      <c r="T65" s="80">
        <v>0</v>
      </c>
      <c r="U65" s="81" t="str">
        <f>IFERROR(T65/(Q65),"-")</f>
        <v>-</v>
      </c>
      <c r="V65" s="82"/>
      <c r="W65" s="83">
        <v>0</v>
      </c>
      <c r="X65" s="81" t="str">
        <f>IF(Q65=0,"-",W65/Q65)</f>
        <v>-</v>
      </c>
      <c r="Y65" s="186">
        <v>0</v>
      </c>
      <c r="Z65" s="187" t="str">
        <f>IFERROR(Y65/Q65,"-")</f>
        <v>-</v>
      </c>
      <c r="AA65" s="187" t="str">
        <f>IFERROR(Y65/W65,"-")</f>
        <v>-</v>
      </c>
      <c r="AB65" s="181"/>
      <c r="AC65" s="85"/>
      <c r="AD65" s="78"/>
      <c r="AE65" s="94"/>
      <c r="AF65" s="95" t="str">
        <f>IF(Q65=0,"",IF(AE65=0,"",(AE65/Q65)))</f>
        <v/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 t="str">
        <f>IF(Q65=0,"",IF(AN65=0,"",(AN65/Q65)))</f>
        <v/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 t="str">
        <f>IF(Q65=0,"",IF(AW65=0,"",(AW65/Q65)))</f>
        <v/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 t="str">
        <f>IF(Q65=0,"",IF(BF65=0,"",(BF65/Q65)))</f>
        <v/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 t="str">
        <f>IF(Q65=0,"",IF(BO65=0,"",(BO65/Q65)))</f>
        <v/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 t="str">
        <f>IF(Q65=0,"",IF(BX65=0,"",(BX65/Q65)))</f>
        <v/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 t="str">
        <f>IF(Q65=0,"",IF(CG65=0,"",(CG65/Q65)))</f>
        <v/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30"/>
      <c r="B66" s="86"/>
      <c r="C66" s="86"/>
      <c r="D66" s="87"/>
      <c r="E66" s="87"/>
      <c r="F66" s="87"/>
      <c r="G66" s="88"/>
      <c r="H66" s="89"/>
      <c r="I66" s="89"/>
      <c r="J66" s="89"/>
      <c r="K66" s="182"/>
      <c r="L66" s="34"/>
      <c r="M66" s="34"/>
      <c r="N66" s="31"/>
      <c r="O66" s="23"/>
      <c r="P66" s="23"/>
      <c r="Q66" s="23"/>
      <c r="R66" s="32"/>
      <c r="S66" s="32"/>
      <c r="T66" s="23"/>
      <c r="U66" s="32"/>
      <c r="V66" s="25"/>
      <c r="W66" s="25"/>
      <c r="X66" s="25"/>
      <c r="Y66" s="188"/>
      <c r="Z66" s="188"/>
      <c r="AA66" s="188"/>
      <c r="AB66" s="188"/>
      <c r="AC66" s="33"/>
      <c r="AD66" s="58"/>
      <c r="AE66" s="62"/>
      <c r="AF66" s="63"/>
      <c r="AG66" s="62"/>
      <c r="AH66" s="66"/>
      <c r="AI66" s="67"/>
      <c r="AJ66" s="68"/>
      <c r="AK66" s="69"/>
      <c r="AL66" s="69"/>
      <c r="AM66" s="69"/>
      <c r="AN66" s="62"/>
      <c r="AO66" s="63"/>
      <c r="AP66" s="62"/>
      <c r="AQ66" s="66"/>
      <c r="AR66" s="67"/>
      <c r="AS66" s="68"/>
      <c r="AT66" s="69"/>
      <c r="AU66" s="69"/>
      <c r="AV66" s="69"/>
      <c r="AW66" s="62"/>
      <c r="AX66" s="63"/>
      <c r="AY66" s="62"/>
      <c r="AZ66" s="66"/>
      <c r="BA66" s="67"/>
      <c r="BB66" s="68"/>
      <c r="BC66" s="69"/>
      <c r="BD66" s="69"/>
      <c r="BE66" s="69"/>
      <c r="BF66" s="62"/>
      <c r="BG66" s="63"/>
      <c r="BH66" s="62"/>
      <c r="BI66" s="66"/>
      <c r="BJ66" s="67"/>
      <c r="BK66" s="68"/>
      <c r="BL66" s="69"/>
      <c r="BM66" s="69"/>
      <c r="BN66" s="69"/>
      <c r="BO66" s="64"/>
      <c r="BP66" s="65"/>
      <c r="BQ66" s="62"/>
      <c r="BR66" s="66"/>
      <c r="BS66" s="67"/>
      <c r="BT66" s="68"/>
      <c r="BU66" s="69"/>
      <c r="BV66" s="69"/>
      <c r="BW66" s="69"/>
      <c r="BX66" s="64"/>
      <c r="BY66" s="65"/>
      <c r="BZ66" s="62"/>
      <c r="CA66" s="66"/>
      <c r="CB66" s="67"/>
      <c r="CC66" s="68"/>
      <c r="CD66" s="69"/>
      <c r="CE66" s="69"/>
      <c r="CF66" s="69"/>
      <c r="CG66" s="64"/>
      <c r="CH66" s="65"/>
      <c r="CI66" s="62"/>
      <c r="CJ66" s="66"/>
      <c r="CK66" s="67"/>
      <c r="CL66" s="68"/>
      <c r="CM66" s="69"/>
      <c r="CN66" s="69"/>
      <c r="CO66" s="69"/>
      <c r="CP66" s="70"/>
      <c r="CQ66" s="67"/>
      <c r="CR66" s="67"/>
      <c r="CS66" s="67"/>
      <c r="CT66" s="71"/>
    </row>
    <row r="67" spans="1:99">
      <c r="A67" s="30"/>
      <c r="B67" s="37"/>
      <c r="C67" s="37"/>
      <c r="D67" s="21"/>
      <c r="E67" s="21"/>
      <c r="F67" s="21"/>
      <c r="G67" s="22"/>
      <c r="H67" s="36"/>
      <c r="I67" s="36"/>
      <c r="J67" s="74"/>
      <c r="K67" s="183"/>
      <c r="L67" s="34"/>
      <c r="M67" s="34"/>
      <c r="N67" s="31"/>
      <c r="O67" s="23"/>
      <c r="P67" s="23"/>
      <c r="Q67" s="23"/>
      <c r="R67" s="32"/>
      <c r="S67" s="32"/>
      <c r="T67" s="23"/>
      <c r="U67" s="32"/>
      <c r="V67" s="25"/>
      <c r="W67" s="25"/>
      <c r="X67" s="25"/>
      <c r="Y67" s="188"/>
      <c r="Z67" s="188"/>
      <c r="AA67" s="188"/>
      <c r="AB67" s="188"/>
      <c r="AC67" s="33"/>
      <c r="AD67" s="60"/>
      <c r="AE67" s="62"/>
      <c r="AF67" s="63"/>
      <c r="AG67" s="62"/>
      <c r="AH67" s="66"/>
      <c r="AI67" s="67"/>
      <c r="AJ67" s="68"/>
      <c r="AK67" s="69"/>
      <c r="AL67" s="69"/>
      <c r="AM67" s="69"/>
      <c r="AN67" s="62"/>
      <c r="AO67" s="63"/>
      <c r="AP67" s="62"/>
      <c r="AQ67" s="66"/>
      <c r="AR67" s="67"/>
      <c r="AS67" s="68"/>
      <c r="AT67" s="69"/>
      <c r="AU67" s="69"/>
      <c r="AV67" s="69"/>
      <c r="AW67" s="62"/>
      <c r="AX67" s="63"/>
      <c r="AY67" s="62"/>
      <c r="AZ67" s="66"/>
      <c r="BA67" s="67"/>
      <c r="BB67" s="68"/>
      <c r="BC67" s="69"/>
      <c r="BD67" s="69"/>
      <c r="BE67" s="69"/>
      <c r="BF67" s="62"/>
      <c r="BG67" s="63"/>
      <c r="BH67" s="62"/>
      <c r="BI67" s="66"/>
      <c r="BJ67" s="67"/>
      <c r="BK67" s="68"/>
      <c r="BL67" s="69"/>
      <c r="BM67" s="69"/>
      <c r="BN67" s="69"/>
      <c r="BO67" s="64"/>
      <c r="BP67" s="65"/>
      <c r="BQ67" s="62"/>
      <c r="BR67" s="66"/>
      <c r="BS67" s="67"/>
      <c r="BT67" s="68"/>
      <c r="BU67" s="69"/>
      <c r="BV67" s="69"/>
      <c r="BW67" s="69"/>
      <c r="BX67" s="64"/>
      <c r="BY67" s="65"/>
      <c r="BZ67" s="62"/>
      <c r="CA67" s="66"/>
      <c r="CB67" s="67"/>
      <c r="CC67" s="68"/>
      <c r="CD67" s="69"/>
      <c r="CE67" s="69"/>
      <c r="CF67" s="69"/>
      <c r="CG67" s="64"/>
      <c r="CH67" s="65"/>
      <c r="CI67" s="62"/>
      <c r="CJ67" s="66"/>
      <c r="CK67" s="67"/>
      <c r="CL67" s="68"/>
      <c r="CM67" s="69"/>
      <c r="CN67" s="69"/>
      <c r="CO67" s="69"/>
      <c r="CP67" s="70"/>
      <c r="CQ67" s="67"/>
      <c r="CR67" s="67"/>
      <c r="CS67" s="67"/>
      <c r="CT67" s="71"/>
    </row>
    <row r="68" spans="1:99">
      <c r="A68" s="19">
        <f>AC68</f>
        <v>2.0364535211268</v>
      </c>
      <c r="B68" s="39"/>
      <c r="C68" s="39"/>
      <c r="D68" s="39"/>
      <c r="E68" s="39"/>
      <c r="F68" s="39"/>
      <c r="G68" s="39"/>
      <c r="H68" s="40" t="s">
        <v>177</v>
      </c>
      <c r="I68" s="40"/>
      <c r="J68" s="40"/>
      <c r="K68" s="184">
        <f>SUM(K6:K67)</f>
        <v>3905000</v>
      </c>
      <c r="L68" s="41">
        <f>SUM(L6:L67)</f>
        <v>2140</v>
      </c>
      <c r="M68" s="41">
        <f>SUM(M6:M67)</f>
        <v>796</v>
      </c>
      <c r="N68" s="41">
        <f>SUM(N6:N67)</f>
        <v>3346</v>
      </c>
      <c r="O68" s="41">
        <f>SUM(O6:O67)</f>
        <v>457</v>
      </c>
      <c r="P68" s="41">
        <f>SUM(P6:P67)</f>
        <v>3</v>
      </c>
      <c r="Q68" s="41">
        <f>SUM(Q6:Q67)</f>
        <v>460</v>
      </c>
      <c r="R68" s="42">
        <f>IFERROR(Q68/N68,"-")</f>
        <v>0.13747758517633</v>
      </c>
      <c r="S68" s="77">
        <f>SUM(S6:S67)</f>
        <v>46</v>
      </c>
      <c r="T68" s="77">
        <f>SUM(T6:T67)</f>
        <v>121</v>
      </c>
      <c r="U68" s="42">
        <f>IFERROR(S68/Q68,"-")</f>
        <v>0.1</v>
      </c>
      <c r="V68" s="43">
        <f>IFERROR(K68/Q68,"-")</f>
        <v>8489.1304347826</v>
      </c>
      <c r="W68" s="44">
        <f>SUM(W6:W67)</f>
        <v>93</v>
      </c>
      <c r="X68" s="42">
        <f>IFERROR(W68/Q68,"-")</f>
        <v>0.20217391304348</v>
      </c>
      <c r="Y68" s="184">
        <f>SUM(Y6:Y67)</f>
        <v>7952351</v>
      </c>
      <c r="Z68" s="184">
        <f>IFERROR(Y68/Q68,"-")</f>
        <v>17287.719565217</v>
      </c>
      <c r="AA68" s="184">
        <f>IFERROR(Y68/W68,"-")</f>
        <v>85509.150537634</v>
      </c>
      <c r="AB68" s="184">
        <f>Y68-K68</f>
        <v>4047351</v>
      </c>
      <c r="AC68" s="46">
        <f>Y68/K68</f>
        <v>2.0364535211268</v>
      </c>
      <c r="AD68" s="59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4"/>
    <mergeCell ref="K17:K24"/>
    <mergeCell ref="V17:V24"/>
    <mergeCell ref="AB17:AB24"/>
    <mergeCell ref="AC17:AC24"/>
    <mergeCell ref="A25:A29"/>
    <mergeCell ref="K25:K29"/>
    <mergeCell ref="V25:V29"/>
    <mergeCell ref="AB25:AB29"/>
    <mergeCell ref="AC25:AC29"/>
    <mergeCell ref="A30:A33"/>
    <mergeCell ref="K30:K33"/>
    <mergeCell ref="V30:V33"/>
    <mergeCell ref="AB30:AB33"/>
    <mergeCell ref="AC30:AC33"/>
    <mergeCell ref="A34:A37"/>
    <mergeCell ref="K34:K37"/>
    <mergeCell ref="V34:V37"/>
    <mergeCell ref="AB34:AB37"/>
    <mergeCell ref="AC34:AC37"/>
    <mergeCell ref="A38:A41"/>
    <mergeCell ref="K38:K41"/>
    <mergeCell ref="V38:V41"/>
    <mergeCell ref="AB38:AB41"/>
    <mergeCell ref="AC38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178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2.85</v>
      </c>
      <c r="B6" s="189" t="s">
        <v>179</v>
      </c>
      <c r="C6" s="189" t="s">
        <v>180</v>
      </c>
      <c r="D6" s="189" t="s">
        <v>181</v>
      </c>
      <c r="E6" s="189" t="s">
        <v>182</v>
      </c>
      <c r="F6" s="189"/>
      <c r="G6" s="189" t="s">
        <v>61</v>
      </c>
      <c r="H6" s="89" t="s">
        <v>183</v>
      </c>
      <c r="I6" s="89" t="s">
        <v>184</v>
      </c>
      <c r="J6" s="89" t="s">
        <v>185</v>
      </c>
      <c r="K6" s="181">
        <v>60000</v>
      </c>
      <c r="L6" s="80">
        <v>39</v>
      </c>
      <c r="M6" s="80">
        <v>0</v>
      </c>
      <c r="N6" s="80">
        <v>156</v>
      </c>
      <c r="O6" s="91">
        <v>12</v>
      </c>
      <c r="P6" s="92">
        <v>0</v>
      </c>
      <c r="Q6" s="93">
        <f>O6+P6</f>
        <v>12</v>
      </c>
      <c r="R6" s="81">
        <f>IFERROR(Q6/N6,"-")</f>
        <v>0.076923076923077</v>
      </c>
      <c r="S6" s="80">
        <v>0</v>
      </c>
      <c r="T6" s="80">
        <v>5</v>
      </c>
      <c r="U6" s="81">
        <f>IFERROR(T6/(Q6),"-")</f>
        <v>0.41666666666667</v>
      </c>
      <c r="V6" s="82">
        <f>IFERROR(K6/SUM(Q6:Q7),"-")</f>
        <v>1111.1111111111</v>
      </c>
      <c r="W6" s="83">
        <v>1</v>
      </c>
      <c r="X6" s="81">
        <f>IF(Q6=0,"-",W6/Q6)</f>
        <v>0.083333333333333</v>
      </c>
      <c r="Y6" s="186">
        <v>20000</v>
      </c>
      <c r="Z6" s="187">
        <f>IFERROR(Y6/Q6,"-")</f>
        <v>1666.6666666667</v>
      </c>
      <c r="AA6" s="187">
        <f>IFERROR(Y6/W6,"-")</f>
        <v>20000</v>
      </c>
      <c r="AB6" s="181">
        <f>SUM(Y6:Y7)-SUM(K6:K7)</f>
        <v>111000</v>
      </c>
      <c r="AC6" s="85">
        <f>SUM(Y6:Y7)/SUM(K6:K7)</f>
        <v>2.85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2</v>
      </c>
      <c r="AO6" s="101">
        <f>IF(Q6=0,"",IF(AN6=0,"",(AN6/Q6)))</f>
        <v>0.16666666666667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0.083333333333333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4</v>
      </c>
      <c r="BG6" s="113">
        <f>IF(Q6=0,"",IF(BF6=0,"",(BF6/Q6)))</f>
        <v>0.33333333333333</v>
      </c>
      <c r="BH6" s="112">
        <v>1</v>
      </c>
      <c r="BI6" s="114">
        <f>IFERROR(BH6/BF6,"-")</f>
        <v>0.25</v>
      </c>
      <c r="BJ6" s="115">
        <v>15000</v>
      </c>
      <c r="BK6" s="116">
        <f>IFERROR(BJ6/BF6,"-")</f>
        <v>3750</v>
      </c>
      <c r="BL6" s="117"/>
      <c r="BM6" s="117"/>
      <c r="BN6" s="117">
        <v>1</v>
      </c>
      <c r="BO6" s="119">
        <v>2</v>
      </c>
      <c r="BP6" s="120">
        <f>IF(Q6=0,"",IF(BO6=0,"",(BO6/Q6)))</f>
        <v>0.16666666666667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3</v>
      </c>
      <c r="BY6" s="127">
        <f>IF(Q6=0,"",IF(BX6=0,"",(BX6/Q6)))</f>
        <v>0.25</v>
      </c>
      <c r="BZ6" s="128">
        <v>1</v>
      </c>
      <c r="CA6" s="129">
        <f>IFERROR(BZ6/BX6,"-")</f>
        <v>0.33333333333333</v>
      </c>
      <c r="CB6" s="130">
        <v>115000</v>
      </c>
      <c r="CC6" s="131">
        <f>IFERROR(CB6/BX6,"-")</f>
        <v>38333.333333333</v>
      </c>
      <c r="CD6" s="132"/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20000</v>
      </c>
      <c r="CR6" s="141">
        <v>115000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186</v>
      </c>
      <c r="C7" s="189" t="s">
        <v>180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463</v>
      </c>
      <c r="M7" s="80">
        <v>219</v>
      </c>
      <c r="N7" s="80">
        <v>155</v>
      </c>
      <c r="O7" s="91">
        <v>41</v>
      </c>
      <c r="P7" s="92">
        <v>1</v>
      </c>
      <c r="Q7" s="93">
        <f>O7+P7</f>
        <v>42</v>
      </c>
      <c r="R7" s="81">
        <f>IFERROR(Q7/N7,"-")</f>
        <v>0.27096774193548</v>
      </c>
      <c r="S7" s="80">
        <v>11</v>
      </c>
      <c r="T7" s="80">
        <v>1</v>
      </c>
      <c r="U7" s="81">
        <f>IFERROR(T7/(Q7),"-")</f>
        <v>0.023809523809524</v>
      </c>
      <c r="V7" s="82"/>
      <c r="W7" s="83">
        <v>6</v>
      </c>
      <c r="X7" s="81">
        <f>IF(Q7=0,"-",W7/Q7)</f>
        <v>0.14285714285714</v>
      </c>
      <c r="Y7" s="186">
        <v>151000</v>
      </c>
      <c r="Z7" s="187">
        <f>IFERROR(Y7/Q7,"-")</f>
        <v>3595.2380952381</v>
      </c>
      <c r="AA7" s="187">
        <f>IFERROR(Y7/W7,"-")</f>
        <v>25166.666666667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</v>
      </c>
      <c r="AO7" s="101">
        <f>IF(Q7=0,"",IF(AN7=0,"",(AN7/Q7)))</f>
        <v>0.047619047619048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4</v>
      </c>
      <c r="AX7" s="107">
        <f>IF(Q7=0,"",IF(AW7=0,"",(AW7/Q7)))</f>
        <v>0.095238095238095</v>
      </c>
      <c r="AY7" s="106">
        <v>1</v>
      </c>
      <c r="AZ7" s="108">
        <f>IFERROR(AY7/AW7,"-")</f>
        <v>0.25</v>
      </c>
      <c r="BA7" s="109">
        <v>50000</v>
      </c>
      <c r="BB7" s="110">
        <f>IFERROR(BA7/AW7,"-")</f>
        <v>12500</v>
      </c>
      <c r="BC7" s="111">
        <v>1</v>
      </c>
      <c r="BD7" s="111"/>
      <c r="BE7" s="111"/>
      <c r="BF7" s="112">
        <v>12</v>
      </c>
      <c r="BG7" s="113">
        <f>IF(Q7=0,"",IF(BF7=0,"",(BF7/Q7)))</f>
        <v>0.28571428571429</v>
      </c>
      <c r="BH7" s="112">
        <v>1</v>
      </c>
      <c r="BI7" s="114">
        <f>IFERROR(BH7/BF7,"-")</f>
        <v>0.083333333333333</v>
      </c>
      <c r="BJ7" s="115">
        <v>11000</v>
      </c>
      <c r="BK7" s="116">
        <f>IFERROR(BJ7/BF7,"-")</f>
        <v>916.66666666667</v>
      </c>
      <c r="BL7" s="117"/>
      <c r="BM7" s="117"/>
      <c r="BN7" s="117">
        <v>1</v>
      </c>
      <c r="BO7" s="119">
        <v>14</v>
      </c>
      <c r="BP7" s="120">
        <f>IF(Q7=0,"",IF(BO7=0,"",(BO7/Q7)))</f>
        <v>0.33333333333333</v>
      </c>
      <c r="BQ7" s="121">
        <v>2</v>
      </c>
      <c r="BR7" s="122">
        <f>IFERROR(BQ7/BO7,"-")</f>
        <v>0.14285714285714</v>
      </c>
      <c r="BS7" s="123">
        <v>8000</v>
      </c>
      <c r="BT7" s="124">
        <f>IFERROR(BS7/BO7,"-")</f>
        <v>571.42857142857</v>
      </c>
      <c r="BU7" s="125">
        <v>2</v>
      </c>
      <c r="BV7" s="125"/>
      <c r="BW7" s="125"/>
      <c r="BX7" s="126">
        <v>8</v>
      </c>
      <c r="BY7" s="127">
        <f>IF(Q7=0,"",IF(BX7=0,"",(BX7/Q7)))</f>
        <v>0.19047619047619</v>
      </c>
      <c r="BZ7" s="128">
        <v>4</v>
      </c>
      <c r="CA7" s="129">
        <f>IFERROR(BZ7/BX7,"-")</f>
        <v>0.5</v>
      </c>
      <c r="CB7" s="130">
        <v>108000</v>
      </c>
      <c r="CC7" s="131">
        <f>IFERROR(CB7/BX7,"-")</f>
        <v>13500</v>
      </c>
      <c r="CD7" s="132"/>
      <c r="CE7" s="132">
        <v>1</v>
      </c>
      <c r="CF7" s="132">
        <v>3</v>
      </c>
      <c r="CG7" s="133">
        <v>2</v>
      </c>
      <c r="CH7" s="134">
        <f>IF(Q7=0,"",IF(CG7=0,"",(CG7/Q7)))</f>
        <v>0.047619047619048</v>
      </c>
      <c r="CI7" s="135">
        <v>2</v>
      </c>
      <c r="CJ7" s="136">
        <f>IFERROR(CI7/CG7,"-")</f>
        <v>1</v>
      </c>
      <c r="CK7" s="137">
        <v>15000</v>
      </c>
      <c r="CL7" s="138">
        <f>IFERROR(CK7/CG7,"-")</f>
        <v>7500</v>
      </c>
      <c r="CM7" s="139">
        <v>1</v>
      </c>
      <c r="CN7" s="139"/>
      <c r="CO7" s="139">
        <v>1</v>
      </c>
      <c r="CP7" s="140">
        <v>6</v>
      </c>
      <c r="CQ7" s="141">
        <v>151000</v>
      </c>
      <c r="CR7" s="141">
        <v>64000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3.7076923076923</v>
      </c>
      <c r="B8" s="189" t="s">
        <v>187</v>
      </c>
      <c r="C8" s="189" t="s">
        <v>180</v>
      </c>
      <c r="D8" s="189" t="s">
        <v>188</v>
      </c>
      <c r="E8" s="189" t="s">
        <v>189</v>
      </c>
      <c r="F8" s="189"/>
      <c r="G8" s="189" t="s">
        <v>61</v>
      </c>
      <c r="H8" s="89" t="s">
        <v>190</v>
      </c>
      <c r="I8" s="89" t="s">
        <v>191</v>
      </c>
      <c r="J8" s="89" t="s">
        <v>192</v>
      </c>
      <c r="K8" s="181">
        <v>65000</v>
      </c>
      <c r="L8" s="80">
        <v>26</v>
      </c>
      <c r="M8" s="80">
        <v>0</v>
      </c>
      <c r="N8" s="80">
        <v>36</v>
      </c>
      <c r="O8" s="91">
        <v>6</v>
      </c>
      <c r="P8" s="92">
        <v>0</v>
      </c>
      <c r="Q8" s="93">
        <f>O8+P8</f>
        <v>6</v>
      </c>
      <c r="R8" s="81">
        <f>IFERROR(Q8/N8,"-")</f>
        <v>0.16666666666667</v>
      </c>
      <c r="S8" s="80">
        <v>1</v>
      </c>
      <c r="T8" s="80">
        <v>2</v>
      </c>
      <c r="U8" s="81">
        <f>IFERROR(T8/(Q8),"-")</f>
        <v>0.33333333333333</v>
      </c>
      <c r="V8" s="82">
        <f>IFERROR(K8/SUM(Q8:Q9),"-")</f>
        <v>1756.7567567568</v>
      </c>
      <c r="W8" s="83">
        <v>1</v>
      </c>
      <c r="X8" s="81">
        <f>IF(Q8=0,"-",W8/Q8)</f>
        <v>0.16666666666667</v>
      </c>
      <c r="Y8" s="186">
        <v>130000</v>
      </c>
      <c r="Z8" s="187">
        <f>IFERROR(Y8/Q8,"-")</f>
        <v>21666.666666667</v>
      </c>
      <c r="AA8" s="187">
        <f>IFERROR(Y8/W8,"-")</f>
        <v>130000</v>
      </c>
      <c r="AB8" s="181">
        <f>SUM(Y8:Y9)-SUM(K8:K9)</f>
        <v>176000</v>
      </c>
      <c r="AC8" s="85">
        <f>SUM(Y8:Y9)/SUM(K8:K9)</f>
        <v>3.7076923076923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0.16666666666667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1</v>
      </c>
      <c r="AX8" s="107">
        <f>IF(Q8=0,"",IF(AW8=0,"",(AW8/Q8)))</f>
        <v>0.16666666666667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1</v>
      </c>
      <c r="BG8" s="113">
        <f>IF(Q8=0,"",IF(BF8=0,"",(BF8/Q8)))</f>
        <v>0.16666666666667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1</v>
      </c>
      <c r="BP8" s="120">
        <f>IF(Q8=0,"",IF(BO8=0,"",(BO8/Q8)))</f>
        <v>0.16666666666667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2</v>
      </c>
      <c r="BY8" s="127">
        <f>IF(Q8=0,"",IF(BX8=0,"",(BX8/Q8)))</f>
        <v>0.33333333333333</v>
      </c>
      <c r="BZ8" s="128">
        <v>1</v>
      </c>
      <c r="CA8" s="129">
        <f>IFERROR(BZ8/BX8,"-")</f>
        <v>0.5</v>
      </c>
      <c r="CB8" s="130">
        <v>130000</v>
      </c>
      <c r="CC8" s="131">
        <f>IFERROR(CB8/BX8,"-")</f>
        <v>65000</v>
      </c>
      <c r="CD8" s="132"/>
      <c r="CE8" s="132"/>
      <c r="CF8" s="132">
        <v>1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130000</v>
      </c>
      <c r="CR8" s="141">
        <v>130000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9"/>
      <c r="B9" s="189" t="s">
        <v>193</v>
      </c>
      <c r="C9" s="189" t="s">
        <v>180</v>
      </c>
      <c r="D9" s="189"/>
      <c r="E9" s="189"/>
      <c r="F9" s="189"/>
      <c r="G9" s="189" t="s">
        <v>73</v>
      </c>
      <c r="H9" s="89"/>
      <c r="I9" s="89"/>
      <c r="J9" s="89"/>
      <c r="K9" s="181"/>
      <c r="L9" s="80">
        <v>160</v>
      </c>
      <c r="M9" s="80">
        <v>83</v>
      </c>
      <c r="N9" s="80">
        <v>67</v>
      </c>
      <c r="O9" s="91">
        <v>31</v>
      </c>
      <c r="P9" s="92">
        <v>0</v>
      </c>
      <c r="Q9" s="93">
        <f>O9+P9</f>
        <v>31</v>
      </c>
      <c r="R9" s="81">
        <f>IFERROR(Q9/N9,"-")</f>
        <v>0.46268656716418</v>
      </c>
      <c r="S9" s="80">
        <v>4</v>
      </c>
      <c r="T9" s="80">
        <v>3</v>
      </c>
      <c r="U9" s="81">
        <f>IFERROR(T9/(Q9),"-")</f>
        <v>0.096774193548387</v>
      </c>
      <c r="V9" s="82"/>
      <c r="W9" s="83">
        <v>8</v>
      </c>
      <c r="X9" s="81">
        <f>IF(Q9=0,"-",W9/Q9)</f>
        <v>0.25806451612903</v>
      </c>
      <c r="Y9" s="186">
        <v>111000</v>
      </c>
      <c r="Z9" s="187">
        <f>IFERROR(Y9/Q9,"-")</f>
        <v>3580.6451612903</v>
      </c>
      <c r="AA9" s="187">
        <f>IFERROR(Y9/W9,"-")</f>
        <v>13875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</v>
      </c>
      <c r="AO9" s="101">
        <f>IF(Q9=0,"",IF(AN9=0,"",(AN9/Q9)))</f>
        <v>0.032258064516129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1</v>
      </c>
      <c r="AX9" s="107">
        <f>IF(Q9=0,"",IF(AW9=0,"",(AW9/Q9)))</f>
        <v>0.032258064516129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6</v>
      </c>
      <c r="BG9" s="113">
        <f>IF(Q9=0,"",IF(BF9=0,"",(BF9/Q9)))</f>
        <v>0.19354838709677</v>
      </c>
      <c r="BH9" s="112">
        <v>2</v>
      </c>
      <c r="BI9" s="114">
        <f>IFERROR(BH9/BF9,"-")</f>
        <v>0.33333333333333</v>
      </c>
      <c r="BJ9" s="115">
        <v>14000</v>
      </c>
      <c r="BK9" s="116">
        <f>IFERROR(BJ9/BF9,"-")</f>
        <v>2333.3333333333</v>
      </c>
      <c r="BL9" s="117">
        <v>1</v>
      </c>
      <c r="BM9" s="117"/>
      <c r="BN9" s="117">
        <v>1</v>
      </c>
      <c r="BO9" s="119">
        <v>14</v>
      </c>
      <c r="BP9" s="120">
        <f>IF(Q9=0,"",IF(BO9=0,"",(BO9/Q9)))</f>
        <v>0.45161290322581</v>
      </c>
      <c r="BQ9" s="121">
        <v>5</v>
      </c>
      <c r="BR9" s="122">
        <f>IFERROR(BQ9/BO9,"-")</f>
        <v>0.35714285714286</v>
      </c>
      <c r="BS9" s="123">
        <v>63000</v>
      </c>
      <c r="BT9" s="124">
        <f>IFERROR(BS9/BO9,"-")</f>
        <v>4500</v>
      </c>
      <c r="BU9" s="125">
        <v>1</v>
      </c>
      <c r="BV9" s="125">
        <v>2</v>
      </c>
      <c r="BW9" s="125">
        <v>2</v>
      </c>
      <c r="BX9" s="126">
        <v>9</v>
      </c>
      <c r="BY9" s="127">
        <f>IF(Q9=0,"",IF(BX9=0,"",(BX9/Q9)))</f>
        <v>0.29032258064516</v>
      </c>
      <c r="BZ9" s="128">
        <v>2</v>
      </c>
      <c r="CA9" s="129">
        <f>IFERROR(BZ9/BX9,"-")</f>
        <v>0.22222222222222</v>
      </c>
      <c r="CB9" s="130">
        <v>39000</v>
      </c>
      <c r="CC9" s="131">
        <f>IFERROR(CB9/BX9,"-")</f>
        <v>4333.3333333333</v>
      </c>
      <c r="CD9" s="132">
        <v>1</v>
      </c>
      <c r="CE9" s="132"/>
      <c r="CF9" s="132">
        <v>1</v>
      </c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8</v>
      </c>
      <c r="CQ9" s="141">
        <v>111000</v>
      </c>
      <c r="CR9" s="141">
        <v>37000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4.7189866666667</v>
      </c>
      <c r="B10" s="189" t="s">
        <v>194</v>
      </c>
      <c r="C10" s="189" t="s">
        <v>180</v>
      </c>
      <c r="D10" s="189" t="s">
        <v>195</v>
      </c>
      <c r="E10" s="189" t="s">
        <v>196</v>
      </c>
      <c r="F10" s="189"/>
      <c r="G10" s="189" t="s">
        <v>61</v>
      </c>
      <c r="H10" s="89" t="s">
        <v>197</v>
      </c>
      <c r="I10" s="89" t="s">
        <v>191</v>
      </c>
      <c r="J10" s="89" t="s">
        <v>198</v>
      </c>
      <c r="K10" s="181">
        <v>75000</v>
      </c>
      <c r="L10" s="80">
        <v>43</v>
      </c>
      <c r="M10" s="80">
        <v>0</v>
      </c>
      <c r="N10" s="80">
        <v>117</v>
      </c>
      <c r="O10" s="91">
        <v>10</v>
      </c>
      <c r="P10" s="92">
        <v>0</v>
      </c>
      <c r="Q10" s="93">
        <f>O10+P10</f>
        <v>10</v>
      </c>
      <c r="R10" s="81">
        <f>IFERROR(Q10/N10,"-")</f>
        <v>0.085470085470085</v>
      </c>
      <c r="S10" s="80">
        <v>2</v>
      </c>
      <c r="T10" s="80">
        <v>3</v>
      </c>
      <c r="U10" s="81">
        <f>IFERROR(T10/(Q10),"-")</f>
        <v>0.3</v>
      </c>
      <c r="V10" s="82">
        <f>IFERROR(K10/SUM(Q10:Q11),"-")</f>
        <v>1973.6842105263</v>
      </c>
      <c r="W10" s="83">
        <v>4</v>
      </c>
      <c r="X10" s="81">
        <f>IF(Q10=0,"-",W10/Q10)</f>
        <v>0.4</v>
      </c>
      <c r="Y10" s="186">
        <v>21924</v>
      </c>
      <c r="Z10" s="187">
        <f>IFERROR(Y10/Q10,"-")</f>
        <v>2192.4</v>
      </c>
      <c r="AA10" s="187">
        <f>IFERROR(Y10/W10,"-")</f>
        <v>5481</v>
      </c>
      <c r="AB10" s="181">
        <f>SUM(Y10:Y11)-SUM(K10:K11)</f>
        <v>278924</v>
      </c>
      <c r="AC10" s="85">
        <f>SUM(Y10:Y11)/SUM(K10:K11)</f>
        <v>4.7189866666667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>
        <v>2</v>
      </c>
      <c r="AX10" s="107">
        <f>IF(Q10=0,"",IF(AW10=0,"",(AW10/Q10)))</f>
        <v>0.2</v>
      </c>
      <c r="AY10" s="106">
        <v>2</v>
      </c>
      <c r="AZ10" s="108">
        <f>IFERROR(AY10/AW10,"-")</f>
        <v>1</v>
      </c>
      <c r="BA10" s="109">
        <v>6924</v>
      </c>
      <c r="BB10" s="110">
        <f>IFERROR(BA10/AW10,"-")</f>
        <v>3462</v>
      </c>
      <c r="BC10" s="111">
        <v>1</v>
      </c>
      <c r="BD10" s="111">
        <v>1</v>
      </c>
      <c r="BE10" s="111"/>
      <c r="BF10" s="112">
        <v>3</v>
      </c>
      <c r="BG10" s="113">
        <f>IF(Q10=0,"",IF(BF10=0,"",(BF10/Q10)))</f>
        <v>0.3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3</v>
      </c>
      <c r="BP10" s="120">
        <f>IF(Q10=0,"",IF(BO10=0,"",(BO10/Q10)))</f>
        <v>0.3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2</v>
      </c>
      <c r="BY10" s="127">
        <f>IF(Q10=0,"",IF(BX10=0,"",(BX10/Q10)))</f>
        <v>0.2</v>
      </c>
      <c r="BZ10" s="128">
        <v>2</v>
      </c>
      <c r="CA10" s="129">
        <f>IFERROR(BZ10/BX10,"-")</f>
        <v>1</v>
      </c>
      <c r="CB10" s="130">
        <v>15000</v>
      </c>
      <c r="CC10" s="131">
        <f>IFERROR(CB10/BX10,"-")</f>
        <v>7500</v>
      </c>
      <c r="CD10" s="132">
        <v>2</v>
      </c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4</v>
      </c>
      <c r="CQ10" s="141">
        <v>21924</v>
      </c>
      <c r="CR10" s="141">
        <v>10000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199</v>
      </c>
      <c r="C11" s="189" t="s">
        <v>180</v>
      </c>
      <c r="D11" s="189"/>
      <c r="E11" s="189"/>
      <c r="F11" s="189"/>
      <c r="G11" s="189" t="s">
        <v>73</v>
      </c>
      <c r="H11" s="89"/>
      <c r="I11" s="89"/>
      <c r="J11" s="89"/>
      <c r="K11" s="181"/>
      <c r="L11" s="80">
        <v>109</v>
      </c>
      <c r="M11" s="80">
        <v>70</v>
      </c>
      <c r="N11" s="80">
        <v>33</v>
      </c>
      <c r="O11" s="91">
        <v>28</v>
      </c>
      <c r="P11" s="92">
        <v>0</v>
      </c>
      <c r="Q11" s="93">
        <f>O11+P11</f>
        <v>28</v>
      </c>
      <c r="R11" s="81">
        <f>IFERROR(Q11/N11,"-")</f>
        <v>0.84848484848485</v>
      </c>
      <c r="S11" s="80">
        <v>4</v>
      </c>
      <c r="T11" s="80">
        <v>6</v>
      </c>
      <c r="U11" s="81">
        <f>IFERROR(T11/(Q11),"-")</f>
        <v>0.21428571428571</v>
      </c>
      <c r="V11" s="82"/>
      <c r="W11" s="83">
        <v>6</v>
      </c>
      <c r="X11" s="81">
        <f>IF(Q11=0,"-",W11/Q11)</f>
        <v>0.21428571428571</v>
      </c>
      <c r="Y11" s="186">
        <v>332000</v>
      </c>
      <c r="Z11" s="187">
        <f>IFERROR(Y11/Q11,"-")</f>
        <v>11857.142857143</v>
      </c>
      <c r="AA11" s="187">
        <f>IFERROR(Y11/W11,"-")</f>
        <v>55333.333333333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2</v>
      </c>
      <c r="AO11" s="101">
        <f>IF(Q11=0,"",IF(AN11=0,"",(AN11/Q11)))</f>
        <v>0.071428571428571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1</v>
      </c>
      <c r="AX11" s="107">
        <f>IF(Q11=0,"",IF(AW11=0,"",(AW11/Q11)))</f>
        <v>0.035714285714286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8</v>
      </c>
      <c r="BG11" s="113">
        <f>IF(Q11=0,"",IF(BF11=0,"",(BF11/Q11)))</f>
        <v>0.28571428571429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11</v>
      </c>
      <c r="BP11" s="120">
        <f>IF(Q11=0,"",IF(BO11=0,"",(BO11/Q11)))</f>
        <v>0.39285714285714</v>
      </c>
      <c r="BQ11" s="121">
        <v>6</v>
      </c>
      <c r="BR11" s="122">
        <f>IFERROR(BQ11/BO11,"-")</f>
        <v>0.54545454545455</v>
      </c>
      <c r="BS11" s="123">
        <v>332000</v>
      </c>
      <c r="BT11" s="124">
        <f>IFERROR(BS11/BO11,"-")</f>
        <v>30181.818181818</v>
      </c>
      <c r="BU11" s="125">
        <v>1</v>
      </c>
      <c r="BV11" s="125"/>
      <c r="BW11" s="125">
        <v>5</v>
      </c>
      <c r="BX11" s="126">
        <v>5</v>
      </c>
      <c r="BY11" s="127">
        <f>IF(Q11=0,"",IF(BX11=0,"",(BX11/Q11)))</f>
        <v>0.17857142857143</v>
      </c>
      <c r="BZ11" s="128">
        <v>1</v>
      </c>
      <c r="CA11" s="129">
        <f>IFERROR(BZ11/BX11,"-")</f>
        <v>0.2</v>
      </c>
      <c r="CB11" s="130">
        <v>10000</v>
      </c>
      <c r="CC11" s="131">
        <f>IFERROR(CB11/BX11,"-")</f>
        <v>2000</v>
      </c>
      <c r="CD11" s="132"/>
      <c r="CE11" s="132">
        <v>1</v>
      </c>
      <c r="CF11" s="132"/>
      <c r="CG11" s="133">
        <v>1</v>
      </c>
      <c r="CH11" s="134">
        <f>IF(Q11=0,"",IF(CG11=0,"",(CG11/Q11)))</f>
        <v>0.035714285714286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6</v>
      </c>
      <c r="CQ11" s="141">
        <v>332000</v>
      </c>
      <c r="CR11" s="141">
        <v>171000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1.1586933333333</v>
      </c>
      <c r="B12" s="189" t="s">
        <v>200</v>
      </c>
      <c r="C12" s="189" t="s">
        <v>180</v>
      </c>
      <c r="D12" s="189" t="s">
        <v>201</v>
      </c>
      <c r="E12" s="189" t="s">
        <v>202</v>
      </c>
      <c r="F12" s="189"/>
      <c r="G12" s="189" t="s">
        <v>61</v>
      </c>
      <c r="H12" s="89" t="s">
        <v>203</v>
      </c>
      <c r="I12" s="89" t="s">
        <v>204</v>
      </c>
      <c r="J12" s="89" t="s">
        <v>205</v>
      </c>
      <c r="K12" s="181">
        <v>75000</v>
      </c>
      <c r="L12" s="80">
        <v>36</v>
      </c>
      <c r="M12" s="80">
        <v>0</v>
      </c>
      <c r="N12" s="80">
        <v>161</v>
      </c>
      <c r="O12" s="91">
        <v>17</v>
      </c>
      <c r="P12" s="92">
        <v>0</v>
      </c>
      <c r="Q12" s="93">
        <f>O12+P12</f>
        <v>17</v>
      </c>
      <c r="R12" s="81">
        <f>IFERROR(Q12/N12,"-")</f>
        <v>0.1055900621118</v>
      </c>
      <c r="S12" s="80">
        <v>1</v>
      </c>
      <c r="T12" s="80">
        <v>6</v>
      </c>
      <c r="U12" s="81">
        <f>IFERROR(T12/(Q12),"-")</f>
        <v>0.35294117647059</v>
      </c>
      <c r="V12" s="82">
        <f>IFERROR(K12/SUM(Q12:Q13),"-")</f>
        <v>2343.75</v>
      </c>
      <c r="W12" s="83">
        <v>2</v>
      </c>
      <c r="X12" s="81">
        <f>IF(Q12=0,"-",W12/Q12)</f>
        <v>0.11764705882353</v>
      </c>
      <c r="Y12" s="186">
        <v>9902</v>
      </c>
      <c r="Z12" s="187">
        <f>IFERROR(Y12/Q12,"-")</f>
        <v>582.47058823529</v>
      </c>
      <c r="AA12" s="187">
        <f>IFERROR(Y12/W12,"-")</f>
        <v>4951</v>
      </c>
      <c r="AB12" s="181">
        <f>SUM(Y12:Y13)-SUM(K12:K13)</f>
        <v>11902</v>
      </c>
      <c r="AC12" s="85">
        <f>SUM(Y12:Y13)/SUM(K12:K13)</f>
        <v>1.1586933333333</v>
      </c>
      <c r="AD12" s="78"/>
      <c r="AE12" s="94">
        <v>2</v>
      </c>
      <c r="AF12" s="95">
        <f>IF(Q12=0,"",IF(AE12=0,"",(AE12/Q12)))</f>
        <v>0.11764705882353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2</v>
      </c>
      <c r="AO12" s="101">
        <f>IF(Q12=0,"",IF(AN12=0,"",(AN12/Q12)))</f>
        <v>0.11764705882353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2</v>
      </c>
      <c r="AX12" s="107">
        <f>IF(Q12=0,"",IF(AW12=0,"",(AW12/Q12)))</f>
        <v>0.11764705882353</v>
      </c>
      <c r="AY12" s="106">
        <v>1</v>
      </c>
      <c r="AZ12" s="108">
        <f>IFERROR(AY12/AW12,"-")</f>
        <v>0.5</v>
      </c>
      <c r="BA12" s="109">
        <v>902</v>
      </c>
      <c r="BB12" s="110">
        <f>IFERROR(BA12/AW12,"-")</f>
        <v>451</v>
      </c>
      <c r="BC12" s="111">
        <v>1</v>
      </c>
      <c r="BD12" s="111"/>
      <c r="BE12" s="111"/>
      <c r="BF12" s="112">
        <v>3</v>
      </c>
      <c r="BG12" s="113">
        <f>IF(Q12=0,"",IF(BF12=0,"",(BF12/Q12)))</f>
        <v>0.17647058823529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5</v>
      </c>
      <c r="BP12" s="120">
        <f>IF(Q12=0,"",IF(BO12=0,"",(BO12/Q12)))</f>
        <v>0.29411764705882</v>
      </c>
      <c r="BQ12" s="121">
        <v>1</v>
      </c>
      <c r="BR12" s="122">
        <f>IFERROR(BQ12/BO12,"-")</f>
        <v>0.2</v>
      </c>
      <c r="BS12" s="123">
        <v>9000</v>
      </c>
      <c r="BT12" s="124">
        <f>IFERROR(BS12/BO12,"-")</f>
        <v>1800</v>
      </c>
      <c r="BU12" s="125"/>
      <c r="BV12" s="125"/>
      <c r="BW12" s="125">
        <v>1</v>
      </c>
      <c r="BX12" s="126">
        <v>2</v>
      </c>
      <c r="BY12" s="127">
        <f>IF(Q12=0,"",IF(BX12=0,"",(BX12/Q12)))</f>
        <v>0.11764705882353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>
        <v>1</v>
      </c>
      <c r="CH12" s="134">
        <f>IF(Q12=0,"",IF(CG12=0,"",(CG12/Q12)))</f>
        <v>0.058823529411765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2</v>
      </c>
      <c r="CQ12" s="141">
        <v>9902</v>
      </c>
      <c r="CR12" s="141">
        <v>9000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206</v>
      </c>
      <c r="C13" s="189" t="s">
        <v>180</v>
      </c>
      <c r="D13" s="189"/>
      <c r="E13" s="189"/>
      <c r="F13" s="189"/>
      <c r="G13" s="189" t="s">
        <v>73</v>
      </c>
      <c r="H13" s="89"/>
      <c r="I13" s="89"/>
      <c r="J13" s="89"/>
      <c r="K13" s="181"/>
      <c r="L13" s="80">
        <v>102</v>
      </c>
      <c r="M13" s="80">
        <v>66</v>
      </c>
      <c r="N13" s="80">
        <v>48</v>
      </c>
      <c r="O13" s="91">
        <v>15</v>
      </c>
      <c r="P13" s="92">
        <v>0</v>
      </c>
      <c r="Q13" s="93">
        <f>O13+P13</f>
        <v>15</v>
      </c>
      <c r="R13" s="81">
        <f>IFERROR(Q13/N13,"-")</f>
        <v>0.3125</v>
      </c>
      <c r="S13" s="80">
        <v>1</v>
      </c>
      <c r="T13" s="80">
        <v>2</v>
      </c>
      <c r="U13" s="81">
        <f>IFERROR(T13/(Q13),"-")</f>
        <v>0.13333333333333</v>
      </c>
      <c r="V13" s="82"/>
      <c r="W13" s="83">
        <v>4</v>
      </c>
      <c r="X13" s="81">
        <f>IF(Q13=0,"-",W13/Q13)</f>
        <v>0.26666666666667</v>
      </c>
      <c r="Y13" s="186">
        <v>77000</v>
      </c>
      <c r="Z13" s="187">
        <f>IFERROR(Y13/Q13,"-")</f>
        <v>5133.3333333333</v>
      </c>
      <c r="AA13" s="187">
        <f>IFERROR(Y13/W13,"-")</f>
        <v>19250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>
        <v>1</v>
      </c>
      <c r="AX13" s="107">
        <f>IF(Q13=0,"",IF(AW13=0,"",(AW13/Q13)))</f>
        <v>0.066666666666667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4</v>
      </c>
      <c r="BG13" s="113">
        <f>IF(Q13=0,"",IF(BF13=0,"",(BF13/Q13)))</f>
        <v>0.26666666666667</v>
      </c>
      <c r="BH13" s="112">
        <v>2</v>
      </c>
      <c r="BI13" s="114">
        <f>IFERROR(BH13/BF13,"-")</f>
        <v>0.5</v>
      </c>
      <c r="BJ13" s="115">
        <v>38000</v>
      </c>
      <c r="BK13" s="116">
        <f>IFERROR(BJ13/BF13,"-")</f>
        <v>9500</v>
      </c>
      <c r="BL13" s="117">
        <v>1</v>
      </c>
      <c r="BM13" s="117"/>
      <c r="BN13" s="117">
        <v>1</v>
      </c>
      <c r="BO13" s="119">
        <v>6</v>
      </c>
      <c r="BP13" s="120">
        <f>IF(Q13=0,"",IF(BO13=0,"",(BO13/Q13)))</f>
        <v>0.4</v>
      </c>
      <c r="BQ13" s="121">
        <v>1</v>
      </c>
      <c r="BR13" s="122">
        <f>IFERROR(BQ13/BO13,"-")</f>
        <v>0.16666666666667</v>
      </c>
      <c r="BS13" s="123">
        <v>36000</v>
      </c>
      <c r="BT13" s="124">
        <f>IFERROR(BS13/BO13,"-")</f>
        <v>6000</v>
      </c>
      <c r="BU13" s="125"/>
      <c r="BV13" s="125"/>
      <c r="BW13" s="125">
        <v>1</v>
      </c>
      <c r="BX13" s="126">
        <v>3</v>
      </c>
      <c r="BY13" s="127">
        <f>IF(Q13=0,"",IF(BX13=0,"",(BX13/Q13)))</f>
        <v>0.2</v>
      </c>
      <c r="BZ13" s="128">
        <v>2</v>
      </c>
      <c r="CA13" s="129">
        <f>IFERROR(BZ13/BX13,"-")</f>
        <v>0.66666666666667</v>
      </c>
      <c r="CB13" s="130">
        <v>58000</v>
      </c>
      <c r="CC13" s="131">
        <f>IFERROR(CB13/BX13,"-")</f>
        <v>19333.333333333</v>
      </c>
      <c r="CD13" s="132">
        <v>1</v>
      </c>
      <c r="CE13" s="132"/>
      <c r="CF13" s="132">
        <v>1</v>
      </c>
      <c r="CG13" s="133">
        <v>1</v>
      </c>
      <c r="CH13" s="134">
        <f>IF(Q13=0,"",IF(CG13=0,"",(CG13/Q13)))</f>
        <v>0.066666666666667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4</v>
      </c>
      <c r="CQ13" s="141">
        <v>77000</v>
      </c>
      <c r="CR13" s="141">
        <v>55000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30"/>
      <c r="B14" s="86"/>
      <c r="C14" s="86"/>
      <c r="D14" s="87"/>
      <c r="E14" s="87"/>
      <c r="F14" s="87"/>
      <c r="G14" s="88"/>
      <c r="H14" s="89"/>
      <c r="I14" s="89"/>
      <c r="J14" s="89"/>
      <c r="K14" s="182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8"/>
      <c r="Z14" s="188"/>
      <c r="AA14" s="188"/>
      <c r="AB14" s="188"/>
      <c r="AC14" s="33"/>
      <c r="AD14" s="58"/>
      <c r="AE14" s="62"/>
      <c r="AF14" s="63"/>
      <c r="AG14" s="62"/>
      <c r="AH14" s="66"/>
      <c r="AI14" s="67"/>
      <c r="AJ14" s="68"/>
      <c r="AK14" s="69"/>
      <c r="AL14" s="69"/>
      <c r="AM14" s="69"/>
      <c r="AN14" s="62"/>
      <c r="AO14" s="63"/>
      <c r="AP14" s="62"/>
      <c r="AQ14" s="66"/>
      <c r="AR14" s="67"/>
      <c r="AS14" s="68"/>
      <c r="AT14" s="69"/>
      <c r="AU14" s="69"/>
      <c r="AV14" s="69"/>
      <c r="AW14" s="62"/>
      <c r="AX14" s="63"/>
      <c r="AY14" s="62"/>
      <c r="AZ14" s="66"/>
      <c r="BA14" s="67"/>
      <c r="BB14" s="68"/>
      <c r="BC14" s="69"/>
      <c r="BD14" s="69"/>
      <c r="BE14" s="69"/>
      <c r="BF14" s="62"/>
      <c r="BG14" s="63"/>
      <c r="BH14" s="62"/>
      <c r="BI14" s="66"/>
      <c r="BJ14" s="67"/>
      <c r="BK14" s="68"/>
      <c r="BL14" s="69"/>
      <c r="BM14" s="69"/>
      <c r="BN14" s="69"/>
      <c r="BO14" s="64"/>
      <c r="BP14" s="65"/>
      <c r="BQ14" s="62"/>
      <c r="BR14" s="66"/>
      <c r="BS14" s="67"/>
      <c r="BT14" s="68"/>
      <c r="BU14" s="69"/>
      <c r="BV14" s="69"/>
      <c r="BW14" s="69"/>
      <c r="BX14" s="64"/>
      <c r="BY14" s="65"/>
      <c r="BZ14" s="62"/>
      <c r="CA14" s="66"/>
      <c r="CB14" s="67"/>
      <c r="CC14" s="68"/>
      <c r="CD14" s="69"/>
      <c r="CE14" s="69"/>
      <c r="CF14" s="69"/>
      <c r="CG14" s="64"/>
      <c r="CH14" s="65"/>
      <c r="CI14" s="62"/>
      <c r="CJ14" s="66"/>
      <c r="CK14" s="67"/>
      <c r="CL14" s="68"/>
      <c r="CM14" s="69"/>
      <c r="CN14" s="69"/>
      <c r="CO14" s="69"/>
      <c r="CP14" s="70"/>
      <c r="CQ14" s="67"/>
      <c r="CR14" s="67"/>
      <c r="CS14" s="67"/>
      <c r="CT14" s="71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4"/>
      <c r="K15" s="183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8"/>
      <c r="Z15" s="188"/>
      <c r="AA15" s="188"/>
      <c r="AB15" s="188"/>
      <c r="AC15" s="33"/>
      <c r="AD15" s="60"/>
      <c r="AE15" s="62"/>
      <c r="AF15" s="63"/>
      <c r="AG15" s="62"/>
      <c r="AH15" s="66"/>
      <c r="AI15" s="67"/>
      <c r="AJ15" s="68"/>
      <c r="AK15" s="69"/>
      <c r="AL15" s="69"/>
      <c r="AM15" s="69"/>
      <c r="AN15" s="62"/>
      <c r="AO15" s="63"/>
      <c r="AP15" s="62"/>
      <c r="AQ15" s="66"/>
      <c r="AR15" s="67"/>
      <c r="AS15" s="68"/>
      <c r="AT15" s="69"/>
      <c r="AU15" s="69"/>
      <c r="AV15" s="69"/>
      <c r="AW15" s="62"/>
      <c r="AX15" s="63"/>
      <c r="AY15" s="62"/>
      <c r="AZ15" s="66"/>
      <c r="BA15" s="67"/>
      <c r="BB15" s="68"/>
      <c r="BC15" s="69"/>
      <c r="BD15" s="69"/>
      <c r="BE15" s="69"/>
      <c r="BF15" s="62"/>
      <c r="BG15" s="63"/>
      <c r="BH15" s="62"/>
      <c r="BI15" s="66"/>
      <c r="BJ15" s="67"/>
      <c r="BK15" s="68"/>
      <c r="BL15" s="69"/>
      <c r="BM15" s="69"/>
      <c r="BN15" s="69"/>
      <c r="BO15" s="64"/>
      <c r="BP15" s="65"/>
      <c r="BQ15" s="62"/>
      <c r="BR15" s="66"/>
      <c r="BS15" s="67"/>
      <c r="BT15" s="68"/>
      <c r="BU15" s="69"/>
      <c r="BV15" s="69"/>
      <c r="BW15" s="69"/>
      <c r="BX15" s="64"/>
      <c r="BY15" s="65"/>
      <c r="BZ15" s="62"/>
      <c r="CA15" s="66"/>
      <c r="CB15" s="67"/>
      <c r="CC15" s="68"/>
      <c r="CD15" s="69"/>
      <c r="CE15" s="69"/>
      <c r="CF15" s="69"/>
      <c r="CG15" s="64"/>
      <c r="CH15" s="65"/>
      <c r="CI15" s="62"/>
      <c r="CJ15" s="66"/>
      <c r="CK15" s="67"/>
      <c r="CL15" s="68"/>
      <c r="CM15" s="69"/>
      <c r="CN15" s="69"/>
      <c r="CO15" s="69"/>
      <c r="CP15" s="70"/>
      <c r="CQ15" s="67"/>
      <c r="CR15" s="67"/>
      <c r="CS15" s="67"/>
      <c r="CT15" s="71"/>
    </row>
    <row r="16" spans="1:99">
      <c r="A16" s="19">
        <f>AC16</f>
        <v>3.1011854545455</v>
      </c>
      <c r="B16" s="39"/>
      <c r="C16" s="39"/>
      <c r="D16" s="39"/>
      <c r="E16" s="39"/>
      <c r="F16" s="39"/>
      <c r="G16" s="39"/>
      <c r="H16" s="40" t="s">
        <v>207</v>
      </c>
      <c r="I16" s="40"/>
      <c r="J16" s="40"/>
      <c r="K16" s="184">
        <f>SUM(K6:K15)</f>
        <v>275000</v>
      </c>
      <c r="L16" s="41">
        <f>SUM(L6:L15)</f>
        <v>978</v>
      </c>
      <c r="M16" s="41">
        <f>SUM(M6:M15)</f>
        <v>438</v>
      </c>
      <c r="N16" s="41">
        <f>SUM(N6:N15)</f>
        <v>773</v>
      </c>
      <c r="O16" s="41">
        <f>SUM(O6:O15)</f>
        <v>160</v>
      </c>
      <c r="P16" s="41">
        <f>SUM(P6:P15)</f>
        <v>1</v>
      </c>
      <c r="Q16" s="41">
        <f>SUM(Q6:Q15)</f>
        <v>161</v>
      </c>
      <c r="R16" s="42">
        <f>IFERROR(Q16/N16,"-")</f>
        <v>0.20827943078913</v>
      </c>
      <c r="S16" s="77">
        <f>SUM(S6:S15)</f>
        <v>24</v>
      </c>
      <c r="T16" s="77">
        <f>SUM(T6:T15)</f>
        <v>28</v>
      </c>
      <c r="U16" s="42">
        <f>IFERROR(S16/Q16,"-")</f>
        <v>0.14906832298137</v>
      </c>
      <c r="V16" s="43">
        <f>IFERROR(K16/Q16,"-")</f>
        <v>1708.0745341615</v>
      </c>
      <c r="W16" s="44">
        <f>SUM(W6:W15)</f>
        <v>32</v>
      </c>
      <c r="X16" s="42">
        <f>IFERROR(W16/Q16,"-")</f>
        <v>0.19875776397516</v>
      </c>
      <c r="Y16" s="184">
        <f>SUM(Y6:Y15)</f>
        <v>852826</v>
      </c>
      <c r="Z16" s="184">
        <f>IFERROR(Y16/Q16,"-")</f>
        <v>5297.0559006211</v>
      </c>
      <c r="AA16" s="184">
        <f>IFERROR(Y16/W16,"-")</f>
        <v>26650.8125</v>
      </c>
      <c r="AB16" s="184">
        <f>Y16-K16</f>
        <v>577826</v>
      </c>
      <c r="AC16" s="46">
        <f>Y16/K16</f>
        <v>3.1011854545455</v>
      </c>
      <c r="AD16" s="59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208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5.767392</v>
      </c>
      <c r="B6" s="189" t="s">
        <v>209</v>
      </c>
      <c r="C6" s="189" t="s">
        <v>180</v>
      </c>
      <c r="D6" s="189" t="s">
        <v>210</v>
      </c>
      <c r="E6" s="189" t="s">
        <v>211</v>
      </c>
      <c r="F6" s="189" t="s">
        <v>212</v>
      </c>
      <c r="G6" s="189" t="s">
        <v>61</v>
      </c>
      <c r="H6" s="89" t="s">
        <v>213</v>
      </c>
      <c r="I6" s="89" t="s">
        <v>214</v>
      </c>
      <c r="J6" s="89" t="s">
        <v>215</v>
      </c>
      <c r="K6" s="181">
        <v>125000</v>
      </c>
      <c r="L6" s="80">
        <v>110</v>
      </c>
      <c r="M6" s="80">
        <v>0</v>
      </c>
      <c r="N6" s="80">
        <v>383</v>
      </c>
      <c r="O6" s="91">
        <v>43</v>
      </c>
      <c r="P6" s="92">
        <v>1</v>
      </c>
      <c r="Q6" s="93">
        <f>O6+P6</f>
        <v>44</v>
      </c>
      <c r="R6" s="81">
        <f>IFERROR(Q6/N6,"-")</f>
        <v>0.11488250652742</v>
      </c>
      <c r="S6" s="80">
        <v>1</v>
      </c>
      <c r="T6" s="80">
        <v>12</v>
      </c>
      <c r="U6" s="81">
        <f>IFERROR(T6/(Q6),"-")</f>
        <v>0.27272727272727</v>
      </c>
      <c r="V6" s="82">
        <f>IFERROR(K6/SUM(Q6:Q7),"-")</f>
        <v>856.16438356164</v>
      </c>
      <c r="W6" s="83">
        <v>2</v>
      </c>
      <c r="X6" s="81">
        <f>IF(Q6=0,"-",W6/Q6)</f>
        <v>0.045454545454545</v>
      </c>
      <c r="Y6" s="186">
        <v>461000</v>
      </c>
      <c r="Z6" s="187">
        <f>IFERROR(Y6/Q6,"-")</f>
        <v>10477.272727273</v>
      </c>
      <c r="AA6" s="187">
        <f>IFERROR(Y6/W6,"-")</f>
        <v>230500</v>
      </c>
      <c r="AB6" s="181">
        <f>SUM(Y6:Y7)-SUM(K6:K7)</f>
        <v>595924</v>
      </c>
      <c r="AC6" s="85">
        <f>SUM(Y6:Y7)/SUM(K6:K7)</f>
        <v>5.767392</v>
      </c>
      <c r="AD6" s="78"/>
      <c r="AE6" s="94">
        <v>1</v>
      </c>
      <c r="AF6" s="95">
        <f>IF(Q6=0,"",IF(AE6=0,"",(AE6/Q6)))</f>
        <v>0.022727272727273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13</v>
      </c>
      <c r="AO6" s="101">
        <f>IF(Q6=0,"",IF(AN6=0,"",(AN6/Q6)))</f>
        <v>0.29545454545455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4</v>
      </c>
      <c r="AX6" s="107">
        <f>IF(Q6=0,"",IF(AW6=0,"",(AW6/Q6)))</f>
        <v>0.090909090909091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9</v>
      </c>
      <c r="BG6" s="113">
        <f>IF(Q6=0,"",IF(BF6=0,"",(BF6/Q6)))</f>
        <v>0.20454545454545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9</v>
      </c>
      <c r="BP6" s="120">
        <f>IF(Q6=0,"",IF(BO6=0,"",(BO6/Q6)))</f>
        <v>0.20454545454545</v>
      </c>
      <c r="BQ6" s="121">
        <v>1</v>
      </c>
      <c r="BR6" s="122">
        <f>IFERROR(BQ6/BO6,"-")</f>
        <v>0.11111111111111</v>
      </c>
      <c r="BS6" s="123">
        <v>71000</v>
      </c>
      <c r="BT6" s="124">
        <f>IFERROR(BS6/BO6,"-")</f>
        <v>7888.8888888889</v>
      </c>
      <c r="BU6" s="125"/>
      <c r="BV6" s="125"/>
      <c r="BW6" s="125">
        <v>1</v>
      </c>
      <c r="BX6" s="126">
        <v>6</v>
      </c>
      <c r="BY6" s="127">
        <f>IF(Q6=0,"",IF(BX6=0,"",(BX6/Q6)))</f>
        <v>0.13636363636364</v>
      </c>
      <c r="BZ6" s="128">
        <v>1</v>
      </c>
      <c r="CA6" s="129">
        <f>IFERROR(BZ6/BX6,"-")</f>
        <v>0.16666666666667</v>
      </c>
      <c r="CB6" s="130">
        <v>390000</v>
      </c>
      <c r="CC6" s="131">
        <f>IFERROR(CB6/BX6,"-")</f>
        <v>65000</v>
      </c>
      <c r="CD6" s="132"/>
      <c r="CE6" s="132"/>
      <c r="CF6" s="132">
        <v>1</v>
      </c>
      <c r="CG6" s="133">
        <v>2</v>
      </c>
      <c r="CH6" s="134">
        <f>IF(Q6=0,"",IF(CG6=0,"",(CG6/Q6)))</f>
        <v>0.045454545454545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2</v>
      </c>
      <c r="CQ6" s="141">
        <v>461000</v>
      </c>
      <c r="CR6" s="141">
        <v>390000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216</v>
      </c>
      <c r="C7" s="189" t="s">
        <v>180</v>
      </c>
      <c r="D7" s="189"/>
      <c r="E7" s="189"/>
      <c r="F7" s="189"/>
      <c r="G7" s="189" t="s">
        <v>73</v>
      </c>
      <c r="H7" s="89"/>
      <c r="I7" s="89"/>
      <c r="J7" s="89"/>
      <c r="K7" s="181"/>
      <c r="L7" s="80">
        <v>291</v>
      </c>
      <c r="M7" s="80">
        <v>219</v>
      </c>
      <c r="N7" s="80">
        <v>167</v>
      </c>
      <c r="O7" s="91">
        <v>99</v>
      </c>
      <c r="P7" s="92">
        <v>3</v>
      </c>
      <c r="Q7" s="93">
        <f>O7+P7</f>
        <v>102</v>
      </c>
      <c r="R7" s="81">
        <f>IFERROR(Q7/N7,"-")</f>
        <v>0.61077844311377</v>
      </c>
      <c r="S7" s="80">
        <v>4</v>
      </c>
      <c r="T7" s="80">
        <v>14</v>
      </c>
      <c r="U7" s="81">
        <f>IFERROR(T7/(Q7),"-")</f>
        <v>0.13725490196078</v>
      </c>
      <c r="V7" s="82"/>
      <c r="W7" s="83">
        <v>3</v>
      </c>
      <c r="X7" s="81">
        <f>IF(Q7=0,"-",W7/Q7)</f>
        <v>0.029411764705882</v>
      </c>
      <c r="Y7" s="186">
        <v>259924</v>
      </c>
      <c r="Z7" s="187">
        <f>IFERROR(Y7/Q7,"-")</f>
        <v>2548.2745098039</v>
      </c>
      <c r="AA7" s="187">
        <f>IFERROR(Y7/W7,"-")</f>
        <v>86641.333333333</v>
      </c>
      <c r="AB7" s="181"/>
      <c r="AC7" s="85"/>
      <c r="AD7" s="78"/>
      <c r="AE7" s="94">
        <v>2</v>
      </c>
      <c r="AF7" s="95">
        <f>IF(Q7=0,"",IF(AE7=0,"",(AE7/Q7)))</f>
        <v>0.019607843137255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16</v>
      </c>
      <c r="AO7" s="101">
        <f>IF(Q7=0,"",IF(AN7=0,"",(AN7/Q7)))</f>
        <v>0.15686274509804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11</v>
      </c>
      <c r="AX7" s="107">
        <f>IF(Q7=0,"",IF(AW7=0,"",(AW7/Q7)))</f>
        <v>0.1078431372549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29</v>
      </c>
      <c r="BG7" s="113">
        <f>IF(Q7=0,"",IF(BF7=0,"",(BF7/Q7)))</f>
        <v>0.2843137254902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21</v>
      </c>
      <c r="BP7" s="120">
        <f>IF(Q7=0,"",IF(BO7=0,"",(BO7/Q7)))</f>
        <v>0.20588235294118</v>
      </c>
      <c r="BQ7" s="121">
        <v>3</v>
      </c>
      <c r="BR7" s="122">
        <f>IFERROR(BQ7/BO7,"-")</f>
        <v>0.14285714285714</v>
      </c>
      <c r="BS7" s="123">
        <v>167924</v>
      </c>
      <c r="BT7" s="124">
        <f>IFERROR(BS7/BO7,"-")</f>
        <v>7996.380952381</v>
      </c>
      <c r="BU7" s="125">
        <v>1</v>
      </c>
      <c r="BV7" s="125"/>
      <c r="BW7" s="125">
        <v>2</v>
      </c>
      <c r="BX7" s="126">
        <v>21</v>
      </c>
      <c r="BY7" s="127">
        <f>IF(Q7=0,"",IF(BX7=0,"",(BX7/Q7)))</f>
        <v>0.20588235294118</v>
      </c>
      <c r="BZ7" s="128">
        <v>1</v>
      </c>
      <c r="CA7" s="129">
        <f>IFERROR(BZ7/BX7,"-")</f>
        <v>0.047619047619048</v>
      </c>
      <c r="CB7" s="130">
        <v>121000</v>
      </c>
      <c r="CC7" s="131">
        <f>IFERROR(CB7/BX7,"-")</f>
        <v>5761.9047619048</v>
      </c>
      <c r="CD7" s="132"/>
      <c r="CE7" s="132"/>
      <c r="CF7" s="132">
        <v>1</v>
      </c>
      <c r="CG7" s="133">
        <v>2</v>
      </c>
      <c r="CH7" s="134">
        <f>IF(Q7=0,"",IF(CG7=0,"",(CG7/Q7)))</f>
        <v>0.019607843137255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3</v>
      </c>
      <c r="CQ7" s="141">
        <v>259924</v>
      </c>
      <c r="CR7" s="141">
        <v>135924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5.767392</v>
      </c>
      <c r="B10" s="39"/>
      <c r="C10" s="39"/>
      <c r="D10" s="39"/>
      <c r="E10" s="39"/>
      <c r="F10" s="39"/>
      <c r="G10" s="39"/>
      <c r="H10" s="40" t="s">
        <v>217</v>
      </c>
      <c r="I10" s="40"/>
      <c r="J10" s="40"/>
      <c r="K10" s="184">
        <f>SUM(K6:K9)</f>
        <v>125000</v>
      </c>
      <c r="L10" s="41">
        <f>SUM(L6:L9)</f>
        <v>401</v>
      </c>
      <c r="M10" s="41">
        <f>SUM(M6:M9)</f>
        <v>219</v>
      </c>
      <c r="N10" s="41">
        <f>SUM(N6:N9)</f>
        <v>550</v>
      </c>
      <c r="O10" s="41">
        <f>SUM(O6:O9)</f>
        <v>142</v>
      </c>
      <c r="P10" s="41">
        <f>SUM(P6:P9)</f>
        <v>4</v>
      </c>
      <c r="Q10" s="41">
        <f>SUM(Q6:Q9)</f>
        <v>146</v>
      </c>
      <c r="R10" s="42">
        <f>IFERROR(Q10/N10,"-")</f>
        <v>0.26545454545455</v>
      </c>
      <c r="S10" s="77">
        <f>SUM(S6:S9)</f>
        <v>5</v>
      </c>
      <c r="T10" s="77">
        <f>SUM(T6:T9)</f>
        <v>26</v>
      </c>
      <c r="U10" s="42">
        <f>IFERROR(S10/Q10,"-")</f>
        <v>0.034246575342466</v>
      </c>
      <c r="V10" s="43">
        <f>IFERROR(K10/Q10,"-")</f>
        <v>856.16438356164</v>
      </c>
      <c r="W10" s="44">
        <f>SUM(W6:W9)</f>
        <v>5</v>
      </c>
      <c r="X10" s="42">
        <f>IFERROR(W10/Q10,"-")</f>
        <v>0.034246575342466</v>
      </c>
      <c r="Y10" s="184">
        <f>SUM(Y6:Y9)</f>
        <v>720924</v>
      </c>
      <c r="Z10" s="184">
        <f>IFERROR(Y10/Q10,"-")</f>
        <v>4937.8356164384</v>
      </c>
      <c r="AA10" s="184">
        <f>IFERROR(Y10/W10,"-")</f>
        <v>144184.8</v>
      </c>
      <c r="AB10" s="184">
        <f>Y10-K10</f>
        <v>595924</v>
      </c>
      <c r="AC10" s="46">
        <f>Y10/K10</f>
        <v>5.767392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9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218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219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220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221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>
        <f>Z6</f>
        <v>11.223144144144</v>
      </c>
      <c r="B6" s="189" t="s">
        <v>222</v>
      </c>
      <c r="C6" s="189" t="s">
        <v>223</v>
      </c>
      <c r="D6" s="189"/>
      <c r="E6" s="189" t="s">
        <v>61</v>
      </c>
      <c r="F6" s="89" t="s">
        <v>224</v>
      </c>
      <c r="G6" s="89" t="s">
        <v>225</v>
      </c>
      <c r="H6" s="181">
        <v>222000</v>
      </c>
      <c r="I6" s="84">
        <v>1500</v>
      </c>
      <c r="J6" s="80">
        <v>295</v>
      </c>
      <c r="K6" s="80">
        <v>0</v>
      </c>
      <c r="L6" s="80">
        <v>769</v>
      </c>
      <c r="M6" s="93">
        <v>148</v>
      </c>
      <c r="N6" s="144">
        <v>138</v>
      </c>
      <c r="O6" s="81">
        <f>IFERROR(M6/L6,"-")</f>
        <v>0.1924577373212</v>
      </c>
      <c r="P6" s="80">
        <v>5</v>
      </c>
      <c r="Q6" s="80">
        <v>69</v>
      </c>
      <c r="R6" s="81">
        <f>IFERROR(P6/M6,"-")</f>
        <v>0.033783783783784</v>
      </c>
      <c r="S6" s="82">
        <f>IFERROR(H6/SUM(M6:M6),"-")</f>
        <v>1500</v>
      </c>
      <c r="T6" s="83">
        <v>18</v>
      </c>
      <c r="U6" s="81">
        <f>IF(M6=0,"-",T6/M6)</f>
        <v>0.12162162162162</v>
      </c>
      <c r="V6" s="186">
        <v>2491538</v>
      </c>
      <c r="W6" s="187">
        <f>IFERROR(V6/M6,"-")</f>
        <v>16834.716216216</v>
      </c>
      <c r="X6" s="187">
        <f>IFERROR(V6/T6,"-")</f>
        <v>138418.77777778</v>
      </c>
      <c r="Y6" s="181">
        <f>SUM(V6:V6)-SUM(H6:H6)</f>
        <v>2269538</v>
      </c>
      <c r="Z6" s="85">
        <f>SUM(V6:V6)/SUM(H6:H6)</f>
        <v>11.223144144144</v>
      </c>
      <c r="AA6" s="78"/>
      <c r="AB6" s="94">
        <v>10</v>
      </c>
      <c r="AC6" s="95">
        <f>IF(M6=0,"",IF(AB6=0,"",(AB6/M6)))</f>
        <v>0.067567567567568</v>
      </c>
      <c r="AD6" s="94"/>
      <c r="AE6" s="96">
        <f>IFERROR(AD6/AB6,"-")</f>
        <v>0</v>
      </c>
      <c r="AF6" s="97"/>
      <c r="AG6" s="98">
        <f>IFERROR(AF6/AB6,"-")</f>
        <v>0</v>
      </c>
      <c r="AH6" s="99"/>
      <c r="AI6" s="99"/>
      <c r="AJ6" s="99"/>
      <c r="AK6" s="100">
        <v>28</v>
      </c>
      <c r="AL6" s="101">
        <f>IF(M6=0,"",IF(AK6=0,"",(AK6/M6)))</f>
        <v>0.18918918918919</v>
      </c>
      <c r="AM6" s="100"/>
      <c r="AN6" s="102">
        <f>IFERROR(AM6/AK6,"-")</f>
        <v>0</v>
      </c>
      <c r="AO6" s="103"/>
      <c r="AP6" s="104">
        <f>IFERROR(AO6/AK6,"-")</f>
        <v>0</v>
      </c>
      <c r="AQ6" s="105"/>
      <c r="AR6" s="105"/>
      <c r="AS6" s="105"/>
      <c r="AT6" s="106">
        <v>10</v>
      </c>
      <c r="AU6" s="107" t="str">
        <f>IF(M6=0,"",IF(AW6=0,"",(AW6/M6)))</f>
        <v>0</v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>
        <v>36</v>
      </c>
      <c r="BD6" s="113">
        <f>IF(M6=0,"",IF(BC6=0,"",(BC6/M6)))</f>
        <v>0.24324324324324</v>
      </c>
      <c r="BE6" s="112">
        <v>2</v>
      </c>
      <c r="BF6" s="114">
        <f>IFERROR(BE6/BC6,"-")</f>
        <v>0.055555555555556</v>
      </c>
      <c r="BG6" s="115">
        <v>8000</v>
      </c>
      <c r="BH6" s="116">
        <f>IFERROR(BG6/BC6,"-")</f>
        <v>222.22222222222</v>
      </c>
      <c r="BI6" s="117">
        <v>2</v>
      </c>
      <c r="BJ6" s="117"/>
      <c r="BK6" s="117">
        <v>43</v>
      </c>
      <c r="BL6" s="119"/>
      <c r="BM6" s="120">
        <f>IF(M6=0,"",IF(BK6=0,"",(BK6/M6)))</f>
        <v>0.29054054054054</v>
      </c>
      <c r="BN6" s="121">
        <v>12</v>
      </c>
      <c r="BO6" s="122">
        <f>IFERROR(BN6/BK6,"-")</f>
        <v>0.27906976744186</v>
      </c>
      <c r="BP6" s="123">
        <v>1780538</v>
      </c>
      <c r="BQ6" s="124">
        <f>IFERROR(BP6/BK6,"-")</f>
        <v>41407.860465116</v>
      </c>
      <c r="BR6" s="125">
        <v>7</v>
      </c>
      <c r="BS6" s="125">
        <v>2</v>
      </c>
      <c r="BT6" s="125">
        <v>3</v>
      </c>
      <c r="BU6" s="126">
        <v>17</v>
      </c>
      <c r="BV6" s="127">
        <f>IF(M6=0,"",IF(BU6=0,"",(BU6/M6)))</f>
        <v>0.11486486486486</v>
      </c>
      <c r="BW6" s="128">
        <v>4</v>
      </c>
      <c r="BX6" s="129">
        <f>IFERROR(BW6/BU6,"-")</f>
        <v>0.23529411764706</v>
      </c>
      <c r="BY6" s="130">
        <v>703000</v>
      </c>
      <c r="BZ6" s="131">
        <f>IFERROR(BY6/BU6,"-")</f>
        <v>41352.941176471</v>
      </c>
      <c r="CA6" s="132">
        <v>1</v>
      </c>
      <c r="CB6" s="132"/>
      <c r="CC6" s="132">
        <v>3</v>
      </c>
      <c r="CD6" s="133">
        <v>4</v>
      </c>
      <c r="CE6" s="134">
        <f>IF(M6=0,"",IF(CD6=0,"",(CD6/M6)))</f>
        <v>0.027027027027027</v>
      </c>
      <c r="CF6" s="135"/>
      <c r="CG6" s="136">
        <f>IFERROR(CF6/CD6,"-")</f>
        <v>0</v>
      </c>
      <c r="CH6" s="137"/>
      <c r="CI6" s="138">
        <f>IFERROR(CH6/CD6,"-")</f>
        <v>0</v>
      </c>
      <c r="CJ6" s="139"/>
      <c r="CK6" s="139"/>
      <c r="CL6" s="139"/>
      <c r="CM6" s="140">
        <v>18</v>
      </c>
      <c r="CN6" s="141">
        <v>2491538</v>
      </c>
      <c r="CO6" s="141">
        <v>1715010</v>
      </c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30"/>
      <c r="B7" s="86"/>
      <c r="C7" s="86"/>
      <c r="D7" s="87"/>
      <c r="E7" s="88"/>
      <c r="F7" s="89"/>
      <c r="G7" s="89"/>
      <c r="H7" s="182"/>
      <c r="I7" s="90"/>
      <c r="J7" s="34"/>
      <c r="K7" s="34"/>
      <c r="L7" s="31"/>
      <c r="M7" s="31"/>
      <c r="N7" s="31"/>
      <c r="O7" s="33"/>
      <c r="P7" s="33"/>
      <c r="Q7" s="31"/>
      <c r="R7" s="33"/>
      <c r="S7" s="25"/>
      <c r="T7" s="25"/>
      <c r="U7" s="25"/>
      <c r="V7" s="188"/>
      <c r="W7" s="188"/>
      <c r="X7" s="188"/>
      <c r="Y7" s="188"/>
      <c r="Z7" s="33"/>
      <c r="AA7" s="58"/>
      <c r="AB7" s="62"/>
      <c r="AC7" s="63"/>
      <c r="AD7" s="62"/>
      <c r="AE7" s="66"/>
      <c r="AF7" s="67"/>
      <c r="AG7" s="68"/>
      <c r="AH7" s="69"/>
      <c r="AI7" s="69"/>
      <c r="AJ7" s="69"/>
      <c r="AK7" s="62"/>
      <c r="AL7" s="63"/>
      <c r="AM7" s="62"/>
      <c r="AN7" s="66"/>
      <c r="AO7" s="67"/>
      <c r="AP7" s="68"/>
      <c r="AQ7" s="69"/>
      <c r="AR7" s="69"/>
      <c r="AS7" s="69"/>
      <c r="AT7" s="62"/>
      <c r="AU7" s="63"/>
      <c r="AV7" s="62"/>
      <c r="AW7" s="66"/>
      <c r="AX7" s="67"/>
      <c r="AY7" s="68"/>
      <c r="AZ7" s="69"/>
      <c r="BA7" s="69"/>
      <c r="BB7" s="69"/>
      <c r="BC7" s="62"/>
      <c r="BD7" s="63"/>
      <c r="BE7" s="62"/>
      <c r="BF7" s="66"/>
      <c r="BG7" s="67"/>
      <c r="BH7" s="68"/>
      <c r="BI7" s="69"/>
      <c r="BJ7" s="69"/>
      <c r="BK7" s="69"/>
      <c r="BL7" s="64"/>
      <c r="BM7" s="65"/>
      <c r="BN7" s="62"/>
      <c r="BO7" s="66"/>
      <c r="BP7" s="67"/>
      <c r="BQ7" s="68"/>
      <c r="BR7" s="69"/>
      <c r="BS7" s="69"/>
      <c r="BT7" s="69"/>
      <c r="BU7" s="64"/>
      <c r="BV7" s="65"/>
      <c r="BW7" s="62"/>
      <c r="BX7" s="66"/>
      <c r="BY7" s="67"/>
      <c r="BZ7" s="68"/>
      <c r="CA7" s="69"/>
      <c r="CB7" s="69"/>
      <c r="CC7" s="69"/>
      <c r="CD7" s="64"/>
      <c r="CE7" s="65"/>
      <c r="CF7" s="62"/>
      <c r="CG7" s="66"/>
      <c r="CH7" s="67"/>
      <c r="CI7" s="68"/>
      <c r="CJ7" s="69"/>
      <c r="CK7" s="69"/>
      <c r="CL7" s="69"/>
      <c r="CM7" s="70"/>
      <c r="CN7" s="67"/>
      <c r="CO7" s="67"/>
      <c r="CP7" s="67"/>
      <c r="CQ7" s="71"/>
    </row>
    <row r="8" spans="1:97">
      <c r="A8" s="30"/>
      <c r="B8" s="37"/>
      <c r="C8" s="37"/>
      <c r="D8" s="31"/>
      <c r="E8" s="31"/>
      <c r="F8" s="36"/>
      <c r="G8" s="74"/>
      <c r="H8" s="183"/>
      <c r="I8" s="34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60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19" t="str">
        <f>Z9</f>
        <v>0</v>
      </c>
      <c r="B9" s="41"/>
      <c r="C9" s="41"/>
      <c r="D9" s="41"/>
      <c r="E9" s="41"/>
      <c r="F9" s="40" t="s">
        <v>226</v>
      </c>
      <c r="G9" s="40"/>
      <c r="H9" s="184"/>
      <c r="I9" s="45"/>
      <c r="J9" s="41">
        <f>SUM(J6:J8)</f>
        <v>295</v>
      </c>
      <c r="K9" s="41">
        <f>SUM(K6:K8)</f>
        <v>0</v>
      </c>
      <c r="L9" s="41">
        <f>SUM(L6:L8)</f>
        <v>769</v>
      </c>
      <c r="M9" s="41">
        <f>SUM(M6:M8)</f>
        <v>148</v>
      </c>
      <c r="N9" s="41">
        <f>SUM(N6:N8)</f>
        <v>138</v>
      </c>
      <c r="O9" s="42">
        <f>IFERROR(M9/L9,"-")</f>
        <v>0.1924577373212</v>
      </c>
      <c r="P9" s="77">
        <f>SUM(P6:P8)</f>
        <v>5</v>
      </c>
      <c r="Q9" s="77">
        <f>SUM(Q6:Q8)</f>
        <v>69</v>
      </c>
      <c r="R9" s="42">
        <f>IFERROR(P9/M9,"-")</f>
        <v>0.033783783783784</v>
      </c>
      <c r="S9" s="43">
        <f>IFERROR(H9/M9,"-")</f>
        <v>0</v>
      </c>
      <c r="T9" s="44">
        <f>SUM(T6:T8)</f>
        <v>18</v>
      </c>
      <c r="U9" s="42">
        <f>IFERROR(T9/M9,"-")</f>
        <v>0.12162162162162</v>
      </c>
      <c r="V9" s="184">
        <f>SUM(V6:V8)</f>
        <v>2491538</v>
      </c>
      <c r="W9" s="184">
        <f>IFERROR(V9/M9,"-")</f>
        <v>16834.716216216</v>
      </c>
      <c r="X9" s="184">
        <f>IFERROR(V9/T9,"-")</f>
        <v>138418.77777778</v>
      </c>
      <c r="Y9" s="184">
        <f>V9-H9</f>
        <v>2491538</v>
      </c>
      <c r="Z9" s="46" t="str">
        <f>V9/H9</f>
        <v>0</v>
      </c>
      <c r="AA9" s="59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227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219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228</v>
      </c>
      <c r="C6" s="189" t="s">
        <v>229</v>
      </c>
      <c r="D6" s="189" t="s">
        <v>230</v>
      </c>
      <c r="E6" s="189" t="s">
        <v>84</v>
      </c>
      <c r="F6" s="89" t="s">
        <v>231</v>
      </c>
      <c r="G6" s="89" t="s">
        <v>232</v>
      </c>
      <c r="H6" s="181">
        <v>0</v>
      </c>
      <c r="I6" s="80">
        <v>0</v>
      </c>
      <c r="J6" s="80">
        <v>0</v>
      </c>
      <c r="K6" s="80">
        <v>2</v>
      </c>
      <c r="L6" s="93">
        <v>0</v>
      </c>
      <c r="M6" s="81">
        <f>IFERROR(L6/K6,"-")</f>
        <v>0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2.9931334403865</v>
      </c>
      <c r="B7" s="189" t="s">
        <v>233</v>
      </c>
      <c r="C7" s="189" t="s">
        <v>229</v>
      </c>
      <c r="D7" s="189" t="s">
        <v>230</v>
      </c>
      <c r="E7" s="189" t="s">
        <v>84</v>
      </c>
      <c r="F7" s="89" t="s">
        <v>234</v>
      </c>
      <c r="G7" s="89" t="s">
        <v>232</v>
      </c>
      <c r="H7" s="181">
        <v>7627983</v>
      </c>
      <c r="I7" s="80">
        <v>8109</v>
      </c>
      <c r="J7" s="80">
        <v>0</v>
      </c>
      <c r="K7" s="80">
        <v>250335</v>
      </c>
      <c r="L7" s="93">
        <v>4406</v>
      </c>
      <c r="M7" s="81">
        <f>IFERROR(L7/K7,"-")</f>
        <v>0.017600415443306</v>
      </c>
      <c r="N7" s="80">
        <v>168</v>
      </c>
      <c r="O7" s="80">
        <v>1614</v>
      </c>
      <c r="P7" s="81">
        <f>IFERROR(N7/(L7),"-")</f>
        <v>0.038129822968679</v>
      </c>
      <c r="Q7" s="82">
        <f>IFERROR(H7/SUM(L7:L7),"-")</f>
        <v>1731.2716749887</v>
      </c>
      <c r="R7" s="83">
        <v>533</v>
      </c>
      <c r="S7" s="81">
        <f>IF(L7=0,"-",R7/L7)</f>
        <v>0.12097140263277</v>
      </c>
      <c r="T7" s="186">
        <v>22831571</v>
      </c>
      <c r="U7" s="187">
        <f>IFERROR(T7/L7,"-")</f>
        <v>5181.9271448025</v>
      </c>
      <c r="V7" s="187">
        <f>IFERROR(T7/R7,"-")</f>
        <v>42835.968105066</v>
      </c>
      <c r="W7" s="181">
        <f>SUM(T7:T7)-SUM(H7:H7)</f>
        <v>15203588</v>
      </c>
      <c r="X7" s="85">
        <f>SUM(T7:T7)/SUM(H7:H7)</f>
        <v>2.9931334403865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52</v>
      </c>
      <c r="AJ7" s="101">
        <f>IF(L7=0,"",IF(AI7=0,"",(AI7/L7)))</f>
        <v>0.011802088061734</v>
      </c>
      <c r="AK7" s="100">
        <v>2</v>
      </c>
      <c r="AL7" s="102">
        <f>IFERROR(AK7/AI7,"-")</f>
        <v>0.038461538461538</v>
      </c>
      <c r="AM7" s="103">
        <v>18000</v>
      </c>
      <c r="AN7" s="104">
        <f>IFERROR(AM7/AI7,"-")</f>
        <v>346.15384615385</v>
      </c>
      <c r="AO7" s="105">
        <v>1</v>
      </c>
      <c r="AP7" s="105">
        <v>1</v>
      </c>
      <c r="AQ7" s="105"/>
      <c r="AR7" s="106">
        <v>20</v>
      </c>
      <c r="AS7" s="107">
        <f>IF(L7=0,"",IF(AR7=0,"",(AR7/L7)))</f>
        <v>0.0045392646391285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275</v>
      </c>
      <c r="BB7" s="113">
        <f>IF(L7=0,"",IF(BA7=0,"",(BA7/L7)))</f>
        <v>0.062414888788016</v>
      </c>
      <c r="BC7" s="112">
        <v>22</v>
      </c>
      <c r="BD7" s="114">
        <f>IFERROR(BC7/BA7,"-")</f>
        <v>0.08</v>
      </c>
      <c r="BE7" s="115">
        <v>215000</v>
      </c>
      <c r="BF7" s="116">
        <f>IFERROR(BE7/BA7,"-")</f>
        <v>781.81818181818</v>
      </c>
      <c r="BG7" s="117">
        <v>15</v>
      </c>
      <c r="BH7" s="117">
        <v>4</v>
      </c>
      <c r="BI7" s="117">
        <v>3</v>
      </c>
      <c r="BJ7" s="119">
        <v>3006</v>
      </c>
      <c r="BK7" s="120">
        <f>IF(L7=0,"",IF(BJ7=0,"",(BJ7/L7)))</f>
        <v>0.68225147526101</v>
      </c>
      <c r="BL7" s="121">
        <v>321</v>
      </c>
      <c r="BM7" s="122">
        <f>IFERROR(BL7/BJ7,"-")</f>
        <v>0.10678642714571</v>
      </c>
      <c r="BN7" s="123">
        <v>10429642</v>
      </c>
      <c r="BO7" s="124">
        <f>IFERROR(BN7/BJ7,"-")</f>
        <v>3469.6081170991</v>
      </c>
      <c r="BP7" s="125">
        <v>149</v>
      </c>
      <c r="BQ7" s="125">
        <v>59</v>
      </c>
      <c r="BR7" s="125">
        <v>113</v>
      </c>
      <c r="BS7" s="126">
        <v>925</v>
      </c>
      <c r="BT7" s="127">
        <f>IF(L7=0,"",IF(BS7=0,"",(BS7/L7)))</f>
        <v>0.20994098955969</v>
      </c>
      <c r="BU7" s="128">
        <v>158</v>
      </c>
      <c r="BV7" s="129">
        <f>IFERROR(BU7/BS7,"-")</f>
        <v>0.17081081081081</v>
      </c>
      <c r="BW7" s="130">
        <v>7650005</v>
      </c>
      <c r="BX7" s="131">
        <f>IFERROR(BW7/BS7,"-")</f>
        <v>8270.2756756757</v>
      </c>
      <c r="BY7" s="132">
        <v>64</v>
      </c>
      <c r="BZ7" s="132">
        <v>24</v>
      </c>
      <c r="CA7" s="132">
        <v>70</v>
      </c>
      <c r="CB7" s="133">
        <v>128</v>
      </c>
      <c r="CC7" s="134">
        <f>IF(L7=0,"",IF(CB7=0,"",(CB7/L7)))</f>
        <v>0.029051293690422</v>
      </c>
      <c r="CD7" s="135">
        <v>30</v>
      </c>
      <c r="CE7" s="136">
        <f>IFERROR(CD7/CB7,"-")</f>
        <v>0.234375</v>
      </c>
      <c r="CF7" s="137">
        <v>4518924</v>
      </c>
      <c r="CG7" s="138">
        <f>IFERROR(CF7/CB7,"-")</f>
        <v>35304.09375</v>
      </c>
      <c r="CH7" s="139">
        <v>8</v>
      </c>
      <c r="CI7" s="139">
        <v>5</v>
      </c>
      <c r="CJ7" s="139">
        <v>17</v>
      </c>
      <c r="CK7" s="140">
        <v>533</v>
      </c>
      <c r="CL7" s="141">
        <v>22831571</v>
      </c>
      <c r="CM7" s="141">
        <v>1840165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1.5068462352983</v>
      </c>
      <c r="B8" s="189" t="s">
        <v>235</v>
      </c>
      <c r="C8" s="189" t="s">
        <v>229</v>
      </c>
      <c r="D8" s="189" t="s">
        <v>230</v>
      </c>
      <c r="E8" s="189" t="s">
        <v>84</v>
      </c>
      <c r="F8" s="89" t="s">
        <v>236</v>
      </c>
      <c r="G8" s="89" t="s">
        <v>232</v>
      </c>
      <c r="H8" s="181">
        <v>2989015</v>
      </c>
      <c r="I8" s="80">
        <v>2521</v>
      </c>
      <c r="J8" s="80">
        <v>0</v>
      </c>
      <c r="K8" s="80">
        <v>55647</v>
      </c>
      <c r="L8" s="93">
        <v>1354</v>
      </c>
      <c r="M8" s="81">
        <f>IFERROR(L8/K8,"-")</f>
        <v>0.02433194961094</v>
      </c>
      <c r="N8" s="80">
        <v>32</v>
      </c>
      <c r="O8" s="80">
        <v>452</v>
      </c>
      <c r="P8" s="81">
        <f>IFERROR(N8/(L8),"-")</f>
        <v>0.023633677991137</v>
      </c>
      <c r="Q8" s="82">
        <f>IFERROR(H8/SUM(L8:L8),"-")</f>
        <v>2207.5443131462</v>
      </c>
      <c r="R8" s="83">
        <v>166</v>
      </c>
      <c r="S8" s="81">
        <f>IF(L8=0,"-",R8/L8)</f>
        <v>0.12259970457903</v>
      </c>
      <c r="T8" s="186">
        <v>4503986</v>
      </c>
      <c r="U8" s="187">
        <f>IFERROR(T8/L8,"-")</f>
        <v>3326.4298375185</v>
      </c>
      <c r="V8" s="187">
        <f>IFERROR(T8/R8,"-")</f>
        <v>27132.445783133</v>
      </c>
      <c r="W8" s="181">
        <f>SUM(T8:T8)-SUM(H8:H8)</f>
        <v>1514971</v>
      </c>
      <c r="X8" s="85">
        <f>SUM(T8:T8)/SUM(H8:H8)</f>
        <v>1.5068462352983</v>
      </c>
      <c r="Y8" s="78"/>
      <c r="Z8" s="94">
        <v>80</v>
      </c>
      <c r="AA8" s="95">
        <f>IF(L8=0,"",IF(Z8=0,"",(Z8/L8)))</f>
        <v>0.059084194977843</v>
      </c>
      <c r="AB8" s="94">
        <v>4</v>
      </c>
      <c r="AC8" s="96">
        <f>IFERROR(AB8/Z8,"-")</f>
        <v>0.05</v>
      </c>
      <c r="AD8" s="97">
        <v>44859</v>
      </c>
      <c r="AE8" s="98">
        <f>IFERROR(AD8/Z8,"-")</f>
        <v>560.7375</v>
      </c>
      <c r="AF8" s="99">
        <v>2</v>
      </c>
      <c r="AG8" s="99">
        <v>1</v>
      </c>
      <c r="AH8" s="99">
        <v>1</v>
      </c>
      <c r="AI8" s="100">
        <v>285</v>
      </c>
      <c r="AJ8" s="101">
        <f>IF(L8=0,"",IF(AI8=0,"",(AI8/L8)))</f>
        <v>0.21048744460857</v>
      </c>
      <c r="AK8" s="100">
        <v>21</v>
      </c>
      <c r="AL8" s="102">
        <f>IFERROR(AK8/AI8,"-")</f>
        <v>0.073684210526316</v>
      </c>
      <c r="AM8" s="103">
        <v>157638</v>
      </c>
      <c r="AN8" s="104">
        <f>IFERROR(AM8/AI8,"-")</f>
        <v>553.11578947368</v>
      </c>
      <c r="AO8" s="105">
        <v>10</v>
      </c>
      <c r="AP8" s="105">
        <v>2</v>
      </c>
      <c r="AQ8" s="105">
        <v>9</v>
      </c>
      <c r="AR8" s="106">
        <v>147</v>
      </c>
      <c r="AS8" s="107">
        <f>IF(L8=0,"",IF(AR8=0,"",(AR8/L8)))</f>
        <v>0.10856720827179</v>
      </c>
      <c r="AT8" s="106">
        <v>9</v>
      </c>
      <c r="AU8" s="108">
        <f>IFERROR(AT8/AR8,"-")</f>
        <v>0.061224489795918</v>
      </c>
      <c r="AV8" s="109">
        <v>51002</v>
      </c>
      <c r="AW8" s="110">
        <f>IFERROR(AV8/AR8,"-")</f>
        <v>346.95238095238</v>
      </c>
      <c r="AX8" s="111">
        <v>7</v>
      </c>
      <c r="AY8" s="111">
        <v>2</v>
      </c>
      <c r="AZ8" s="111"/>
      <c r="BA8" s="112">
        <v>303</v>
      </c>
      <c r="BB8" s="113">
        <f>IF(L8=0,"",IF(BA8=0,"",(BA8/L8)))</f>
        <v>0.22378138847858</v>
      </c>
      <c r="BC8" s="112">
        <v>29</v>
      </c>
      <c r="BD8" s="114">
        <f>IFERROR(BC8/BA8,"-")</f>
        <v>0.095709570957096</v>
      </c>
      <c r="BE8" s="115">
        <v>233487</v>
      </c>
      <c r="BF8" s="116">
        <f>IFERROR(BE8/BA8,"-")</f>
        <v>770.58415841584</v>
      </c>
      <c r="BG8" s="117">
        <v>16</v>
      </c>
      <c r="BH8" s="117">
        <v>7</v>
      </c>
      <c r="BI8" s="117">
        <v>6</v>
      </c>
      <c r="BJ8" s="119">
        <v>372</v>
      </c>
      <c r="BK8" s="120">
        <f>IF(L8=0,"",IF(BJ8=0,"",(BJ8/L8)))</f>
        <v>0.27474150664697</v>
      </c>
      <c r="BL8" s="121">
        <v>62</v>
      </c>
      <c r="BM8" s="122">
        <f>IFERROR(BL8/BJ8,"-")</f>
        <v>0.16666666666667</v>
      </c>
      <c r="BN8" s="123">
        <v>3064000</v>
      </c>
      <c r="BO8" s="124">
        <f>IFERROR(BN8/BJ8,"-")</f>
        <v>8236.5591397849</v>
      </c>
      <c r="BP8" s="125">
        <v>25</v>
      </c>
      <c r="BQ8" s="125">
        <v>15</v>
      </c>
      <c r="BR8" s="125">
        <v>22</v>
      </c>
      <c r="BS8" s="126">
        <v>145</v>
      </c>
      <c r="BT8" s="127">
        <f>IF(L8=0,"",IF(BS8=0,"",(BS8/L8)))</f>
        <v>0.10709010339734</v>
      </c>
      <c r="BU8" s="128">
        <v>37</v>
      </c>
      <c r="BV8" s="129">
        <f>IFERROR(BU8/BS8,"-")</f>
        <v>0.2551724137931</v>
      </c>
      <c r="BW8" s="130">
        <v>913000</v>
      </c>
      <c r="BX8" s="131">
        <f>IFERROR(BW8/BS8,"-")</f>
        <v>6296.5517241379</v>
      </c>
      <c r="BY8" s="132">
        <v>12</v>
      </c>
      <c r="BZ8" s="132">
        <v>10</v>
      </c>
      <c r="CA8" s="132">
        <v>15</v>
      </c>
      <c r="CB8" s="133">
        <v>22</v>
      </c>
      <c r="CC8" s="134">
        <f>IF(L8=0,"",IF(CB8=0,"",(CB8/L8)))</f>
        <v>0.016248153618907</v>
      </c>
      <c r="CD8" s="135">
        <v>4</v>
      </c>
      <c r="CE8" s="136">
        <f>IFERROR(CD8/CB8,"-")</f>
        <v>0.18181818181818</v>
      </c>
      <c r="CF8" s="137">
        <v>40000</v>
      </c>
      <c r="CG8" s="138">
        <f>IFERROR(CF8/CB8,"-")</f>
        <v>1818.1818181818</v>
      </c>
      <c r="CH8" s="139">
        <v>2</v>
      </c>
      <c r="CI8" s="139">
        <v>1</v>
      </c>
      <c r="CJ8" s="139">
        <v>1</v>
      </c>
      <c r="CK8" s="140">
        <v>166</v>
      </c>
      <c r="CL8" s="141">
        <v>4503986</v>
      </c>
      <c r="CM8" s="141">
        <v>1035000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30"/>
      <c r="B9" s="86"/>
      <c r="C9" s="86"/>
      <c r="D9" s="87"/>
      <c r="E9" s="88"/>
      <c r="F9" s="89"/>
      <c r="G9" s="89"/>
      <c r="H9" s="182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58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30"/>
      <c r="B10" s="37"/>
      <c r="C10" s="37"/>
      <c r="D10" s="31"/>
      <c r="E10" s="31"/>
      <c r="F10" s="36"/>
      <c r="G10" s="74"/>
      <c r="H10" s="183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60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19">
        <f>Z11</f>
        <v/>
      </c>
      <c r="B11" s="41"/>
      <c r="C11" s="41"/>
      <c r="D11" s="41"/>
      <c r="E11" s="41"/>
      <c r="F11" s="40" t="s">
        <v>237</v>
      </c>
      <c r="G11" s="40"/>
      <c r="H11" s="184"/>
      <c r="I11" s="41">
        <f>SUM(I6:I10)</f>
        <v>10630</v>
      </c>
      <c r="J11" s="41">
        <f>SUM(J6:J10)</f>
        <v>0</v>
      </c>
      <c r="K11" s="41">
        <f>SUM(K6:K10)</f>
        <v>305984</v>
      </c>
      <c r="L11" s="41">
        <f>SUM(L6:L10)</f>
        <v>5760</v>
      </c>
      <c r="M11" s="42">
        <f>IFERROR(L11/K11,"-")</f>
        <v>0.018824513700063</v>
      </c>
      <c r="N11" s="77">
        <f>SUM(N6:N10)</f>
        <v>200</v>
      </c>
      <c r="O11" s="77">
        <f>SUM(O6:O10)</f>
        <v>2066</v>
      </c>
      <c r="P11" s="42">
        <f>IFERROR(N11/L11,"-")</f>
        <v>0.034722222222222</v>
      </c>
      <c r="Q11" s="43">
        <f>IFERROR(H11/L11,"-")</f>
        <v>0</v>
      </c>
      <c r="R11" s="44">
        <f>SUM(R6:R10)</f>
        <v>699</v>
      </c>
      <c r="S11" s="42">
        <f>IFERROR(R11/L11,"-")</f>
        <v>0.12135416666667</v>
      </c>
      <c r="T11" s="184">
        <f>SUM(T6:T10)</f>
        <v>27335557</v>
      </c>
      <c r="U11" s="184">
        <f>IFERROR(T11/L11,"-")</f>
        <v>4745.7564236111</v>
      </c>
      <c r="V11" s="184">
        <f>IFERROR(T11/R11,"-")</f>
        <v>39106.662374821</v>
      </c>
      <c r="W11" s="184">
        <f>T11-H11</f>
        <v>27335557</v>
      </c>
      <c r="X11" s="46" t="str">
        <f>T11/H11</f>
        <v>0</v>
      </c>
      <c r="Y11" s="59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