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リスティング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<sst xmlns="http://schemas.openxmlformats.org/spreadsheetml/2006/main" uniqueCount="260">
  <si>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</si>
  <si>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</si>
  <si>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</si>
  <si>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</si>
  <si>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</si>
  <si>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</si>
  <si>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</si>
  <si>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</si>
  <si>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</si>
  <si>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</si>
  <si>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</si>
  <si>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</si>
  <si>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</si>
  <si>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</si>
  <si>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</si>
  <si>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</si>
  <si>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</si>
  <si>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</si>
  <si>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</si>
  <si>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</si>
  <si>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</si>
  <si>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</si>
  <si>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</si>
  <si>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</si>
  <si>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</si>
  <si>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</si>
  <si>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リスティング</t>
  </si>
  <si>
    <t>03月</t>
  </si>
  <si>
    <t>ヘスティア</t>
  </si>
  <si>
    <t>最終更新日</t>
  </si>
  <si>
    <t>06月30日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</si>
  <si>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</si>
  <si>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</si>
  <si>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</si>
  <si>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</si>
  <si>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</si>
  <si>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</si>
  <si>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</si>
  <si>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</si>
  <si>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</si>
  <si>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</si>
  <si>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</si>
  <si>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</si>
  <si>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</si>
  <si>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</si>
  <si>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</si>
  <si>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</si>
  <si>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</si>
  <si>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</si>
  <si>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</si>
  <si>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</si>
  <si>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</si>
  <si>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</si>
  <si>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</si>
  <si>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</si>
  <si>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</si>
  <si>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</si>
  <si>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</si>
  <si>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</si>
  <si>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</si>
  <si>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</si>
  <si>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</si>
  <si>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</si>
  <si>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ic2171</t>
  </si>
  <si>
    <t>デリヘル版3（高宮菜々子）</t>
  </si>
  <si>
    <t>70歳までの出会いリクルート</t>
  </si>
  <si>
    <t>lp01</t>
  </si>
  <si>
    <t>スポニチ関東</t>
  </si>
  <si>
    <t>4C終面全5段</t>
  </si>
  <si>
    <t>3月27日(土)</t>
  </si>
  <si>
    <t>ic2172</t>
  </si>
  <si>
    <t>スポニチ関西</t>
  </si>
  <si>
    <t>ic2173</t>
  </si>
  <si>
    <t>スポニチ西部</t>
  </si>
  <si>
    <t>3月30日(火)</t>
  </si>
  <si>
    <t>ic2174</t>
  </si>
  <si>
    <t>スポニチ北海道</t>
  </si>
  <si>
    <t>ic2175</t>
  </si>
  <si>
    <t>(空電共通)</t>
  </si>
  <si>
    <t>空電</t>
  </si>
  <si>
    <t>空電 (共通)</t>
  </si>
  <si>
    <t>ic2176</t>
  </si>
  <si>
    <t>lp07</t>
  </si>
  <si>
    <t>サンスポ関東</t>
  </si>
  <si>
    <t>3月14日(日)</t>
  </si>
  <si>
    <t>ic2177</t>
  </si>
  <si>
    <t>ic2178</t>
  </si>
  <si>
    <t>新書籍版2（広瀬結香）</t>
  </si>
  <si>
    <t>強制出会い</t>
  </si>
  <si>
    <t>サンスポ関西</t>
  </si>
  <si>
    <t>全5段</t>
  </si>
  <si>
    <t>3月20日(土)</t>
  </si>
  <si>
    <t>ic2179</t>
  </si>
  <si>
    <t>ic2180</t>
  </si>
  <si>
    <t>デリヘル版2（晶エリー）</t>
  </si>
  <si>
    <t>ねぇ昨日4人も会っちゃいましたよ</t>
  </si>
  <si>
    <t>3月28日(日)</t>
  </si>
  <si>
    <t>ic2181</t>
  </si>
  <si>
    <t>ic2182</t>
  </si>
  <si>
    <t>①求人風（高宮菜々子）</t>
  </si>
  <si>
    <t>①もう５０代の熟女だけど</t>
  </si>
  <si>
    <t>半2段つかみ20段保証</t>
  </si>
  <si>
    <t>20段保証</t>
  </si>
  <si>
    <t>ic2183</t>
  </si>
  <si>
    <t>②旧デイリー風（晶エリー）</t>
  </si>
  <si>
    <t>②ねぇ昨日4人も会っちゃいましたよ</t>
  </si>
  <si>
    <t>ic2184</t>
  </si>
  <si>
    <t>③興奮版（広瀬結香）</t>
  </si>
  <si>
    <t>③70歳までの出会いリクルート</t>
  </si>
  <si>
    <t>ic2185</t>
  </si>
  <si>
    <t>④黒：右女３（高宮菜々子）</t>
  </si>
  <si>
    <t>④お願い一度だけ試してダメならすぐ退会していいから</t>
  </si>
  <si>
    <t>ic2186</t>
  </si>
  <si>
    <t>ic2187</t>
  </si>
  <si>
    <t>ic2188</t>
  </si>
  <si>
    <t>ic2189</t>
  </si>
  <si>
    <t>ic2190</t>
  </si>
  <si>
    <t>ic2191</t>
  </si>
  <si>
    <t>ic2192</t>
  </si>
  <si>
    <t>ニッカン関西</t>
  </si>
  <si>
    <t>半2段つかみ１0段保証</t>
  </si>
  <si>
    <t>1～10日</t>
  </si>
  <si>
    <t>ic2193</t>
  </si>
  <si>
    <t>11～20日</t>
  </si>
  <si>
    <t>ic2194</t>
  </si>
  <si>
    <t>21～31日</t>
  </si>
  <si>
    <t>ic2195</t>
  </si>
  <si>
    <t>ic2196</t>
  </si>
  <si>
    <t>ニッカン西部</t>
  </si>
  <si>
    <t>ic2197</t>
  </si>
  <si>
    <t>ic2198</t>
  </si>
  <si>
    <t>ic2199</t>
  </si>
  <si>
    <t>ic2200</t>
  </si>
  <si>
    <t>ニッカン北海道</t>
  </si>
  <si>
    <t>半2段つかみ10回以上</t>
  </si>
  <si>
    <t>ic2201</t>
  </si>
  <si>
    <t>②黒：右女３（晶エリー）</t>
  </si>
  <si>
    <t>②求む！50歳以上の女性好き男性</t>
  </si>
  <si>
    <t>ic2202</t>
  </si>
  <si>
    <t>③求人風（広瀬結香）</t>
  </si>
  <si>
    <t>③男は頑張らずに出会えるサイトすごいすごい</t>
  </si>
  <si>
    <t>ic2203</t>
  </si>
  <si>
    <t>ic2204</t>
  </si>
  <si>
    <t>お祭り版（晶エリー）</t>
  </si>
  <si>
    <t>出会い祭り</t>
  </si>
  <si>
    <t>3月12日(金)</t>
  </si>
  <si>
    <t>ic2205</t>
  </si>
  <si>
    <t>ic2206</t>
  </si>
  <si>
    <t>3月05日(金)</t>
  </si>
  <si>
    <t>ic2207</t>
  </si>
  <si>
    <t>ic2208</t>
  </si>
  <si>
    <t>1C終面全5段</t>
  </si>
  <si>
    <t>3月21日(日)</t>
  </si>
  <si>
    <t>ic2209</t>
  </si>
  <si>
    <t>ic2210</t>
  </si>
  <si>
    <t>3月13日(土)</t>
  </si>
  <si>
    <t>ic2211</t>
  </si>
  <si>
    <t>ic2212</t>
  </si>
  <si>
    <t>デリヘル版2（広瀬結香）</t>
  </si>
  <si>
    <t>3月06日(土)</t>
  </si>
  <si>
    <t>ic2213</t>
  </si>
  <si>
    <t>ic2214</t>
  </si>
  <si>
    <t>新書籍版2（晶エリー）</t>
  </si>
  <si>
    <t>ic2215</t>
  </si>
  <si>
    <t>ic2216</t>
  </si>
  <si>
    <t>デリヘル版3（晶エリー）</t>
  </si>
  <si>
    <t>久々に興奮しました</t>
  </si>
  <si>
    <t>デイリースポーツ関西</t>
  </si>
  <si>
    <t>3月07日(日)</t>
  </si>
  <si>
    <t>ic2217</t>
  </si>
  <si>
    <t>ic2218</t>
  </si>
  <si>
    <t>ic2219</t>
  </si>
  <si>
    <t>ic2220</t>
  </si>
  <si>
    <t>九スポ</t>
  </si>
  <si>
    <t>ic2221</t>
  </si>
  <si>
    <t>ic2222</t>
  </si>
  <si>
    <t>記事(ノーマル)（）</t>
  </si>
  <si>
    <t>159「加齢臭、薄毛、肥満、そのままでいいの！！」</t>
  </si>
  <si>
    <t>4C記事枠</t>
  </si>
  <si>
    <t>ic2223</t>
  </si>
  <si>
    <t>記事(黄)（）</t>
  </si>
  <si>
    <t>160「直で会う！オンラインなんて面倒だ。」</t>
  </si>
  <si>
    <t>ic2224</t>
  </si>
  <si>
    <t>記事(赤)（）</t>
  </si>
  <si>
    <t>161「出会い24時！いっぱい誘われすぎて申し訳ない」</t>
  </si>
  <si>
    <t>ic2225</t>
  </si>
  <si>
    <t>記事(青)（）</t>
  </si>
  <si>
    <t>162「男性が不足しているため、取り合いになりません」</t>
  </si>
  <si>
    <t>ic2226</t>
  </si>
  <si>
    <t>共通</t>
  </si>
  <si>
    <t>ic2227</t>
  </si>
  <si>
    <t>記事枠</t>
  </si>
  <si>
    <t>ic2228</t>
  </si>
  <si>
    <t>新聞 TOTAL</t>
  </si>
  <si>
    <t>●雑誌 広告</t>
  </si>
  <si>
    <t>za191</t>
  </si>
  <si>
    <t>日本ジャーナル出版</t>
  </si>
  <si>
    <t>新50代（高宮菜々子）</t>
  </si>
  <si>
    <t>週刊実話</t>
  </si>
  <si>
    <t>表4</t>
  </si>
  <si>
    <t>3月11日(木)</t>
  </si>
  <si>
    <t>za192</t>
  </si>
  <si>
    <t>za193</t>
  </si>
  <si>
    <t>扶桑社</t>
  </si>
  <si>
    <t>（高宮菜々子）</t>
  </si>
  <si>
    <t>求む50歳以上の女性と恋愛・結婚したい男性</t>
  </si>
  <si>
    <t>Tvnavi</t>
  </si>
  <si>
    <t>(月間Tvnavi)①</t>
  </si>
  <si>
    <t>3月24日(水)</t>
  </si>
  <si>
    <t>za194</t>
  </si>
  <si>
    <t>za195</t>
  </si>
  <si>
    <t>（晶エリー）</t>
  </si>
  <si>
    <t>女性からご飯に誘われる。男性はyesかnoか答えるだけ。</t>
  </si>
  <si>
    <t>za196</t>
  </si>
  <si>
    <t>ad700</t>
  </si>
  <si>
    <t>大洋図書</t>
  </si>
  <si>
    <t>2P逆ナンインタビュー版_ヘスティア（高宮菜々子さん）</t>
  </si>
  <si>
    <t>ナックルズ極ベスト</t>
  </si>
  <si>
    <t>4C2P</t>
  </si>
  <si>
    <t>3月15日(月)</t>
  </si>
  <si>
    <t>ad701</t>
  </si>
  <si>
    <t>ad702</t>
  </si>
  <si>
    <t>5P元祖</t>
  </si>
  <si>
    <t>別冊ラヴァーズ</t>
  </si>
  <si>
    <t>1C5P</t>
  </si>
  <si>
    <t>3月22日(月)</t>
  </si>
  <si>
    <t>ad703</t>
  </si>
  <si>
    <t>ad704</t>
  </si>
  <si>
    <t>1P記事_求む！中高年男性版_ヘスティア</t>
  </si>
  <si>
    <t>週刊実話増刊「実話ザ・タブー」</t>
  </si>
  <si>
    <t>ad705</t>
  </si>
  <si>
    <t>雑誌 TOTAL</t>
  </si>
  <si>
    <t>●DVD 広告</t>
  </si>
  <si>
    <t>pa555</t>
  </si>
  <si>
    <t>楽楽出版</t>
  </si>
  <si>
    <t>DVD漫画きよし</t>
  </si>
  <si>
    <t>毎月売</t>
  </si>
  <si>
    <t>EXCITING MAX!SPECIAL</t>
  </si>
  <si>
    <t>DVD袋裏1C+DVDコンテンツ枠</t>
  </si>
  <si>
    <t>pa556</t>
  </si>
  <si>
    <t>pa553</t>
  </si>
  <si>
    <t>三和出版</t>
  </si>
  <si>
    <t>DVD4コマ-ヘスティア</t>
  </si>
  <si>
    <t>A4変形、CVSフル、860円、10万部</t>
  </si>
  <si>
    <t>Mrs.DVD</t>
  </si>
  <si>
    <t>DVD袋表４C</t>
  </si>
  <si>
    <t>3月16日(火)</t>
  </si>
  <si>
    <t>pa554</t>
  </si>
  <si>
    <t>DVD TOTAL</t>
  </si>
  <si>
    <t>●リスティング 広告</t>
  </si>
  <si>
    <t>UA</t>
  </si>
  <si>
    <t>a_ydi</t>
  </si>
  <si>
    <t>SP</t>
  </si>
  <si>
    <t>YDN（インフィード）</t>
  </si>
  <si>
    <t>3/1～3/31</t>
  </si>
  <si>
    <t>a_ydd</t>
  </si>
  <si>
    <t>YDN（ターゲティング）</t>
  </si>
  <si>
    <t>a_yds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</si>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</sst>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9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8" t="s">
        <v>1</v>
      </c>
      <c r="F3" s="259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8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3"/>
      <c r="S5" s="333"/>
      <c r="T5" s="333"/>
      <c r="U5" s="333"/>
      <c r="V5" s="10"/>
      <c r="W5" s="59"/>
      <c r="X5" s="142"/>
    </row>
    <row r="6" spans="1:24">
      <c r="A6" s="78"/>
      <c r="B6" s="84" t="s">
        <v>23</v>
      </c>
      <c r="C6" s="84">
        <v>58</v>
      </c>
      <c r="D6" s="329">
        <v>3905000</v>
      </c>
      <c r="E6" s="79">
        <v>1779</v>
      </c>
      <c r="F6" s="79">
        <v>708</v>
      </c>
      <c r="G6" s="79">
        <v>2959</v>
      </c>
      <c r="H6" s="89">
        <v>345</v>
      </c>
      <c r="I6" s="90">
        <v>5</v>
      </c>
      <c r="J6" s="143">
        <f>H6+I6</f>
        <v>350</v>
      </c>
      <c r="K6" s="80">
        <f>IFERROR(J6/G6,"-")</f>
        <v>0.11828320378506</v>
      </c>
      <c r="L6" s="79">
        <v>31</v>
      </c>
      <c r="M6" s="79">
        <v>79</v>
      </c>
      <c r="N6" s="80">
        <f>IFERROR(L6/J6,"-")</f>
        <v>0.088571428571429</v>
      </c>
      <c r="O6" s="81">
        <f>IFERROR(D6/J6,"-")</f>
        <v>11157.142857143</v>
      </c>
      <c r="P6" s="82">
        <v>70</v>
      </c>
      <c r="Q6" s="80">
        <f>IFERROR(P6/J6,"-")</f>
        <v>0.2</v>
      </c>
      <c r="R6" s="334">
        <v>5120270</v>
      </c>
      <c r="S6" s="335">
        <f>IFERROR(R6/J6,"-")</f>
        <v>14629.342857143</v>
      </c>
      <c r="T6" s="335">
        <f>IFERROR(R6/P6,"-")</f>
        <v>73146.714285714</v>
      </c>
      <c r="U6" s="329">
        <f>IFERROR(R6-D6,"-")</f>
        <v>1215270</v>
      </c>
      <c r="V6" s="83">
        <f>R6/D6</f>
        <v>1.3112087067862</v>
      </c>
      <c r="W6" s="77"/>
      <c r="X6" s="142"/>
    </row>
    <row r="7" spans="1:24">
      <c r="A7" s="78"/>
      <c r="B7" s="84" t="s">
        <v>24</v>
      </c>
      <c r="C7" s="84">
        <v>12</v>
      </c>
      <c r="D7" s="329">
        <v>835000</v>
      </c>
      <c r="E7" s="79">
        <v>503</v>
      </c>
      <c r="F7" s="79">
        <v>233</v>
      </c>
      <c r="G7" s="79">
        <v>504</v>
      </c>
      <c r="H7" s="89">
        <v>109</v>
      </c>
      <c r="I7" s="90">
        <v>1</v>
      </c>
      <c r="J7" s="143">
        <f>H7+I7</f>
        <v>110</v>
      </c>
      <c r="K7" s="80">
        <f>IFERROR(J7/G7,"-")</f>
        <v>0.21825396825397</v>
      </c>
      <c r="L7" s="79">
        <v>13</v>
      </c>
      <c r="M7" s="79">
        <v>25</v>
      </c>
      <c r="N7" s="80">
        <f>IFERROR(L7/J7,"-")</f>
        <v>0.11818181818182</v>
      </c>
      <c r="O7" s="81">
        <f>IFERROR(D7/J7,"-")</f>
        <v>7590.9090909091</v>
      </c>
      <c r="P7" s="82">
        <v>22</v>
      </c>
      <c r="Q7" s="80">
        <f>IFERROR(P7/J7,"-")</f>
        <v>0.2</v>
      </c>
      <c r="R7" s="334">
        <v>2039975</v>
      </c>
      <c r="S7" s="335">
        <f>IFERROR(R7/J7,"-")</f>
        <v>18545.227272727</v>
      </c>
      <c r="T7" s="335">
        <f>IFERROR(R7/P7,"-")</f>
        <v>92726.136363636</v>
      </c>
      <c r="U7" s="329">
        <f>IFERROR(R7-D7,"-")</f>
        <v>1204975</v>
      </c>
      <c r="V7" s="83">
        <f>R7/D7</f>
        <v>2.4430838323353</v>
      </c>
      <c r="W7" s="77"/>
      <c r="X7" s="142"/>
    </row>
    <row r="8" spans="1:24">
      <c r="A8" s="78"/>
      <c r="B8" s="84" t="s">
        <v>25</v>
      </c>
      <c r="C8" s="84">
        <v>4</v>
      </c>
      <c r="D8" s="329">
        <v>310000</v>
      </c>
      <c r="E8" s="79">
        <v>696</v>
      </c>
      <c r="F8" s="79">
        <v>400</v>
      </c>
      <c r="G8" s="79">
        <v>810</v>
      </c>
      <c r="H8" s="89">
        <v>185</v>
      </c>
      <c r="I8" s="90">
        <v>2</v>
      </c>
      <c r="J8" s="143">
        <f>H8+I8</f>
        <v>187</v>
      </c>
      <c r="K8" s="80">
        <f>IFERROR(J8/G8,"-")</f>
        <v>0.23086419753086</v>
      </c>
      <c r="L8" s="79">
        <v>12</v>
      </c>
      <c r="M8" s="79">
        <v>25</v>
      </c>
      <c r="N8" s="80">
        <f>IFERROR(L8/J8,"-")</f>
        <v>0.064171122994652</v>
      </c>
      <c r="O8" s="81">
        <f>IFERROR(D8/J8,"-")</f>
        <v>1657.7540106952</v>
      </c>
      <c r="P8" s="82">
        <v>9</v>
      </c>
      <c r="Q8" s="80">
        <f>IFERROR(P8/J8,"-")</f>
        <v>0.048128342245989</v>
      </c>
      <c r="R8" s="334">
        <v>1379382</v>
      </c>
      <c r="S8" s="335">
        <f>IFERROR(R8/J8,"-")</f>
        <v>7376.3743315508</v>
      </c>
      <c r="T8" s="335">
        <f>IFERROR(R8/P8,"-")</f>
        <v>153264.66666667</v>
      </c>
      <c r="U8" s="329">
        <f>IFERROR(R8-D8,"-")</f>
        <v>1069382</v>
      </c>
      <c r="V8" s="83">
        <f>R8/D8</f>
        <v>4.4496193548387</v>
      </c>
      <c r="W8" s="77"/>
      <c r="X8" s="142"/>
    </row>
    <row r="9" spans="1:24">
      <c r="A9" s="78"/>
      <c r="B9" s="84" t="s">
        <v>26</v>
      </c>
      <c r="C9" s="84">
        <v>3</v>
      </c>
      <c r="D9" s="329">
        <v>10732531</v>
      </c>
      <c r="E9" s="79">
        <v>9679</v>
      </c>
      <c r="F9" s="79">
        <v>0</v>
      </c>
      <c r="G9" s="79">
        <v>227024</v>
      </c>
      <c r="H9" s="89">
        <v>5141</v>
      </c>
      <c r="I9" s="90">
        <v>158</v>
      </c>
      <c r="J9" s="143">
        <f>H9+I9</f>
        <v>5299</v>
      </c>
      <c r="K9" s="80">
        <f>IFERROR(J9/G9,"-")</f>
        <v>0.023341144548594</v>
      </c>
      <c r="L9" s="79">
        <v>204</v>
      </c>
      <c r="M9" s="79">
        <v>1588</v>
      </c>
      <c r="N9" s="80">
        <f>IFERROR(L9/J9,"-")</f>
        <v>0.038497829779204</v>
      </c>
      <c r="O9" s="81">
        <f>IFERROR(D9/J9,"-")</f>
        <v>2025.3879977354</v>
      </c>
      <c r="P9" s="82">
        <v>550</v>
      </c>
      <c r="Q9" s="80">
        <f>IFERROR(P9/J9,"-")</f>
        <v>0.10379316852236</v>
      </c>
      <c r="R9" s="334">
        <v>29621081</v>
      </c>
      <c r="S9" s="335">
        <f>IFERROR(R9/J9,"-")</f>
        <v>5589.9379128137</v>
      </c>
      <c r="T9" s="335">
        <f>IFERROR(R9/P9,"-")</f>
        <v>53856.510909091</v>
      </c>
      <c r="U9" s="329">
        <f>IFERROR(R9-D9,"-")</f>
        <v>18888550</v>
      </c>
      <c r="V9" s="83">
        <f>R9/D9</f>
        <v>2.7599343528567</v>
      </c>
      <c r="W9" s="77"/>
      <c r="X9" s="142"/>
    </row>
    <row r="10" spans="1:24">
      <c r="A10" s="30"/>
      <c r="B10" s="85"/>
      <c r="C10" s="85"/>
      <c r="D10" s="330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6"/>
      <c r="S10" s="336"/>
      <c r="T10" s="336"/>
      <c r="U10" s="336"/>
      <c r="V10" s="33"/>
      <c r="W10" s="59"/>
      <c r="X10" s="142"/>
    </row>
    <row r="11" spans="1:24">
      <c r="A11" s="30"/>
      <c r="B11" s="37"/>
      <c r="C11" s="37"/>
      <c r="D11" s="331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6"/>
      <c r="S11" s="336"/>
      <c r="T11" s="336"/>
      <c r="U11" s="336"/>
      <c r="V11" s="33"/>
      <c r="W11" s="59"/>
      <c r="X11" s="142"/>
    </row>
    <row r="12" spans="1:24">
      <c r="A12" s="19"/>
      <c r="B12" s="41"/>
      <c r="C12" s="41"/>
      <c r="D12" s="332">
        <f>SUM(D6:D10)</f>
        <v>15782531</v>
      </c>
      <c r="E12" s="41">
        <f>SUM(E6:E10)</f>
        <v>12657</v>
      </c>
      <c r="F12" s="41">
        <f>SUM(F6:F10)</f>
        <v>1341</v>
      </c>
      <c r="G12" s="41">
        <f>SUM(G6:G10)</f>
        <v>231297</v>
      </c>
      <c r="H12" s="41">
        <f>SUM(H6:H10)</f>
        <v>5780</v>
      </c>
      <c r="I12" s="41">
        <f>SUM(I6:I10)</f>
        <v>166</v>
      </c>
      <c r="J12" s="41">
        <f>SUM(J6:J10)</f>
        <v>5946</v>
      </c>
      <c r="K12" s="42">
        <f>IFERROR(J12/G12,"-")</f>
        <v>0.025707207616182</v>
      </c>
      <c r="L12" s="76">
        <f>SUM(L6:L10)</f>
        <v>260</v>
      </c>
      <c r="M12" s="76">
        <f>SUM(M6:M10)</f>
        <v>1717</v>
      </c>
      <c r="N12" s="42">
        <f>IFERROR(L12/J12,"-")</f>
        <v>0.043726875210225</v>
      </c>
      <c r="O12" s="43">
        <f>IFERROR(D12/J12,"-")</f>
        <v>2654.3106289943</v>
      </c>
      <c r="P12" s="44">
        <f>SUM(P6:P10)</f>
        <v>651</v>
      </c>
      <c r="Q12" s="42">
        <f>IFERROR(P12/J12,"-")</f>
        <v>0.10948536831483</v>
      </c>
      <c r="R12" s="332">
        <f>SUM(R6:R10)</f>
        <v>38160708</v>
      </c>
      <c r="S12" s="332">
        <f>IFERROR(R12/J12,"-")</f>
        <v>6417.8789101917</v>
      </c>
      <c r="T12" s="332">
        <f>IFERROR(P12/P12,"-")</f>
        <v>1</v>
      </c>
      <c r="U12" s="332">
        <f>SUM(U6:U10)</f>
        <v>22378177</v>
      </c>
      <c r="V12" s="45">
        <f>IFERROR(R12/D12,"-")</f>
        <v>2.4179080022083</v>
      </c>
      <c r="W12" s="58"/>
      <c r="X12" s="142"/>
    </row>
    <row r="13" spans="1:24">
      <c r="X13" s="142"/>
    </row>
    <row r="14" spans="1:24">
      <c r="X14" s="142"/>
    </row>
    <row r="15" spans="1:24">
      <c r="X15" s="142"/>
    </row>
    <row r="16" spans="1:24">
      <c r="X16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6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69" t="s">
        <v>31</v>
      </c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70" t="s">
        <v>32</v>
      </c>
      <c r="CP2" s="272" t="s">
        <v>33</v>
      </c>
      <c r="CQ2" s="260" t="s">
        <v>34</v>
      </c>
      <c r="CR2" s="261"/>
      <c r="CS2" s="262"/>
    </row>
    <row r="3" spans="1:98" customHeight="1" ht="14.25">
      <c r="A3" s="11" t="s">
        <v>35</v>
      </c>
      <c r="B3" s="38"/>
      <c r="C3" s="18"/>
      <c r="D3" s="18"/>
      <c r="E3" s="18"/>
      <c r="F3" s="18"/>
      <c r="G3" s="71"/>
      <c r="H3" s="71"/>
      <c r="I3" s="1"/>
      <c r="J3" s="1"/>
      <c r="K3" s="258" t="s">
        <v>1</v>
      </c>
      <c r="L3" s="259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3" t="s">
        <v>36</v>
      </c>
      <c r="AE3" s="264"/>
      <c r="AF3" s="264"/>
      <c r="AG3" s="264"/>
      <c r="AH3" s="264"/>
      <c r="AI3" s="264"/>
      <c r="AJ3" s="264"/>
      <c r="AK3" s="264"/>
      <c r="AL3" s="264"/>
      <c r="AM3" s="275" t="s">
        <v>37</v>
      </c>
      <c r="AN3" s="276"/>
      <c r="AO3" s="276"/>
      <c r="AP3" s="276"/>
      <c r="AQ3" s="276"/>
      <c r="AR3" s="276"/>
      <c r="AS3" s="276"/>
      <c r="AT3" s="276"/>
      <c r="AU3" s="277"/>
      <c r="AV3" s="278" t="s">
        <v>38</v>
      </c>
      <c r="AW3" s="279"/>
      <c r="AX3" s="279"/>
      <c r="AY3" s="279"/>
      <c r="AZ3" s="279"/>
      <c r="BA3" s="279"/>
      <c r="BB3" s="279"/>
      <c r="BC3" s="279"/>
      <c r="BD3" s="280"/>
      <c r="BE3" s="281" t="s">
        <v>39</v>
      </c>
      <c r="BF3" s="282"/>
      <c r="BG3" s="282"/>
      <c r="BH3" s="282"/>
      <c r="BI3" s="282"/>
      <c r="BJ3" s="282"/>
      <c r="BK3" s="282"/>
      <c r="BL3" s="282"/>
      <c r="BM3" s="283"/>
      <c r="BN3" s="284" t="s">
        <v>40</v>
      </c>
      <c r="BO3" s="285"/>
      <c r="BP3" s="285"/>
      <c r="BQ3" s="285"/>
      <c r="BR3" s="285"/>
      <c r="BS3" s="285"/>
      <c r="BT3" s="285"/>
      <c r="BU3" s="285"/>
      <c r="BV3" s="286"/>
      <c r="BW3" s="287" t="s">
        <v>41</v>
      </c>
      <c r="BX3" s="288"/>
      <c r="BY3" s="288"/>
      <c r="BZ3" s="288"/>
      <c r="CA3" s="288"/>
      <c r="CB3" s="288"/>
      <c r="CC3" s="288"/>
      <c r="CD3" s="288"/>
      <c r="CE3" s="289"/>
      <c r="CF3" s="290" t="s">
        <v>42</v>
      </c>
      <c r="CG3" s="291"/>
      <c r="CH3" s="291"/>
      <c r="CI3" s="291"/>
      <c r="CJ3" s="291"/>
      <c r="CK3" s="291"/>
      <c r="CL3" s="291"/>
      <c r="CM3" s="291"/>
      <c r="CN3" s="292"/>
      <c r="CO3" s="270"/>
      <c r="CP3" s="273"/>
      <c r="CQ3" s="265" t="s">
        <v>43</v>
      </c>
      <c r="CR3" s="266"/>
      <c r="CS3" s="267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1"/>
      <c r="CP4" s="274"/>
      <c r="CQ4" s="52" t="s">
        <v>61</v>
      </c>
      <c r="CR4" s="52" t="s">
        <v>62</v>
      </c>
      <c r="CS4" s="268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8"/>
      <c r="K5" s="29"/>
      <c r="L5" s="4"/>
      <c r="M5" s="4"/>
      <c r="N5" s="8"/>
      <c r="O5" s="8"/>
      <c r="P5" s="8"/>
      <c r="Q5" s="9"/>
      <c r="R5" s="9"/>
      <c r="S5" s="8"/>
      <c r="T5" s="9"/>
      <c r="U5" s="333"/>
      <c r="V5" s="2"/>
      <c r="W5" s="2"/>
      <c r="X5" s="333"/>
      <c r="Y5" s="333"/>
      <c r="Z5" s="333"/>
      <c r="AA5" s="333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0.79178142857143</v>
      </c>
      <c r="B6" s="346" t="s">
        <v>63</v>
      </c>
      <c r="C6" s="346"/>
      <c r="D6" s="346" t="s">
        <v>64</v>
      </c>
      <c r="E6" s="346" t="s">
        <v>65</v>
      </c>
      <c r="F6" s="346" t="s">
        <v>66</v>
      </c>
      <c r="G6" s="88" t="s">
        <v>67</v>
      </c>
      <c r="H6" s="88" t="s">
        <v>68</v>
      </c>
      <c r="I6" s="347" t="s">
        <v>69</v>
      </c>
      <c r="J6" s="329">
        <v>700000</v>
      </c>
      <c r="K6" s="79">
        <v>62</v>
      </c>
      <c r="L6" s="79">
        <v>0</v>
      </c>
      <c r="M6" s="79">
        <v>206</v>
      </c>
      <c r="N6" s="89">
        <v>25</v>
      </c>
      <c r="O6" s="90">
        <v>0</v>
      </c>
      <c r="P6" s="91">
        <f>N6+O6</f>
        <v>25</v>
      </c>
      <c r="Q6" s="80">
        <f>IFERROR(P6/M6,"-")</f>
        <v>0.12135922330097</v>
      </c>
      <c r="R6" s="79">
        <v>2</v>
      </c>
      <c r="S6" s="79">
        <v>9</v>
      </c>
      <c r="T6" s="80">
        <f>IFERROR(R6/(P6),"-")</f>
        <v>0.08</v>
      </c>
      <c r="U6" s="335">
        <f>IFERROR(J6/SUM(N6:O10),"-")</f>
        <v>8536.5853658537</v>
      </c>
      <c r="V6" s="82">
        <v>2</v>
      </c>
      <c r="W6" s="80">
        <f>IF(P6=0,"-",V6/P6)</f>
        <v>0.08</v>
      </c>
      <c r="X6" s="334">
        <v>19000</v>
      </c>
      <c r="Y6" s="335">
        <f>IFERROR(X6/P6,"-")</f>
        <v>760</v>
      </c>
      <c r="Z6" s="335">
        <f>IFERROR(X6/V6,"-")</f>
        <v>9500</v>
      </c>
      <c r="AA6" s="329">
        <f>SUM(X6:X10)-SUM(J6:J10)</f>
        <v>-145753</v>
      </c>
      <c r="AB6" s="83">
        <f>SUM(X6:X10)/SUM(J6:J10)</f>
        <v>0.79178142857143</v>
      </c>
      <c r="AC6" s="77"/>
      <c r="AD6" s="92">
        <v>1</v>
      </c>
      <c r="AE6" s="93">
        <f>IF(P6=0,"",IF(AD6=0,"",(AD6/P6)))</f>
        <v>0.04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1</v>
      </c>
      <c r="AN6" s="99">
        <f>IF(P6=0,"",IF(AM6=0,"",(AM6/P6)))</f>
        <v>0.04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4</v>
      </c>
      <c r="AW6" s="105">
        <f>IF(P6=0,"",IF(AV6=0,"",(AV6/P6)))</f>
        <v>0.16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3</v>
      </c>
      <c r="BF6" s="111">
        <f>IF(P6=0,"",IF(BE6=0,"",(BE6/P6)))</f>
        <v>0.12</v>
      </c>
      <c r="BG6" s="110">
        <v>1</v>
      </c>
      <c r="BH6" s="112">
        <f>IFERROR(BG6/BE6,"-")</f>
        <v>0.33333333333333</v>
      </c>
      <c r="BI6" s="113">
        <v>5000</v>
      </c>
      <c r="BJ6" s="114">
        <f>IFERROR(BI6/BE6,"-")</f>
        <v>1666.6666666667</v>
      </c>
      <c r="BK6" s="115">
        <v>1</v>
      </c>
      <c r="BL6" s="115"/>
      <c r="BM6" s="115"/>
      <c r="BN6" s="117">
        <v>9</v>
      </c>
      <c r="BO6" s="118">
        <f>IF(P6=0,"",IF(BN6=0,"",(BN6/P6)))</f>
        <v>0.36</v>
      </c>
      <c r="BP6" s="119">
        <v>1</v>
      </c>
      <c r="BQ6" s="120">
        <f>IFERROR(BP6/BN6,"-")</f>
        <v>0.11111111111111</v>
      </c>
      <c r="BR6" s="121">
        <v>13000</v>
      </c>
      <c r="BS6" s="122">
        <f>IFERROR(BR6/BN6,"-")</f>
        <v>1444.4444444444</v>
      </c>
      <c r="BT6" s="123"/>
      <c r="BU6" s="123"/>
      <c r="BV6" s="123">
        <v>1</v>
      </c>
      <c r="BW6" s="124">
        <v>7</v>
      </c>
      <c r="BX6" s="125">
        <f>IF(P6=0,"",IF(BW6=0,"",(BW6/P6)))</f>
        <v>0.28</v>
      </c>
      <c r="BY6" s="126">
        <v>2</v>
      </c>
      <c r="BZ6" s="127">
        <f>IFERROR(BY6/BW6,"-")</f>
        <v>0.28571428571429</v>
      </c>
      <c r="CA6" s="128">
        <v>19000</v>
      </c>
      <c r="CB6" s="129">
        <f>IFERROR(CA6/BW6,"-")</f>
        <v>2714.2857142857</v>
      </c>
      <c r="CC6" s="130"/>
      <c r="CD6" s="130">
        <v>1</v>
      </c>
      <c r="CE6" s="130">
        <v>1</v>
      </c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2</v>
      </c>
      <c r="CP6" s="139">
        <v>19000</v>
      </c>
      <c r="CQ6" s="139">
        <v>13000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6" t="s">
        <v>70</v>
      </c>
      <c r="C7" s="346"/>
      <c r="D7" s="346" t="s">
        <v>64</v>
      </c>
      <c r="E7" s="346" t="s">
        <v>65</v>
      </c>
      <c r="F7" s="346" t="s">
        <v>66</v>
      </c>
      <c r="G7" s="88" t="s">
        <v>71</v>
      </c>
      <c r="H7" s="88" t="s">
        <v>68</v>
      </c>
      <c r="I7" s="347" t="s">
        <v>69</v>
      </c>
      <c r="J7" s="329"/>
      <c r="K7" s="79">
        <v>41</v>
      </c>
      <c r="L7" s="79">
        <v>0</v>
      </c>
      <c r="M7" s="79">
        <v>241</v>
      </c>
      <c r="N7" s="89">
        <v>22</v>
      </c>
      <c r="O7" s="90">
        <v>0</v>
      </c>
      <c r="P7" s="91">
        <f>N7+O7</f>
        <v>22</v>
      </c>
      <c r="Q7" s="80">
        <f>IFERROR(P7/M7,"-")</f>
        <v>0.091286307053942</v>
      </c>
      <c r="R7" s="79">
        <v>2</v>
      </c>
      <c r="S7" s="79">
        <v>10</v>
      </c>
      <c r="T7" s="80">
        <f>IFERROR(R7/(P7),"-")</f>
        <v>0.090909090909091</v>
      </c>
      <c r="U7" s="335"/>
      <c r="V7" s="82">
        <v>5</v>
      </c>
      <c r="W7" s="80">
        <f>IF(P7=0,"-",V7/P7)</f>
        <v>0.22727272727273</v>
      </c>
      <c r="X7" s="334">
        <v>37000</v>
      </c>
      <c r="Y7" s="335">
        <f>IFERROR(X7/P7,"-")</f>
        <v>1681.8181818182</v>
      </c>
      <c r="Z7" s="335">
        <f>IFERROR(X7/V7,"-")</f>
        <v>7400</v>
      </c>
      <c r="AA7" s="329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3</v>
      </c>
      <c r="AN7" s="99">
        <f>IF(P7=0,"",IF(AM7=0,"",(AM7/P7)))</f>
        <v>0.13636363636364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2</v>
      </c>
      <c r="AW7" s="105">
        <f>IF(P7=0,"",IF(AV7=0,"",(AV7/P7)))</f>
        <v>0.090909090909091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7</v>
      </c>
      <c r="BF7" s="111">
        <f>IF(P7=0,"",IF(BE7=0,"",(BE7/P7)))</f>
        <v>0.31818181818182</v>
      </c>
      <c r="BG7" s="110">
        <v>2</v>
      </c>
      <c r="BH7" s="112">
        <f>IFERROR(BG7/BE7,"-")</f>
        <v>0.28571428571429</v>
      </c>
      <c r="BI7" s="113">
        <v>21000</v>
      </c>
      <c r="BJ7" s="114">
        <f>IFERROR(BI7/BE7,"-")</f>
        <v>3000</v>
      </c>
      <c r="BK7" s="115"/>
      <c r="BL7" s="115">
        <v>1</v>
      </c>
      <c r="BM7" s="115">
        <v>1</v>
      </c>
      <c r="BN7" s="117">
        <v>5</v>
      </c>
      <c r="BO7" s="118">
        <f>IF(P7=0,"",IF(BN7=0,"",(BN7/P7)))</f>
        <v>0.22727272727273</v>
      </c>
      <c r="BP7" s="119">
        <v>1</v>
      </c>
      <c r="BQ7" s="120">
        <f>IFERROR(BP7/BN7,"-")</f>
        <v>0.2</v>
      </c>
      <c r="BR7" s="121">
        <v>5000</v>
      </c>
      <c r="BS7" s="122">
        <f>IFERROR(BR7/BN7,"-")</f>
        <v>1000</v>
      </c>
      <c r="BT7" s="123">
        <v>1</v>
      </c>
      <c r="BU7" s="123"/>
      <c r="BV7" s="123"/>
      <c r="BW7" s="124">
        <v>4</v>
      </c>
      <c r="BX7" s="125">
        <f>IF(P7=0,"",IF(BW7=0,"",(BW7/P7)))</f>
        <v>0.18181818181818</v>
      </c>
      <c r="BY7" s="126">
        <v>2</v>
      </c>
      <c r="BZ7" s="127">
        <f>IFERROR(BY7/BW7,"-")</f>
        <v>0.5</v>
      </c>
      <c r="CA7" s="128">
        <v>11000</v>
      </c>
      <c r="CB7" s="129">
        <f>IFERROR(CA7/BW7,"-")</f>
        <v>2750</v>
      </c>
      <c r="CC7" s="130">
        <v>1</v>
      </c>
      <c r="CD7" s="130">
        <v>1</v>
      </c>
      <c r="CE7" s="130"/>
      <c r="CF7" s="131">
        <v>1</v>
      </c>
      <c r="CG7" s="132">
        <f>IF(P7=0,"",IF(CF7=0,"",(CF7/P7)))</f>
        <v>0.045454545454545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5</v>
      </c>
      <c r="CP7" s="139">
        <v>37000</v>
      </c>
      <c r="CQ7" s="139">
        <v>13000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6" t="s">
        <v>72</v>
      </c>
      <c r="C8" s="346"/>
      <c r="D8" s="346" t="s">
        <v>64</v>
      </c>
      <c r="E8" s="346" t="s">
        <v>65</v>
      </c>
      <c r="F8" s="346" t="s">
        <v>66</v>
      </c>
      <c r="G8" s="88" t="s">
        <v>73</v>
      </c>
      <c r="H8" s="88" t="s">
        <v>68</v>
      </c>
      <c r="I8" s="88" t="s">
        <v>74</v>
      </c>
      <c r="J8" s="329"/>
      <c r="K8" s="79">
        <v>14</v>
      </c>
      <c r="L8" s="79">
        <v>0</v>
      </c>
      <c r="M8" s="79">
        <v>87</v>
      </c>
      <c r="N8" s="89">
        <v>5</v>
      </c>
      <c r="O8" s="90">
        <v>0</v>
      </c>
      <c r="P8" s="91">
        <f>N8+O8</f>
        <v>5</v>
      </c>
      <c r="Q8" s="80">
        <f>IFERROR(P8/M8,"-")</f>
        <v>0.057471264367816</v>
      </c>
      <c r="R8" s="79">
        <v>1</v>
      </c>
      <c r="S8" s="79">
        <v>2</v>
      </c>
      <c r="T8" s="80">
        <f>IFERROR(R8/(P8),"-")</f>
        <v>0.2</v>
      </c>
      <c r="U8" s="335"/>
      <c r="V8" s="82">
        <v>3</v>
      </c>
      <c r="W8" s="80">
        <f>IF(P8=0,"-",V8/P8)</f>
        <v>0.6</v>
      </c>
      <c r="X8" s="334">
        <v>26187</v>
      </c>
      <c r="Y8" s="335">
        <f>IFERROR(X8/P8,"-")</f>
        <v>5237.4</v>
      </c>
      <c r="Z8" s="335">
        <f>IFERROR(X8/V8,"-")</f>
        <v>8729</v>
      </c>
      <c r="AA8" s="329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>
        <v>1</v>
      </c>
      <c r="AW8" s="105">
        <f>IF(P8=0,"",IF(AV8=0,"",(AV8/P8)))</f>
        <v>0.2</v>
      </c>
      <c r="AX8" s="104">
        <v>1</v>
      </c>
      <c r="AY8" s="106">
        <f>IFERROR(AX8/AV8,"-")</f>
        <v>1</v>
      </c>
      <c r="AZ8" s="107">
        <v>20000</v>
      </c>
      <c r="BA8" s="108">
        <f>IFERROR(AZ8/AV8,"-")</f>
        <v>20000</v>
      </c>
      <c r="BB8" s="109"/>
      <c r="BC8" s="109">
        <v>1</v>
      </c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4</v>
      </c>
      <c r="BO8" s="118">
        <f>IF(P8=0,"",IF(BN8=0,"",(BN8/P8)))</f>
        <v>0.8</v>
      </c>
      <c r="BP8" s="119">
        <v>2</v>
      </c>
      <c r="BQ8" s="120">
        <f>IFERROR(BP8/BN8,"-")</f>
        <v>0.5</v>
      </c>
      <c r="BR8" s="121">
        <v>6187</v>
      </c>
      <c r="BS8" s="122">
        <f>IFERROR(BR8/BN8,"-")</f>
        <v>1546.75</v>
      </c>
      <c r="BT8" s="123">
        <v>1</v>
      </c>
      <c r="BU8" s="123">
        <v>1</v>
      </c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3</v>
      </c>
      <c r="CP8" s="139">
        <v>26187</v>
      </c>
      <c r="CQ8" s="139">
        <v>20000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6" t="s">
        <v>75</v>
      </c>
      <c r="C9" s="346"/>
      <c r="D9" s="346" t="s">
        <v>64</v>
      </c>
      <c r="E9" s="346" t="s">
        <v>65</v>
      </c>
      <c r="F9" s="346" t="s">
        <v>66</v>
      </c>
      <c r="G9" s="88" t="s">
        <v>76</v>
      </c>
      <c r="H9" s="88" t="s">
        <v>68</v>
      </c>
      <c r="I9" s="347" t="s">
        <v>69</v>
      </c>
      <c r="J9" s="329"/>
      <c r="K9" s="79">
        <v>8</v>
      </c>
      <c r="L9" s="79">
        <v>0</v>
      </c>
      <c r="M9" s="79">
        <v>59</v>
      </c>
      <c r="N9" s="89">
        <v>3</v>
      </c>
      <c r="O9" s="90">
        <v>0</v>
      </c>
      <c r="P9" s="91">
        <f>N9+O9</f>
        <v>3</v>
      </c>
      <c r="Q9" s="80">
        <f>IFERROR(P9/M9,"-")</f>
        <v>0.050847457627119</v>
      </c>
      <c r="R9" s="79">
        <v>0</v>
      </c>
      <c r="S9" s="79">
        <v>1</v>
      </c>
      <c r="T9" s="80">
        <f>IFERROR(R9/(P9),"-")</f>
        <v>0</v>
      </c>
      <c r="U9" s="335"/>
      <c r="V9" s="82">
        <v>0</v>
      </c>
      <c r="W9" s="80">
        <f>IF(P9=0,"-",V9/P9)</f>
        <v>0</v>
      </c>
      <c r="X9" s="334">
        <v>0</v>
      </c>
      <c r="Y9" s="335">
        <f>IFERROR(X9/P9,"-")</f>
        <v>0</v>
      </c>
      <c r="Z9" s="335" t="str">
        <f>IFERROR(X9/V9,"-")</f>
        <v>-</v>
      </c>
      <c r="AA9" s="329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2</v>
      </c>
      <c r="BO9" s="118">
        <f>IF(P9=0,"",IF(BN9=0,"",(BN9/P9)))</f>
        <v>0.66666666666667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1</v>
      </c>
      <c r="BX9" s="125">
        <f>IF(P9=0,"",IF(BW9=0,"",(BW9/P9)))</f>
        <v>0.33333333333333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6" t="s">
        <v>77</v>
      </c>
      <c r="C10" s="346"/>
      <c r="D10" s="346" t="s">
        <v>78</v>
      </c>
      <c r="E10" s="346" t="s">
        <v>78</v>
      </c>
      <c r="F10" s="346" t="s">
        <v>79</v>
      </c>
      <c r="G10" s="88" t="s">
        <v>80</v>
      </c>
      <c r="H10" s="88"/>
      <c r="I10" s="88"/>
      <c r="J10" s="329"/>
      <c r="K10" s="79">
        <v>169</v>
      </c>
      <c r="L10" s="79">
        <v>118</v>
      </c>
      <c r="M10" s="79">
        <v>53</v>
      </c>
      <c r="N10" s="89">
        <v>27</v>
      </c>
      <c r="O10" s="90">
        <v>0</v>
      </c>
      <c r="P10" s="91">
        <f>N10+O10</f>
        <v>27</v>
      </c>
      <c r="Q10" s="80">
        <f>IFERROR(P10/M10,"-")</f>
        <v>0.50943396226415</v>
      </c>
      <c r="R10" s="79">
        <v>4</v>
      </c>
      <c r="S10" s="79">
        <v>3</v>
      </c>
      <c r="T10" s="80">
        <f>IFERROR(R10/(P10),"-")</f>
        <v>0.14814814814815</v>
      </c>
      <c r="U10" s="335"/>
      <c r="V10" s="82">
        <v>5</v>
      </c>
      <c r="W10" s="80">
        <f>IF(P10=0,"-",V10/P10)</f>
        <v>0.18518518518519</v>
      </c>
      <c r="X10" s="334">
        <v>472060</v>
      </c>
      <c r="Y10" s="335">
        <f>IFERROR(X10/P10,"-")</f>
        <v>17483.703703704</v>
      </c>
      <c r="Z10" s="335">
        <f>IFERROR(X10/V10,"-")</f>
        <v>94412</v>
      </c>
      <c r="AA10" s="329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1</v>
      </c>
      <c r="AW10" s="105">
        <f>IF(P10=0,"",IF(AV10=0,"",(AV10/P10)))</f>
        <v>0.037037037037037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4</v>
      </c>
      <c r="BF10" s="111">
        <f>IF(P10=0,"",IF(BE10=0,"",(BE10/P10)))</f>
        <v>0.14814814814815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6</v>
      </c>
      <c r="BO10" s="118">
        <f>IF(P10=0,"",IF(BN10=0,"",(BN10/P10)))</f>
        <v>0.22222222222222</v>
      </c>
      <c r="BP10" s="119">
        <v>2</v>
      </c>
      <c r="BQ10" s="120">
        <f>IFERROR(BP10/BN10,"-")</f>
        <v>0.33333333333333</v>
      </c>
      <c r="BR10" s="121">
        <v>63060</v>
      </c>
      <c r="BS10" s="122">
        <f>IFERROR(BR10/BN10,"-")</f>
        <v>10510</v>
      </c>
      <c r="BT10" s="123"/>
      <c r="BU10" s="123">
        <v>1</v>
      </c>
      <c r="BV10" s="123">
        <v>1</v>
      </c>
      <c r="BW10" s="124">
        <v>12</v>
      </c>
      <c r="BX10" s="125">
        <f>IF(P10=0,"",IF(BW10=0,"",(BW10/P10)))</f>
        <v>0.44444444444444</v>
      </c>
      <c r="BY10" s="126">
        <v>3</v>
      </c>
      <c r="BZ10" s="127">
        <f>IFERROR(BY10/BW10,"-")</f>
        <v>0.25</v>
      </c>
      <c r="CA10" s="128">
        <v>207000</v>
      </c>
      <c r="CB10" s="129">
        <f>IFERROR(CA10/BW10,"-")</f>
        <v>17250</v>
      </c>
      <c r="CC10" s="130">
        <v>1</v>
      </c>
      <c r="CD10" s="130"/>
      <c r="CE10" s="130">
        <v>2</v>
      </c>
      <c r="CF10" s="131">
        <v>4</v>
      </c>
      <c r="CG10" s="132">
        <f>IF(P10=0,"",IF(CF10=0,"",(CF10/P10)))</f>
        <v>0.14814814814815</v>
      </c>
      <c r="CH10" s="133">
        <v>1</v>
      </c>
      <c r="CI10" s="134">
        <f>IFERROR(CH10/CF10,"-")</f>
        <v>0.25</v>
      </c>
      <c r="CJ10" s="135">
        <v>205000</v>
      </c>
      <c r="CK10" s="136">
        <f>IFERROR(CJ10/CF10,"-")</f>
        <v>51250</v>
      </c>
      <c r="CL10" s="137"/>
      <c r="CM10" s="137"/>
      <c r="CN10" s="137">
        <v>1</v>
      </c>
      <c r="CO10" s="138">
        <v>5</v>
      </c>
      <c r="CP10" s="139">
        <v>472060</v>
      </c>
      <c r="CQ10" s="139">
        <v>205000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1.5070175438596</v>
      </c>
      <c r="B11" s="346" t="s">
        <v>81</v>
      </c>
      <c r="C11" s="346"/>
      <c r="D11" s="346" t="s">
        <v>64</v>
      </c>
      <c r="E11" s="346" t="s">
        <v>65</v>
      </c>
      <c r="F11" s="346" t="s">
        <v>82</v>
      </c>
      <c r="G11" s="88" t="s">
        <v>83</v>
      </c>
      <c r="H11" s="88" t="s">
        <v>68</v>
      </c>
      <c r="I11" s="348" t="s">
        <v>84</v>
      </c>
      <c r="J11" s="329">
        <v>570000</v>
      </c>
      <c r="K11" s="79">
        <v>42</v>
      </c>
      <c r="L11" s="79">
        <v>0</v>
      </c>
      <c r="M11" s="79">
        <v>199</v>
      </c>
      <c r="N11" s="89">
        <v>12</v>
      </c>
      <c r="O11" s="90">
        <v>0</v>
      </c>
      <c r="P11" s="91">
        <f>N11+O11</f>
        <v>12</v>
      </c>
      <c r="Q11" s="80">
        <f>IFERROR(P11/M11,"-")</f>
        <v>0.060301507537688</v>
      </c>
      <c r="R11" s="79">
        <v>0</v>
      </c>
      <c r="S11" s="79">
        <v>2</v>
      </c>
      <c r="T11" s="80">
        <f>IFERROR(R11/(P11),"-")</f>
        <v>0</v>
      </c>
      <c r="U11" s="335">
        <f>IFERROR(J11/SUM(N11:O16),"-")</f>
        <v>16285.714285714</v>
      </c>
      <c r="V11" s="82">
        <v>2</v>
      </c>
      <c r="W11" s="80">
        <f>IF(P11=0,"-",V11/P11)</f>
        <v>0.16666666666667</v>
      </c>
      <c r="X11" s="334">
        <v>11000</v>
      </c>
      <c r="Y11" s="335">
        <f>IFERROR(X11/P11,"-")</f>
        <v>916.66666666667</v>
      </c>
      <c r="Z11" s="335">
        <f>IFERROR(X11/V11,"-")</f>
        <v>5500</v>
      </c>
      <c r="AA11" s="329">
        <f>SUM(X11:X16)-SUM(J11:J16)</f>
        <v>289000</v>
      </c>
      <c r="AB11" s="83">
        <f>SUM(X11:X16)/SUM(J11:J16)</f>
        <v>1.5070175438596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>
        <v>1</v>
      </c>
      <c r="AW11" s="105">
        <f>IF(P11=0,"",IF(AV11=0,"",(AV11/P11)))</f>
        <v>0.083333333333333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1</v>
      </c>
      <c r="BF11" s="111">
        <f>IF(P11=0,"",IF(BE11=0,"",(BE11/P11)))</f>
        <v>0.083333333333333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8</v>
      </c>
      <c r="BO11" s="118">
        <f>IF(P11=0,"",IF(BN11=0,"",(BN11/P11)))</f>
        <v>0.66666666666667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2</v>
      </c>
      <c r="BX11" s="125">
        <f>IF(P11=0,"",IF(BW11=0,"",(BW11/P11)))</f>
        <v>0.16666666666667</v>
      </c>
      <c r="BY11" s="126">
        <v>2</v>
      </c>
      <c r="BZ11" s="127">
        <f>IFERROR(BY11/BW11,"-")</f>
        <v>1</v>
      </c>
      <c r="CA11" s="128">
        <v>11000</v>
      </c>
      <c r="CB11" s="129">
        <f>IFERROR(CA11/BW11,"-")</f>
        <v>5500</v>
      </c>
      <c r="CC11" s="130">
        <v>1</v>
      </c>
      <c r="CD11" s="130">
        <v>1</v>
      </c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2</v>
      </c>
      <c r="CP11" s="139">
        <v>11000</v>
      </c>
      <c r="CQ11" s="139">
        <v>8000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6" t="s">
        <v>85</v>
      </c>
      <c r="C12" s="346"/>
      <c r="D12" s="346" t="s">
        <v>64</v>
      </c>
      <c r="E12" s="346" t="s">
        <v>65</v>
      </c>
      <c r="F12" s="346" t="s">
        <v>79</v>
      </c>
      <c r="G12" s="88"/>
      <c r="H12" s="88"/>
      <c r="I12" s="88"/>
      <c r="J12" s="329"/>
      <c r="K12" s="79">
        <v>51</v>
      </c>
      <c r="L12" s="79">
        <v>39</v>
      </c>
      <c r="M12" s="79">
        <v>10</v>
      </c>
      <c r="N12" s="89">
        <v>4</v>
      </c>
      <c r="O12" s="90">
        <v>0</v>
      </c>
      <c r="P12" s="91">
        <f>N12+O12</f>
        <v>4</v>
      </c>
      <c r="Q12" s="80">
        <f>IFERROR(P12/M12,"-")</f>
        <v>0.4</v>
      </c>
      <c r="R12" s="79">
        <v>0</v>
      </c>
      <c r="S12" s="79">
        <v>1</v>
      </c>
      <c r="T12" s="80">
        <f>IFERROR(R12/(P12),"-")</f>
        <v>0</v>
      </c>
      <c r="U12" s="335"/>
      <c r="V12" s="82">
        <v>0</v>
      </c>
      <c r="W12" s="80">
        <f>IF(P12=0,"-",V12/P12)</f>
        <v>0</v>
      </c>
      <c r="X12" s="334">
        <v>0</v>
      </c>
      <c r="Y12" s="335">
        <f>IFERROR(X12/P12,"-")</f>
        <v>0</v>
      </c>
      <c r="Z12" s="335" t="str">
        <f>IFERROR(X12/V12,"-")</f>
        <v>-</v>
      </c>
      <c r="AA12" s="329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0.25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3</v>
      </c>
      <c r="BO12" s="118">
        <f>IF(P12=0,"",IF(BN12=0,"",(BN12/P12)))</f>
        <v>0.75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6" t="s">
        <v>86</v>
      </c>
      <c r="C13" s="346"/>
      <c r="D13" s="346" t="s">
        <v>87</v>
      </c>
      <c r="E13" s="346" t="s">
        <v>88</v>
      </c>
      <c r="F13" s="346" t="s">
        <v>82</v>
      </c>
      <c r="G13" s="88" t="s">
        <v>89</v>
      </c>
      <c r="H13" s="88" t="s">
        <v>90</v>
      </c>
      <c r="I13" s="347" t="s">
        <v>91</v>
      </c>
      <c r="J13" s="329"/>
      <c r="K13" s="79">
        <v>11</v>
      </c>
      <c r="L13" s="79">
        <v>0</v>
      </c>
      <c r="M13" s="79">
        <v>26</v>
      </c>
      <c r="N13" s="89">
        <v>3</v>
      </c>
      <c r="O13" s="90">
        <v>0</v>
      </c>
      <c r="P13" s="91">
        <f>N13+O13</f>
        <v>3</v>
      </c>
      <c r="Q13" s="80">
        <f>IFERROR(P13/M13,"-")</f>
        <v>0.11538461538462</v>
      </c>
      <c r="R13" s="79">
        <v>0</v>
      </c>
      <c r="S13" s="79">
        <v>2</v>
      </c>
      <c r="T13" s="80">
        <f>IFERROR(R13/(P13),"-")</f>
        <v>0</v>
      </c>
      <c r="U13" s="335"/>
      <c r="V13" s="82">
        <v>1</v>
      </c>
      <c r="W13" s="80">
        <f>IF(P13=0,"-",V13/P13)</f>
        <v>0.33333333333333</v>
      </c>
      <c r="X13" s="334">
        <v>18000</v>
      </c>
      <c r="Y13" s="335">
        <f>IFERROR(X13/P13,"-")</f>
        <v>6000</v>
      </c>
      <c r="Z13" s="335">
        <f>IFERROR(X13/V13,"-")</f>
        <v>18000</v>
      </c>
      <c r="AA13" s="329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0.33333333333333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1</v>
      </c>
      <c r="BO13" s="118">
        <f>IF(P13=0,"",IF(BN13=0,"",(BN13/P13)))</f>
        <v>0.33333333333333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>
        <v>1</v>
      </c>
      <c r="CG13" s="132">
        <f>IF(P13=0,"",IF(CF13=0,"",(CF13/P13)))</f>
        <v>0.33333333333333</v>
      </c>
      <c r="CH13" s="133">
        <v>1</v>
      </c>
      <c r="CI13" s="134">
        <f>IFERROR(CH13/CF13,"-")</f>
        <v>1</v>
      </c>
      <c r="CJ13" s="135">
        <v>18000</v>
      </c>
      <c r="CK13" s="136">
        <f>IFERROR(CJ13/CF13,"-")</f>
        <v>18000</v>
      </c>
      <c r="CL13" s="137"/>
      <c r="CM13" s="137"/>
      <c r="CN13" s="137">
        <v>1</v>
      </c>
      <c r="CO13" s="138">
        <v>1</v>
      </c>
      <c r="CP13" s="139">
        <v>18000</v>
      </c>
      <c r="CQ13" s="139">
        <v>18000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6" t="s">
        <v>92</v>
      </c>
      <c r="C14" s="346"/>
      <c r="D14" s="346" t="s">
        <v>87</v>
      </c>
      <c r="E14" s="346" t="s">
        <v>88</v>
      </c>
      <c r="F14" s="346" t="s">
        <v>79</v>
      </c>
      <c r="G14" s="88"/>
      <c r="H14" s="88"/>
      <c r="I14" s="88"/>
      <c r="J14" s="329"/>
      <c r="K14" s="79">
        <v>34</v>
      </c>
      <c r="L14" s="79">
        <v>25</v>
      </c>
      <c r="M14" s="79">
        <v>11</v>
      </c>
      <c r="N14" s="89">
        <v>7</v>
      </c>
      <c r="O14" s="90">
        <v>0</v>
      </c>
      <c r="P14" s="91">
        <f>N14+O14</f>
        <v>7</v>
      </c>
      <c r="Q14" s="80">
        <f>IFERROR(P14/M14,"-")</f>
        <v>0.63636363636364</v>
      </c>
      <c r="R14" s="79">
        <v>1</v>
      </c>
      <c r="S14" s="79">
        <v>2</v>
      </c>
      <c r="T14" s="80">
        <f>IFERROR(R14/(P14),"-")</f>
        <v>0.14285714285714</v>
      </c>
      <c r="U14" s="335"/>
      <c r="V14" s="82">
        <v>2</v>
      </c>
      <c r="W14" s="80">
        <f>IF(P14=0,"-",V14/P14)</f>
        <v>0.28571428571429</v>
      </c>
      <c r="X14" s="334">
        <v>22000</v>
      </c>
      <c r="Y14" s="335">
        <f>IFERROR(X14/P14,"-")</f>
        <v>3142.8571428571</v>
      </c>
      <c r="Z14" s="335">
        <f>IFERROR(X14/V14,"-")</f>
        <v>11000</v>
      </c>
      <c r="AA14" s="329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2</v>
      </c>
      <c r="BF14" s="111">
        <f>IF(P14=0,"",IF(BE14=0,"",(BE14/P14)))</f>
        <v>0.28571428571429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3</v>
      </c>
      <c r="BO14" s="118">
        <f>IF(P14=0,"",IF(BN14=0,"",(BN14/P14)))</f>
        <v>0.42857142857143</v>
      </c>
      <c r="BP14" s="119">
        <v>1</v>
      </c>
      <c r="BQ14" s="120">
        <f>IFERROR(BP14/BN14,"-")</f>
        <v>0.33333333333333</v>
      </c>
      <c r="BR14" s="121">
        <v>17000</v>
      </c>
      <c r="BS14" s="122">
        <f>IFERROR(BR14/BN14,"-")</f>
        <v>5666.6666666667</v>
      </c>
      <c r="BT14" s="123"/>
      <c r="BU14" s="123"/>
      <c r="BV14" s="123">
        <v>1</v>
      </c>
      <c r="BW14" s="124">
        <v>2</v>
      </c>
      <c r="BX14" s="125">
        <f>IF(P14=0,"",IF(BW14=0,"",(BW14/P14)))</f>
        <v>0.28571428571429</v>
      </c>
      <c r="BY14" s="126">
        <v>1</v>
      </c>
      <c r="BZ14" s="127">
        <f>IFERROR(BY14/BW14,"-")</f>
        <v>0.5</v>
      </c>
      <c r="CA14" s="128">
        <v>5000</v>
      </c>
      <c r="CB14" s="129">
        <f>IFERROR(CA14/BW14,"-")</f>
        <v>2500</v>
      </c>
      <c r="CC14" s="130">
        <v>1</v>
      </c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2</v>
      </c>
      <c r="CP14" s="139">
        <v>22000</v>
      </c>
      <c r="CQ14" s="139">
        <v>17000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6" t="s">
        <v>93</v>
      </c>
      <c r="C15" s="346"/>
      <c r="D15" s="346" t="s">
        <v>94</v>
      </c>
      <c r="E15" s="346" t="s">
        <v>95</v>
      </c>
      <c r="F15" s="346" t="s">
        <v>66</v>
      </c>
      <c r="G15" s="88" t="s">
        <v>89</v>
      </c>
      <c r="H15" s="88" t="s">
        <v>90</v>
      </c>
      <c r="I15" s="348" t="s">
        <v>96</v>
      </c>
      <c r="J15" s="329"/>
      <c r="K15" s="79">
        <v>17</v>
      </c>
      <c r="L15" s="79">
        <v>0</v>
      </c>
      <c r="M15" s="79">
        <v>51</v>
      </c>
      <c r="N15" s="89">
        <v>5</v>
      </c>
      <c r="O15" s="90">
        <v>0</v>
      </c>
      <c r="P15" s="91">
        <f>N15+O15</f>
        <v>5</v>
      </c>
      <c r="Q15" s="80">
        <f>IFERROR(P15/M15,"-")</f>
        <v>0.098039215686275</v>
      </c>
      <c r="R15" s="79">
        <v>0</v>
      </c>
      <c r="S15" s="79">
        <v>0</v>
      </c>
      <c r="T15" s="80">
        <f>IFERROR(R15/(P15),"-")</f>
        <v>0</v>
      </c>
      <c r="U15" s="335"/>
      <c r="V15" s="82">
        <v>0</v>
      </c>
      <c r="W15" s="80">
        <f>IF(P15=0,"-",V15/P15)</f>
        <v>0</v>
      </c>
      <c r="X15" s="334">
        <v>0</v>
      </c>
      <c r="Y15" s="335">
        <f>IFERROR(X15/P15,"-")</f>
        <v>0</v>
      </c>
      <c r="Z15" s="335" t="str">
        <f>IFERROR(X15/V15,"-")</f>
        <v>-</v>
      </c>
      <c r="AA15" s="329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>
        <v>1</v>
      </c>
      <c r="AW15" s="105">
        <f>IF(P15=0,"",IF(AV15=0,"",(AV15/P15)))</f>
        <v>0.2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1</v>
      </c>
      <c r="BF15" s="111">
        <f>IF(P15=0,"",IF(BE15=0,"",(BE15/P15)))</f>
        <v>0.2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3</v>
      </c>
      <c r="BO15" s="118">
        <f>IF(P15=0,"",IF(BN15=0,"",(BN15/P15)))</f>
        <v>0.6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6" t="s">
        <v>97</v>
      </c>
      <c r="C16" s="346"/>
      <c r="D16" s="346" t="s">
        <v>94</v>
      </c>
      <c r="E16" s="346" t="s">
        <v>95</v>
      </c>
      <c r="F16" s="346" t="s">
        <v>79</v>
      </c>
      <c r="G16" s="88"/>
      <c r="H16" s="88"/>
      <c r="I16" s="88"/>
      <c r="J16" s="329"/>
      <c r="K16" s="79">
        <v>25</v>
      </c>
      <c r="L16" s="79">
        <v>22</v>
      </c>
      <c r="M16" s="79">
        <v>6</v>
      </c>
      <c r="N16" s="89">
        <v>4</v>
      </c>
      <c r="O16" s="90">
        <v>0</v>
      </c>
      <c r="P16" s="91">
        <f>N16+O16</f>
        <v>4</v>
      </c>
      <c r="Q16" s="80">
        <f>IFERROR(P16/M16,"-")</f>
        <v>0.66666666666667</v>
      </c>
      <c r="R16" s="79">
        <v>2</v>
      </c>
      <c r="S16" s="79">
        <v>0</v>
      </c>
      <c r="T16" s="80">
        <f>IFERROR(R16/(P16),"-")</f>
        <v>0.5</v>
      </c>
      <c r="U16" s="335"/>
      <c r="V16" s="82">
        <v>2</v>
      </c>
      <c r="W16" s="80">
        <f>IF(P16=0,"-",V16/P16)</f>
        <v>0.5</v>
      </c>
      <c r="X16" s="334">
        <v>808000</v>
      </c>
      <c r="Y16" s="335">
        <f>IFERROR(X16/P16,"-")</f>
        <v>202000</v>
      </c>
      <c r="Z16" s="335">
        <f>IFERROR(X16/V16,"-")</f>
        <v>404000</v>
      </c>
      <c r="AA16" s="329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>
        <v>2</v>
      </c>
      <c r="AN16" s="99">
        <f>IF(P16=0,"",IF(AM16=0,"",(AM16/P16)))</f>
        <v>0.5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0.25</v>
      </c>
      <c r="BG16" s="110">
        <v>1</v>
      </c>
      <c r="BH16" s="112">
        <f>IFERROR(BG16/BE16,"-")</f>
        <v>1</v>
      </c>
      <c r="BI16" s="113">
        <v>795000</v>
      </c>
      <c r="BJ16" s="114">
        <f>IFERROR(BI16/BE16,"-")</f>
        <v>795000</v>
      </c>
      <c r="BK16" s="115"/>
      <c r="BL16" s="115"/>
      <c r="BM16" s="115">
        <v>1</v>
      </c>
      <c r="BN16" s="117">
        <v>1</v>
      </c>
      <c r="BO16" s="118">
        <f>IF(P16=0,"",IF(BN16=0,"",(BN16/P16)))</f>
        <v>0.25</v>
      </c>
      <c r="BP16" s="119">
        <v>1</v>
      </c>
      <c r="BQ16" s="120">
        <f>IFERROR(BP16/BN16,"-")</f>
        <v>1</v>
      </c>
      <c r="BR16" s="121">
        <v>13000</v>
      </c>
      <c r="BS16" s="122">
        <f>IFERROR(BR16/BN16,"-")</f>
        <v>13000</v>
      </c>
      <c r="BT16" s="123"/>
      <c r="BU16" s="123"/>
      <c r="BV16" s="123">
        <v>1</v>
      </c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2</v>
      </c>
      <c r="CP16" s="139">
        <v>808000</v>
      </c>
      <c r="CQ16" s="139">
        <v>795000</v>
      </c>
      <c r="CR16" s="139"/>
      <c r="CS16" s="140" t="str">
        <f>IF(AND(CQ16=0,CR16=0),"",IF(AND(CQ16&lt;=100000,CR16&lt;=100000),"",IF(CQ16/CP16&gt;0.7,"男高",IF(CR16/CP16&gt;0.7,"女高",""))))</f>
        <v>男高</v>
      </c>
    </row>
    <row r="17" spans="1:98">
      <c r="A17" s="78">
        <f>AB17</f>
        <v>0.118055</v>
      </c>
      <c r="B17" s="346" t="s">
        <v>98</v>
      </c>
      <c r="C17" s="346"/>
      <c r="D17" s="346" t="s">
        <v>99</v>
      </c>
      <c r="E17" s="346" t="s">
        <v>100</v>
      </c>
      <c r="F17" s="346" t="s">
        <v>66</v>
      </c>
      <c r="G17" s="88" t="s">
        <v>67</v>
      </c>
      <c r="H17" s="88" t="s">
        <v>101</v>
      </c>
      <c r="I17" s="88" t="s">
        <v>102</v>
      </c>
      <c r="J17" s="329">
        <v>400000</v>
      </c>
      <c r="K17" s="79">
        <v>6</v>
      </c>
      <c r="L17" s="79">
        <v>0</v>
      </c>
      <c r="M17" s="79">
        <v>65</v>
      </c>
      <c r="N17" s="89">
        <v>3</v>
      </c>
      <c r="O17" s="90">
        <v>0</v>
      </c>
      <c r="P17" s="91">
        <f>N17+O17</f>
        <v>3</v>
      </c>
      <c r="Q17" s="80">
        <f>IFERROR(P17/M17,"-")</f>
        <v>0.046153846153846</v>
      </c>
      <c r="R17" s="79">
        <v>0</v>
      </c>
      <c r="S17" s="79">
        <v>0</v>
      </c>
      <c r="T17" s="80">
        <f>IFERROR(R17/(P17),"-")</f>
        <v>0</v>
      </c>
      <c r="U17" s="335">
        <f>IFERROR(J17/SUM(N17:O21),"-")</f>
        <v>12121.212121212</v>
      </c>
      <c r="V17" s="82">
        <v>0</v>
      </c>
      <c r="W17" s="80">
        <f>IF(P17=0,"-",V17/P17)</f>
        <v>0</v>
      </c>
      <c r="X17" s="334">
        <v>0</v>
      </c>
      <c r="Y17" s="335">
        <f>IFERROR(X17/P17,"-")</f>
        <v>0</v>
      </c>
      <c r="Z17" s="335" t="str">
        <f>IFERROR(X17/V17,"-")</f>
        <v>-</v>
      </c>
      <c r="AA17" s="329">
        <f>SUM(X17:X21)-SUM(J17:J21)</f>
        <v>-352778</v>
      </c>
      <c r="AB17" s="83">
        <f>SUM(X17:X21)/SUM(J17:J21)</f>
        <v>0.118055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0.33333333333333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2</v>
      </c>
      <c r="BO17" s="118">
        <f>IF(P17=0,"",IF(BN17=0,"",(BN17/P17)))</f>
        <v>0.66666666666667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6" t="s">
        <v>103</v>
      </c>
      <c r="C18" s="346"/>
      <c r="D18" s="346" t="s">
        <v>104</v>
      </c>
      <c r="E18" s="346" t="s">
        <v>105</v>
      </c>
      <c r="F18" s="346" t="s">
        <v>82</v>
      </c>
      <c r="G18" s="88"/>
      <c r="H18" s="88" t="s">
        <v>101</v>
      </c>
      <c r="I18" s="88"/>
      <c r="J18" s="329"/>
      <c r="K18" s="79">
        <v>15</v>
      </c>
      <c r="L18" s="79">
        <v>0</v>
      </c>
      <c r="M18" s="79">
        <v>90</v>
      </c>
      <c r="N18" s="89">
        <v>4</v>
      </c>
      <c r="O18" s="90">
        <v>0</v>
      </c>
      <c r="P18" s="91">
        <f>N18+O18</f>
        <v>4</v>
      </c>
      <c r="Q18" s="80">
        <f>IFERROR(P18/M18,"-")</f>
        <v>0.044444444444444</v>
      </c>
      <c r="R18" s="79">
        <v>0</v>
      </c>
      <c r="S18" s="79">
        <v>2</v>
      </c>
      <c r="T18" s="80">
        <f>IFERROR(R18/(P18),"-")</f>
        <v>0</v>
      </c>
      <c r="U18" s="335"/>
      <c r="V18" s="82">
        <v>1</v>
      </c>
      <c r="W18" s="80">
        <f>IF(P18=0,"-",V18/P18)</f>
        <v>0.25</v>
      </c>
      <c r="X18" s="334">
        <v>1650</v>
      </c>
      <c r="Y18" s="335">
        <f>IFERROR(X18/P18,"-")</f>
        <v>412.5</v>
      </c>
      <c r="Z18" s="335">
        <f>IFERROR(X18/V18,"-")</f>
        <v>1650</v>
      </c>
      <c r="AA18" s="329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>
        <v>4</v>
      </c>
      <c r="BO18" s="118">
        <f>IF(P18=0,"",IF(BN18=0,"",(BN18/P18)))</f>
        <v>1</v>
      </c>
      <c r="BP18" s="119">
        <v>1</v>
      </c>
      <c r="BQ18" s="120">
        <f>IFERROR(BP18/BN18,"-")</f>
        <v>0.25</v>
      </c>
      <c r="BR18" s="121">
        <v>1650</v>
      </c>
      <c r="BS18" s="122">
        <f>IFERROR(BR18/BN18,"-")</f>
        <v>412.5</v>
      </c>
      <c r="BT18" s="123">
        <v>1</v>
      </c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1</v>
      </c>
      <c r="CP18" s="139">
        <v>1650</v>
      </c>
      <c r="CQ18" s="139">
        <v>1650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6" t="s">
        <v>106</v>
      </c>
      <c r="C19" s="346"/>
      <c r="D19" s="346" t="s">
        <v>107</v>
      </c>
      <c r="E19" s="346" t="s">
        <v>108</v>
      </c>
      <c r="F19" s="346" t="s">
        <v>66</v>
      </c>
      <c r="G19" s="88"/>
      <c r="H19" s="88" t="s">
        <v>101</v>
      </c>
      <c r="I19" s="88"/>
      <c r="J19" s="329"/>
      <c r="K19" s="79">
        <v>10</v>
      </c>
      <c r="L19" s="79">
        <v>0</v>
      </c>
      <c r="M19" s="79">
        <v>54</v>
      </c>
      <c r="N19" s="89">
        <v>5</v>
      </c>
      <c r="O19" s="90">
        <v>0</v>
      </c>
      <c r="P19" s="91">
        <f>N19+O19</f>
        <v>5</v>
      </c>
      <c r="Q19" s="80">
        <f>IFERROR(P19/M19,"-")</f>
        <v>0.092592592592593</v>
      </c>
      <c r="R19" s="79">
        <v>0</v>
      </c>
      <c r="S19" s="79">
        <v>0</v>
      </c>
      <c r="T19" s="80">
        <f>IFERROR(R19/(P19),"-")</f>
        <v>0</v>
      </c>
      <c r="U19" s="335"/>
      <c r="V19" s="82">
        <v>0</v>
      </c>
      <c r="W19" s="80">
        <f>IF(P19=0,"-",V19/P19)</f>
        <v>0</v>
      </c>
      <c r="X19" s="334">
        <v>0</v>
      </c>
      <c r="Y19" s="335">
        <f>IFERROR(X19/P19,"-")</f>
        <v>0</v>
      </c>
      <c r="Z19" s="335" t="str">
        <f>IFERROR(X19/V19,"-")</f>
        <v>-</v>
      </c>
      <c r="AA19" s="329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>
        <v>1</v>
      </c>
      <c r="AN19" s="99">
        <f>IF(P19=0,"",IF(AM19=0,"",(AM19/P19)))</f>
        <v>0.2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1</v>
      </c>
      <c r="BF19" s="111">
        <f>IF(P19=0,"",IF(BE19=0,"",(BE19/P19)))</f>
        <v>0.2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2</v>
      </c>
      <c r="BO19" s="118">
        <f>IF(P19=0,"",IF(BN19=0,"",(BN19/P19)))</f>
        <v>0.4</v>
      </c>
      <c r="BP19" s="119">
        <v>1</v>
      </c>
      <c r="BQ19" s="120">
        <f>IFERROR(BP19/BN19,"-")</f>
        <v>0.5</v>
      </c>
      <c r="BR19" s="121">
        <v>21000</v>
      </c>
      <c r="BS19" s="122">
        <f>IFERROR(BR19/BN19,"-")</f>
        <v>10500</v>
      </c>
      <c r="BT19" s="123"/>
      <c r="BU19" s="123"/>
      <c r="BV19" s="123">
        <v>1</v>
      </c>
      <c r="BW19" s="124">
        <v>1</v>
      </c>
      <c r="BX19" s="125">
        <f>IF(P19=0,"",IF(BW19=0,"",(BW19/P19)))</f>
        <v>0.2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>
        <v>21000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6" t="s">
        <v>109</v>
      </c>
      <c r="C20" s="346"/>
      <c r="D20" s="346" t="s">
        <v>110</v>
      </c>
      <c r="E20" s="346" t="s">
        <v>111</v>
      </c>
      <c r="F20" s="346" t="s">
        <v>82</v>
      </c>
      <c r="G20" s="88"/>
      <c r="H20" s="88" t="s">
        <v>101</v>
      </c>
      <c r="I20" s="88"/>
      <c r="J20" s="329"/>
      <c r="K20" s="79">
        <v>22</v>
      </c>
      <c r="L20" s="79">
        <v>0</v>
      </c>
      <c r="M20" s="79">
        <v>77</v>
      </c>
      <c r="N20" s="89">
        <v>4</v>
      </c>
      <c r="O20" s="90">
        <v>0</v>
      </c>
      <c r="P20" s="91">
        <f>N20+O20</f>
        <v>4</v>
      </c>
      <c r="Q20" s="80">
        <f>IFERROR(P20/M20,"-")</f>
        <v>0.051948051948052</v>
      </c>
      <c r="R20" s="79">
        <v>1</v>
      </c>
      <c r="S20" s="79">
        <v>2</v>
      </c>
      <c r="T20" s="80">
        <f>IFERROR(R20/(P20),"-")</f>
        <v>0.25</v>
      </c>
      <c r="U20" s="335"/>
      <c r="V20" s="82">
        <v>0</v>
      </c>
      <c r="W20" s="80">
        <f>IF(P20=0,"-",V20/P20)</f>
        <v>0</v>
      </c>
      <c r="X20" s="334">
        <v>0</v>
      </c>
      <c r="Y20" s="335">
        <f>IFERROR(X20/P20,"-")</f>
        <v>0</v>
      </c>
      <c r="Z20" s="335" t="str">
        <f>IFERROR(X20/V20,"-")</f>
        <v>-</v>
      </c>
      <c r="AA20" s="329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>
        <v>3</v>
      </c>
      <c r="BO20" s="118">
        <f>IF(P20=0,"",IF(BN20=0,"",(BN20/P20)))</f>
        <v>0.75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>
        <v>1</v>
      </c>
      <c r="BX20" s="125">
        <f>IF(P20=0,"",IF(BW20=0,"",(BW20/P20)))</f>
        <v>0.25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6" t="s">
        <v>112</v>
      </c>
      <c r="C21" s="346"/>
      <c r="D21" s="346" t="s">
        <v>78</v>
      </c>
      <c r="E21" s="346" t="s">
        <v>78</v>
      </c>
      <c r="F21" s="346" t="s">
        <v>79</v>
      </c>
      <c r="G21" s="88"/>
      <c r="H21" s="88"/>
      <c r="I21" s="88"/>
      <c r="J21" s="329"/>
      <c r="K21" s="79">
        <v>149</v>
      </c>
      <c r="L21" s="79">
        <v>88</v>
      </c>
      <c r="M21" s="79">
        <v>35</v>
      </c>
      <c r="N21" s="89">
        <v>17</v>
      </c>
      <c r="O21" s="90">
        <v>0</v>
      </c>
      <c r="P21" s="91">
        <f>N21+O21</f>
        <v>17</v>
      </c>
      <c r="Q21" s="80">
        <f>IFERROR(P21/M21,"-")</f>
        <v>0.48571428571429</v>
      </c>
      <c r="R21" s="79">
        <v>3</v>
      </c>
      <c r="S21" s="79">
        <v>4</v>
      </c>
      <c r="T21" s="80">
        <f>IFERROR(R21/(P21),"-")</f>
        <v>0.17647058823529</v>
      </c>
      <c r="U21" s="335"/>
      <c r="V21" s="82">
        <v>2</v>
      </c>
      <c r="W21" s="80">
        <f>IF(P21=0,"-",V21/P21)</f>
        <v>0.11764705882353</v>
      </c>
      <c r="X21" s="334">
        <v>45572</v>
      </c>
      <c r="Y21" s="335">
        <f>IFERROR(X21/P21,"-")</f>
        <v>2680.7058823529</v>
      </c>
      <c r="Z21" s="335">
        <f>IFERROR(X21/V21,"-")</f>
        <v>22786</v>
      </c>
      <c r="AA21" s="329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9</v>
      </c>
      <c r="BO21" s="118">
        <f>IF(P21=0,"",IF(BN21=0,"",(BN21/P21)))</f>
        <v>0.52941176470588</v>
      </c>
      <c r="BP21" s="119">
        <v>3</v>
      </c>
      <c r="BQ21" s="120">
        <f>IFERROR(BP21/BN21,"-")</f>
        <v>0.33333333333333</v>
      </c>
      <c r="BR21" s="121">
        <v>107000</v>
      </c>
      <c r="BS21" s="122">
        <f>IFERROR(BR21/BN21,"-")</f>
        <v>11888.888888889</v>
      </c>
      <c r="BT21" s="123"/>
      <c r="BU21" s="123"/>
      <c r="BV21" s="123">
        <v>3</v>
      </c>
      <c r="BW21" s="124">
        <v>4</v>
      </c>
      <c r="BX21" s="125">
        <f>IF(P21=0,"",IF(BW21=0,"",(BW21/P21)))</f>
        <v>0.23529411764706</v>
      </c>
      <c r="BY21" s="126">
        <v>2</v>
      </c>
      <c r="BZ21" s="127">
        <f>IFERROR(BY21/BW21,"-")</f>
        <v>0.5</v>
      </c>
      <c r="CA21" s="128">
        <v>36072</v>
      </c>
      <c r="CB21" s="129">
        <f>IFERROR(CA21/BW21,"-")</f>
        <v>9018</v>
      </c>
      <c r="CC21" s="130"/>
      <c r="CD21" s="130"/>
      <c r="CE21" s="130">
        <v>2</v>
      </c>
      <c r="CF21" s="131">
        <v>4</v>
      </c>
      <c r="CG21" s="132">
        <f>IF(P21=0,"",IF(CF21=0,"",(CF21/P21)))</f>
        <v>0.23529411764706</v>
      </c>
      <c r="CH21" s="133"/>
      <c r="CI21" s="134">
        <f>IFERROR(CH21/CF21,"-")</f>
        <v>0</v>
      </c>
      <c r="CJ21" s="135"/>
      <c r="CK21" s="136">
        <f>IFERROR(CJ21/CF21,"-")</f>
        <v>0</v>
      </c>
      <c r="CL21" s="137"/>
      <c r="CM21" s="137"/>
      <c r="CN21" s="137"/>
      <c r="CO21" s="138">
        <v>2</v>
      </c>
      <c r="CP21" s="139">
        <v>45572</v>
      </c>
      <c r="CQ21" s="139">
        <v>60000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0.2425</v>
      </c>
      <c r="B22" s="346" t="s">
        <v>113</v>
      </c>
      <c r="C22" s="346"/>
      <c r="D22" s="346" t="s">
        <v>99</v>
      </c>
      <c r="E22" s="346" t="s">
        <v>100</v>
      </c>
      <c r="F22" s="346" t="s">
        <v>66</v>
      </c>
      <c r="G22" s="88" t="s">
        <v>71</v>
      </c>
      <c r="H22" s="88" t="s">
        <v>101</v>
      </c>
      <c r="I22" s="88" t="s">
        <v>102</v>
      </c>
      <c r="J22" s="329">
        <v>400000</v>
      </c>
      <c r="K22" s="79">
        <v>13</v>
      </c>
      <c r="L22" s="79">
        <v>0</v>
      </c>
      <c r="M22" s="79">
        <v>90</v>
      </c>
      <c r="N22" s="89">
        <v>5</v>
      </c>
      <c r="O22" s="90">
        <v>0</v>
      </c>
      <c r="P22" s="91">
        <f>N22+O22</f>
        <v>5</v>
      </c>
      <c r="Q22" s="80">
        <f>IFERROR(P22/M22,"-")</f>
        <v>0.055555555555556</v>
      </c>
      <c r="R22" s="79">
        <v>0</v>
      </c>
      <c r="S22" s="79">
        <v>2</v>
      </c>
      <c r="T22" s="80">
        <f>IFERROR(R22/(P22),"-")</f>
        <v>0</v>
      </c>
      <c r="U22" s="335">
        <f>IFERROR(J22/SUM(N22:O26),"-")</f>
        <v>12903.225806452</v>
      </c>
      <c r="V22" s="82">
        <v>2</v>
      </c>
      <c r="W22" s="80">
        <f>IF(P22=0,"-",V22/P22)</f>
        <v>0.4</v>
      </c>
      <c r="X22" s="334">
        <v>17000</v>
      </c>
      <c r="Y22" s="335">
        <f>IFERROR(X22/P22,"-")</f>
        <v>3400</v>
      </c>
      <c r="Z22" s="335">
        <f>IFERROR(X22/V22,"-")</f>
        <v>8500</v>
      </c>
      <c r="AA22" s="329">
        <f>SUM(X22:X26)-SUM(J22:J26)</f>
        <v>-303000</v>
      </c>
      <c r="AB22" s="83">
        <f>SUM(X22:X26)/SUM(J22:J26)</f>
        <v>0.2425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>
        <v>1</v>
      </c>
      <c r="AN22" s="99">
        <f>IF(P22=0,"",IF(AM22=0,"",(AM22/P22)))</f>
        <v>0.2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1</v>
      </c>
      <c r="BF22" s="111">
        <f>IF(P22=0,"",IF(BE22=0,"",(BE22/P22)))</f>
        <v>0.2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2</v>
      </c>
      <c r="BO22" s="118">
        <f>IF(P22=0,"",IF(BN22=0,"",(BN22/P22)))</f>
        <v>0.4</v>
      </c>
      <c r="BP22" s="119">
        <v>1</v>
      </c>
      <c r="BQ22" s="120">
        <f>IFERROR(BP22/BN22,"-")</f>
        <v>0.5</v>
      </c>
      <c r="BR22" s="121">
        <v>11000</v>
      </c>
      <c r="BS22" s="122">
        <f>IFERROR(BR22/BN22,"-")</f>
        <v>5500</v>
      </c>
      <c r="BT22" s="123"/>
      <c r="BU22" s="123"/>
      <c r="BV22" s="123">
        <v>1</v>
      </c>
      <c r="BW22" s="124">
        <v>1</v>
      </c>
      <c r="BX22" s="125">
        <f>IF(P22=0,"",IF(BW22=0,"",(BW22/P22)))</f>
        <v>0.2</v>
      </c>
      <c r="BY22" s="126">
        <v>1</v>
      </c>
      <c r="BZ22" s="127">
        <f>IFERROR(BY22/BW22,"-")</f>
        <v>1</v>
      </c>
      <c r="CA22" s="128">
        <v>6000</v>
      </c>
      <c r="CB22" s="129">
        <f>IFERROR(CA22/BW22,"-")</f>
        <v>6000</v>
      </c>
      <c r="CC22" s="130"/>
      <c r="CD22" s="130">
        <v>1</v>
      </c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2</v>
      </c>
      <c r="CP22" s="139">
        <v>17000</v>
      </c>
      <c r="CQ22" s="139">
        <v>11000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6" t="s">
        <v>114</v>
      </c>
      <c r="C23" s="346"/>
      <c r="D23" s="346" t="s">
        <v>104</v>
      </c>
      <c r="E23" s="346" t="s">
        <v>105</v>
      </c>
      <c r="F23" s="346" t="s">
        <v>82</v>
      </c>
      <c r="G23" s="88"/>
      <c r="H23" s="88" t="s">
        <v>101</v>
      </c>
      <c r="I23" s="88"/>
      <c r="J23" s="329"/>
      <c r="K23" s="79">
        <v>12</v>
      </c>
      <c r="L23" s="79">
        <v>0</v>
      </c>
      <c r="M23" s="79">
        <v>45</v>
      </c>
      <c r="N23" s="89">
        <v>4</v>
      </c>
      <c r="O23" s="90">
        <v>0</v>
      </c>
      <c r="P23" s="91">
        <f>N23+O23</f>
        <v>4</v>
      </c>
      <c r="Q23" s="80">
        <f>IFERROR(P23/M23,"-")</f>
        <v>0.088888888888889</v>
      </c>
      <c r="R23" s="79">
        <v>0</v>
      </c>
      <c r="S23" s="79">
        <v>1</v>
      </c>
      <c r="T23" s="80">
        <f>IFERROR(R23/(P23),"-")</f>
        <v>0</v>
      </c>
      <c r="U23" s="335"/>
      <c r="V23" s="82">
        <v>1</v>
      </c>
      <c r="W23" s="80">
        <f>IF(P23=0,"-",V23/P23)</f>
        <v>0.25</v>
      </c>
      <c r="X23" s="334">
        <v>3000</v>
      </c>
      <c r="Y23" s="335">
        <f>IFERROR(X23/P23,"-")</f>
        <v>750</v>
      </c>
      <c r="Z23" s="335">
        <f>IFERROR(X23/V23,"-")</f>
        <v>3000</v>
      </c>
      <c r="AA23" s="329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3</v>
      </c>
      <c r="BO23" s="118">
        <f>IF(P23=0,"",IF(BN23=0,"",(BN23/P23)))</f>
        <v>0.75</v>
      </c>
      <c r="BP23" s="119">
        <v>1</v>
      </c>
      <c r="BQ23" s="120">
        <f>IFERROR(BP23/BN23,"-")</f>
        <v>0.33333333333333</v>
      </c>
      <c r="BR23" s="121">
        <v>3000</v>
      </c>
      <c r="BS23" s="122">
        <f>IFERROR(BR23/BN23,"-")</f>
        <v>1000</v>
      </c>
      <c r="BT23" s="123">
        <v>1</v>
      </c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>
        <v>1</v>
      </c>
      <c r="CG23" s="132">
        <f>IF(P23=0,"",IF(CF23=0,"",(CF23/P23)))</f>
        <v>0.25</v>
      </c>
      <c r="CH23" s="133"/>
      <c r="CI23" s="134">
        <f>IFERROR(CH23/CF23,"-")</f>
        <v>0</v>
      </c>
      <c r="CJ23" s="135"/>
      <c r="CK23" s="136">
        <f>IFERROR(CJ23/CF23,"-")</f>
        <v>0</v>
      </c>
      <c r="CL23" s="137"/>
      <c r="CM23" s="137"/>
      <c r="CN23" s="137"/>
      <c r="CO23" s="138">
        <v>1</v>
      </c>
      <c r="CP23" s="139">
        <v>3000</v>
      </c>
      <c r="CQ23" s="139">
        <v>3000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6" t="s">
        <v>115</v>
      </c>
      <c r="C24" s="346"/>
      <c r="D24" s="346" t="s">
        <v>107</v>
      </c>
      <c r="E24" s="346" t="s">
        <v>108</v>
      </c>
      <c r="F24" s="346" t="s">
        <v>66</v>
      </c>
      <c r="G24" s="88"/>
      <c r="H24" s="88" t="s">
        <v>101</v>
      </c>
      <c r="I24" s="88"/>
      <c r="J24" s="329"/>
      <c r="K24" s="79">
        <v>5</v>
      </c>
      <c r="L24" s="79">
        <v>0</v>
      </c>
      <c r="M24" s="79">
        <v>45</v>
      </c>
      <c r="N24" s="89">
        <v>0</v>
      </c>
      <c r="O24" s="90">
        <v>0</v>
      </c>
      <c r="P24" s="91">
        <f>N24+O24</f>
        <v>0</v>
      </c>
      <c r="Q24" s="80">
        <f>IFERROR(P24/M24,"-")</f>
        <v>0</v>
      </c>
      <c r="R24" s="79">
        <v>0</v>
      </c>
      <c r="S24" s="79">
        <v>0</v>
      </c>
      <c r="T24" s="80" t="str">
        <f>IFERROR(R24/(P24),"-")</f>
        <v>-</v>
      </c>
      <c r="U24" s="335"/>
      <c r="V24" s="82">
        <v>0</v>
      </c>
      <c r="W24" s="80" t="str">
        <f>IF(P24=0,"-",V24/P24)</f>
        <v>-</v>
      </c>
      <c r="X24" s="334">
        <v>0</v>
      </c>
      <c r="Y24" s="335" t="str">
        <f>IFERROR(X24/P24,"-")</f>
        <v>-</v>
      </c>
      <c r="Z24" s="335" t="str">
        <f>IFERROR(X24/V24,"-")</f>
        <v>-</v>
      </c>
      <c r="AA24" s="329"/>
      <c r="AB24" s="83"/>
      <c r="AC24" s="77"/>
      <c r="AD24" s="92"/>
      <c r="AE24" s="93" t="str">
        <f>IF(P24=0,"",IF(AD24=0,"",(AD24/P24)))</f>
        <v/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 t="str">
        <f>IF(P24=0,"",IF(AM24=0,"",(AM24/P24)))</f>
        <v/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 t="str">
        <f>IF(P24=0,"",IF(AV24=0,"",(AV24/P24)))</f>
        <v/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 t="str">
        <f>IF(P24=0,"",IF(BE24=0,"",(BE24/P24)))</f>
        <v/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/>
      <c r="BO24" s="118" t="str">
        <f>IF(P24=0,"",IF(BN24=0,"",(BN24/P24)))</f>
        <v/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/>
      <c r="BX24" s="125" t="str">
        <f>IF(P24=0,"",IF(BW24=0,"",(BW24/P24)))</f>
        <v/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 t="str">
        <f>IF(P24=0,"",IF(CF24=0,"",(CF24/P24)))</f>
        <v/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6" t="s">
        <v>116</v>
      </c>
      <c r="C25" s="346"/>
      <c r="D25" s="346" t="s">
        <v>110</v>
      </c>
      <c r="E25" s="346" t="s">
        <v>111</v>
      </c>
      <c r="F25" s="346" t="s">
        <v>82</v>
      </c>
      <c r="G25" s="88"/>
      <c r="H25" s="88" t="s">
        <v>101</v>
      </c>
      <c r="I25" s="88"/>
      <c r="J25" s="329"/>
      <c r="K25" s="79">
        <v>14</v>
      </c>
      <c r="L25" s="79">
        <v>0</v>
      </c>
      <c r="M25" s="79">
        <v>66</v>
      </c>
      <c r="N25" s="89">
        <v>2</v>
      </c>
      <c r="O25" s="90">
        <v>0</v>
      </c>
      <c r="P25" s="91">
        <f>N25+O25</f>
        <v>2</v>
      </c>
      <c r="Q25" s="80">
        <f>IFERROR(P25/M25,"-")</f>
        <v>0.03030303030303</v>
      </c>
      <c r="R25" s="79">
        <v>0</v>
      </c>
      <c r="S25" s="79">
        <v>1</v>
      </c>
      <c r="T25" s="80">
        <f>IFERROR(R25/(P25),"-")</f>
        <v>0</v>
      </c>
      <c r="U25" s="335"/>
      <c r="V25" s="82">
        <v>0</v>
      </c>
      <c r="W25" s="80">
        <f>IF(P25=0,"-",V25/P25)</f>
        <v>0</v>
      </c>
      <c r="X25" s="334">
        <v>0</v>
      </c>
      <c r="Y25" s="335">
        <f>IFERROR(X25/P25,"-")</f>
        <v>0</v>
      </c>
      <c r="Z25" s="335" t="str">
        <f>IFERROR(X25/V25,"-")</f>
        <v>-</v>
      </c>
      <c r="AA25" s="329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1</v>
      </c>
      <c r="BF25" s="111">
        <f>IF(P25=0,"",IF(BE25=0,"",(BE25/P25)))</f>
        <v>0.5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1</v>
      </c>
      <c r="BO25" s="118">
        <f>IF(P25=0,"",IF(BN25=0,"",(BN25/P25)))</f>
        <v>0.5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6" t="s">
        <v>117</v>
      </c>
      <c r="C26" s="346"/>
      <c r="D26" s="346" t="s">
        <v>78</v>
      </c>
      <c r="E26" s="346" t="s">
        <v>78</v>
      </c>
      <c r="F26" s="346" t="s">
        <v>79</v>
      </c>
      <c r="G26" s="88"/>
      <c r="H26" s="88"/>
      <c r="I26" s="88"/>
      <c r="J26" s="329"/>
      <c r="K26" s="79">
        <v>186</v>
      </c>
      <c r="L26" s="79">
        <v>84</v>
      </c>
      <c r="M26" s="79">
        <v>51</v>
      </c>
      <c r="N26" s="89">
        <v>20</v>
      </c>
      <c r="O26" s="90">
        <v>0</v>
      </c>
      <c r="P26" s="91">
        <f>N26+O26</f>
        <v>20</v>
      </c>
      <c r="Q26" s="80">
        <f>IFERROR(P26/M26,"-")</f>
        <v>0.3921568627451</v>
      </c>
      <c r="R26" s="79">
        <v>2</v>
      </c>
      <c r="S26" s="79">
        <v>5</v>
      </c>
      <c r="T26" s="80">
        <f>IFERROR(R26/(P26),"-")</f>
        <v>0.1</v>
      </c>
      <c r="U26" s="335"/>
      <c r="V26" s="82">
        <v>4</v>
      </c>
      <c r="W26" s="80">
        <f>IF(P26=0,"-",V26/P26)</f>
        <v>0.2</v>
      </c>
      <c r="X26" s="334">
        <v>77000</v>
      </c>
      <c r="Y26" s="335">
        <f>IFERROR(X26/P26,"-")</f>
        <v>3850</v>
      </c>
      <c r="Z26" s="335">
        <f>IFERROR(X26/V26,"-")</f>
        <v>19250</v>
      </c>
      <c r="AA26" s="329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>
        <v>1</v>
      </c>
      <c r="AW26" s="105">
        <f>IF(P26=0,"",IF(AV26=0,"",(AV26/P26)))</f>
        <v>0.05</v>
      </c>
      <c r="AX26" s="104"/>
      <c r="AY26" s="106">
        <f>IFERROR(AX26/AV26,"-")</f>
        <v>0</v>
      </c>
      <c r="AZ26" s="107"/>
      <c r="BA26" s="108">
        <f>IFERROR(AZ26/AV26,"-")</f>
        <v>0</v>
      </c>
      <c r="BB26" s="109"/>
      <c r="BC26" s="109"/>
      <c r="BD26" s="109"/>
      <c r="BE26" s="110">
        <v>3</v>
      </c>
      <c r="BF26" s="111">
        <f>IF(P26=0,"",IF(BE26=0,"",(BE26/P26)))</f>
        <v>0.15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8</v>
      </c>
      <c r="BO26" s="118">
        <f>IF(P26=0,"",IF(BN26=0,"",(BN26/P26)))</f>
        <v>0.4</v>
      </c>
      <c r="BP26" s="119">
        <v>1</v>
      </c>
      <c r="BQ26" s="120">
        <f>IFERROR(BP26/BN26,"-")</f>
        <v>0.125</v>
      </c>
      <c r="BR26" s="121">
        <v>3000</v>
      </c>
      <c r="BS26" s="122">
        <f>IFERROR(BR26/BN26,"-")</f>
        <v>375</v>
      </c>
      <c r="BT26" s="123">
        <v>1</v>
      </c>
      <c r="BU26" s="123"/>
      <c r="BV26" s="123"/>
      <c r="BW26" s="124">
        <v>5</v>
      </c>
      <c r="BX26" s="125">
        <f>IF(P26=0,"",IF(BW26=0,"",(BW26/P26)))</f>
        <v>0.25</v>
      </c>
      <c r="BY26" s="126">
        <v>4</v>
      </c>
      <c r="BZ26" s="127">
        <f>IFERROR(BY26/BW26,"-")</f>
        <v>0.8</v>
      </c>
      <c r="CA26" s="128">
        <v>77000</v>
      </c>
      <c r="CB26" s="129">
        <f>IFERROR(CA26/BW26,"-")</f>
        <v>15400</v>
      </c>
      <c r="CC26" s="130">
        <v>2</v>
      </c>
      <c r="CD26" s="130">
        <v>1</v>
      </c>
      <c r="CE26" s="130">
        <v>1</v>
      </c>
      <c r="CF26" s="131">
        <v>3</v>
      </c>
      <c r="CG26" s="132">
        <f>IF(P26=0,"",IF(CF26=0,"",(CF26/P26)))</f>
        <v>0.15</v>
      </c>
      <c r="CH26" s="133"/>
      <c r="CI26" s="134">
        <f>IFERROR(CH26/CF26,"-")</f>
        <v>0</v>
      </c>
      <c r="CJ26" s="135"/>
      <c r="CK26" s="136">
        <f>IFERROR(CJ26/CF26,"-")</f>
        <v>0</v>
      </c>
      <c r="CL26" s="137"/>
      <c r="CM26" s="137"/>
      <c r="CN26" s="137"/>
      <c r="CO26" s="138">
        <v>4</v>
      </c>
      <c r="CP26" s="139">
        <v>77000</v>
      </c>
      <c r="CQ26" s="139">
        <v>49000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>
        <f>AB27</f>
        <v>0.13846153846154</v>
      </c>
      <c r="B27" s="346" t="s">
        <v>118</v>
      </c>
      <c r="C27" s="346"/>
      <c r="D27" s="346" t="s">
        <v>99</v>
      </c>
      <c r="E27" s="346" t="s">
        <v>100</v>
      </c>
      <c r="F27" s="346" t="s">
        <v>66</v>
      </c>
      <c r="G27" s="88" t="s">
        <v>119</v>
      </c>
      <c r="H27" s="88" t="s">
        <v>120</v>
      </c>
      <c r="I27" s="88" t="s">
        <v>121</v>
      </c>
      <c r="J27" s="329">
        <v>260000</v>
      </c>
      <c r="K27" s="79">
        <v>18</v>
      </c>
      <c r="L27" s="79">
        <v>0</v>
      </c>
      <c r="M27" s="79">
        <v>89</v>
      </c>
      <c r="N27" s="89">
        <v>7</v>
      </c>
      <c r="O27" s="90">
        <v>0</v>
      </c>
      <c r="P27" s="91">
        <f>N27+O27</f>
        <v>7</v>
      </c>
      <c r="Q27" s="80">
        <f>IFERROR(P27/M27,"-")</f>
        <v>0.078651685393258</v>
      </c>
      <c r="R27" s="79">
        <v>0</v>
      </c>
      <c r="S27" s="79">
        <v>1</v>
      </c>
      <c r="T27" s="80">
        <f>IFERROR(R27/(P27),"-")</f>
        <v>0</v>
      </c>
      <c r="U27" s="335">
        <f>IFERROR(J27/SUM(N27:O30),"-")</f>
        <v>10833.333333333</v>
      </c>
      <c r="V27" s="82">
        <v>3</v>
      </c>
      <c r="W27" s="80">
        <f>IF(P27=0,"-",V27/P27)</f>
        <v>0.42857142857143</v>
      </c>
      <c r="X27" s="334">
        <v>14000</v>
      </c>
      <c r="Y27" s="335">
        <f>IFERROR(X27/P27,"-")</f>
        <v>2000</v>
      </c>
      <c r="Z27" s="335">
        <f>IFERROR(X27/V27,"-")</f>
        <v>4666.6666666667</v>
      </c>
      <c r="AA27" s="329">
        <f>SUM(X27:X30)-SUM(J27:J30)</f>
        <v>-224000</v>
      </c>
      <c r="AB27" s="83">
        <f>SUM(X27:X30)/SUM(J27:J30)</f>
        <v>0.13846153846154</v>
      </c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1</v>
      </c>
      <c r="BF27" s="111">
        <f>IF(P27=0,"",IF(BE27=0,"",(BE27/P27)))</f>
        <v>0.14285714285714</v>
      </c>
      <c r="BG27" s="110">
        <v>1</v>
      </c>
      <c r="BH27" s="112">
        <f>IFERROR(BG27/BE27,"-")</f>
        <v>1</v>
      </c>
      <c r="BI27" s="113">
        <v>6000</v>
      </c>
      <c r="BJ27" s="114">
        <f>IFERROR(BI27/BE27,"-")</f>
        <v>6000</v>
      </c>
      <c r="BK27" s="115"/>
      <c r="BL27" s="115">
        <v>1</v>
      </c>
      <c r="BM27" s="115"/>
      <c r="BN27" s="117">
        <v>4</v>
      </c>
      <c r="BO27" s="118">
        <f>IF(P27=0,"",IF(BN27=0,"",(BN27/P27)))</f>
        <v>0.57142857142857</v>
      </c>
      <c r="BP27" s="119">
        <v>2</v>
      </c>
      <c r="BQ27" s="120">
        <f>IFERROR(BP27/BN27,"-")</f>
        <v>0.5</v>
      </c>
      <c r="BR27" s="121">
        <v>8000</v>
      </c>
      <c r="BS27" s="122">
        <f>IFERROR(BR27/BN27,"-")</f>
        <v>2000</v>
      </c>
      <c r="BT27" s="123">
        <v>2</v>
      </c>
      <c r="BU27" s="123"/>
      <c r="BV27" s="123"/>
      <c r="BW27" s="124">
        <v>2</v>
      </c>
      <c r="BX27" s="125">
        <f>IF(P27=0,"",IF(BW27=0,"",(BW27/P27)))</f>
        <v>0.28571428571429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3</v>
      </c>
      <c r="CP27" s="139">
        <v>14000</v>
      </c>
      <c r="CQ27" s="139">
        <v>6000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6" t="s">
        <v>122</v>
      </c>
      <c r="C28" s="346"/>
      <c r="D28" s="346" t="s">
        <v>104</v>
      </c>
      <c r="E28" s="346" t="s">
        <v>105</v>
      </c>
      <c r="F28" s="346" t="s">
        <v>82</v>
      </c>
      <c r="G28" s="88"/>
      <c r="H28" s="88" t="s">
        <v>120</v>
      </c>
      <c r="I28" s="88" t="s">
        <v>123</v>
      </c>
      <c r="J28" s="329"/>
      <c r="K28" s="79">
        <v>10</v>
      </c>
      <c r="L28" s="79">
        <v>0</v>
      </c>
      <c r="M28" s="79">
        <v>53</v>
      </c>
      <c r="N28" s="89">
        <v>5</v>
      </c>
      <c r="O28" s="90">
        <v>0</v>
      </c>
      <c r="P28" s="91">
        <f>N28+O28</f>
        <v>5</v>
      </c>
      <c r="Q28" s="80">
        <f>IFERROR(P28/M28,"-")</f>
        <v>0.094339622641509</v>
      </c>
      <c r="R28" s="79">
        <v>0</v>
      </c>
      <c r="S28" s="79">
        <v>0</v>
      </c>
      <c r="T28" s="80">
        <f>IFERROR(R28/(P28),"-")</f>
        <v>0</v>
      </c>
      <c r="U28" s="335"/>
      <c r="V28" s="82">
        <v>1</v>
      </c>
      <c r="W28" s="80">
        <f>IF(P28=0,"-",V28/P28)</f>
        <v>0.2</v>
      </c>
      <c r="X28" s="334">
        <v>12000</v>
      </c>
      <c r="Y28" s="335">
        <f>IFERROR(X28/P28,"-")</f>
        <v>2400</v>
      </c>
      <c r="Z28" s="335">
        <f>IFERROR(X28/V28,"-")</f>
        <v>12000</v>
      </c>
      <c r="AA28" s="329"/>
      <c r="AB28" s="83"/>
      <c r="AC28" s="77"/>
      <c r="AD28" s="92">
        <v>1</v>
      </c>
      <c r="AE28" s="93">
        <f>IF(P28=0,"",IF(AD28=0,"",(AD28/P28)))</f>
        <v>0.2</v>
      </c>
      <c r="AF28" s="92"/>
      <c r="AG28" s="94">
        <f>IFERROR(AF28/AD28,"-")</f>
        <v>0</v>
      </c>
      <c r="AH28" s="95"/>
      <c r="AI28" s="96">
        <f>IFERROR(AH28/AD28,"-")</f>
        <v>0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2</v>
      </c>
      <c r="BF28" s="111">
        <f>IF(P28=0,"",IF(BE28=0,"",(BE28/P28)))</f>
        <v>0.4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1</v>
      </c>
      <c r="BO28" s="118">
        <f>IF(P28=0,"",IF(BN28=0,"",(BN28/P28)))</f>
        <v>0.2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1</v>
      </c>
      <c r="BX28" s="125">
        <f>IF(P28=0,"",IF(BW28=0,"",(BW28/P28)))</f>
        <v>0.2</v>
      </c>
      <c r="BY28" s="126">
        <v>1</v>
      </c>
      <c r="BZ28" s="127">
        <f>IFERROR(BY28/BW28,"-")</f>
        <v>1</v>
      </c>
      <c r="CA28" s="128">
        <v>12000</v>
      </c>
      <c r="CB28" s="129">
        <f>IFERROR(CA28/BW28,"-")</f>
        <v>12000</v>
      </c>
      <c r="CC28" s="130"/>
      <c r="CD28" s="130"/>
      <c r="CE28" s="130">
        <v>1</v>
      </c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1</v>
      </c>
      <c r="CP28" s="139">
        <v>12000</v>
      </c>
      <c r="CQ28" s="139">
        <v>12000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6" t="s">
        <v>124</v>
      </c>
      <c r="C29" s="346"/>
      <c r="D29" s="346" t="s">
        <v>107</v>
      </c>
      <c r="E29" s="346" t="s">
        <v>108</v>
      </c>
      <c r="F29" s="346" t="s">
        <v>66</v>
      </c>
      <c r="G29" s="88"/>
      <c r="H29" s="88" t="s">
        <v>120</v>
      </c>
      <c r="I29" s="88" t="s">
        <v>125</v>
      </c>
      <c r="J29" s="329"/>
      <c r="K29" s="79">
        <v>3</v>
      </c>
      <c r="L29" s="79">
        <v>0</v>
      </c>
      <c r="M29" s="79">
        <v>45</v>
      </c>
      <c r="N29" s="89">
        <v>1</v>
      </c>
      <c r="O29" s="90">
        <v>1</v>
      </c>
      <c r="P29" s="91">
        <f>N29+O29</f>
        <v>2</v>
      </c>
      <c r="Q29" s="80">
        <f>IFERROR(P29/M29,"-")</f>
        <v>0.044444444444444</v>
      </c>
      <c r="R29" s="79">
        <v>0</v>
      </c>
      <c r="S29" s="79">
        <v>0</v>
      </c>
      <c r="T29" s="80">
        <f>IFERROR(R29/(P29),"-")</f>
        <v>0</v>
      </c>
      <c r="U29" s="335"/>
      <c r="V29" s="82">
        <v>0</v>
      </c>
      <c r="W29" s="80">
        <f>IF(P29=0,"-",V29/P29)</f>
        <v>0</v>
      </c>
      <c r="X29" s="334">
        <v>0</v>
      </c>
      <c r="Y29" s="335">
        <f>IFERROR(X29/P29,"-")</f>
        <v>0</v>
      </c>
      <c r="Z29" s="335" t="str">
        <f>IFERROR(X29/V29,"-")</f>
        <v>-</v>
      </c>
      <c r="AA29" s="329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>
        <v>1</v>
      </c>
      <c r="AW29" s="105">
        <f>IF(P29=0,"",IF(AV29=0,"",(AV29/P29)))</f>
        <v>0.5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>
        <v>1</v>
      </c>
      <c r="BF29" s="111">
        <f>IF(P29=0,"",IF(BE29=0,"",(BE29/P29)))</f>
        <v>0.5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/>
      <c r="BO29" s="118">
        <f>IF(P29=0,"",IF(BN29=0,"",(BN29/P29)))</f>
        <v>0</v>
      </c>
      <c r="BP29" s="119"/>
      <c r="BQ29" s="120" t="str">
        <f>IFERROR(BP29/BN29,"-")</f>
        <v>-</v>
      </c>
      <c r="BR29" s="121"/>
      <c r="BS29" s="122" t="str">
        <f>IFERROR(BR29/BN29,"-")</f>
        <v>-</v>
      </c>
      <c r="BT29" s="123"/>
      <c r="BU29" s="123"/>
      <c r="BV29" s="123"/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6" t="s">
        <v>126</v>
      </c>
      <c r="C30" s="346"/>
      <c r="D30" s="346" t="s">
        <v>78</v>
      </c>
      <c r="E30" s="346" t="s">
        <v>78</v>
      </c>
      <c r="F30" s="346" t="s">
        <v>79</v>
      </c>
      <c r="G30" s="88"/>
      <c r="H30" s="88"/>
      <c r="I30" s="88"/>
      <c r="J30" s="329"/>
      <c r="K30" s="79">
        <v>142</v>
      </c>
      <c r="L30" s="79">
        <v>42</v>
      </c>
      <c r="M30" s="79">
        <v>13</v>
      </c>
      <c r="N30" s="89">
        <v>10</v>
      </c>
      <c r="O30" s="90">
        <v>0</v>
      </c>
      <c r="P30" s="91">
        <f>N30+O30</f>
        <v>10</v>
      </c>
      <c r="Q30" s="80">
        <f>IFERROR(P30/M30,"-")</f>
        <v>0.76923076923077</v>
      </c>
      <c r="R30" s="79">
        <v>1</v>
      </c>
      <c r="S30" s="79">
        <v>1</v>
      </c>
      <c r="T30" s="80">
        <f>IFERROR(R30/(P30),"-")</f>
        <v>0.1</v>
      </c>
      <c r="U30" s="335"/>
      <c r="V30" s="82">
        <v>1</v>
      </c>
      <c r="W30" s="80">
        <f>IF(P30=0,"-",V30/P30)</f>
        <v>0.1</v>
      </c>
      <c r="X30" s="334">
        <v>10000</v>
      </c>
      <c r="Y30" s="335">
        <f>IFERROR(X30/P30,"-")</f>
        <v>1000</v>
      </c>
      <c r="Z30" s="335">
        <f>IFERROR(X30/V30,"-")</f>
        <v>10000</v>
      </c>
      <c r="AA30" s="329"/>
      <c r="AB30" s="83"/>
      <c r="AC30" s="77"/>
      <c r="AD30" s="92">
        <v>1</v>
      </c>
      <c r="AE30" s="93">
        <f>IF(P30=0,"",IF(AD30=0,"",(AD30/P30)))</f>
        <v>0.1</v>
      </c>
      <c r="AF30" s="92"/>
      <c r="AG30" s="94">
        <f>IFERROR(AF30/AD30,"-")</f>
        <v>0</v>
      </c>
      <c r="AH30" s="95"/>
      <c r="AI30" s="96">
        <f>IFERROR(AH30/AD30,"-")</f>
        <v>0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2</v>
      </c>
      <c r="BF30" s="111">
        <f>IF(P30=0,"",IF(BE30=0,"",(BE30/P30)))</f>
        <v>0.2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4</v>
      </c>
      <c r="BO30" s="118">
        <f>IF(P30=0,"",IF(BN30=0,"",(BN30/P30)))</f>
        <v>0.4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>
        <v>2</v>
      </c>
      <c r="BX30" s="125">
        <f>IF(P30=0,"",IF(BW30=0,"",(BW30/P30)))</f>
        <v>0.2</v>
      </c>
      <c r="BY30" s="126"/>
      <c r="BZ30" s="127">
        <f>IFERROR(BY30/BW30,"-")</f>
        <v>0</v>
      </c>
      <c r="CA30" s="128"/>
      <c r="CB30" s="129">
        <f>IFERROR(CA30/BW30,"-")</f>
        <v>0</v>
      </c>
      <c r="CC30" s="130"/>
      <c r="CD30" s="130"/>
      <c r="CE30" s="130"/>
      <c r="CF30" s="131">
        <v>1</v>
      </c>
      <c r="CG30" s="132">
        <f>IF(P30=0,"",IF(CF30=0,"",(CF30/P30)))</f>
        <v>0.1</v>
      </c>
      <c r="CH30" s="133">
        <v>1</v>
      </c>
      <c r="CI30" s="134">
        <f>IFERROR(CH30/CF30,"-")</f>
        <v>1</v>
      </c>
      <c r="CJ30" s="135">
        <v>10000</v>
      </c>
      <c r="CK30" s="136">
        <f>IFERROR(CJ30/CF30,"-")</f>
        <v>10000</v>
      </c>
      <c r="CL30" s="137"/>
      <c r="CM30" s="137">
        <v>1</v>
      </c>
      <c r="CN30" s="137"/>
      <c r="CO30" s="138">
        <v>1</v>
      </c>
      <c r="CP30" s="139">
        <v>10000</v>
      </c>
      <c r="CQ30" s="139">
        <v>10000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>
        <f>AB31</f>
        <v>2.24</v>
      </c>
      <c r="B31" s="346" t="s">
        <v>127</v>
      </c>
      <c r="C31" s="346"/>
      <c r="D31" s="346" t="s">
        <v>99</v>
      </c>
      <c r="E31" s="346" t="s">
        <v>100</v>
      </c>
      <c r="F31" s="346" t="s">
        <v>66</v>
      </c>
      <c r="G31" s="88" t="s">
        <v>128</v>
      </c>
      <c r="H31" s="88" t="s">
        <v>101</v>
      </c>
      <c r="I31" s="88" t="s">
        <v>121</v>
      </c>
      <c r="J31" s="329">
        <v>200000</v>
      </c>
      <c r="K31" s="79">
        <v>7</v>
      </c>
      <c r="L31" s="79">
        <v>0</v>
      </c>
      <c r="M31" s="79">
        <v>54</v>
      </c>
      <c r="N31" s="89">
        <v>7</v>
      </c>
      <c r="O31" s="90">
        <v>0</v>
      </c>
      <c r="P31" s="91">
        <f>N31+O31</f>
        <v>7</v>
      </c>
      <c r="Q31" s="80">
        <f>IFERROR(P31/M31,"-")</f>
        <v>0.12962962962963</v>
      </c>
      <c r="R31" s="79">
        <v>1</v>
      </c>
      <c r="S31" s="79">
        <v>3</v>
      </c>
      <c r="T31" s="80">
        <f>IFERROR(R31/(P31),"-")</f>
        <v>0.14285714285714</v>
      </c>
      <c r="U31" s="335">
        <f>IFERROR(J31/SUM(N31:O34),"-")</f>
        <v>8000</v>
      </c>
      <c r="V31" s="82">
        <v>2</v>
      </c>
      <c r="W31" s="80">
        <f>IF(P31=0,"-",V31/P31)</f>
        <v>0.28571428571429</v>
      </c>
      <c r="X31" s="334">
        <v>87000</v>
      </c>
      <c r="Y31" s="335">
        <f>IFERROR(X31/P31,"-")</f>
        <v>12428.571428571</v>
      </c>
      <c r="Z31" s="335">
        <f>IFERROR(X31/V31,"-")</f>
        <v>43500</v>
      </c>
      <c r="AA31" s="329">
        <f>SUM(X31:X34)-SUM(J31:J34)</f>
        <v>248000</v>
      </c>
      <c r="AB31" s="83">
        <f>SUM(X31:X34)/SUM(J31:J34)</f>
        <v>2.24</v>
      </c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>
        <v>2</v>
      </c>
      <c r="AW31" s="105">
        <f>IF(P31=0,"",IF(AV31=0,"",(AV31/P31)))</f>
        <v>0.28571428571429</v>
      </c>
      <c r="AX31" s="104">
        <v>1</v>
      </c>
      <c r="AY31" s="106">
        <f>IFERROR(AX31/AV31,"-")</f>
        <v>0.5</v>
      </c>
      <c r="AZ31" s="107">
        <v>3000</v>
      </c>
      <c r="BA31" s="108">
        <f>IFERROR(AZ31/AV31,"-")</f>
        <v>1500</v>
      </c>
      <c r="BB31" s="109">
        <v>1</v>
      </c>
      <c r="BC31" s="109"/>
      <c r="BD31" s="109"/>
      <c r="BE31" s="110">
        <v>3</v>
      </c>
      <c r="BF31" s="111">
        <f>IF(P31=0,"",IF(BE31=0,"",(BE31/P31)))</f>
        <v>0.42857142857143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/>
      <c r="BO31" s="118">
        <f>IF(P31=0,"",IF(BN31=0,"",(BN31/P31)))</f>
        <v>0</v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>
        <v>1</v>
      </c>
      <c r="BX31" s="125">
        <f>IF(P31=0,"",IF(BW31=0,"",(BW31/P31)))</f>
        <v>0.14285714285714</v>
      </c>
      <c r="BY31" s="126">
        <v>1</v>
      </c>
      <c r="BZ31" s="127">
        <f>IFERROR(BY31/BW31,"-")</f>
        <v>1</v>
      </c>
      <c r="CA31" s="128">
        <v>239500</v>
      </c>
      <c r="CB31" s="129">
        <f>IFERROR(CA31/BW31,"-")</f>
        <v>239500</v>
      </c>
      <c r="CC31" s="130"/>
      <c r="CD31" s="130"/>
      <c r="CE31" s="130">
        <v>1</v>
      </c>
      <c r="CF31" s="131">
        <v>1</v>
      </c>
      <c r="CG31" s="132">
        <f>IF(P31=0,"",IF(CF31=0,"",(CF31/P31)))</f>
        <v>0.14285714285714</v>
      </c>
      <c r="CH31" s="133">
        <v>1</v>
      </c>
      <c r="CI31" s="134">
        <f>IFERROR(CH31/CF31,"-")</f>
        <v>1</v>
      </c>
      <c r="CJ31" s="135">
        <v>74000</v>
      </c>
      <c r="CK31" s="136">
        <f>IFERROR(CJ31/CF31,"-")</f>
        <v>74000</v>
      </c>
      <c r="CL31" s="137"/>
      <c r="CM31" s="137"/>
      <c r="CN31" s="137">
        <v>1</v>
      </c>
      <c r="CO31" s="138">
        <v>2</v>
      </c>
      <c r="CP31" s="139">
        <v>87000</v>
      </c>
      <c r="CQ31" s="139">
        <v>239500</v>
      </c>
      <c r="CR31" s="139"/>
      <c r="CS31" s="140" t="str">
        <f>IF(AND(CQ31=0,CR31=0),"",IF(AND(CQ31&lt;=100000,CR31&lt;=100000),"",IF(CQ31/CP31&gt;0.7,"男高",IF(CR31/CP31&gt;0.7,"女高",""))))</f>
        <v>男高</v>
      </c>
    </row>
    <row r="32" spans="1:98">
      <c r="A32" s="78"/>
      <c r="B32" s="346" t="s">
        <v>129</v>
      </c>
      <c r="C32" s="346"/>
      <c r="D32" s="346" t="s">
        <v>104</v>
      </c>
      <c r="E32" s="346" t="s">
        <v>105</v>
      </c>
      <c r="F32" s="346" t="s">
        <v>82</v>
      </c>
      <c r="G32" s="88"/>
      <c r="H32" s="88" t="s">
        <v>101</v>
      </c>
      <c r="I32" s="88" t="s">
        <v>123</v>
      </c>
      <c r="J32" s="329"/>
      <c r="K32" s="79">
        <v>4</v>
      </c>
      <c r="L32" s="79">
        <v>0</v>
      </c>
      <c r="M32" s="79">
        <v>12</v>
      </c>
      <c r="N32" s="89">
        <v>3</v>
      </c>
      <c r="O32" s="90">
        <v>0</v>
      </c>
      <c r="P32" s="91">
        <f>N32+O32</f>
        <v>3</v>
      </c>
      <c r="Q32" s="80">
        <f>IFERROR(P32/M32,"-")</f>
        <v>0.25</v>
      </c>
      <c r="R32" s="79">
        <v>0</v>
      </c>
      <c r="S32" s="79">
        <v>1</v>
      </c>
      <c r="T32" s="80">
        <f>IFERROR(R32/(P32),"-")</f>
        <v>0</v>
      </c>
      <c r="U32" s="335"/>
      <c r="V32" s="82">
        <v>2</v>
      </c>
      <c r="W32" s="80">
        <f>IF(P32=0,"-",V32/P32)</f>
        <v>0.66666666666667</v>
      </c>
      <c r="X32" s="334">
        <v>11000</v>
      </c>
      <c r="Y32" s="335">
        <f>IFERROR(X32/P32,"-")</f>
        <v>3666.6666666667</v>
      </c>
      <c r="Z32" s="335">
        <f>IFERROR(X32/V32,"-")</f>
        <v>5500</v>
      </c>
      <c r="AA32" s="329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>
        <v>2</v>
      </c>
      <c r="BO32" s="118">
        <f>IF(P32=0,"",IF(BN32=0,"",(BN32/P32)))</f>
        <v>0.66666666666667</v>
      </c>
      <c r="BP32" s="119">
        <v>1</v>
      </c>
      <c r="BQ32" s="120">
        <f>IFERROR(BP32/BN32,"-")</f>
        <v>0.5</v>
      </c>
      <c r="BR32" s="121">
        <v>3000</v>
      </c>
      <c r="BS32" s="122">
        <f>IFERROR(BR32/BN32,"-")</f>
        <v>1500</v>
      </c>
      <c r="BT32" s="123">
        <v>1</v>
      </c>
      <c r="BU32" s="123"/>
      <c r="BV32" s="123"/>
      <c r="BW32" s="124">
        <v>1</v>
      </c>
      <c r="BX32" s="125">
        <f>IF(P32=0,"",IF(BW32=0,"",(BW32/P32)))</f>
        <v>0.33333333333333</v>
      </c>
      <c r="BY32" s="126">
        <v>1</v>
      </c>
      <c r="BZ32" s="127">
        <f>IFERROR(BY32/BW32,"-")</f>
        <v>1</v>
      </c>
      <c r="CA32" s="128">
        <v>8000</v>
      </c>
      <c r="CB32" s="129">
        <f>IFERROR(CA32/BW32,"-")</f>
        <v>8000</v>
      </c>
      <c r="CC32" s="130"/>
      <c r="CD32" s="130">
        <v>1</v>
      </c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2</v>
      </c>
      <c r="CP32" s="139">
        <v>11000</v>
      </c>
      <c r="CQ32" s="139">
        <v>8000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6" t="s">
        <v>130</v>
      </c>
      <c r="C33" s="346"/>
      <c r="D33" s="346" t="s">
        <v>107</v>
      </c>
      <c r="E33" s="346" t="s">
        <v>108</v>
      </c>
      <c r="F33" s="346" t="s">
        <v>66</v>
      </c>
      <c r="G33" s="88"/>
      <c r="H33" s="88" t="s">
        <v>101</v>
      </c>
      <c r="I33" s="88" t="s">
        <v>125</v>
      </c>
      <c r="J33" s="329"/>
      <c r="K33" s="79">
        <v>6</v>
      </c>
      <c r="L33" s="79">
        <v>0</v>
      </c>
      <c r="M33" s="79">
        <v>35</v>
      </c>
      <c r="N33" s="89">
        <v>2</v>
      </c>
      <c r="O33" s="90">
        <v>0</v>
      </c>
      <c r="P33" s="91">
        <f>N33+O33</f>
        <v>2</v>
      </c>
      <c r="Q33" s="80">
        <f>IFERROR(P33/M33,"-")</f>
        <v>0.057142857142857</v>
      </c>
      <c r="R33" s="79">
        <v>0</v>
      </c>
      <c r="S33" s="79">
        <v>1</v>
      </c>
      <c r="T33" s="80">
        <f>IFERROR(R33/(P33),"-")</f>
        <v>0</v>
      </c>
      <c r="U33" s="335"/>
      <c r="V33" s="82">
        <v>0</v>
      </c>
      <c r="W33" s="80">
        <f>IF(P33=0,"-",V33/P33)</f>
        <v>0</v>
      </c>
      <c r="X33" s="334">
        <v>0</v>
      </c>
      <c r="Y33" s="335">
        <f>IFERROR(X33/P33,"-")</f>
        <v>0</v>
      </c>
      <c r="Z33" s="335" t="str">
        <f>IFERROR(X33/V33,"-")</f>
        <v>-</v>
      </c>
      <c r="AA33" s="329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1</v>
      </c>
      <c r="BF33" s="111">
        <f>IF(P33=0,"",IF(BE33=0,"",(BE33/P33)))</f>
        <v>0.5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/>
      <c r="BO33" s="118">
        <f>IF(P33=0,"",IF(BN33=0,"",(BN33/P33)))</f>
        <v>0</v>
      </c>
      <c r="BP33" s="119"/>
      <c r="BQ33" s="120" t="str">
        <f>IFERROR(BP33/BN33,"-")</f>
        <v>-</v>
      </c>
      <c r="BR33" s="121"/>
      <c r="BS33" s="122" t="str">
        <f>IFERROR(BR33/BN33,"-")</f>
        <v>-</v>
      </c>
      <c r="BT33" s="123"/>
      <c r="BU33" s="123"/>
      <c r="BV33" s="123"/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>
        <v>1</v>
      </c>
      <c r="CG33" s="132">
        <f>IF(P33=0,"",IF(CF33=0,"",(CF33/P33)))</f>
        <v>0.5</v>
      </c>
      <c r="CH33" s="133"/>
      <c r="CI33" s="134">
        <f>IFERROR(CH33/CF33,"-")</f>
        <v>0</v>
      </c>
      <c r="CJ33" s="135"/>
      <c r="CK33" s="136">
        <f>IFERROR(CJ33/CF33,"-")</f>
        <v>0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6" t="s">
        <v>131</v>
      </c>
      <c r="C34" s="346"/>
      <c r="D34" s="346" t="s">
        <v>78</v>
      </c>
      <c r="E34" s="346" t="s">
        <v>78</v>
      </c>
      <c r="F34" s="346" t="s">
        <v>79</v>
      </c>
      <c r="G34" s="88"/>
      <c r="H34" s="88"/>
      <c r="I34" s="88"/>
      <c r="J34" s="329"/>
      <c r="K34" s="79">
        <v>112</v>
      </c>
      <c r="L34" s="79">
        <v>48</v>
      </c>
      <c r="M34" s="79">
        <v>28</v>
      </c>
      <c r="N34" s="89">
        <v>13</v>
      </c>
      <c r="O34" s="90">
        <v>0</v>
      </c>
      <c r="P34" s="91">
        <f>N34+O34</f>
        <v>13</v>
      </c>
      <c r="Q34" s="80">
        <f>IFERROR(P34/M34,"-")</f>
        <v>0.46428571428571</v>
      </c>
      <c r="R34" s="79">
        <v>0</v>
      </c>
      <c r="S34" s="79">
        <v>2</v>
      </c>
      <c r="T34" s="80">
        <f>IFERROR(R34/(P34),"-")</f>
        <v>0</v>
      </c>
      <c r="U34" s="335"/>
      <c r="V34" s="82">
        <v>3</v>
      </c>
      <c r="W34" s="80">
        <f>IF(P34=0,"-",V34/P34)</f>
        <v>0.23076923076923</v>
      </c>
      <c r="X34" s="334">
        <v>350000</v>
      </c>
      <c r="Y34" s="335">
        <f>IFERROR(X34/P34,"-")</f>
        <v>26923.076923077</v>
      </c>
      <c r="Z34" s="335">
        <f>IFERROR(X34/V34,"-")</f>
        <v>116666.66666667</v>
      </c>
      <c r="AA34" s="329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2</v>
      </c>
      <c r="BF34" s="111">
        <f>IF(P34=0,"",IF(BE34=0,"",(BE34/P34)))</f>
        <v>0.15384615384615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5</v>
      </c>
      <c r="BO34" s="118">
        <f>IF(P34=0,"",IF(BN34=0,"",(BN34/P34)))</f>
        <v>0.38461538461538</v>
      </c>
      <c r="BP34" s="119">
        <v>1</v>
      </c>
      <c r="BQ34" s="120">
        <f>IFERROR(BP34/BN34,"-")</f>
        <v>0.2</v>
      </c>
      <c r="BR34" s="121">
        <v>24000</v>
      </c>
      <c r="BS34" s="122">
        <f>IFERROR(BR34/BN34,"-")</f>
        <v>4800</v>
      </c>
      <c r="BT34" s="123"/>
      <c r="BU34" s="123"/>
      <c r="BV34" s="123">
        <v>1</v>
      </c>
      <c r="BW34" s="124">
        <v>5</v>
      </c>
      <c r="BX34" s="125">
        <f>IF(P34=0,"",IF(BW34=0,"",(BW34/P34)))</f>
        <v>0.38461538461538</v>
      </c>
      <c r="BY34" s="126">
        <v>1</v>
      </c>
      <c r="BZ34" s="127">
        <f>IFERROR(BY34/BW34,"-")</f>
        <v>0.2</v>
      </c>
      <c r="CA34" s="128">
        <v>25000</v>
      </c>
      <c r="CB34" s="129">
        <f>IFERROR(CA34/BW34,"-")</f>
        <v>5000</v>
      </c>
      <c r="CC34" s="130"/>
      <c r="CD34" s="130"/>
      <c r="CE34" s="130">
        <v>1</v>
      </c>
      <c r="CF34" s="131">
        <v>1</v>
      </c>
      <c r="CG34" s="132">
        <f>IF(P34=0,"",IF(CF34=0,"",(CF34/P34)))</f>
        <v>0.076923076923077</v>
      </c>
      <c r="CH34" s="133">
        <v>1</v>
      </c>
      <c r="CI34" s="134">
        <f>IFERROR(CH34/CF34,"-")</f>
        <v>1</v>
      </c>
      <c r="CJ34" s="135">
        <v>301000</v>
      </c>
      <c r="CK34" s="136">
        <f>IFERROR(CJ34/CF34,"-")</f>
        <v>301000</v>
      </c>
      <c r="CL34" s="137"/>
      <c r="CM34" s="137"/>
      <c r="CN34" s="137">
        <v>1</v>
      </c>
      <c r="CO34" s="138">
        <v>3</v>
      </c>
      <c r="CP34" s="139">
        <v>350000</v>
      </c>
      <c r="CQ34" s="139">
        <v>301000</v>
      </c>
      <c r="CR34" s="139"/>
      <c r="CS34" s="140" t="str">
        <f>IF(AND(CQ34=0,CR34=0),"",IF(AND(CQ34&lt;=100000,CR34&lt;=100000),"",IF(CQ34/CP34&gt;0.7,"男高",IF(CR34/CP34&gt;0.7,"女高",""))))</f>
        <v>男高</v>
      </c>
    </row>
    <row r="35" spans="1:98">
      <c r="A35" s="78">
        <f>AB35</f>
        <v>0.136</v>
      </c>
      <c r="B35" s="346" t="s">
        <v>132</v>
      </c>
      <c r="C35" s="346"/>
      <c r="D35" s="346" t="s">
        <v>99</v>
      </c>
      <c r="E35" s="346" t="s">
        <v>100</v>
      </c>
      <c r="F35" s="346" t="s">
        <v>66</v>
      </c>
      <c r="G35" s="88" t="s">
        <v>133</v>
      </c>
      <c r="H35" s="88" t="s">
        <v>134</v>
      </c>
      <c r="I35" s="88" t="s">
        <v>121</v>
      </c>
      <c r="J35" s="329">
        <v>125000</v>
      </c>
      <c r="K35" s="79">
        <v>6</v>
      </c>
      <c r="L35" s="79">
        <v>0</v>
      </c>
      <c r="M35" s="79">
        <v>44</v>
      </c>
      <c r="N35" s="89">
        <v>0</v>
      </c>
      <c r="O35" s="90">
        <v>0</v>
      </c>
      <c r="P35" s="91">
        <f>N35+O35</f>
        <v>0</v>
      </c>
      <c r="Q35" s="80">
        <f>IFERROR(P35/M35,"-")</f>
        <v>0</v>
      </c>
      <c r="R35" s="79">
        <v>0</v>
      </c>
      <c r="S35" s="79">
        <v>0</v>
      </c>
      <c r="T35" s="80" t="str">
        <f>IFERROR(R35/(P35),"-")</f>
        <v>-</v>
      </c>
      <c r="U35" s="335">
        <f>IFERROR(J35/SUM(N35:O38),"-")</f>
        <v>5952.380952381</v>
      </c>
      <c r="V35" s="82">
        <v>0</v>
      </c>
      <c r="W35" s="80" t="str">
        <f>IF(P35=0,"-",V35/P35)</f>
        <v>-</v>
      </c>
      <c r="X35" s="334">
        <v>0</v>
      </c>
      <c r="Y35" s="335" t="str">
        <f>IFERROR(X35/P35,"-")</f>
        <v>-</v>
      </c>
      <c r="Z35" s="335" t="str">
        <f>IFERROR(X35/V35,"-")</f>
        <v>-</v>
      </c>
      <c r="AA35" s="329">
        <f>SUM(X35:X38)-SUM(J35:J38)</f>
        <v>-108000</v>
      </c>
      <c r="AB35" s="83">
        <f>SUM(X35:X38)/SUM(J35:J38)</f>
        <v>0.136</v>
      </c>
      <c r="AC35" s="77"/>
      <c r="AD35" s="92"/>
      <c r="AE35" s="93" t="str">
        <f>IF(P35=0,"",IF(AD35=0,"",(AD35/P35)))</f>
        <v/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 t="str">
        <f>IF(P35=0,"",IF(AM35=0,"",(AM35/P35)))</f>
        <v/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 t="str">
        <f>IF(P35=0,"",IF(AV35=0,"",(AV35/P35)))</f>
        <v/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 t="str">
        <f>IF(P35=0,"",IF(BE35=0,"",(BE35/P35)))</f>
        <v/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/>
      <c r="BO35" s="118" t="str">
        <f>IF(P35=0,"",IF(BN35=0,"",(BN35/P35)))</f>
        <v/>
      </c>
      <c r="BP35" s="119"/>
      <c r="BQ35" s="120" t="str">
        <f>IFERROR(BP35/BN35,"-")</f>
        <v>-</v>
      </c>
      <c r="BR35" s="121"/>
      <c r="BS35" s="122" t="str">
        <f>IFERROR(BR35/BN35,"-")</f>
        <v>-</v>
      </c>
      <c r="BT35" s="123"/>
      <c r="BU35" s="123"/>
      <c r="BV35" s="123"/>
      <c r="BW35" s="124"/>
      <c r="BX35" s="125" t="str">
        <f>IF(P35=0,"",IF(BW35=0,"",(BW35/P35)))</f>
        <v/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 t="str">
        <f>IF(P35=0,"",IF(CF35=0,"",(CF35/P35)))</f>
        <v/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6" t="s">
        <v>135</v>
      </c>
      <c r="C36" s="346"/>
      <c r="D36" s="346" t="s">
        <v>136</v>
      </c>
      <c r="E36" s="346" t="s">
        <v>137</v>
      </c>
      <c r="F36" s="346" t="s">
        <v>82</v>
      </c>
      <c r="G36" s="88"/>
      <c r="H36" s="88" t="s">
        <v>134</v>
      </c>
      <c r="I36" s="88" t="s">
        <v>123</v>
      </c>
      <c r="J36" s="329"/>
      <c r="K36" s="79">
        <v>11</v>
      </c>
      <c r="L36" s="79">
        <v>0</v>
      </c>
      <c r="M36" s="79">
        <v>39</v>
      </c>
      <c r="N36" s="89">
        <v>5</v>
      </c>
      <c r="O36" s="90">
        <v>0</v>
      </c>
      <c r="P36" s="91">
        <f>N36+O36</f>
        <v>5</v>
      </c>
      <c r="Q36" s="80">
        <f>IFERROR(P36/M36,"-")</f>
        <v>0.12820512820513</v>
      </c>
      <c r="R36" s="79">
        <v>0</v>
      </c>
      <c r="S36" s="79">
        <v>2</v>
      </c>
      <c r="T36" s="80">
        <f>IFERROR(R36/(P36),"-")</f>
        <v>0</v>
      </c>
      <c r="U36" s="335"/>
      <c r="V36" s="82">
        <v>0</v>
      </c>
      <c r="W36" s="80">
        <f>IF(P36=0,"-",V36/P36)</f>
        <v>0</v>
      </c>
      <c r="X36" s="334">
        <v>0</v>
      </c>
      <c r="Y36" s="335">
        <f>IFERROR(X36/P36,"-")</f>
        <v>0</v>
      </c>
      <c r="Z36" s="335" t="str">
        <f>IFERROR(X36/V36,"-")</f>
        <v>-</v>
      </c>
      <c r="AA36" s="329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2</v>
      </c>
      <c r="BF36" s="111">
        <f>IF(P36=0,"",IF(BE36=0,"",(BE36/P36)))</f>
        <v>0.4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2</v>
      </c>
      <c r="BO36" s="118">
        <f>IF(P36=0,"",IF(BN36=0,"",(BN36/P36)))</f>
        <v>0.4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>
        <v>1</v>
      </c>
      <c r="CG36" s="132">
        <f>IF(P36=0,"",IF(CF36=0,"",(CF36/P36)))</f>
        <v>0.2</v>
      </c>
      <c r="CH36" s="133"/>
      <c r="CI36" s="134">
        <f>IFERROR(CH36/CF36,"-")</f>
        <v>0</v>
      </c>
      <c r="CJ36" s="135"/>
      <c r="CK36" s="136">
        <f>IFERROR(CJ36/CF36,"-")</f>
        <v>0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346" t="s">
        <v>138</v>
      </c>
      <c r="C37" s="346"/>
      <c r="D37" s="346" t="s">
        <v>139</v>
      </c>
      <c r="E37" s="346" t="s">
        <v>140</v>
      </c>
      <c r="F37" s="346" t="s">
        <v>66</v>
      </c>
      <c r="G37" s="88"/>
      <c r="H37" s="88" t="s">
        <v>134</v>
      </c>
      <c r="I37" s="88" t="s">
        <v>125</v>
      </c>
      <c r="J37" s="329"/>
      <c r="K37" s="79">
        <v>5</v>
      </c>
      <c r="L37" s="79">
        <v>0</v>
      </c>
      <c r="M37" s="79">
        <v>40</v>
      </c>
      <c r="N37" s="89">
        <v>3</v>
      </c>
      <c r="O37" s="90">
        <v>1</v>
      </c>
      <c r="P37" s="91">
        <f>N37+O37</f>
        <v>4</v>
      </c>
      <c r="Q37" s="80">
        <f>IFERROR(P37/M37,"-")</f>
        <v>0.1</v>
      </c>
      <c r="R37" s="79">
        <v>0</v>
      </c>
      <c r="S37" s="79">
        <v>1</v>
      </c>
      <c r="T37" s="80">
        <f>IFERROR(R37/(P37),"-")</f>
        <v>0</v>
      </c>
      <c r="U37" s="335"/>
      <c r="V37" s="82">
        <v>1</v>
      </c>
      <c r="W37" s="80">
        <f>IF(P37=0,"-",V37/P37)</f>
        <v>0.25</v>
      </c>
      <c r="X37" s="334">
        <v>5000</v>
      </c>
      <c r="Y37" s="335">
        <f>IFERROR(X37/P37,"-")</f>
        <v>1250</v>
      </c>
      <c r="Z37" s="335">
        <f>IFERROR(X37/V37,"-")</f>
        <v>5000</v>
      </c>
      <c r="AA37" s="329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>
        <f>IF(P37=0,"",IF(BE37=0,"",(BE37/P37)))</f>
        <v>0</v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>
        <v>3</v>
      </c>
      <c r="BO37" s="118">
        <f>IF(P37=0,"",IF(BN37=0,"",(BN37/P37)))</f>
        <v>0.75</v>
      </c>
      <c r="BP37" s="119">
        <v>1</v>
      </c>
      <c r="BQ37" s="120">
        <f>IFERROR(BP37/BN37,"-")</f>
        <v>0.33333333333333</v>
      </c>
      <c r="BR37" s="121">
        <v>5000</v>
      </c>
      <c r="BS37" s="122">
        <f>IFERROR(BR37/BN37,"-")</f>
        <v>1666.6666666667</v>
      </c>
      <c r="BT37" s="123">
        <v>1</v>
      </c>
      <c r="BU37" s="123"/>
      <c r="BV37" s="123"/>
      <c r="BW37" s="124"/>
      <c r="BX37" s="125">
        <f>IF(P37=0,"",IF(BW37=0,"",(BW37/P37)))</f>
        <v>0</v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>
        <v>1</v>
      </c>
      <c r="CG37" s="132">
        <f>IF(P37=0,"",IF(CF37=0,"",(CF37/P37)))</f>
        <v>0.25</v>
      </c>
      <c r="CH37" s="133"/>
      <c r="CI37" s="134">
        <f>IFERROR(CH37/CF37,"-")</f>
        <v>0</v>
      </c>
      <c r="CJ37" s="135"/>
      <c r="CK37" s="136">
        <f>IFERROR(CJ37/CF37,"-")</f>
        <v>0</v>
      </c>
      <c r="CL37" s="137"/>
      <c r="CM37" s="137"/>
      <c r="CN37" s="137"/>
      <c r="CO37" s="138">
        <v>1</v>
      </c>
      <c r="CP37" s="139">
        <v>5000</v>
      </c>
      <c r="CQ37" s="139">
        <v>5000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346" t="s">
        <v>141</v>
      </c>
      <c r="C38" s="346"/>
      <c r="D38" s="346" t="s">
        <v>78</v>
      </c>
      <c r="E38" s="346" t="s">
        <v>78</v>
      </c>
      <c r="F38" s="346" t="s">
        <v>79</v>
      </c>
      <c r="G38" s="88"/>
      <c r="H38" s="88"/>
      <c r="I38" s="88"/>
      <c r="J38" s="329"/>
      <c r="K38" s="79">
        <v>110</v>
      </c>
      <c r="L38" s="79">
        <v>38</v>
      </c>
      <c r="M38" s="79">
        <v>31</v>
      </c>
      <c r="N38" s="89">
        <v>10</v>
      </c>
      <c r="O38" s="90">
        <v>2</v>
      </c>
      <c r="P38" s="91">
        <f>N38+O38</f>
        <v>12</v>
      </c>
      <c r="Q38" s="80">
        <f>IFERROR(P38/M38,"-")</f>
        <v>0.38709677419355</v>
      </c>
      <c r="R38" s="79">
        <v>0</v>
      </c>
      <c r="S38" s="79">
        <v>3</v>
      </c>
      <c r="T38" s="80">
        <f>IFERROR(R38/(P38),"-")</f>
        <v>0</v>
      </c>
      <c r="U38" s="335"/>
      <c r="V38" s="82">
        <v>1</v>
      </c>
      <c r="W38" s="80">
        <f>IF(P38=0,"-",V38/P38)</f>
        <v>0.083333333333333</v>
      </c>
      <c r="X38" s="334">
        <v>12000</v>
      </c>
      <c r="Y38" s="335">
        <f>IFERROR(X38/P38,"-")</f>
        <v>1000</v>
      </c>
      <c r="Z38" s="335">
        <f>IFERROR(X38/V38,"-")</f>
        <v>12000</v>
      </c>
      <c r="AA38" s="329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>
        <v>3</v>
      </c>
      <c r="AW38" s="105">
        <f>IF(P38=0,"",IF(AV38=0,"",(AV38/P38)))</f>
        <v>0.25</v>
      </c>
      <c r="AX38" s="104"/>
      <c r="AY38" s="106">
        <f>IFERROR(AX38/AV38,"-")</f>
        <v>0</v>
      </c>
      <c r="AZ38" s="107"/>
      <c r="BA38" s="108">
        <f>IFERROR(AZ38/AV38,"-")</f>
        <v>0</v>
      </c>
      <c r="BB38" s="109"/>
      <c r="BC38" s="109"/>
      <c r="BD38" s="109"/>
      <c r="BE38" s="110">
        <v>2</v>
      </c>
      <c r="BF38" s="111">
        <f>IF(P38=0,"",IF(BE38=0,"",(BE38/P38)))</f>
        <v>0.16666666666667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1</v>
      </c>
      <c r="BO38" s="118">
        <f>IF(P38=0,"",IF(BN38=0,"",(BN38/P38)))</f>
        <v>0.083333333333333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>
        <v>4</v>
      </c>
      <c r="BX38" s="125">
        <f>IF(P38=0,"",IF(BW38=0,"",(BW38/P38)))</f>
        <v>0.33333333333333</v>
      </c>
      <c r="BY38" s="126">
        <v>3</v>
      </c>
      <c r="BZ38" s="127">
        <f>IFERROR(BY38/BW38,"-")</f>
        <v>0.75</v>
      </c>
      <c r="CA38" s="128">
        <v>65000</v>
      </c>
      <c r="CB38" s="129">
        <f>IFERROR(CA38/BW38,"-")</f>
        <v>16250</v>
      </c>
      <c r="CC38" s="130">
        <v>1</v>
      </c>
      <c r="CD38" s="130"/>
      <c r="CE38" s="130">
        <v>2</v>
      </c>
      <c r="CF38" s="131">
        <v>2</v>
      </c>
      <c r="CG38" s="132">
        <f>IF(P38=0,"",IF(CF38=0,"",(CF38/P38)))</f>
        <v>0.16666666666667</v>
      </c>
      <c r="CH38" s="133"/>
      <c r="CI38" s="134">
        <f>IFERROR(CH38/CF38,"-")</f>
        <v>0</v>
      </c>
      <c r="CJ38" s="135"/>
      <c r="CK38" s="136">
        <f>IFERROR(CJ38/CF38,"-")</f>
        <v>0</v>
      </c>
      <c r="CL38" s="137"/>
      <c r="CM38" s="137"/>
      <c r="CN38" s="137"/>
      <c r="CO38" s="138">
        <v>1</v>
      </c>
      <c r="CP38" s="139">
        <v>12000</v>
      </c>
      <c r="CQ38" s="139">
        <v>50000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>
        <f>AB39</f>
        <v>1.25</v>
      </c>
      <c r="B39" s="346" t="s">
        <v>142</v>
      </c>
      <c r="C39" s="346"/>
      <c r="D39" s="346" t="s">
        <v>143</v>
      </c>
      <c r="E39" s="346" t="s">
        <v>144</v>
      </c>
      <c r="F39" s="346" t="s">
        <v>66</v>
      </c>
      <c r="G39" s="88" t="s">
        <v>67</v>
      </c>
      <c r="H39" s="88" t="s">
        <v>90</v>
      </c>
      <c r="I39" s="88" t="s">
        <v>145</v>
      </c>
      <c r="J39" s="329">
        <v>120000</v>
      </c>
      <c r="K39" s="79">
        <v>15</v>
      </c>
      <c r="L39" s="79">
        <v>0</v>
      </c>
      <c r="M39" s="79">
        <v>44</v>
      </c>
      <c r="N39" s="89">
        <v>4</v>
      </c>
      <c r="O39" s="90">
        <v>0</v>
      </c>
      <c r="P39" s="91">
        <f>N39+O39</f>
        <v>4</v>
      </c>
      <c r="Q39" s="80">
        <f>IFERROR(P39/M39,"-")</f>
        <v>0.090909090909091</v>
      </c>
      <c r="R39" s="79">
        <v>1</v>
      </c>
      <c r="S39" s="79">
        <v>1</v>
      </c>
      <c r="T39" s="80">
        <f>IFERROR(R39/(P39),"-")</f>
        <v>0.25</v>
      </c>
      <c r="U39" s="335">
        <f>IFERROR(J39/SUM(N39:O40),"-")</f>
        <v>20000</v>
      </c>
      <c r="V39" s="82">
        <v>1</v>
      </c>
      <c r="W39" s="80">
        <f>IF(P39=0,"-",V39/P39)</f>
        <v>0.25</v>
      </c>
      <c r="X39" s="334">
        <v>150000</v>
      </c>
      <c r="Y39" s="335">
        <f>IFERROR(X39/P39,"-")</f>
        <v>37500</v>
      </c>
      <c r="Z39" s="335">
        <f>IFERROR(X39/V39,"-")</f>
        <v>150000</v>
      </c>
      <c r="AA39" s="329">
        <f>SUM(X39:X40)-SUM(J39:J40)</f>
        <v>30000</v>
      </c>
      <c r="AB39" s="83">
        <f>SUM(X39:X40)/SUM(J39:J40)</f>
        <v>1.25</v>
      </c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1</v>
      </c>
      <c r="BF39" s="111">
        <f>IF(P39=0,"",IF(BE39=0,"",(BE39/P39)))</f>
        <v>0.25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>
        <v>2</v>
      </c>
      <c r="BO39" s="118">
        <f>IF(P39=0,"",IF(BN39=0,"",(BN39/P39)))</f>
        <v>0.5</v>
      </c>
      <c r="BP39" s="119">
        <v>1</v>
      </c>
      <c r="BQ39" s="120">
        <f>IFERROR(BP39/BN39,"-")</f>
        <v>0.5</v>
      </c>
      <c r="BR39" s="121">
        <v>10000</v>
      </c>
      <c r="BS39" s="122">
        <f>IFERROR(BR39/BN39,"-")</f>
        <v>5000</v>
      </c>
      <c r="BT39" s="123">
        <v>1</v>
      </c>
      <c r="BU39" s="123"/>
      <c r="BV39" s="123"/>
      <c r="BW39" s="124">
        <v>1</v>
      </c>
      <c r="BX39" s="125">
        <f>IF(P39=0,"",IF(BW39=0,"",(BW39/P39)))</f>
        <v>0.25</v>
      </c>
      <c r="BY39" s="126">
        <v>1</v>
      </c>
      <c r="BZ39" s="127">
        <f>IFERROR(BY39/BW39,"-")</f>
        <v>1</v>
      </c>
      <c r="CA39" s="128">
        <v>185000</v>
      </c>
      <c r="CB39" s="129">
        <f>IFERROR(CA39/BW39,"-")</f>
        <v>185000</v>
      </c>
      <c r="CC39" s="130"/>
      <c r="CD39" s="130"/>
      <c r="CE39" s="130">
        <v>1</v>
      </c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1</v>
      </c>
      <c r="CP39" s="139">
        <v>150000</v>
      </c>
      <c r="CQ39" s="139">
        <v>185000</v>
      </c>
      <c r="CR39" s="139"/>
      <c r="CS39" s="140" t="str">
        <f>IF(AND(CQ39=0,CR39=0),"",IF(AND(CQ39&lt;=100000,CR39&lt;=100000),"",IF(CQ39/CP39&gt;0.7,"男高",IF(CR39/CP39&gt;0.7,"女高",""))))</f>
        <v>男高</v>
      </c>
    </row>
    <row r="40" spans="1:98">
      <c r="A40" s="78"/>
      <c r="B40" s="346" t="s">
        <v>146</v>
      </c>
      <c r="C40" s="346"/>
      <c r="D40" s="346" t="s">
        <v>143</v>
      </c>
      <c r="E40" s="346" t="s">
        <v>144</v>
      </c>
      <c r="F40" s="346" t="s">
        <v>79</v>
      </c>
      <c r="G40" s="88"/>
      <c r="H40" s="88"/>
      <c r="I40" s="88"/>
      <c r="J40" s="329"/>
      <c r="K40" s="79">
        <v>15</v>
      </c>
      <c r="L40" s="79">
        <v>14</v>
      </c>
      <c r="M40" s="79">
        <v>1</v>
      </c>
      <c r="N40" s="89">
        <v>2</v>
      </c>
      <c r="O40" s="90">
        <v>0</v>
      </c>
      <c r="P40" s="91">
        <f>N40+O40</f>
        <v>2</v>
      </c>
      <c r="Q40" s="80">
        <f>IFERROR(P40/M40,"-")</f>
        <v>2</v>
      </c>
      <c r="R40" s="79">
        <v>0</v>
      </c>
      <c r="S40" s="79">
        <v>0</v>
      </c>
      <c r="T40" s="80">
        <f>IFERROR(R40/(P40),"-")</f>
        <v>0</v>
      </c>
      <c r="U40" s="335"/>
      <c r="V40" s="82">
        <v>0</v>
      </c>
      <c r="W40" s="80">
        <f>IF(P40=0,"-",V40/P40)</f>
        <v>0</v>
      </c>
      <c r="X40" s="334">
        <v>0</v>
      </c>
      <c r="Y40" s="335">
        <f>IFERROR(X40/P40,"-")</f>
        <v>0</v>
      </c>
      <c r="Z40" s="335" t="str">
        <f>IFERROR(X40/V40,"-")</f>
        <v>-</v>
      </c>
      <c r="AA40" s="329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>
        <f>IF(P40=0,"",IF(BE40=0,"",(BE40/P40)))</f>
        <v>0</v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/>
      <c r="BO40" s="118">
        <f>IF(P40=0,"",IF(BN40=0,"",(BN40/P40)))</f>
        <v>0</v>
      </c>
      <c r="BP40" s="119"/>
      <c r="BQ40" s="120" t="str">
        <f>IFERROR(BP40/BN40,"-")</f>
        <v>-</v>
      </c>
      <c r="BR40" s="121"/>
      <c r="BS40" s="122" t="str">
        <f>IFERROR(BR40/BN40,"-")</f>
        <v>-</v>
      </c>
      <c r="BT40" s="123"/>
      <c r="BU40" s="123"/>
      <c r="BV40" s="123"/>
      <c r="BW40" s="124">
        <v>2</v>
      </c>
      <c r="BX40" s="125">
        <f>IF(P40=0,"",IF(BW40=0,"",(BW40/P40)))</f>
        <v>1</v>
      </c>
      <c r="BY40" s="126"/>
      <c r="BZ40" s="127">
        <f>IFERROR(BY40/BW40,"-")</f>
        <v>0</v>
      </c>
      <c r="CA40" s="128"/>
      <c r="CB40" s="129">
        <f>IFERROR(CA40/BW40,"-")</f>
        <v>0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>
        <f>AB41</f>
        <v>0.63333333333333</v>
      </c>
      <c r="B41" s="346" t="s">
        <v>147</v>
      </c>
      <c r="C41" s="346"/>
      <c r="D41" s="346" t="s">
        <v>143</v>
      </c>
      <c r="E41" s="346" t="s">
        <v>144</v>
      </c>
      <c r="F41" s="346" t="s">
        <v>82</v>
      </c>
      <c r="G41" s="88" t="s">
        <v>71</v>
      </c>
      <c r="H41" s="88" t="s">
        <v>90</v>
      </c>
      <c r="I41" s="88" t="s">
        <v>148</v>
      </c>
      <c r="J41" s="329">
        <v>150000</v>
      </c>
      <c r="K41" s="79">
        <v>15</v>
      </c>
      <c r="L41" s="79">
        <v>0</v>
      </c>
      <c r="M41" s="79">
        <v>86</v>
      </c>
      <c r="N41" s="89">
        <v>6</v>
      </c>
      <c r="O41" s="90">
        <v>0</v>
      </c>
      <c r="P41" s="91">
        <f>N41+O41</f>
        <v>6</v>
      </c>
      <c r="Q41" s="80">
        <f>IFERROR(P41/M41,"-")</f>
        <v>0.069767441860465</v>
      </c>
      <c r="R41" s="79">
        <v>0</v>
      </c>
      <c r="S41" s="79">
        <v>2</v>
      </c>
      <c r="T41" s="80">
        <f>IFERROR(R41/(P41),"-")</f>
        <v>0</v>
      </c>
      <c r="U41" s="335">
        <f>IFERROR(J41/SUM(N41:O42),"-")</f>
        <v>21428.571428571</v>
      </c>
      <c r="V41" s="82">
        <v>2</v>
      </c>
      <c r="W41" s="80">
        <f>IF(P41=0,"-",V41/P41)</f>
        <v>0.33333333333333</v>
      </c>
      <c r="X41" s="334">
        <v>95000</v>
      </c>
      <c r="Y41" s="335">
        <f>IFERROR(X41/P41,"-")</f>
        <v>15833.333333333</v>
      </c>
      <c r="Z41" s="335">
        <f>IFERROR(X41/V41,"-")</f>
        <v>47500</v>
      </c>
      <c r="AA41" s="329">
        <f>SUM(X41:X42)-SUM(J41:J42)</f>
        <v>-55000</v>
      </c>
      <c r="AB41" s="83">
        <f>SUM(X41:X42)/SUM(J41:J42)</f>
        <v>0.63333333333333</v>
      </c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>
        <v>1</v>
      </c>
      <c r="BF41" s="111">
        <f>IF(P41=0,"",IF(BE41=0,"",(BE41/P41)))</f>
        <v>0.16666666666667</v>
      </c>
      <c r="BG41" s="110"/>
      <c r="BH41" s="112">
        <f>IFERROR(BG41/BE41,"-")</f>
        <v>0</v>
      </c>
      <c r="BI41" s="113"/>
      <c r="BJ41" s="114">
        <f>IFERROR(BI41/BE41,"-")</f>
        <v>0</v>
      </c>
      <c r="BK41" s="115"/>
      <c r="BL41" s="115"/>
      <c r="BM41" s="115"/>
      <c r="BN41" s="117">
        <v>2</v>
      </c>
      <c r="BO41" s="118">
        <f>IF(P41=0,"",IF(BN41=0,"",(BN41/P41)))</f>
        <v>0.33333333333333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>
        <v>3</v>
      </c>
      <c r="BX41" s="125">
        <f>IF(P41=0,"",IF(BW41=0,"",(BW41/P41)))</f>
        <v>0.5</v>
      </c>
      <c r="BY41" s="126">
        <v>2</v>
      </c>
      <c r="BZ41" s="127">
        <f>IFERROR(BY41/BW41,"-")</f>
        <v>0.66666666666667</v>
      </c>
      <c r="CA41" s="128">
        <v>95000</v>
      </c>
      <c r="CB41" s="129">
        <f>IFERROR(CA41/BW41,"-")</f>
        <v>31666.666666667</v>
      </c>
      <c r="CC41" s="130">
        <v>1</v>
      </c>
      <c r="CD41" s="130"/>
      <c r="CE41" s="130">
        <v>1</v>
      </c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2</v>
      </c>
      <c r="CP41" s="139">
        <v>95000</v>
      </c>
      <c r="CQ41" s="139">
        <v>90000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346" t="s">
        <v>149</v>
      </c>
      <c r="C42" s="346"/>
      <c r="D42" s="346" t="s">
        <v>143</v>
      </c>
      <c r="E42" s="346" t="s">
        <v>144</v>
      </c>
      <c r="F42" s="346" t="s">
        <v>79</v>
      </c>
      <c r="G42" s="88"/>
      <c r="H42" s="88"/>
      <c r="I42" s="88"/>
      <c r="J42" s="329"/>
      <c r="K42" s="79">
        <v>14</v>
      </c>
      <c r="L42" s="79">
        <v>13</v>
      </c>
      <c r="M42" s="79">
        <v>5</v>
      </c>
      <c r="N42" s="89">
        <v>1</v>
      </c>
      <c r="O42" s="90">
        <v>0</v>
      </c>
      <c r="P42" s="91">
        <f>N42+O42</f>
        <v>1</v>
      </c>
      <c r="Q42" s="80">
        <f>IFERROR(P42/M42,"-")</f>
        <v>0.2</v>
      </c>
      <c r="R42" s="79">
        <v>0</v>
      </c>
      <c r="S42" s="79">
        <v>0</v>
      </c>
      <c r="T42" s="80">
        <f>IFERROR(R42/(P42),"-")</f>
        <v>0</v>
      </c>
      <c r="U42" s="335"/>
      <c r="V42" s="82">
        <v>0</v>
      </c>
      <c r="W42" s="80">
        <f>IF(P42=0,"-",V42/P42)</f>
        <v>0</v>
      </c>
      <c r="X42" s="334">
        <v>0</v>
      </c>
      <c r="Y42" s="335">
        <f>IFERROR(X42/P42,"-")</f>
        <v>0</v>
      </c>
      <c r="Z42" s="335" t="str">
        <f>IFERROR(X42/V42,"-")</f>
        <v>-</v>
      </c>
      <c r="AA42" s="329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/>
      <c r="BO42" s="118">
        <f>IF(P42=0,"",IF(BN42=0,"",(BN42/P42)))</f>
        <v>0</v>
      </c>
      <c r="BP42" s="119"/>
      <c r="BQ42" s="120" t="str">
        <f>IFERROR(BP42/BN42,"-")</f>
        <v>-</v>
      </c>
      <c r="BR42" s="121"/>
      <c r="BS42" s="122" t="str">
        <f>IFERROR(BR42/BN42,"-")</f>
        <v>-</v>
      </c>
      <c r="BT42" s="123"/>
      <c r="BU42" s="123"/>
      <c r="BV42" s="123"/>
      <c r="BW42" s="124"/>
      <c r="BX42" s="125">
        <f>IF(P42=0,"",IF(BW42=0,"",(BW42/P42)))</f>
        <v>0</v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>
        <v>1</v>
      </c>
      <c r="CG42" s="132">
        <f>IF(P42=0,"",IF(CF42=0,"",(CF42/P42)))</f>
        <v>1</v>
      </c>
      <c r="CH42" s="133"/>
      <c r="CI42" s="134">
        <f>IFERROR(CH42/CF42,"-")</f>
        <v>0</v>
      </c>
      <c r="CJ42" s="135"/>
      <c r="CK42" s="136">
        <f>IFERROR(CJ42/CF42,"-")</f>
        <v>0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>
        <f>AB43</f>
        <v>0.44666666666667</v>
      </c>
      <c r="B43" s="346" t="s">
        <v>150</v>
      </c>
      <c r="C43" s="346"/>
      <c r="D43" s="346" t="s">
        <v>143</v>
      </c>
      <c r="E43" s="346" t="s">
        <v>144</v>
      </c>
      <c r="F43" s="346" t="s">
        <v>66</v>
      </c>
      <c r="G43" s="88" t="s">
        <v>83</v>
      </c>
      <c r="H43" s="88" t="s">
        <v>151</v>
      </c>
      <c r="I43" s="348" t="s">
        <v>152</v>
      </c>
      <c r="J43" s="329">
        <v>150000</v>
      </c>
      <c r="K43" s="79">
        <v>30</v>
      </c>
      <c r="L43" s="79">
        <v>0</v>
      </c>
      <c r="M43" s="79">
        <v>107</v>
      </c>
      <c r="N43" s="89">
        <v>8</v>
      </c>
      <c r="O43" s="90">
        <v>0</v>
      </c>
      <c r="P43" s="91">
        <f>N43+O43</f>
        <v>8</v>
      </c>
      <c r="Q43" s="80">
        <f>IFERROR(P43/M43,"-")</f>
        <v>0.074766355140187</v>
      </c>
      <c r="R43" s="79">
        <v>1</v>
      </c>
      <c r="S43" s="79">
        <v>1</v>
      </c>
      <c r="T43" s="80">
        <f>IFERROR(R43/(P43),"-")</f>
        <v>0.125</v>
      </c>
      <c r="U43" s="335">
        <f>IFERROR(J43/SUM(N43:O44),"-")</f>
        <v>11538.461538462</v>
      </c>
      <c r="V43" s="82">
        <v>4</v>
      </c>
      <c r="W43" s="80">
        <f>IF(P43=0,"-",V43/P43)</f>
        <v>0.5</v>
      </c>
      <c r="X43" s="334">
        <v>61000</v>
      </c>
      <c r="Y43" s="335">
        <f>IFERROR(X43/P43,"-")</f>
        <v>7625</v>
      </c>
      <c r="Z43" s="335">
        <f>IFERROR(X43/V43,"-")</f>
        <v>15250</v>
      </c>
      <c r="AA43" s="329">
        <f>SUM(X43:X44)-SUM(J43:J44)</f>
        <v>-83000</v>
      </c>
      <c r="AB43" s="83">
        <f>SUM(X43:X44)/SUM(J43:J44)</f>
        <v>0.44666666666667</v>
      </c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>
        <v>1</v>
      </c>
      <c r="AW43" s="105">
        <f>IF(P43=0,"",IF(AV43=0,"",(AV43/P43)))</f>
        <v>0.125</v>
      </c>
      <c r="AX43" s="104"/>
      <c r="AY43" s="106">
        <f>IFERROR(AX43/AV43,"-")</f>
        <v>0</v>
      </c>
      <c r="AZ43" s="107"/>
      <c r="BA43" s="108">
        <f>IFERROR(AZ43/AV43,"-")</f>
        <v>0</v>
      </c>
      <c r="BB43" s="109"/>
      <c r="BC43" s="109"/>
      <c r="BD43" s="109"/>
      <c r="BE43" s="110">
        <v>1</v>
      </c>
      <c r="BF43" s="111">
        <f>IF(P43=0,"",IF(BE43=0,"",(BE43/P43)))</f>
        <v>0.125</v>
      </c>
      <c r="BG43" s="110">
        <v>1</v>
      </c>
      <c r="BH43" s="112">
        <f>IFERROR(BG43/BE43,"-")</f>
        <v>1</v>
      </c>
      <c r="BI43" s="113">
        <v>3000</v>
      </c>
      <c r="BJ43" s="114">
        <f>IFERROR(BI43/BE43,"-")</f>
        <v>3000</v>
      </c>
      <c r="BK43" s="115">
        <v>1</v>
      </c>
      <c r="BL43" s="115"/>
      <c r="BM43" s="115"/>
      <c r="BN43" s="117">
        <v>4</v>
      </c>
      <c r="BO43" s="118">
        <f>IF(P43=0,"",IF(BN43=0,"",(BN43/P43)))</f>
        <v>0.5</v>
      </c>
      <c r="BP43" s="119">
        <v>2</v>
      </c>
      <c r="BQ43" s="120">
        <f>IFERROR(BP43/BN43,"-")</f>
        <v>0.5</v>
      </c>
      <c r="BR43" s="121">
        <v>40000</v>
      </c>
      <c r="BS43" s="122">
        <f>IFERROR(BR43/BN43,"-")</f>
        <v>10000</v>
      </c>
      <c r="BT43" s="123">
        <v>1</v>
      </c>
      <c r="BU43" s="123"/>
      <c r="BV43" s="123">
        <v>1</v>
      </c>
      <c r="BW43" s="124">
        <v>2</v>
      </c>
      <c r="BX43" s="125">
        <f>IF(P43=0,"",IF(BW43=0,"",(BW43/P43)))</f>
        <v>0.25</v>
      </c>
      <c r="BY43" s="126">
        <v>1</v>
      </c>
      <c r="BZ43" s="127">
        <f>IFERROR(BY43/BW43,"-")</f>
        <v>0.5</v>
      </c>
      <c r="CA43" s="128">
        <v>18000</v>
      </c>
      <c r="CB43" s="129">
        <f>IFERROR(CA43/BW43,"-")</f>
        <v>9000</v>
      </c>
      <c r="CC43" s="130"/>
      <c r="CD43" s="130"/>
      <c r="CE43" s="130">
        <v>1</v>
      </c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4</v>
      </c>
      <c r="CP43" s="139">
        <v>61000</v>
      </c>
      <c r="CQ43" s="139">
        <v>37000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346" t="s">
        <v>153</v>
      </c>
      <c r="C44" s="346"/>
      <c r="D44" s="346" t="s">
        <v>143</v>
      </c>
      <c r="E44" s="346" t="s">
        <v>144</v>
      </c>
      <c r="F44" s="346" t="s">
        <v>79</v>
      </c>
      <c r="G44" s="88"/>
      <c r="H44" s="88"/>
      <c r="I44" s="88"/>
      <c r="J44" s="329"/>
      <c r="K44" s="79">
        <v>25</v>
      </c>
      <c r="L44" s="79">
        <v>18</v>
      </c>
      <c r="M44" s="79">
        <v>13</v>
      </c>
      <c r="N44" s="89">
        <v>5</v>
      </c>
      <c r="O44" s="90">
        <v>0</v>
      </c>
      <c r="P44" s="91">
        <f>N44+O44</f>
        <v>5</v>
      </c>
      <c r="Q44" s="80">
        <f>IFERROR(P44/M44,"-")</f>
        <v>0.38461538461538</v>
      </c>
      <c r="R44" s="79">
        <v>1</v>
      </c>
      <c r="S44" s="79">
        <v>1</v>
      </c>
      <c r="T44" s="80">
        <f>IFERROR(R44/(P44),"-")</f>
        <v>0.2</v>
      </c>
      <c r="U44" s="335"/>
      <c r="V44" s="82">
        <v>1</v>
      </c>
      <c r="W44" s="80">
        <f>IF(P44=0,"-",V44/P44)</f>
        <v>0.2</v>
      </c>
      <c r="X44" s="334">
        <v>6000</v>
      </c>
      <c r="Y44" s="335">
        <f>IFERROR(X44/P44,"-")</f>
        <v>1200</v>
      </c>
      <c r="Z44" s="335">
        <f>IFERROR(X44/V44,"-")</f>
        <v>6000</v>
      </c>
      <c r="AA44" s="329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>
        <f>IF(P44=0,"",IF(BE44=0,"",(BE44/P44)))</f>
        <v>0</v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>
        <v>2</v>
      </c>
      <c r="BO44" s="118">
        <f>IF(P44=0,"",IF(BN44=0,"",(BN44/P44)))</f>
        <v>0.4</v>
      </c>
      <c r="BP44" s="119">
        <v>1</v>
      </c>
      <c r="BQ44" s="120">
        <f>IFERROR(BP44/BN44,"-")</f>
        <v>0.5</v>
      </c>
      <c r="BR44" s="121">
        <v>6000</v>
      </c>
      <c r="BS44" s="122">
        <f>IFERROR(BR44/BN44,"-")</f>
        <v>3000</v>
      </c>
      <c r="BT44" s="123"/>
      <c r="BU44" s="123">
        <v>1</v>
      </c>
      <c r="BV44" s="123"/>
      <c r="BW44" s="124">
        <v>3</v>
      </c>
      <c r="BX44" s="125">
        <f>IF(P44=0,"",IF(BW44=0,"",(BW44/P44)))</f>
        <v>0.6</v>
      </c>
      <c r="BY44" s="126"/>
      <c r="BZ44" s="127">
        <f>IFERROR(BY44/BW44,"-")</f>
        <v>0</v>
      </c>
      <c r="CA44" s="128"/>
      <c r="CB44" s="129">
        <f>IFERROR(CA44/BW44,"-")</f>
        <v>0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1</v>
      </c>
      <c r="CP44" s="139">
        <v>6000</v>
      </c>
      <c r="CQ44" s="139">
        <v>6000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>
        <f>AB45</f>
        <v>3.8010066666667</v>
      </c>
      <c r="B45" s="346" t="s">
        <v>154</v>
      </c>
      <c r="C45" s="346"/>
      <c r="D45" s="346" t="s">
        <v>64</v>
      </c>
      <c r="E45" s="346" t="s">
        <v>65</v>
      </c>
      <c r="F45" s="346" t="s">
        <v>82</v>
      </c>
      <c r="G45" s="88" t="s">
        <v>89</v>
      </c>
      <c r="H45" s="88" t="s">
        <v>151</v>
      </c>
      <c r="I45" s="347" t="s">
        <v>155</v>
      </c>
      <c r="J45" s="329">
        <v>150000</v>
      </c>
      <c r="K45" s="79">
        <v>27</v>
      </c>
      <c r="L45" s="79">
        <v>0</v>
      </c>
      <c r="M45" s="79">
        <v>150</v>
      </c>
      <c r="N45" s="89">
        <v>12</v>
      </c>
      <c r="O45" s="90">
        <v>0</v>
      </c>
      <c r="P45" s="91">
        <f>N45+O45</f>
        <v>12</v>
      </c>
      <c r="Q45" s="80">
        <f>IFERROR(P45/M45,"-")</f>
        <v>0.08</v>
      </c>
      <c r="R45" s="79">
        <v>3</v>
      </c>
      <c r="S45" s="79">
        <v>1</v>
      </c>
      <c r="T45" s="80">
        <f>IFERROR(R45/(P45),"-")</f>
        <v>0.25</v>
      </c>
      <c r="U45" s="335">
        <f>IFERROR(J45/SUM(N45:O46),"-")</f>
        <v>8823.5294117647</v>
      </c>
      <c r="V45" s="82">
        <v>5</v>
      </c>
      <c r="W45" s="80">
        <f>IF(P45=0,"-",V45/P45)</f>
        <v>0.41666666666667</v>
      </c>
      <c r="X45" s="334">
        <v>100000</v>
      </c>
      <c r="Y45" s="335">
        <f>IFERROR(X45/P45,"-")</f>
        <v>8333.3333333333</v>
      </c>
      <c r="Z45" s="335">
        <f>IFERROR(X45/V45,"-")</f>
        <v>20000</v>
      </c>
      <c r="AA45" s="329">
        <f>SUM(X45:X46)-SUM(J45:J46)</f>
        <v>420151</v>
      </c>
      <c r="AB45" s="83">
        <f>SUM(X45:X46)/SUM(J45:J46)</f>
        <v>3.8010066666667</v>
      </c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>
        <v>2</v>
      </c>
      <c r="AN45" s="99">
        <f>IF(P45=0,"",IF(AM45=0,"",(AM45/P45)))</f>
        <v>0.16666666666667</v>
      </c>
      <c r="AO45" s="98"/>
      <c r="AP45" s="100">
        <f>IFERROR(AO45/AM45,"-")</f>
        <v>0</v>
      </c>
      <c r="AQ45" s="101"/>
      <c r="AR45" s="102">
        <f>IFERROR(AQ45/AM45,"-")</f>
        <v>0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>
        <v>2</v>
      </c>
      <c r="BF45" s="111">
        <f>IF(P45=0,"",IF(BE45=0,"",(BE45/P45)))</f>
        <v>0.16666666666667</v>
      </c>
      <c r="BG45" s="110"/>
      <c r="BH45" s="112">
        <f>IFERROR(BG45/BE45,"-")</f>
        <v>0</v>
      </c>
      <c r="BI45" s="113"/>
      <c r="BJ45" s="114">
        <f>IFERROR(BI45/BE45,"-")</f>
        <v>0</v>
      </c>
      <c r="BK45" s="115"/>
      <c r="BL45" s="115"/>
      <c r="BM45" s="115"/>
      <c r="BN45" s="117">
        <v>5</v>
      </c>
      <c r="BO45" s="118">
        <f>IF(P45=0,"",IF(BN45=0,"",(BN45/P45)))</f>
        <v>0.41666666666667</v>
      </c>
      <c r="BP45" s="119">
        <v>2</v>
      </c>
      <c r="BQ45" s="120">
        <f>IFERROR(BP45/BN45,"-")</f>
        <v>0.4</v>
      </c>
      <c r="BR45" s="121">
        <v>48000</v>
      </c>
      <c r="BS45" s="122">
        <f>IFERROR(BR45/BN45,"-")</f>
        <v>9600</v>
      </c>
      <c r="BT45" s="123">
        <v>1</v>
      </c>
      <c r="BU45" s="123"/>
      <c r="BV45" s="123">
        <v>1</v>
      </c>
      <c r="BW45" s="124">
        <v>2</v>
      </c>
      <c r="BX45" s="125">
        <f>IF(P45=0,"",IF(BW45=0,"",(BW45/P45)))</f>
        <v>0.16666666666667</v>
      </c>
      <c r="BY45" s="126">
        <v>2</v>
      </c>
      <c r="BZ45" s="127">
        <f>IFERROR(BY45/BW45,"-")</f>
        <v>1</v>
      </c>
      <c r="CA45" s="128">
        <v>47000</v>
      </c>
      <c r="CB45" s="129">
        <f>IFERROR(CA45/BW45,"-")</f>
        <v>23500</v>
      </c>
      <c r="CC45" s="130"/>
      <c r="CD45" s="130"/>
      <c r="CE45" s="130">
        <v>2</v>
      </c>
      <c r="CF45" s="131">
        <v>1</v>
      </c>
      <c r="CG45" s="132">
        <f>IF(P45=0,"",IF(CF45=0,"",(CF45/P45)))</f>
        <v>0.083333333333333</v>
      </c>
      <c r="CH45" s="133">
        <v>1</v>
      </c>
      <c r="CI45" s="134">
        <f>IFERROR(CH45/CF45,"-")</f>
        <v>1</v>
      </c>
      <c r="CJ45" s="135">
        <v>5000</v>
      </c>
      <c r="CK45" s="136">
        <f>IFERROR(CJ45/CF45,"-")</f>
        <v>5000</v>
      </c>
      <c r="CL45" s="137">
        <v>1</v>
      </c>
      <c r="CM45" s="137"/>
      <c r="CN45" s="137"/>
      <c r="CO45" s="138">
        <v>5</v>
      </c>
      <c r="CP45" s="139">
        <v>100000</v>
      </c>
      <c r="CQ45" s="139">
        <v>45000</v>
      </c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346" t="s">
        <v>156</v>
      </c>
      <c r="C46" s="346"/>
      <c r="D46" s="346" t="s">
        <v>64</v>
      </c>
      <c r="E46" s="346" t="s">
        <v>65</v>
      </c>
      <c r="F46" s="346" t="s">
        <v>79</v>
      </c>
      <c r="G46" s="88"/>
      <c r="H46" s="88"/>
      <c r="I46" s="88"/>
      <c r="J46" s="329"/>
      <c r="K46" s="79">
        <v>46</v>
      </c>
      <c r="L46" s="79">
        <v>40</v>
      </c>
      <c r="M46" s="79">
        <v>12</v>
      </c>
      <c r="N46" s="89">
        <v>5</v>
      </c>
      <c r="O46" s="90">
        <v>0</v>
      </c>
      <c r="P46" s="91">
        <f>N46+O46</f>
        <v>5</v>
      </c>
      <c r="Q46" s="80">
        <f>IFERROR(P46/M46,"-")</f>
        <v>0.41666666666667</v>
      </c>
      <c r="R46" s="79">
        <v>1</v>
      </c>
      <c r="S46" s="79">
        <v>0</v>
      </c>
      <c r="T46" s="80">
        <f>IFERROR(R46/(P46),"-")</f>
        <v>0.2</v>
      </c>
      <c r="U46" s="335"/>
      <c r="V46" s="82">
        <v>2</v>
      </c>
      <c r="W46" s="80">
        <f>IF(P46=0,"-",V46/P46)</f>
        <v>0.4</v>
      </c>
      <c r="X46" s="334">
        <v>470151</v>
      </c>
      <c r="Y46" s="335">
        <f>IFERROR(X46/P46,"-")</f>
        <v>94030.2</v>
      </c>
      <c r="Z46" s="335">
        <f>IFERROR(X46/V46,"-")</f>
        <v>235075.5</v>
      </c>
      <c r="AA46" s="329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>
        <f>IF(P46=0,"",IF(BE46=0,"",(BE46/P46)))</f>
        <v>0</v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>
        <v>4</v>
      </c>
      <c r="BO46" s="118">
        <f>IF(P46=0,"",IF(BN46=0,"",(BN46/P46)))</f>
        <v>0.8</v>
      </c>
      <c r="BP46" s="119">
        <v>2</v>
      </c>
      <c r="BQ46" s="120">
        <f>IFERROR(BP46/BN46,"-")</f>
        <v>0.5</v>
      </c>
      <c r="BR46" s="121">
        <v>470151</v>
      </c>
      <c r="BS46" s="122">
        <f>IFERROR(BR46/BN46,"-")</f>
        <v>117537.75</v>
      </c>
      <c r="BT46" s="123"/>
      <c r="BU46" s="123"/>
      <c r="BV46" s="123">
        <v>2</v>
      </c>
      <c r="BW46" s="124">
        <v>1</v>
      </c>
      <c r="BX46" s="125">
        <f>IF(P46=0,"",IF(BW46=0,"",(BW46/P46)))</f>
        <v>0.2</v>
      </c>
      <c r="BY46" s="126"/>
      <c r="BZ46" s="127">
        <f>IFERROR(BY46/BW46,"-")</f>
        <v>0</v>
      </c>
      <c r="CA46" s="128"/>
      <c r="CB46" s="129">
        <f>IFERROR(CA46/BW46,"-")</f>
        <v>0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2</v>
      </c>
      <c r="CP46" s="139">
        <v>470151</v>
      </c>
      <c r="CQ46" s="139">
        <v>394151</v>
      </c>
      <c r="CR46" s="139"/>
      <c r="CS46" s="140" t="str">
        <f>IF(AND(CQ46=0,CR46=0),"",IF(AND(CQ46&lt;=100000,CR46&lt;=100000),"",IF(CQ46/CP46&gt;0.7,"男高",IF(CR46/CP46&gt;0.7,"女高",""))))</f>
        <v>男高</v>
      </c>
    </row>
    <row r="47" spans="1:98">
      <c r="A47" s="78">
        <f>AB47</f>
        <v>1.8</v>
      </c>
      <c r="B47" s="346" t="s">
        <v>157</v>
      </c>
      <c r="C47" s="346"/>
      <c r="D47" s="346" t="s">
        <v>158</v>
      </c>
      <c r="E47" s="346" t="s">
        <v>95</v>
      </c>
      <c r="F47" s="346" t="s">
        <v>82</v>
      </c>
      <c r="G47" s="88" t="s">
        <v>83</v>
      </c>
      <c r="H47" s="88" t="s">
        <v>90</v>
      </c>
      <c r="I47" s="347" t="s">
        <v>159</v>
      </c>
      <c r="J47" s="329">
        <v>130000</v>
      </c>
      <c r="K47" s="79">
        <v>7</v>
      </c>
      <c r="L47" s="79">
        <v>0</v>
      </c>
      <c r="M47" s="79">
        <v>16</v>
      </c>
      <c r="N47" s="89">
        <v>3</v>
      </c>
      <c r="O47" s="90">
        <v>0</v>
      </c>
      <c r="P47" s="91">
        <f>N47+O47</f>
        <v>3</v>
      </c>
      <c r="Q47" s="80">
        <f>IFERROR(P47/M47,"-")</f>
        <v>0.1875</v>
      </c>
      <c r="R47" s="79">
        <v>0</v>
      </c>
      <c r="S47" s="79">
        <v>0</v>
      </c>
      <c r="T47" s="80">
        <f>IFERROR(R47/(P47),"-")</f>
        <v>0</v>
      </c>
      <c r="U47" s="335">
        <f>IFERROR(J47/SUM(N47:O48),"-")</f>
        <v>16250</v>
      </c>
      <c r="V47" s="82">
        <v>1</v>
      </c>
      <c r="W47" s="80">
        <f>IF(P47=0,"-",V47/P47)</f>
        <v>0.33333333333333</v>
      </c>
      <c r="X47" s="334">
        <v>5000</v>
      </c>
      <c r="Y47" s="335">
        <f>IFERROR(X47/P47,"-")</f>
        <v>1666.6666666667</v>
      </c>
      <c r="Z47" s="335">
        <f>IFERROR(X47/V47,"-")</f>
        <v>5000</v>
      </c>
      <c r="AA47" s="329">
        <f>SUM(X47:X48)-SUM(J47:J48)</f>
        <v>104000</v>
      </c>
      <c r="AB47" s="83">
        <f>SUM(X47:X48)/SUM(J47:J48)</f>
        <v>1.8</v>
      </c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>
        <f>IF(P47=0,"",IF(BE47=0,"",(BE47/P47)))</f>
        <v>0</v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>
        <v>2</v>
      </c>
      <c r="BO47" s="118">
        <f>IF(P47=0,"",IF(BN47=0,"",(BN47/P47)))</f>
        <v>0.66666666666667</v>
      </c>
      <c r="BP47" s="119">
        <v>1</v>
      </c>
      <c r="BQ47" s="120">
        <f>IFERROR(BP47/BN47,"-")</f>
        <v>0.5</v>
      </c>
      <c r="BR47" s="121">
        <v>5000</v>
      </c>
      <c r="BS47" s="122">
        <f>IFERROR(BR47/BN47,"-")</f>
        <v>2500</v>
      </c>
      <c r="BT47" s="123">
        <v>1</v>
      </c>
      <c r="BU47" s="123"/>
      <c r="BV47" s="123"/>
      <c r="BW47" s="124">
        <v>1</v>
      </c>
      <c r="BX47" s="125">
        <f>IF(P47=0,"",IF(BW47=0,"",(BW47/P47)))</f>
        <v>0.33333333333333</v>
      </c>
      <c r="BY47" s="126"/>
      <c r="BZ47" s="127">
        <f>IFERROR(BY47/BW47,"-")</f>
        <v>0</v>
      </c>
      <c r="CA47" s="128"/>
      <c r="CB47" s="129">
        <f>IFERROR(CA47/BW47,"-")</f>
        <v>0</v>
      </c>
      <c r="CC47" s="130"/>
      <c r="CD47" s="130"/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1</v>
      </c>
      <c r="CP47" s="139">
        <v>5000</v>
      </c>
      <c r="CQ47" s="139">
        <v>5000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346" t="s">
        <v>160</v>
      </c>
      <c r="C48" s="346"/>
      <c r="D48" s="346" t="s">
        <v>158</v>
      </c>
      <c r="E48" s="346" t="s">
        <v>95</v>
      </c>
      <c r="F48" s="346" t="s">
        <v>79</v>
      </c>
      <c r="G48" s="88"/>
      <c r="H48" s="88"/>
      <c r="I48" s="88"/>
      <c r="J48" s="329"/>
      <c r="K48" s="79">
        <v>33</v>
      </c>
      <c r="L48" s="79">
        <v>24</v>
      </c>
      <c r="M48" s="79">
        <v>9</v>
      </c>
      <c r="N48" s="89">
        <v>5</v>
      </c>
      <c r="O48" s="90">
        <v>0</v>
      </c>
      <c r="P48" s="91">
        <f>N48+O48</f>
        <v>5</v>
      </c>
      <c r="Q48" s="80">
        <f>IFERROR(P48/M48,"-")</f>
        <v>0.55555555555556</v>
      </c>
      <c r="R48" s="79">
        <v>0</v>
      </c>
      <c r="S48" s="79">
        <v>0</v>
      </c>
      <c r="T48" s="80">
        <f>IFERROR(R48/(P48),"-")</f>
        <v>0</v>
      </c>
      <c r="U48" s="335"/>
      <c r="V48" s="82">
        <v>2</v>
      </c>
      <c r="W48" s="80">
        <f>IF(P48=0,"-",V48/P48)</f>
        <v>0.4</v>
      </c>
      <c r="X48" s="334">
        <v>229000</v>
      </c>
      <c r="Y48" s="335">
        <f>IFERROR(X48/P48,"-")</f>
        <v>45800</v>
      </c>
      <c r="Z48" s="335">
        <f>IFERROR(X48/V48,"-")</f>
        <v>114500</v>
      </c>
      <c r="AA48" s="329"/>
      <c r="AB48" s="83"/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>
        <v>1</v>
      </c>
      <c r="AW48" s="105">
        <f>IF(P48=0,"",IF(AV48=0,"",(AV48/P48)))</f>
        <v>0.2</v>
      </c>
      <c r="AX48" s="104"/>
      <c r="AY48" s="106">
        <f>IFERROR(AX48/AV48,"-")</f>
        <v>0</v>
      </c>
      <c r="AZ48" s="107"/>
      <c r="BA48" s="108">
        <f>IFERROR(AZ48/AV48,"-")</f>
        <v>0</v>
      </c>
      <c r="BB48" s="109"/>
      <c r="BC48" s="109"/>
      <c r="BD48" s="109"/>
      <c r="BE48" s="110"/>
      <c r="BF48" s="111">
        <f>IF(P48=0,"",IF(BE48=0,"",(BE48/P48)))</f>
        <v>0</v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>
        <v>2</v>
      </c>
      <c r="BO48" s="118">
        <f>IF(P48=0,"",IF(BN48=0,"",(BN48/P48)))</f>
        <v>0.4</v>
      </c>
      <c r="BP48" s="119">
        <v>1</v>
      </c>
      <c r="BQ48" s="120">
        <f>IFERROR(BP48/BN48,"-")</f>
        <v>0.5</v>
      </c>
      <c r="BR48" s="121">
        <v>66000</v>
      </c>
      <c r="BS48" s="122">
        <f>IFERROR(BR48/BN48,"-")</f>
        <v>33000</v>
      </c>
      <c r="BT48" s="123"/>
      <c r="BU48" s="123"/>
      <c r="BV48" s="123">
        <v>1</v>
      </c>
      <c r="BW48" s="124">
        <v>2</v>
      </c>
      <c r="BX48" s="125">
        <f>IF(P48=0,"",IF(BW48=0,"",(BW48/P48)))</f>
        <v>0.4</v>
      </c>
      <c r="BY48" s="126">
        <v>2</v>
      </c>
      <c r="BZ48" s="127">
        <f>IFERROR(BY48/BW48,"-")</f>
        <v>1</v>
      </c>
      <c r="CA48" s="128">
        <v>172000</v>
      </c>
      <c r="CB48" s="129">
        <f>IFERROR(CA48/BW48,"-")</f>
        <v>86000</v>
      </c>
      <c r="CC48" s="130"/>
      <c r="CD48" s="130"/>
      <c r="CE48" s="130">
        <v>2</v>
      </c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2</v>
      </c>
      <c r="CP48" s="139">
        <v>229000</v>
      </c>
      <c r="CQ48" s="139">
        <v>163000</v>
      </c>
      <c r="CR48" s="139"/>
      <c r="CS48" s="140" t="str">
        <f>IF(AND(CQ48=0,CR48=0),"",IF(AND(CQ48&lt;=100000,CR48&lt;=100000),"",IF(CQ48/CP48&gt;0.7,"男高",IF(CR48/CP48&gt;0.7,"女高",""))))</f>
        <v>男高</v>
      </c>
    </row>
    <row r="49" spans="1:98">
      <c r="A49" s="78">
        <f>AB49</f>
        <v>0.47692307692308</v>
      </c>
      <c r="B49" s="346" t="s">
        <v>161</v>
      </c>
      <c r="C49" s="346"/>
      <c r="D49" s="346" t="s">
        <v>162</v>
      </c>
      <c r="E49" s="346" t="s">
        <v>88</v>
      </c>
      <c r="F49" s="346" t="s">
        <v>82</v>
      </c>
      <c r="G49" s="88" t="s">
        <v>119</v>
      </c>
      <c r="H49" s="88" t="s">
        <v>90</v>
      </c>
      <c r="I49" s="347" t="s">
        <v>91</v>
      </c>
      <c r="J49" s="329">
        <v>130000</v>
      </c>
      <c r="K49" s="79">
        <v>10</v>
      </c>
      <c r="L49" s="79">
        <v>0</v>
      </c>
      <c r="M49" s="79">
        <v>36</v>
      </c>
      <c r="N49" s="89">
        <v>3</v>
      </c>
      <c r="O49" s="90">
        <v>0</v>
      </c>
      <c r="P49" s="91">
        <f>N49+O49</f>
        <v>3</v>
      </c>
      <c r="Q49" s="80">
        <f>IFERROR(P49/M49,"-")</f>
        <v>0.083333333333333</v>
      </c>
      <c r="R49" s="79">
        <v>0</v>
      </c>
      <c r="S49" s="79">
        <v>2</v>
      </c>
      <c r="T49" s="80">
        <f>IFERROR(R49/(P49),"-")</f>
        <v>0</v>
      </c>
      <c r="U49" s="335">
        <f>IFERROR(J49/SUM(N49:O50),"-")</f>
        <v>18571.428571429</v>
      </c>
      <c r="V49" s="82">
        <v>1</v>
      </c>
      <c r="W49" s="80">
        <f>IF(P49=0,"-",V49/P49)</f>
        <v>0.33333333333333</v>
      </c>
      <c r="X49" s="334">
        <v>16000</v>
      </c>
      <c r="Y49" s="335">
        <f>IFERROR(X49/P49,"-")</f>
        <v>5333.3333333333</v>
      </c>
      <c r="Z49" s="335">
        <f>IFERROR(X49/V49,"-")</f>
        <v>16000</v>
      </c>
      <c r="AA49" s="329">
        <f>SUM(X49:X50)-SUM(J49:J50)</f>
        <v>-68000</v>
      </c>
      <c r="AB49" s="83">
        <f>SUM(X49:X50)/SUM(J49:J50)</f>
        <v>0.47692307692308</v>
      </c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>
        <f>IF(P49=0,"",IF(BE49=0,"",(BE49/P49)))</f>
        <v>0</v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>
        <v>3</v>
      </c>
      <c r="BO49" s="118">
        <f>IF(P49=0,"",IF(BN49=0,"",(BN49/P49)))</f>
        <v>1</v>
      </c>
      <c r="BP49" s="119">
        <v>1</v>
      </c>
      <c r="BQ49" s="120">
        <f>IFERROR(BP49/BN49,"-")</f>
        <v>0.33333333333333</v>
      </c>
      <c r="BR49" s="121">
        <v>16000</v>
      </c>
      <c r="BS49" s="122">
        <f>IFERROR(BR49/BN49,"-")</f>
        <v>5333.3333333333</v>
      </c>
      <c r="BT49" s="123"/>
      <c r="BU49" s="123"/>
      <c r="BV49" s="123">
        <v>1</v>
      </c>
      <c r="BW49" s="124"/>
      <c r="BX49" s="125">
        <f>IF(P49=0,"",IF(BW49=0,"",(BW49/P49)))</f>
        <v>0</v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1</v>
      </c>
      <c r="CP49" s="139">
        <v>16000</v>
      </c>
      <c r="CQ49" s="139">
        <v>16000</v>
      </c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346" t="s">
        <v>163</v>
      </c>
      <c r="C50" s="346"/>
      <c r="D50" s="346" t="s">
        <v>162</v>
      </c>
      <c r="E50" s="346" t="s">
        <v>88</v>
      </c>
      <c r="F50" s="346" t="s">
        <v>79</v>
      </c>
      <c r="G50" s="88"/>
      <c r="H50" s="88"/>
      <c r="I50" s="88"/>
      <c r="J50" s="329"/>
      <c r="K50" s="79">
        <v>15</v>
      </c>
      <c r="L50" s="79">
        <v>12</v>
      </c>
      <c r="M50" s="79">
        <v>2</v>
      </c>
      <c r="N50" s="89">
        <v>4</v>
      </c>
      <c r="O50" s="90">
        <v>0</v>
      </c>
      <c r="P50" s="91">
        <f>N50+O50</f>
        <v>4</v>
      </c>
      <c r="Q50" s="80">
        <f>IFERROR(P50/M50,"-")</f>
        <v>2</v>
      </c>
      <c r="R50" s="79">
        <v>0</v>
      </c>
      <c r="S50" s="79">
        <v>1</v>
      </c>
      <c r="T50" s="80">
        <f>IFERROR(R50/(P50),"-")</f>
        <v>0</v>
      </c>
      <c r="U50" s="335"/>
      <c r="V50" s="82">
        <v>1</v>
      </c>
      <c r="W50" s="80">
        <f>IF(P50=0,"-",V50/P50)</f>
        <v>0.25</v>
      </c>
      <c r="X50" s="334">
        <v>46000</v>
      </c>
      <c r="Y50" s="335">
        <f>IFERROR(X50/P50,"-")</f>
        <v>11500</v>
      </c>
      <c r="Z50" s="335">
        <f>IFERROR(X50/V50,"-")</f>
        <v>46000</v>
      </c>
      <c r="AA50" s="329"/>
      <c r="AB50" s="83"/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/>
      <c r="BF50" s="111">
        <f>IF(P50=0,"",IF(BE50=0,"",(BE50/P50)))</f>
        <v>0</v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>
        <v>1</v>
      </c>
      <c r="BO50" s="118">
        <f>IF(P50=0,"",IF(BN50=0,"",(BN50/P50)))</f>
        <v>0.25</v>
      </c>
      <c r="BP50" s="119"/>
      <c r="BQ50" s="120">
        <f>IFERROR(BP50/BN50,"-")</f>
        <v>0</v>
      </c>
      <c r="BR50" s="121"/>
      <c r="BS50" s="122">
        <f>IFERROR(BR50/BN50,"-")</f>
        <v>0</v>
      </c>
      <c r="BT50" s="123"/>
      <c r="BU50" s="123"/>
      <c r="BV50" s="123"/>
      <c r="BW50" s="124">
        <v>1</v>
      </c>
      <c r="BX50" s="125">
        <f>IF(P50=0,"",IF(BW50=0,"",(BW50/P50)))</f>
        <v>0.25</v>
      </c>
      <c r="BY50" s="126"/>
      <c r="BZ50" s="127">
        <f>IFERROR(BY50/BW50,"-")</f>
        <v>0</v>
      </c>
      <c r="CA50" s="128"/>
      <c r="CB50" s="129">
        <f>IFERROR(CA50/BW50,"-")</f>
        <v>0</v>
      </c>
      <c r="CC50" s="130"/>
      <c r="CD50" s="130"/>
      <c r="CE50" s="130"/>
      <c r="CF50" s="131">
        <v>2</v>
      </c>
      <c r="CG50" s="132">
        <f>IF(P50=0,"",IF(CF50=0,"",(CF50/P50)))</f>
        <v>0.5</v>
      </c>
      <c r="CH50" s="133">
        <v>2</v>
      </c>
      <c r="CI50" s="134">
        <f>IFERROR(CH50/CF50,"-")</f>
        <v>1</v>
      </c>
      <c r="CJ50" s="135">
        <v>65000</v>
      </c>
      <c r="CK50" s="136">
        <f>IFERROR(CJ50/CF50,"-")</f>
        <v>32500</v>
      </c>
      <c r="CL50" s="137"/>
      <c r="CM50" s="137"/>
      <c r="CN50" s="137">
        <v>2</v>
      </c>
      <c r="CO50" s="138">
        <v>1</v>
      </c>
      <c r="CP50" s="139">
        <v>46000</v>
      </c>
      <c r="CQ50" s="139">
        <v>38000</v>
      </c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>
        <f>AB51</f>
        <v>15.175</v>
      </c>
      <c r="B51" s="346" t="s">
        <v>164</v>
      </c>
      <c r="C51" s="346"/>
      <c r="D51" s="346" t="s">
        <v>165</v>
      </c>
      <c r="E51" s="346" t="s">
        <v>166</v>
      </c>
      <c r="F51" s="346" t="s">
        <v>66</v>
      </c>
      <c r="G51" s="88" t="s">
        <v>167</v>
      </c>
      <c r="H51" s="88" t="s">
        <v>68</v>
      </c>
      <c r="I51" s="348" t="s">
        <v>168</v>
      </c>
      <c r="J51" s="329">
        <v>120000</v>
      </c>
      <c r="K51" s="79">
        <v>29</v>
      </c>
      <c r="L51" s="79">
        <v>0</v>
      </c>
      <c r="M51" s="79">
        <v>137</v>
      </c>
      <c r="N51" s="89">
        <v>12</v>
      </c>
      <c r="O51" s="90">
        <v>0</v>
      </c>
      <c r="P51" s="91">
        <f>N51+O51</f>
        <v>12</v>
      </c>
      <c r="Q51" s="80">
        <f>IFERROR(P51/M51,"-")</f>
        <v>0.087591240875912</v>
      </c>
      <c r="R51" s="79">
        <v>1</v>
      </c>
      <c r="S51" s="79">
        <v>4</v>
      </c>
      <c r="T51" s="80">
        <f>IFERROR(R51/(P51),"-")</f>
        <v>0.083333333333333</v>
      </c>
      <c r="U51" s="335">
        <f>IFERROR(J51/SUM(N51:O52),"-")</f>
        <v>7058.8235294118</v>
      </c>
      <c r="V51" s="82">
        <v>2</v>
      </c>
      <c r="W51" s="80">
        <f>IF(P51=0,"-",V51/P51)</f>
        <v>0.16666666666667</v>
      </c>
      <c r="X51" s="334">
        <v>1821000</v>
      </c>
      <c r="Y51" s="335">
        <f>IFERROR(X51/P51,"-")</f>
        <v>151750</v>
      </c>
      <c r="Z51" s="335">
        <f>IFERROR(X51/V51,"-")</f>
        <v>910500</v>
      </c>
      <c r="AA51" s="329">
        <f>SUM(X51:X52)-SUM(J51:J52)</f>
        <v>1701000</v>
      </c>
      <c r="AB51" s="83">
        <f>SUM(X51:X52)/SUM(J51:J52)</f>
        <v>15.175</v>
      </c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>
        <v>2</v>
      </c>
      <c r="AN51" s="99">
        <f>IF(P51=0,"",IF(AM51=0,"",(AM51/P51)))</f>
        <v>0.16666666666667</v>
      </c>
      <c r="AO51" s="98"/>
      <c r="AP51" s="100">
        <f>IFERROR(AO51/AM51,"-")</f>
        <v>0</v>
      </c>
      <c r="AQ51" s="101"/>
      <c r="AR51" s="102">
        <f>IFERROR(AQ51/AM51,"-")</f>
        <v>0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>
        <v>3</v>
      </c>
      <c r="BF51" s="111">
        <f>IF(P51=0,"",IF(BE51=0,"",(BE51/P51)))</f>
        <v>0.25</v>
      </c>
      <c r="BG51" s="110"/>
      <c r="BH51" s="112">
        <f>IFERROR(BG51/BE51,"-")</f>
        <v>0</v>
      </c>
      <c r="BI51" s="113"/>
      <c r="BJ51" s="114">
        <f>IFERROR(BI51/BE51,"-")</f>
        <v>0</v>
      </c>
      <c r="BK51" s="115"/>
      <c r="BL51" s="115"/>
      <c r="BM51" s="115"/>
      <c r="BN51" s="117">
        <v>3</v>
      </c>
      <c r="BO51" s="118">
        <f>IF(P51=0,"",IF(BN51=0,"",(BN51/P51)))</f>
        <v>0.25</v>
      </c>
      <c r="BP51" s="119">
        <v>1</v>
      </c>
      <c r="BQ51" s="120">
        <f>IFERROR(BP51/BN51,"-")</f>
        <v>0.33333333333333</v>
      </c>
      <c r="BR51" s="121">
        <v>3000</v>
      </c>
      <c r="BS51" s="122">
        <f>IFERROR(BR51/BN51,"-")</f>
        <v>1000</v>
      </c>
      <c r="BT51" s="123">
        <v>1</v>
      </c>
      <c r="BU51" s="123"/>
      <c r="BV51" s="123"/>
      <c r="BW51" s="124">
        <v>3</v>
      </c>
      <c r="BX51" s="125">
        <f>IF(P51=0,"",IF(BW51=0,"",(BW51/P51)))</f>
        <v>0.25</v>
      </c>
      <c r="BY51" s="126"/>
      <c r="BZ51" s="127">
        <f>IFERROR(BY51/BW51,"-")</f>
        <v>0</v>
      </c>
      <c r="CA51" s="128"/>
      <c r="CB51" s="129">
        <f>IFERROR(CA51/BW51,"-")</f>
        <v>0</v>
      </c>
      <c r="CC51" s="130"/>
      <c r="CD51" s="130"/>
      <c r="CE51" s="130"/>
      <c r="CF51" s="131">
        <v>1</v>
      </c>
      <c r="CG51" s="132">
        <f>IF(P51=0,"",IF(CF51=0,"",(CF51/P51)))</f>
        <v>0.083333333333333</v>
      </c>
      <c r="CH51" s="133">
        <v>1</v>
      </c>
      <c r="CI51" s="134">
        <f>IFERROR(CH51/CF51,"-")</f>
        <v>1</v>
      </c>
      <c r="CJ51" s="135">
        <v>1818000</v>
      </c>
      <c r="CK51" s="136">
        <f>IFERROR(CJ51/CF51,"-")</f>
        <v>1818000</v>
      </c>
      <c r="CL51" s="137"/>
      <c r="CM51" s="137"/>
      <c r="CN51" s="137">
        <v>1</v>
      </c>
      <c r="CO51" s="138">
        <v>2</v>
      </c>
      <c r="CP51" s="139">
        <v>1821000</v>
      </c>
      <c r="CQ51" s="139">
        <v>1818000</v>
      </c>
      <c r="CR51" s="139"/>
      <c r="CS51" s="140" t="str">
        <f>IF(AND(CQ51=0,CR51=0),"",IF(AND(CQ51&lt;=100000,CR51&lt;=100000),"",IF(CQ51/CP51&gt;0.7,"男高",IF(CR51/CP51&gt;0.7,"女高",""))))</f>
        <v>男高</v>
      </c>
    </row>
    <row r="52" spans="1:98">
      <c r="A52" s="78"/>
      <c r="B52" s="346" t="s">
        <v>169</v>
      </c>
      <c r="C52" s="346"/>
      <c r="D52" s="346" t="s">
        <v>165</v>
      </c>
      <c r="E52" s="346" t="s">
        <v>166</v>
      </c>
      <c r="F52" s="346" t="s">
        <v>79</v>
      </c>
      <c r="G52" s="88"/>
      <c r="H52" s="88"/>
      <c r="I52" s="88"/>
      <c r="J52" s="329"/>
      <c r="K52" s="79">
        <v>46</v>
      </c>
      <c r="L52" s="79">
        <v>34</v>
      </c>
      <c r="M52" s="79">
        <v>9</v>
      </c>
      <c r="N52" s="89">
        <v>5</v>
      </c>
      <c r="O52" s="90">
        <v>0</v>
      </c>
      <c r="P52" s="91">
        <f>N52+O52</f>
        <v>5</v>
      </c>
      <c r="Q52" s="80">
        <f>IFERROR(P52/M52,"-")</f>
        <v>0.55555555555556</v>
      </c>
      <c r="R52" s="79">
        <v>0</v>
      </c>
      <c r="S52" s="79">
        <v>0</v>
      </c>
      <c r="T52" s="80">
        <f>IFERROR(R52/(P52),"-")</f>
        <v>0</v>
      </c>
      <c r="U52" s="335"/>
      <c r="V52" s="82">
        <v>0</v>
      </c>
      <c r="W52" s="80">
        <f>IF(P52=0,"-",V52/P52)</f>
        <v>0</v>
      </c>
      <c r="X52" s="334">
        <v>0</v>
      </c>
      <c r="Y52" s="335">
        <f>IFERROR(X52/P52,"-")</f>
        <v>0</v>
      </c>
      <c r="Z52" s="335" t="str">
        <f>IFERROR(X52/V52,"-")</f>
        <v>-</v>
      </c>
      <c r="AA52" s="329"/>
      <c r="AB52" s="83"/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>
        <v>1</v>
      </c>
      <c r="AN52" s="99">
        <f>IF(P52=0,"",IF(AM52=0,"",(AM52/P52)))</f>
        <v>0.2</v>
      </c>
      <c r="AO52" s="98"/>
      <c r="AP52" s="100">
        <f>IFERROR(AO52/AM52,"-")</f>
        <v>0</v>
      </c>
      <c r="AQ52" s="101"/>
      <c r="AR52" s="102">
        <f>IFERROR(AQ52/AM52,"-")</f>
        <v>0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>
        <v>1</v>
      </c>
      <c r="BF52" s="111">
        <f>IF(P52=0,"",IF(BE52=0,"",(BE52/P52)))</f>
        <v>0.2</v>
      </c>
      <c r="BG52" s="110"/>
      <c r="BH52" s="112">
        <f>IFERROR(BG52/BE52,"-")</f>
        <v>0</v>
      </c>
      <c r="BI52" s="113"/>
      <c r="BJ52" s="114">
        <f>IFERROR(BI52/BE52,"-")</f>
        <v>0</v>
      </c>
      <c r="BK52" s="115"/>
      <c r="BL52" s="115"/>
      <c r="BM52" s="115"/>
      <c r="BN52" s="117">
        <v>1</v>
      </c>
      <c r="BO52" s="118">
        <f>IF(P52=0,"",IF(BN52=0,"",(BN52/P52)))</f>
        <v>0.2</v>
      </c>
      <c r="BP52" s="119"/>
      <c r="BQ52" s="120">
        <f>IFERROR(BP52/BN52,"-")</f>
        <v>0</v>
      </c>
      <c r="BR52" s="121"/>
      <c r="BS52" s="122">
        <f>IFERROR(BR52/BN52,"-")</f>
        <v>0</v>
      </c>
      <c r="BT52" s="123"/>
      <c r="BU52" s="123"/>
      <c r="BV52" s="123"/>
      <c r="BW52" s="124">
        <v>2</v>
      </c>
      <c r="BX52" s="125">
        <f>IF(P52=0,"",IF(BW52=0,"",(BW52/P52)))</f>
        <v>0.4</v>
      </c>
      <c r="BY52" s="126"/>
      <c r="BZ52" s="127">
        <f>IFERROR(BY52/BW52,"-")</f>
        <v>0</v>
      </c>
      <c r="CA52" s="128"/>
      <c r="CB52" s="129">
        <f>IFERROR(CA52/BW52,"-")</f>
        <v>0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0</v>
      </c>
      <c r="CP52" s="139">
        <v>0</v>
      </c>
      <c r="CQ52" s="139"/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>
        <f>AB53</f>
        <v>0.39708333333333</v>
      </c>
      <c r="B53" s="346" t="s">
        <v>170</v>
      </c>
      <c r="C53" s="346"/>
      <c r="D53" s="346" t="s">
        <v>162</v>
      </c>
      <c r="E53" s="346" t="s">
        <v>88</v>
      </c>
      <c r="F53" s="346" t="s">
        <v>82</v>
      </c>
      <c r="G53" s="88" t="s">
        <v>167</v>
      </c>
      <c r="H53" s="88" t="s">
        <v>68</v>
      </c>
      <c r="I53" s="347" t="s">
        <v>91</v>
      </c>
      <c r="J53" s="329">
        <v>120000</v>
      </c>
      <c r="K53" s="79">
        <v>16</v>
      </c>
      <c r="L53" s="79">
        <v>0</v>
      </c>
      <c r="M53" s="79">
        <v>46</v>
      </c>
      <c r="N53" s="89">
        <v>8</v>
      </c>
      <c r="O53" s="90">
        <v>0</v>
      </c>
      <c r="P53" s="91">
        <f>N53+O53</f>
        <v>8</v>
      </c>
      <c r="Q53" s="80">
        <f>IFERROR(P53/M53,"-")</f>
        <v>0.17391304347826</v>
      </c>
      <c r="R53" s="79">
        <v>1</v>
      </c>
      <c r="S53" s="79">
        <v>1</v>
      </c>
      <c r="T53" s="80">
        <f>IFERROR(R53/(P53),"-")</f>
        <v>0.125</v>
      </c>
      <c r="U53" s="335">
        <f>IFERROR(J53/SUM(N53:O54),"-")</f>
        <v>12000</v>
      </c>
      <c r="V53" s="82">
        <v>1</v>
      </c>
      <c r="W53" s="80">
        <f>IF(P53=0,"-",V53/P53)</f>
        <v>0.125</v>
      </c>
      <c r="X53" s="334">
        <v>47650</v>
      </c>
      <c r="Y53" s="335">
        <f>IFERROR(X53/P53,"-")</f>
        <v>5956.25</v>
      </c>
      <c r="Z53" s="335">
        <f>IFERROR(X53/V53,"-")</f>
        <v>47650</v>
      </c>
      <c r="AA53" s="329">
        <f>SUM(X53:X54)-SUM(J53:J54)</f>
        <v>-72350</v>
      </c>
      <c r="AB53" s="83">
        <f>SUM(X53:X54)/SUM(J53:J54)</f>
        <v>0.39708333333333</v>
      </c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>
        <v>1</v>
      </c>
      <c r="AW53" s="105">
        <f>IF(P53=0,"",IF(AV53=0,"",(AV53/P53)))</f>
        <v>0.125</v>
      </c>
      <c r="AX53" s="104"/>
      <c r="AY53" s="106">
        <f>IFERROR(AX53/AV53,"-")</f>
        <v>0</v>
      </c>
      <c r="AZ53" s="107"/>
      <c r="BA53" s="108">
        <f>IFERROR(AZ53/AV53,"-")</f>
        <v>0</v>
      </c>
      <c r="BB53" s="109"/>
      <c r="BC53" s="109"/>
      <c r="BD53" s="109"/>
      <c r="BE53" s="110">
        <v>3</v>
      </c>
      <c r="BF53" s="111">
        <f>IF(P53=0,"",IF(BE53=0,"",(BE53/P53)))</f>
        <v>0.375</v>
      </c>
      <c r="BG53" s="110">
        <v>1</v>
      </c>
      <c r="BH53" s="112">
        <f>IFERROR(BG53/BE53,"-")</f>
        <v>0.33333333333333</v>
      </c>
      <c r="BI53" s="113">
        <v>3000</v>
      </c>
      <c r="BJ53" s="114">
        <f>IFERROR(BI53/BE53,"-")</f>
        <v>1000</v>
      </c>
      <c r="BK53" s="115">
        <v>1</v>
      </c>
      <c r="BL53" s="115"/>
      <c r="BM53" s="115"/>
      <c r="BN53" s="117">
        <v>3</v>
      </c>
      <c r="BO53" s="118">
        <f>IF(P53=0,"",IF(BN53=0,"",(BN53/P53)))</f>
        <v>0.375</v>
      </c>
      <c r="BP53" s="119"/>
      <c r="BQ53" s="120">
        <f>IFERROR(BP53/BN53,"-")</f>
        <v>0</v>
      </c>
      <c r="BR53" s="121"/>
      <c r="BS53" s="122">
        <f>IFERROR(BR53/BN53,"-")</f>
        <v>0</v>
      </c>
      <c r="BT53" s="123"/>
      <c r="BU53" s="123"/>
      <c r="BV53" s="123"/>
      <c r="BW53" s="124">
        <v>1</v>
      </c>
      <c r="BX53" s="125">
        <f>IF(P53=0,"",IF(BW53=0,"",(BW53/P53)))</f>
        <v>0.125</v>
      </c>
      <c r="BY53" s="126">
        <v>1</v>
      </c>
      <c r="BZ53" s="127">
        <f>IFERROR(BY53/BW53,"-")</f>
        <v>1</v>
      </c>
      <c r="CA53" s="128">
        <v>44650</v>
      </c>
      <c r="CB53" s="129">
        <f>IFERROR(CA53/BW53,"-")</f>
        <v>44650</v>
      </c>
      <c r="CC53" s="130"/>
      <c r="CD53" s="130"/>
      <c r="CE53" s="130">
        <v>1</v>
      </c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1</v>
      </c>
      <c r="CP53" s="139">
        <v>47650</v>
      </c>
      <c r="CQ53" s="139">
        <v>44650</v>
      </c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346" t="s">
        <v>171</v>
      </c>
      <c r="C54" s="346"/>
      <c r="D54" s="346" t="s">
        <v>162</v>
      </c>
      <c r="E54" s="346" t="s">
        <v>88</v>
      </c>
      <c r="F54" s="346" t="s">
        <v>79</v>
      </c>
      <c r="G54" s="88"/>
      <c r="H54" s="88"/>
      <c r="I54" s="88"/>
      <c r="J54" s="329"/>
      <c r="K54" s="79">
        <v>22</v>
      </c>
      <c r="L54" s="79">
        <v>14</v>
      </c>
      <c r="M54" s="79">
        <v>2</v>
      </c>
      <c r="N54" s="89">
        <v>2</v>
      </c>
      <c r="O54" s="90">
        <v>0</v>
      </c>
      <c r="P54" s="91">
        <f>N54+O54</f>
        <v>2</v>
      </c>
      <c r="Q54" s="80">
        <f>IFERROR(P54/M54,"-")</f>
        <v>1</v>
      </c>
      <c r="R54" s="79">
        <v>1</v>
      </c>
      <c r="S54" s="79">
        <v>1</v>
      </c>
      <c r="T54" s="80">
        <f>IFERROR(R54/(P54),"-")</f>
        <v>0.5</v>
      </c>
      <c r="U54" s="335"/>
      <c r="V54" s="82">
        <v>0</v>
      </c>
      <c r="W54" s="80">
        <f>IF(P54=0,"-",V54/P54)</f>
        <v>0</v>
      </c>
      <c r="X54" s="334">
        <v>0</v>
      </c>
      <c r="Y54" s="335">
        <f>IFERROR(X54/P54,"-")</f>
        <v>0</v>
      </c>
      <c r="Z54" s="335" t="str">
        <f>IFERROR(X54/V54,"-")</f>
        <v>-</v>
      </c>
      <c r="AA54" s="329"/>
      <c r="AB54" s="83"/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>
        <f>IF(P54=0,"",IF(BE54=0,"",(BE54/P54)))</f>
        <v>0</v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>
        <v>1</v>
      </c>
      <c r="BO54" s="118">
        <f>IF(P54=0,"",IF(BN54=0,"",(BN54/P54)))</f>
        <v>0.5</v>
      </c>
      <c r="BP54" s="119"/>
      <c r="BQ54" s="120">
        <f>IFERROR(BP54/BN54,"-")</f>
        <v>0</v>
      </c>
      <c r="BR54" s="121"/>
      <c r="BS54" s="122">
        <f>IFERROR(BR54/BN54,"-")</f>
        <v>0</v>
      </c>
      <c r="BT54" s="123"/>
      <c r="BU54" s="123"/>
      <c r="BV54" s="123"/>
      <c r="BW54" s="124">
        <v>1</v>
      </c>
      <c r="BX54" s="125">
        <f>IF(P54=0,"",IF(BW54=0,"",(BW54/P54)))</f>
        <v>0.5</v>
      </c>
      <c r="BY54" s="126"/>
      <c r="BZ54" s="127">
        <f>IFERROR(BY54/BW54,"-")</f>
        <v>0</v>
      </c>
      <c r="CA54" s="128"/>
      <c r="CB54" s="129">
        <f>IFERROR(CA54/BW54,"-")</f>
        <v>0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0</v>
      </c>
      <c r="CP54" s="139">
        <v>0</v>
      </c>
      <c r="CQ54" s="139"/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>
        <f>AB55</f>
        <v>0</v>
      </c>
      <c r="B55" s="346" t="s">
        <v>172</v>
      </c>
      <c r="C55" s="346"/>
      <c r="D55" s="346" t="s">
        <v>162</v>
      </c>
      <c r="E55" s="346" t="s">
        <v>88</v>
      </c>
      <c r="F55" s="346" t="s">
        <v>82</v>
      </c>
      <c r="G55" s="88" t="s">
        <v>173</v>
      </c>
      <c r="H55" s="88" t="s">
        <v>90</v>
      </c>
      <c r="I55" s="347" t="s">
        <v>159</v>
      </c>
      <c r="J55" s="329">
        <v>80000</v>
      </c>
      <c r="K55" s="79">
        <v>9</v>
      </c>
      <c r="L55" s="79">
        <v>0</v>
      </c>
      <c r="M55" s="79">
        <v>17</v>
      </c>
      <c r="N55" s="89">
        <v>2</v>
      </c>
      <c r="O55" s="90">
        <v>0</v>
      </c>
      <c r="P55" s="91">
        <f>N55+O55</f>
        <v>2</v>
      </c>
      <c r="Q55" s="80">
        <f>IFERROR(P55/M55,"-")</f>
        <v>0.11764705882353</v>
      </c>
      <c r="R55" s="79">
        <v>0</v>
      </c>
      <c r="S55" s="79">
        <v>0</v>
      </c>
      <c r="T55" s="80">
        <f>IFERROR(R55/(P55),"-")</f>
        <v>0</v>
      </c>
      <c r="U55" s="335">
        <f>IFERROR(J55/SUM(N55:O56),"-")</f>
        <v>20000</v>
      </c>
      <c r="V55" s="82">
        <v>0</v>
      </c>
      <c r="W55" s="80">
        <f>IF(P55=0,"-",V55/P55)</f>
        <v>0</v>
      </c>
      <c r="X55" s="334">
        <v>0</v>
      </c>
      <c r="Y55" s="335">
        <f>IFERROR(X55/P55,"-")</f>
        <v>0</v>
      </c>
      <c r="Z55" s="335" t="str">
        <f>IFERROR(X55/V55,"-")</f>
        <v>-</v>
      </c>
      <c r="AA55" s="329">
        <f>SUM(X55:X56)-SUM(J55:J56)</f>
        <v>-80000</v>
      </c>
      <c r="AB55" s="83">
        <f>SUM(X55:X56)/SUM(J55:J56)</f>
        <v>0</v>
      </c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/>
      <c r="BF55" s="111">
        <f>IF(P55=0,"",IF(BE55=0,"",(BE55/P55)))</f>
        <v>0</v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>
        <v>2</v>
      </c>
      <c r="BO55" s="118">
        <f>IF(P55=0,"",IF(BN55=0,"",(BN55/P55)))</f>
        <v>1</v>
      </c>
      <c r="BP55" s="119"/>
      <c r="BQ55" s="120">
        <f>IFERROR(BP55/BN55,"-")</f>
        <v>0</v>
      </c>
      <c r="BR55" s="121"/>
      <c r="BS55" s="122">
        <f>IFERROR(BR55/BN55,"-")</f>
        <v>0</v>
      </c>
      <c r="BT55" s="123"/>
      <c r="BU55" s="123"/>
      <c r="BV55" s="123"/>
      <c r="BW55" s="124"/>
      <c r="BX55" s="125">
        <f>IF(P55=0,"",IF(BW55=0,"",(BW55/P55)))</f>
        <v>0</v>
      </c>
      <c r="BY55" s="126"/>
      <c r="BZ55" s="127" t="str">
        <f>IFERROR(BY55/BW55,"-")</f>
        <v>-</v>
      </c>
      <c r="CA55" s="128"/>
      <c r="CB55" s="129" t="str">
        <f>IFERROR(CA55/BW55,"-")</f>
        <v>-</v>
      </c>
      <c r="CC55" s="130"/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/>
      <c r="B56" s="346" t="s">
        <v>174</v>
      </c>
      <c r="C56" s="346"/>
      <c r="D56" s="346" t="s">
        <v>162</v>
      </c>
      <c r="E56" s="346" t="s">
        <v>88</v>
      </c>
      <c r="F56" s="346" t="s">
        <v>79</v>
      </c>
      <c r="G56" s="88"/>
      <c r="H56" s="88"/>
      <c r="I56" s="88"/>
      <c r="J56" s="329"/>
      <c r="K56" s="79">
        <v>9</v>
      </c>
      <c r="L56" s="79">
        <v>8</v>
      </c>
      <c r="M56" s="79">
        <v>1</v>
      </c>
      <c r="N56" s="89">
        <v>1</v>
      </c>
      <c r="O56" s="90">
        <v>1</v>
      </c>
      <c r="P56" s="91">
        <f>N56+O56</f>
        <v>2</v>
      </c>
      <c r="Q56" s="80">
        <f>IFERROR(P56/M56,"-")</f>
        <v>2</v>
      </c>
      <c r="R56" s="79">
        <v>0</v>
      </c>
      <c r="S56" s="79">
        <v>0</v>
      </c>
      <c r="T56" s="80">
        <f>IFERROR(R56/(P56),"-")</f>
        <v>0</v>
      </c>
      <c r="U56" s="335"/>
      <c r="V56" s="82">
        <v>0</v>
      </c>
      <c r="W56" s="80">
        <f>IF(P56=0,"-",V56/P56)</f>
        <v>0</v>
      </c>
      <c r="X56" s="334">
        <v>0</v>
      </c>
      <c r="Y56" s="335">
        <f>IFERROR(X56/P56,"-")</f>
        <v>0</v>
      </c>
      <c r="Z56" s="335" t="str">
        <f>IFERROR(X56/V56,"-")</f>
        <v>-</v>
      </c>
      <c r="AA56" s="329"/>
      <c r="AB56" s="83"/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>
        <v>1</v>
      </c>
      <c r="AN56" s="99">
        <f>IF(P56=0,"",IF(AM56=0,"",(AM56/P56)))</f>
        <v>0.5</v>
      </c>
      <c r="AO56" s="98"/>
      <c r="AP56" s="100">
        <f>IFERROR(AO56/AM56,"-")</f>
        <v>0</v>
      </c>
      <c r="AQ56" s="101"/>
      <c r="AR56" s="102">
        <f>IFERROR(AQ56/AM56,"-")</f>
        <v>0</v>
      </c>
      <c r="AS56" s="103"/>
      <c r="AT56" s="103"/>
      <c r="AU56" s="103"/>
      <c r="AV56" s="104">
        <v>1</v>
      </c>
      <c r="AW56" s="105">
        <f>IF(P56=0,"",IF(AV56=0,"",(AV56/P56)))</f>
        <v>0.5</v>
      </c>
      <c r="AX56" s="104"/>
      <c r="AY56" s="106">
        <f>IFERROR(AX56/AV56,"-")</f>
        <v>0</v>
      </c>
      <c r="AZ56" s="107"/>
      <c r="BA56" s="108">
        <f>IFERROR(AZ56/AV56,"-")</f>
        <v>0</v>
      </c>
      <c r="BB56" s="109"/>
      <c r="BC56" s="109"/>
      <c r="BD56" s="109"/>
      <c r="BE56" s="110"/>
      <c r="BF56" s="111">
        <f>IF(P56=0,"",IF(BE56=0,"",(BE56/P56)))</f>
        <v>0</v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/>
      <c r="BO56" s="118">
        <f>IF(P56=0,"",IF(BN56=0,"",(BN56/P56)))</f>
        <v>0</v>
      </c>
      <c r="BP56" s="119"/>
      <c r="BQ56" s="120" t="str">
        <f>IFERROR(BP56/BN56,"-")</f>
        <v>-</v>
      </c>
      <c r="BR56" s="121"/>
      <c r="BS56" s="122" t="str">
        <f>IFERROR(BR56/BN56,"-")</f>
        <v>-</v>
      </c>
      <c r="BT56" s="123"/>
      <c r="BU56" s="123"/>
      <c r="BV56" s="123"/>
      <c r="BW56" s="124"/>
      <c r="BX56" s="125">
        <f>IF(P56=0,"",IF(BW56=0,"",(BW56/P56)))</f>
        <v>0</v>
      </c>
      <c r="BY56" s="126"/>
      <c r="BZ56" s="127" t="str">
        <f>IFERROR(BY56/BW56,"-")</f>
        <v>-</v>
      </c>
      <c r="CA56" s="128"/>
      <c r="CB56" s="129" t="str">
        <f>IFERROR(CA56/BW56,"-")</f>
        <v>-</v>
      </c>
      <c r="CC56" s="130"/>
      <c r="CD56" s="130"/>
      <c r="CE56" s="130"/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0</v>
      </c>
      <c r="CP56" s="139">
        <v>0</v>
      </c>
      <c r="CQ56" s="139"/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>
        <f>AB57</f>
        <v>0.15</v>
      </c>
      <c r="B57" s="346" t="s">
        <v>175</v>
      </c>
      <c r="C57" s="346"/>
      <c r="D57" s="346" t="s">
        <v>176</v>
      </c>
      <c r="E57" s="346" t="s">
        <v>177</v>
      </c>
      <c r="F57" s="346" t="s">
        <v>66</v>
      </c>
      <c r="G57" s="88" t="s">
        <v>167</v>
      </c>
      <c r="H57" s="88" t="s">
        <v>178</v>
      </c>
      <c r="I57" s="347" t="s">
        <v>159</v>
      </c>
      <c r="J57" s="329">
        <v>100000</v>
      </c>
      <c r="K57" s="79">
        <v>5</v>
      </c>
      <c r="L57" s="79">
        <v>0</v>
      </c>
      <c r="M57" s="79">
        <v>25</v>
      </c>
      <c r="N57" s="89">
        <v>3</v>
      </c>
      <c r="O57" s="90">
        <v>0</v>
      </c>
      <c r="P57" s="91">
        <f>N57+O57</f>
        <v>3</v>
      </c>
      <c r="Q57" s="80">
        <f>IFERROR(P57/M57,"-")</f>
        <v>0.12</v>
      </c>
      <c r="R57" s="79">
        <v>0</v>
      </c>
      <c r="S57" s="79">
        <v>0</v>
      </c>
      <c r="T57" s="80">
        <f>IFERROR(R57/(P57),"-")</f>
        <v>0</v>
      </c>
      <c r="U57" s="335">
        <f>IFERROR(J57/SUM(N57:O61),"-")</f>
        <v>12500</v>
      </c>
      <c r="V57" s="82">
        <v>0</v>
      </c>
      <c r="W57" s="80">
        <f>IF(P57=0,"-",V57/P57)</f>
        <v>0</v>
      </c>
      <c r="X57" s="334">
        <v>0</v>
      </c>
      <c r="Y57" s="335">
        <f>IFERROR(X57/P57,"-")</f>
        <v>0</v>
      </c>
      <c r="Z57" s="335" t="str">
        <f>IFERROR(X57/V57,"-")</f>
        <v>-</v>
      </c>
      <c r="AA57" s="329">
        <f>SUM(X57:X61)-SUM(J57:J61)</f>
        <v>-85000</v>
      </c>
      <c r="AB57" s="83">
        <f>SUM(X57:X61)/SUM(J57:J61)</f>
        <v>0.15</v>
      </c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>
        <v>1</v>
      </c>
      <c r="AN57" s="99">
        <f>IF(P57=0,"",IF(AM57=0,"",(AM57/P57)))</f>
        <v>0.33333333333333</v>
      </c>
      <c r="AO57" s="98"/>
      <c r="AP57" s="100">
        <f>IFERROR(AO57/AM57,"-")</f>
        <v>0</v>
      </c>
      <c r="AQ57" s="101"/>
      <c r="AR57" s="102">
        <f>IFERROR(AQ57/AM57,"-")</f>
        <v>0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>
        <f>IF(P57=0,"",IF(BE57=0,"",(BE57/P57)))</f>
        <v>0</v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>
        <v>1</v>
      </c>
      <c r="BO57" s="118">
        <f>IF(P57=0,"",IF(BN57=0,"",(BN57/P57)))</f>
        <v>0.33333333333333</v>
      </c>
      <c r="BP57" s="119"/>
      <c r="BQ57" s="120">
        <f>IFERROR(BP57/BN57,"-")</f>
        <v>0</v>
      </c>
      <c r="BR57" s="121"/>
      <c r="BS57" s="122">
        <f>IFERROR(BR57/BN57,"-")</f>
        <v>0</v>
      </c>
      <c r="BT57" s="123"/>
      <c r="BU57" s="123"/>
      <c r="BV57" s="123"/>
      <c r="BW57" s="124">
        <v>1</v>
      </c>
      <c r="BX57" s="125">
        <f>IF(P57=0,"",IF(BW57=0,"",(BW57/P57)))</f>
        <v>0.33333333333333</v>
      </c>
      <c r="BY57" s="126"/>
      <c r="BZ57" s="127">
        <f>IFERROR(BY57/BW57,"-")</f>
        <v>0</v>
      </c>
      <c r="CA57" s="128"/>
      <c r="CB57" s="129">
        <f>IFERROR(CA57/BW57,"-")</f>
        <v>0</v>
      </c>
      <c r="CC57" s="130"/>
      <c r="CD57" s="130"/>
      <c r="CE57" s="130"/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/>
      <c r="B58" s="346" t="s">
        <v>179</v>
      </c>
      <c r="C58" s="346"/>
      <c r="D58" s="346" t="s">
        <v>180</v>
      </c>
      <c r="E58" s="346" t="s">
        <v>181</v>
      </c>
      <c r="F58" s="346" t="s">
        <v>82</v>
      </c>
      <c r="G58" s="88" t="s">
        <v>167</v>
      </c>
      <c r="H58" s="88" t="s">
        <v>178</v>
      </c>
      <c r="I58" s="348" t="s">
        <v>84</v>
      </c>
      <c r="J58" s="329"/>
      <c r="K58" s="79">
        <v>1</v>
      </c>
      <c r="L58" s="79">
        <v>0</v>
      </c>
      <c r="M58" s="79">
        <v>35</v>
      </c>
      <c r="N58" s="89">
        <v>0</v>
      </c>
      <c r="O58" s="90">
        <v>0</v>
      </c>
      <c r="P58" s="91">
        <f>N58+O58</f>
        <v>0</v>
      </c>
      <c r="Q58" s="80">
        <f>IFERROR(P58/M58,"-")</f>
        <v>0</v>
      </c>
      <c r="R58" s="79">
        <v>0</v>
      </c>
      <c r="S58" s="79">
        <v>0</v>
      </c>
      <c r="T58" s="80" t="str">
        <f>IFERROR(R58/(P58),"-")</f>
        <v>-</v>
      </c>
      <c r="U58" s="335"/>
      <c r="V58" s="82">
        <v>0</v>
      </c>
      <c r="W58" s="80" t="str">
        <f>IF(P58=0,"-",V58/P58)</f>
        <v>-</v>
      </c>
      <c r="X58" s="334">
        <v>0</v>
      </c>
      <c r="Y58" s="335" t="str">
        <f>IFERROR(X58/P58,"-")</f>
        <v>-</v>
      </c>
      <c r="Z58" s="335" t="str">
        <f>IFERROR(X58/V58,"-")</f>
        <v>-</v>
      </c>
      <c r="AA58" s="329"/>
      <c r="AB58" s="83"/>
      <c r="AC58" s="77"/>
      <c r="AD58" s="92"/>
      <c r="AE58" s="93" t="str">
        <f>IF(P58=0,"",IF(AD58=0,"",(AD58/P58)))</f>
        <v/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 t="str">
        <f>IF(P58=0,"",IF(AM58=0,"",(AM58/P58)))</f>
        <v/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 t="str">
        <f>IF(P58=0,"",IF(AV58=0,"",(AV58/P58)))</f>
        <v/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 t="str">
        <f>IF(P58=0,"",IF(BE58=0,"",(BE58/P58)))</f>
        <v/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/>
      <c r="BO58" s="118" t="str">
        <f>IF(P58=0,"",IF(BN58=0,"",(BN58/P58)))</f>
        <v/>
      </c>
      <c r="BP58" s="119"/>
      <c r="BQ58" s="120" t="str">
        <f>IFERROR(BP58/BN58,"-")</f>
        <v>-</v>
      </c>
      <c r="BR58" s="121"/>
      <c r="BS58" s="122" t="str">
        <f>IFERROR(BR58/BN58,"-")</f>
        <v>-</v>
      </c>
      <c r="BT58" s="123"/>
      <c r="BU58" s="123"/>
      <c r="BV58" s="123"/>
      <c r="BW58" s="124"/>
      <c r="BX58" s="125" t="str">
        <f>IF(P58=0,"",IF(BW58=0,"",(BW58/P58)))</f>
        <v/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/>
      <c r="CG58" s="132" t="str">
        <f>IF(P58=0,"",IF(CF58=0,"",(CF58/P58)))</f>
        <v/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346" t="s">
        <v>182</v>
      </c>
      <c r="C59" s="346"/>
      <c r="D59" s="346" t="s">
        <v>183</v>
      </c>
      <c r="E59" s="346" t="s">
        <v>184</v>
      </c>
      <c r="F59" s="346" t="s">
        <v>66</v>
      </c>
      <c r="G59" s="88" t="s">
        <v>167</v>
      </c>
      <c r="H59" s="88" t="s">
        <v>178</v>
      </c>
      <c r="I59" s="347" t="s">
        <v>91</v>
      </c>
      <c r="J59" s="329"/>
      <c r="K59" s="79">
        <v>0</v>
      </c>
      <c r="L59" s="79">
        <v>0</v>
      </c>
      <c r="M59" s="79">
        <v>34</v>
      </c>
      <c r="N59" s="89">
        <v>0</v>
      </c>
      <c r="O59" s="90">
        <v>0</v>
      </c>
      <c r="P59" s="91">
        <f>N59+O59</f>
        <v>0</v>
      </c>
      <c r="Q59" s="80">
        <f>IFERROR(P59/M59,"-")</f>
        <v>0</v>
      </c>
      <c r="R59" s="79">
        <v>0</v>
      </c>
      <c r="S59" s="79">
        <v>0</v>
      </c>
      <c r="T59" s="80" t="str">
        <f>IFERROR(R59/(P59),"-")</f>
        <v>-</v>
      </c>
      <c r="U59" s="335"/>
      <c r="V59" s="82">
        <v>0</v>
      </c>
      <c r="W59" s="80" t="str">
        <f>IF(P59=0,"-",V59/P59)</f>
        <v>-</v>
      </c>
      <c r="X59" s="334">
        <v>0</v>
      </c>
      <c r="Y59" s="335" t="str">
        <f>IFERROR(X59/P59,"-")</f>
        <v>-</v>
      </c>
      <c r="Z59" s="335" t="str">
        <f>IFERROR(X59/V59,"-")</f>
        <v>-</v>
      </c>
      <c r="AA59" s="329"/>
      <c r="AB59" s="83"/>
      <c r="AC59" s="77"/>
      <c r="AD59" s="92"/>
      <c r="AE59" s="93" t="str">
        <f>IF(P59=0,"",IF(AD59=0,"",(AD59/P59)))</f>
        <v/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 t="str">
        <f>IF(P59=0,"",IF(AM59=0,"",(AM59/P59)))</f>
        <v/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 t="str">
        <f>IF(P59=0,"",IF(AV59=0,"",(AV59/P59)))</f>
        <v/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 t="str">
        <f>IF(P59=0,"",IF(BE59=0,"",(BE59/P59)))</f>
        <v/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/>
      <c r="BO59" s="118" t="str">
        <f>IF(P59=0,"",IF(BN59=0,"",(BN59/P59)))</f>
        <v/>
      </c>
      <c r="BP59" s="119"/>
      <c r="BQ59" s="120" t="str">
        <f>IFERROR(BP59/BN59,"-")</f>
        <v>-</v>
      </c>
      <c r="BR59" s="121"/>
      <c r="BS59" s="122" t="str">
        <f>IFERROR(BR59/BN59,"-")</f>
        <v>-</v>
      </c>
      <c r="BT59" s="123"/>
      <c r="BU59" s="123"/>
      <c r="BV59" s="123"/>
      <c r="BW59" s="124"/>
      <c r="BX59" s="125" t="str">
        <f>IF(P59=0,"",IF(BW59=0,"",(BW59/P59)))</f>
        <v/>
      </c>
      <c r="BY59" s="126"/>
      <c r="BZ59" s="127" t="str">
        <f>IFERROR(BY59/BW59,"-")</f>
        <v>-</v>
      </c>
      <c r="CA59" s="128"/>
      <c r="CB59" s="129" t="str">
        <f>IFERROR(CA59/BW59,"-")</f>
        <v>-</v>
      </c>
      <c r="CC59" s="130"/>
      <c r="CD59" s="130"/>
      <c r="CE59" s="130"/>
      <c r="CF59" s="131"/>
      <c r="CG59" s="132" t="str">
        <f>IF(P59=0,"",IF(CF59=0,"",(CF59/P59)))</f>
        <v/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0</v>
      </c>
      <c r="CP59" s="139">
        <v>0</v>
      </c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/>
      <c r="B60" s="346" t="s">
        <v>185</v>
      </c>
      <c r="C60" s="346"/>
      <c r="D60" s="346" t="s">
        <v>186</v>
      </c>
      <c r="E60" s="346" t="s">
        <v>187</v>
      </c>
      <c r="F60" s="346" t="s">
        <v>82</v>
      </c>
      <c r="G60" s="88" t="s">
        <v>167</v>
      </c>
      <c r="H60" s="88" t="s">
        <v>178</v>
      </c>
      <c r="I60" s="348" t="s">
        <v>96</v>
      </c>
      <c r="J60" s="329"/>
      <c r="K60" s="79">
        <v>5</v>
      </c>
      <c r="L60" s="79">
        <v>0</v>
      </c>
      <c r="M60" s="79">
        <v>55</v>
      </c>
      <c r="N60" s="89">
        <v>3</v>
      </c>
      <c r="O60" s="90">
        <v>0</v>
      </c>
      <c r="P60" s="91">
        <f>N60+O60</f>
        <v>3</v>
      </c>
      <c r="Q60" s="80">
        <f>IFERROR(P60/M60,"-")</f>
        <v>0.054545454545455</v>
      </c>
      <c r="R60" s="79">
        <v>0</v>
      </c>
      <c r="S60" s="79">
        <v>0</v>
      </c>
      <c r="T60" s="80">
        <f>IFERROR(R60/(P60),"-")</f>
        <v>0</v>
      </c>
      <c r="U60" s="335"/>
      <c r="V60" s="82">
        <v>0</v>
      </c>
      <c r="W60" s="80">
        <f>IF(P60=0,"-",V60/P60)</f>
        <v>0</v>
      </c>
      <c r="X60" s="334">
        <v>0</v>
      </c>
      <c r="Y60" s="335">
        <f>IFERROR(X60/P60,"-")</f>
        <v>0</v>
      </c>
      <c r="Z60" s="335" t="str">
        <f>IFERROR(X60/V60,"-")</f>
        <v>-</v>
      </c>
      <c r="AA60" s="329"/>
      <c r="AB60" s="83"/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>
        <v>1</v>
      </c>
      <c r="BF60" s="111">
        <f>IF(P60=0,"",IF(BE60=0,"",(BE60/P60)))</f>
        <v>0.33333333333333</v>
      </c>
      <c r="BG60" s="110"/>
      <c r="BH60" s="112">
        <f>IFERROR(BG60/BE60,"-")</f>
        <v>0</v>
      </c>
      <c r="BI60" s="113"/>
      <c r="BJ60" s="114">
        <f>IFERROR(BI60/BE60,"-")</f>
        <v>0</v>
      </c>
      <c r="BK60" s="115"/>
      <c r="BL60" s="115"/>
      <c r="BM60" s="115"/>
      <c r="BN60" s="117">
        <v>2</v>
      </c>
      <c r="BO60" s="118">
        <f>IF(P60=0,"",IF(BN60=0,"",(BN60/P60)))</f>
        <v>0.66666666666667</v>
      </c>
      <c r="BP60" s="119"/>
      <c r="BQ60" s="120">
        <f>IFERROR(BP60/BN60,"-")</f>
        <v>0</v>
      </c>
      <c r="BR60" s="121"/>
      <c r="BS60" s="122">
        <f>IFERROR(BR60/BN60,"-")</f>
        <v>0</v>
      </c>
      <c r="BT60" s="123"/>
      <c r="BU60" s="123"/>
      <c r="BV60" s="123"/>
      <c r="BW60" s="124"/>
      <c r="BX60" s="125">
        <f>IF(P60=0,"",IF(BW60=0,"",(BW60/P60)))</f>
        <v>0</v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346" t="s">
        <v>188</v>
      </c>
      <c r="C61" s="346"/>
      <c r="D61" s="346" t="s">
        <v>78</v>
      </c>
      <c r="E61" s="346" t="s">
        <v>78</v>
      </c>
      <c r="F61" s="346" t="s">
        <v>79</v>
      </c>
      <c r="G61" s="88" t="s">
        <v>189</v>
      </c>
      <c r="H61" s="88"/>
      <c r="I61" s="88"/>
      <c r="J61" s="329"/>
      <c r="K61" s="79">
        <v>42</v>
      </c>
      <c r="L61" s="79">
        <v>27</v>
      </c>
      <c r="M61" s="79">
        <v>41</v>
      </c>
      <c r="N61" s="89">
        <v>2</v>
      </c>
      <c r="O61" s="90">
        <v>0</v>
      </c>
      <c r="P61" s="91">
        <f>N61+O61</f>
        <v>2</v>
      </c>
      <c r="Q61" s="80">
        <f>IFERROR(P61/M61,"-")</f>
        <v>0.048780487804878</v>
      </c>
      <c r="R61" s="79">
        <v>1</v>
      </c>
      <c r="S61" s="79">
        <v>0</v>
      </c>
      <c r="T61" s="80">
        <f>IFERROR(R61/(P61),"-")</f>
        <v>0.5</v>
      </c>
      <c r="U61" s="335"/>
      <c r="V61" s="82">
        <v>1</v>
      </c>
      <c r="W61" s="80">
        <f>IF(P61=0,"-",V61/P61)</f>
        <v>0.5</v>
      </c>
      <c r="X61" s="334">
        <v>15000</v>
      </c>
      <c r="Y61" s="335">
        <f>IFERROR(X61/P61,"-")</f>
        <v>7500</v>
      </c>
      <c r="Z61" s="335">
        <f>IFERROR(X61/V61,"-")</f>
        <v>15000</v>
      </c>
      <c r="AA61" s="329"/>
      <c r="AB61" s="83"/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>
        <f>IF(P61=0,"",IF(BE61=0,"",(BE61/P61)))</f>
        <v>0</v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/>
      <c r="BO61" s="118">
        <f>IF(P61=0,"",IF(BN61=0,"",(BN61/P61)))</f>
        <v>0</v>
      </c>
      <c r="BP61" s="119"/>
      <c r="BQ61" s="120" t="str">
        <f>IFERROR(BP61/BN61,"-")</f>
        <v>-</v>
      </c>
      <c r="BR61" s="121"/>
      <c r="BS61" s="122" t="str">
        <f>IFERROR(BR61/BN61,"-")</f>
        <v>-</v>
      </c>
      <c r="BT61" s="123"/>
      <c r="BU61" s="123"/>
      <c r="BV61" s="123"/>
      <c r="BW61" s="124">
        <v>1</v>
      </c>
      <c r="BX61" s="125">
        <f>IF(P61=0,"",IF(BW61=0,"",(BW61/P61)))</f>
        <v>0.5</v>
      </c>
      <c r="BY61" s="126"/>
      <c r="BZ61" s="127">
        <f>IFERROR(BY61/BW61,"-")</f>
        <v>0</v>
      </c>
      <c r="CA61" s="128"/>
      <c r="CB61" s="129">
        <f>IFERROR(CA61/BW61,"-")</f>
        <v>0</v>
      </c>
      <c r="CC61" s="130"/>
      <c r="CD61" s="130"/>
      <c r="CE61" s="130"/>
      <c r="CF61" s="131">
        <v>1</v>
      </c>
      <c r="CG61" s="132">
        <f>IF(P61=0,"",IF(CF61=0,"",(CF61/P61)))</f>
        <v>0.5</v>
      </c>
      <c r="CH61" s="133">
        <v>1</v>
      </c>
      <c r="CI61" s="134">
        <f>IFERROR(CH61/CF61,"-")</f>
        <v>1</v>
      </c>
      <c r="CJ61" s="135">
        <v>15000</v>
      </c>
      <c r="CK61" s="136">
        <f>IFERROR(CJ61/CF61,"-")</f>
        <v>15000</v>
      </c>
      <c r="CL61" s="137"/>
      <c r="CM61" s="137"/>
      <c r="CN61" s="137">
        <v>1</v>
      </c>
      <c r="CO61" s="138">
        <v>1</v>
      </c>
      <c r="CP61" s="139">
        <v>15000</v>
      </c>
      <c r="CQ61" s="139">
        <v>15000</v>
      </c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 t="str">
        <f>AB62</f>
        <v>0</v>
      </c>
      <c r="B62" s="346" t="s">
        <v>190</v>
      </c>
      <c r="C62" s="346"/>
      <c r="D62" s="346"/>
      <c r="E62" s="346"/>
      <c r="F62" s="346" t="s">
        <v>82</v>
      </c>
      <c r="G62" s="88" t="s">
        <v>173</v>
      </c>
      <c r="H62" s="88" t="s">
        <v>191</v>
      </c>
      <c r="I62" s="348" t="s">
        <v>168</v>
      </c>
      <c r="J62" s="329">
        <v>0</v>
      </c>
      <c r="K62" s="79">
        <v>3</v>
      </c>
      <c r="L62" s="79">
        <v>0</v>
      </c>
      <c r="M62" s="79">
        <v>26</v>
      </c>
      <c r="N62" s="89">
        <v>2</v>
      </c>
      <c r="O62" s="90">
        <v>0</v>
      </c>
      <c r="P62" s="91">
        <f>N62+O62</f>
        <v>2</v>
      </c>
      <c r="Q62" s="80">
        <f>IFERROR(P62/M62,"-")</f>
        <v>0.076923076923077</v>
      </c>
      <c r="R62" s="79">
        <v>0</v>
      </c>
      <c r="S62" s="79">
        <v>0</v>
      </c>
      <c r="T62" s="80">
        <f>IFERROR(R62/(P62),"-")</f>
        <v>0</v>
      </c>
      <c r="U62" s="335">
        <f>IFERROR(J62/SUM(N62:O63),"-")</f>
        <v>0</v>
      </c>
      <c r="V62" s="82">
        <v>0</v>
      </c>
      <c r="W62" s="80">
        <f>IF(P62=0,"-",V62/P62)</f>
        <v>0</v>
      </c>
      <c r="X62" s="334">
        <v>0</v>
      </c>
      <c r="Y62" s="335">
        <f>IFERROR(X62/P62,"-")</f>
        <v>0</v>
      </c>
      <c r="Z62" s="335" t="str">
        <f>IFERROR(X62/V62,"-")</f>
        <v>-</v>
      </c>
      <c r="AA62" s="329">
        <f>SUM(X62:X63)-SUM(J62:J63)</f>
        <v>0</v>
      </c>
      <c r="AB62" s="83" t="str">
        <f>SUM(X62:X63)/SUM(J62:J63)</f>
        <v>0</v>
      </c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>
        <v>1</v>
      </c>
      <c r="AN62" s="99">
        <f>IF(P62=0,"",IF(AM62=0,"",(AM62/P62)))</f>
        <v>0.5</v>
      </c>
      <c r="AO62" s="98"/>
      <c r="AP62" s="100">
        <f>IFERROR(AO62/AM62,"-")</f>
        <v>0</v>
      </c>
      <c r="AQ62" s="101"/>
      <c r="AR62" s="102">
        <f>IFERROR(AQ62/AM62,"-")</f>
        <v>0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/>
      <c r="BF62" s="111">
        <f>IF(P62=0,"",IF(BE62=0,"",(BE62/P62)))</f>
        <v>0</v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/>
      <c r="BO62" s="118">
        <f>IF(P62=0,"",IF(BN62=0,"",(BN62/P62)))</f>
        <v>0</v>
      </c>
      <c r="BP62" s="119"/>
      <c r="BQ62" s="120" t="str">
        <f>IFERROR(BP62/BN62,"-")</f>
        <v>-</v>
      </c>
      <c r="BR62" s="121"/>
      <c r="BS62" s="122" t="str">
        <f>IFERROR(BR62/BN62,"-")</f>
        <v>-</v>
      </c>
      <c r="BT62" s="123"/>
      <c r="BU62" s="123"/>
      <c r="BV62" s="123"/>
      <c r="BW62" s="124">
        <v>1</v>
      </c>
      <c r="BX62" s="125">
        <f>IF(P62=0,"",IF(BW62=0,"",(BW62/P62)))</f>
        <v>0.5</v>
      </c>
      <c r="BY62" s="126"/>
      <c r="BZ62" s="127">
        <f>IFERROR(BY62/BW62,"-")</f>
        <v>0</v>
      </c>
      <c r="CA62" s="128"/>
      <c r="CB62" s="129">
        <f>IFERROR(CA62/BW62,"-")</f>
        <v>0</v>
      </c>
      <c r="CC62" s="130"/>
      <c r="CD62" s="130"/>
      <c r="CE62" s="130"/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0</v>
      </c>
      <c r="CP62" s="139">
        <v>0</v>
      </c>
      <c r="CQ62" s="139"/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346" t="s">
        <v>192</v>
      </c>
      <c r="C63" s="346"/>
      <c r="D63" s="346"/>
      <c r="E63" s="346"/>
      <c r="F63" s="346" t="s">
        <v>79</v>
      </c>
      <c r="G63" s="88"/>
      <c r="H63" s="88"/>
      <c r="I63" s="88"/>
      <c r="J63" s="329"/>
      <c r="K63" s="79">
        <v>0</v>
      </c>
      <c r="L63" s="79">
        <v>0</v>
      </c>
      <c r="M63" s="79">
        <v>0</v>
      </c>
      <c r="N63" s="89">
        <v>0</v>
      </c>
      <c r="O63" s="90">
        <v>0</v>
      </c>
      <c r="P63" s="91">
        <f>N63+O63</f>
        <v>0</v>
      </c>
      <c r="Q63" s="80" t="str">
        <f>IFERROR(P63/M63,"-")</f>
        <v>-</v>
      </c>
      <c r="R63" s="79">
        <v>0</v>
      </c>
      <c r="S63" s="79">
        <v>0</v>
      </c>
      <c r="T63" s="80" t="str">
        <f>IFERROR(R63/(P63),"-")</f>
        <v>-</v>
      </c>
      <c r="U63" s="335"/>
      <c r="V63" s="82">
        <v>0</v>
      </c>
      <c r="W63" s="80" t="str">
        <f>IF(P63=0,"-",V63/P63)</f>
        <v>-</v>
      </c>
      <c r="X63" s="334">
        <v>0</v>
      </c>
      <c r="Y63" s="335" t="str">
        <f>IFERROR(X63/P63,"-")</f>
        <v>-</v>
      </c>
      <c r="Z63" s="335" t="str">
        <f>IFERROR(X63/V63,"-")</f>
        <v>-</v>
      </c>
      <c r="AA63" s="329"/>
      <c r="AB63" s="83"/>
      <c r="AC63" s="77"/>
      <c r="AD63" s="92"/>
      <c r="AE63" s="93" t="str">
        <f>IF(P63=0,"",IF(AD63=0,"",(AD63/P63)))</f>
        <v/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 t="str">
        <f>IF(P63=0,"",IF(AM63=0,"",(AM63/P63)))</f>
        <v/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 t="str">
        <f>IF(P63=0,"",IF(AV63=0,"",(AV63/P63)))</f>
        <v/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/>
      <c r="BF63" s="111" t="str">
        <f>IF(P63=0,"",IF(BE63=0,"",(BE63/P63)))</f>
        <v/>
      </c>
      <c r="BG63" s="110"/>
      <c r="BH63" s="112" t="str">
        <f>IFERROR(BG63/BE63,"-")</f>
        <v>-</v>
      </c>
      <c r="BI63" s="113"/>
      <c r="BJ63" s="114" t="str">
        <f>IFERROR(BI63/BE63,"-")</f>
        <v>-</v>
      </c>
      <c r="BK63" s="115"/>
      <c r="BL63" s="115"/>
      <c r="BM63" s="115"/>
      <c r="BN63" s="117"/>
      <c r="BO63" s="118" t="str">
        <f>IF(P63=0,"",IF(BN63=0,"",(BN63/P63)))</f>
        <v/>
      </c>
      <c r="BP63" s="119"/>
      <c r="BQ63" s="120" t="str">
        <f>IFERROR(BP63/BN63,"-")</f>
        <v>-</v>
      </c>
      <c r="BR63" s="121"/>
      <c r="BS63" s="122" t="str">
        <f>IFERROR(BR63/BN63,"-")</f>
        <v>-</v>
      </c>
      <c r="BT63" s="123"/>
      <c r="BU63" s="123"/>
      <c r="BV63" s="123"/>
      <c r="BW63" s="124"/>
      <c r="BX63" s="125" t="str">
        <f>IF(P63=0,"",IF(BW63=0,"",(BW63/P63)))</f>
        <v/>
      </c>
      <c r="BY63" s="126"/>
      <c r="BZ63" s="127" t="str">
        <f>IFERROR(BY63/BW63,"-")</f>
        <v>-</v>
      </c>
      <c r="CA63" s="128"/>
      <c r="CB63" s="129" t="str">
        <f>IFERROR(CA63/BW63,"-")</f>
        <v>-</v>
      </c>
      <c r="CC63" s="130"/>
      <c r="CD63" s="130"/>
      <c r="CE63" s="130"/>
      <c r="CF63" s="131"/>
      <c r="CG63" s="132" t="str">
        <f>IF(P63=0,"",IF(CF63=0,"",(CF63/P63)))</f>
        <v/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0</v>
      </c>
      <c r="CP63" s="139">
        <v>0</v>
      </c>
      <c r="CQ63" s="139"/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30"/>
      <c r="B64" s="85"/>
      <c r="C64" s="86"/>
      <c r="D64" s="86"/>
      <c r="E64" s="86"/>
      <c r="F64" s="87"/>
      <c r="G64" s="88"/>
      <c r="H64" s="88"/>
      <c r="I64" s="88"/>
      <c r="J64" s="330"/>
      <c r="K64" s="34"/>
      <c r="L64" s="34"/>
      <c r="M64" s="31"/>
      <c r="N64" s="23"/>
      <c r="O64" s="23"/>
      <c r="P64" s="23"/>
      <c r="Q64" s="32"/>
      <c r="R64" s="32"/>
      <c r="S64" s="23"/>
      <c r="T64" s="32"/>
      <c r="U64" s="336"/>
      <c r="V64" s="25"/>
      <c r="W64" s="25"/>
      <c r="X64" s="336"/>
      <c r="Y64" s="336"/>
      <c r="Z64" s="336"/>
      <c r="AA64" s="336"/>
      <c r="AB64" s="33"/>
      <c r="AC64" s="57"/>
      <c r="AD64" s="61"/>
      <c r="AE64" s="62"/>
      <c r="AF64" s="61"/>
      <c r="AG64" s="65"/>
      <c r="AH64" s="66"/>
      <c r="AI64" s="67"/>
      <c r="AJ64" s="68"/>
      <c r="AK64" s="68"/>
      <c r="AL64" s="68"/>
      <c r="AM64" s="61"/>
      <c r="AN64" s="62"/>
      <c r="AO64" s="61"/>
      <c r="AP64" s="65"/>
      <c r="AQ64" s="66"/>
      <c r="AR64" s="67"/>
      <c r="AS64" s="68"/>
      <c r="AT64" s="68"/>
      <c r="AU64" s="68"/>
      <c r="AV64" s="61"/>
      <c r="AW64" s="62"/>
      <c r="AX64" s="61"/>
      <c r="AY64" s="65"/>
      <c r="AZ64" s="66"/>
      <c r="BA64" s="67"/>
      <c r="BB64" s="68"/>
      <c r="BC64" s="68"/>
      <c r="BD64" s="68"/>
      <c r="BE64" s="61"/>
      <c r="BF64" s="62"/>
      <c r="BG64" s="61"/>
      <c r="BH64" s="65"/>
      <c r="BI64" s="66"/>
      <c r="BJ64" s="67"/>
      <c r="BK64" s="68"/>
      <c r="BL64" s="68"/>
      <c r="BM64" s="68"/>
      <c r="BN64" s="63"/>
      <c r="BO64" s="64"/>
      <c r="BP64" s="61"/>
      <c r="BQ64" s="65"/>
      <c r="BR64" s="66"/>
      <c r="BS64" s="67"/>
      <c r="BT64" s="68"/>
      <c r="BU64" s="68"/>
      <c r="BV64" s="68"/>
      <c r="BW64" s="63"/>
      <c r="BX64" s="64"/>
      <c r="BY64" s="61"/>
      <c r="BZ64" s="65"/>
      <c r="CA64" s="66"/>
      <c r="CB64" s="67"/>
      <c r="CC64" s="68"/>
      <c r="CD64" s="68"/>
      <c r="CE64" s="68"/>
      <c r="CF64" s="63"/>
      <c r="CG64" s="64"/>
      <c r="CH64" s="61"/>
      <c r="CI64" s="65"/>
      <c r="CJ64" s="66"/>
      <c r="CK64" s="67"/>
      <c r="CL64" s="68"/>
      <c r="CM64" s="68"/>
      <c r="CN64" s="68"/>
      <c r="CO64" s="69"/>
      <c r="CP64" s="66"/>
      <c r="CQ64" s="66"/>
      <c r="CR64" s="66"/>
      <c r="CS64" s="70"/>
    </row>
    <row r="65" spans="1:98">
      <c r="A65" s="30"/>
      <c r="B65" s="37"/>
      <c r="C65" s="21"/>
      <c r="D65" s="21"/>
      <c r="E65" s="21"/>
      <c r="F65" s="22"/>
      <c r="G65" s="36"/>
      <c r="H65" s="36"/>
      <c r="I65" s="73"/>
      <c r="J65" s="331"/>
      <c r="K65" s="34"/>
      <c r="L65" s="34"/>
      <c r="M65" s="31"/>
      <c r="N65" s="23"/>
      <c r="O65" s="23"/>
      <c r="P65" s="23"/>
      <c r="Q65" s="32"/>
      <c r="R65" s="32"/>
      <c r="S65" s="23"/>
      <c r="T65" s="32"/>
      <c r="U65" s="336"/>
      <c r="V65" s="25"/>
      <c r="W65" s="25"/>
      <c r="X65" s="336"/>
      <c r="Y65" s="336"/>
      <c r="Z65" s="336"/>
      <c r="AA65" s="336"/>
      <c r="AB65" s="33"/>
      <c r="AC65" s="59"/>
      <c r="AD65" s="61"/>
      <c r="AE65" s="62"/>
      <c r="AF65" s="61"/>
      <c r="AG65" s="65"/>
      <c r="AH65" s="66"/>
      <c r="AI65" s="67"/>
      <c r="AJ65" s="68"/>
      <c r="AK65" s="68"/>
      <c r="AL65" s="68"/>
      <c r="AM65" s="61"/>
      <c r="AN65" s="62"/>
      <c r="AO65" s="61"/>
      <c r="AP65" s="65"/>
      <c r="AQ65" s="66"/>
      <c r="AR65" s="67"/>
      <c r="AS65" s="68"/>
      <c r="AT65" s="68"/>
      <c r="AU65" s="68"/>
      <c r="AV65" s="61"/>
      <c r="AW65" s="62"/>
      <c r="AX65" s="61"/>
      <c r="AY65" s="65"/>
      <c r="AZ65" s="66"/>
      <c r="BA65" s="67"/>
      <c r="BB65" s="68"/>
      <c r="BC65" s="68"/>
      <c r="BD65" s="68"/>
      <c r="BE65" s="61"/>
      <c r="BF65" s="62"/>
      <c r="BG65" s="61"/>
      <c r="BH65" s="65"/>
      <c r="BI65" s="66"/>
      <c r="BJ65" s="67"/>
      <c r="BK65" s="68"/>
      <c r="BL65" s="68"/>
      <c r="BM65" s="68"/>
      <c r="BN65" s="63"/>
      <c r="BO65" s="64"/>
      <c r="BP65" s="61"/>
      <c r="BQ65" s="65"/>
      <c r="BR65" s="66"/>
      <c r="BS65" s="67"/>
      <c r="BT65" s="68"/>
      <c r="BU65" s="68"/>
      <c r="BV65" s="68"/>
      <c r="BW65" s="63"/>
      <c r="BX65" s="64"/>
      <c r="BY65" s="61"/>
      <c r="BZ65" s="65"/>
      <c r="CA65" s="66"/>
      <c r="CB65" s="67"/>
      <c r="CC65" s="68"/>
      <c r="CD65" s="68"/>
      <c r="CE65" s="68"/>
      <c r="CF65" s="63"/>
      <c r="CG65" s="64"/>
      <c r="CH65" s="61"/>
      <c r="CI65" s="65"/>
      <c r="CJ65" s="66"/>
      <c r="CK65" s="67"/>
      <c r="CL65" s="68"/>
      <c r="CM65" s="68"/>
      <c r="CN65" s="68"/>
      <c r="CO65" s="69"/>
      <c r="CP65" s="66"/>
      <c r="CQ65" s="66"/>
      <c r="CR65" s="66"/>
      <c r="CS65" s="70"/>
    </row>
    <row r="66" spans="1:98">
      <c r="A66" s="19">
        <f>AB66</f>
        <v>1.3112087067862</v>
      </c>
      <c r="B66" s="39"/>
      <c r="C66" s="39"/>
      <c r="D66" s="39"/>
      <c r="E66" s="39"/>
      <c r="F66" s="39"/>
      <c r="G66" s="40" t="s">
        <v>193</v>
      </c>
      <c r="H66" s="40"/>
      <c r="I66" s="40"/>
      <c r="J66" s="332">
        <f>SUM(J6:J65)</f>
        <v>3905000</v>
      </c>
      <c r="K66" s="41">
        <f>SUM(K6:K65)</f>
        <v>1779</v>
      </c>
      <c r="L66" s="41">
        <f>SUM(L6:L65)</f>
        <v>708</v>
      </c>
      <c r="M66" s="41">
        <f>SUM(M6:M65)</f>
        <v>2959</v>
      </c>
      <c r="N66" s="41">
        <f>SUM(N6:N65)</f>
        <v>345</v>
      </c>
      <c r="O66" s="41">
        <f>SUM(O6:O65)</f>
        <v>5</v>
      </c>
      <c r="P66" s="41">
        <f>SUM(P6:P65)</f>
        <v>350</v>
      </c>
      <c r="Q66" s="42">
        <f>IFERROR(P66/M66,"-")</f>
        <v>0.11828320378506</v>
      </c>
      <c r="R66" s="76">
        <f>SUM(R6:R65)</f>
        <v>31</v>
      </c>
      <c r="S66" s="76">
        <f>SUM(S6:S65)</f>
        <v>79</v>
      </c>
      <c r="T66" s="42">
        <f>IFERROR(R66/P66,"-")</f>
        <v>0.088571428571429</v>
      </c>
      <c r="U66" s="337">
        <f>IFERROR(J66/P66,"-")</f>
        <v>11157.142857143</v>
      </c>
      <c r="V66" s="44">
        <f>SUM(V6:V65)</f>
        <v>70</v>
      </c>
      <c r="W66" s="42">
        <f>IFERROR(V66/P66,"-")</f>
        <v>0.2</v>
      </c>
      <c r="X66" s="332">
        <f>SUM(X6:X65)</f>
        <v>5120270</v>
      </c>
      <c r="Y66" s="332">
        <f>IFERROR(X66/P66,"-")</f>
        <v>14629.342857143</v>
      </c>
      <c r="Z66" s="332">
        <f>IFERROR(X66/V66,"-")</f>
        <v>73146.714285714</v>
      </c>
      <c r="AA66" s="332">
        <f>X66-J66</f>
        <v>1215270</v>
      </c>
      <c r="AB66" s="45">
        <f>X66/J66</f>
        <v>1.3112087067862</v>
      </c>
      <c r="AC66" s="58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60"/>
      <c r="AS66" s="60"/>
      <c r="AT66" s="60"/>
      <c r="AU66" s="60"/>
      <c r="AV66" s="60"/>
      <c r="AW66" s="60"/>
      <c r="AX66" s="60"/>
      <c r="AY66" s="60"/>
      <c r="AZ66" s="60"/>
      <c r="BA66" s="60"/>
      <c r="BB66" s="60"/>
      <c r="BC66" s="60"/>
      <c r="BD66" s="60"/>
      <c r="BE66" s="60"/>
      <c r="BF66" s="60"/>
      <c r="BG66" s="60"/>
      <c r="BH66" s="60"/>
      <c r="BI66" s="60"/>
      <c r="BJ66" s="60"/>
      <c r="BK66" s="60"/>
      <c r="BL66" s="60"/>
      <c r="BM66" s="60"/>
      <c r="BN66" s="60"/>
      <c r="BO66" s="60"/>
      <c r="BP66" s="60"/>
      <c r="BQ66" s="60"/>
      <c r="BR66" s="60"/>
      <c r="BS66" s="60"/>
      <c r="BT66" s="60"/>
      <c r="BU66" s="60"/>
      <c r="BV66" s="60"/>
      <c r="BW66" s="60"/>
      <c r="BX66" s="60"/>
      <c r="BY66" s="60"/>
      <c r="BZ66" s="60"/>
      <c r="CA66" s="60"/>
      <c r="CB66" s="60"/>
      <c r="CC66" s="60"/>
      <c r="CD66" s="60"/>
      <c r="CE66" s="60"/>
      <c r="CF66" s="60"/>
      <c r="CG66" s="60"/>
      <c r="CH66" s="60"/>
      <c r="CI66" s="60"/>
      <c r="CJ66" s="60"/>
      <c r="CK66" s="60"/>
      <c r="CL66" s="60"/>
      <c r="CM66" s="60"/>
      <c r="CN66" s="60"/>
      <c r="CO66" s="60"/>
      <c r="CP66" s="60"/>
      <c r="CQ66" s="60"/>
      <c r="CR66" s="60"/>
      <c r="CS6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1"/>
    <mergeCell ref="J17:J21"/>
    <mergeCell ref="U17:U21"/>
    <mergeCell ref="AA17:AA21"/>
    <mergeCell ref="AB17:AB21"/>
    <mergeCell ref="A22:A26"/>
    <mergeCell ref="J22:J26"/>
    <mergeCell ref="U22:U26"/>
    <mergeCell ref="AA22:AA26"/>
    <mergeCell ref="AB22:AB26"/>
    <mergeCell ref="A27:A30"/>
    <mergeCell ref="J27:J30"/>
    <mergeCell ref="U27:U30"/>
    <mergeCell ref="AA27:AA30"/>
    <mergeCell ref="AB27:AB30"/>
    <mergeCell ref="A31:A34"/>
    <mergeCell ref="J31:J34"/>
    <mergeCell ref="U31:U34"/>
    <mergeCell ref="AA31:AA34"/>
    <mergeCell ref="AB31:AB34"/>
    <mergeCell ref="A35:A38"/>
    <mergeCell ref="J35:J38"/>
    <mergeCell ref="U35:U38"/>
    <mergeCell ref="AA35:AA38"/>
    <mergeCell ref="AB35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61"/>
    <mergeCell ref="J57:J61"/>
    <mergeCell ref="U57:U61"/>
    <mergeCell ref="AA57:AA61"/>
    <mergeCell ref="AB57:AB61"/>
    <mergeCell ref="A62:A63"/>
    <mergeCell ref="J62:J63"/>
    <mergeCell ref="U62:U63"/>
    <mergeCell ref="AA62:AA63"/>
    <mergeCell ref="AB62:AB6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69" t="s">
        <v>31</v>
      </c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70" t="s">
        <v>32</v>
      </c>
      <c r="CP2" s="272" t="s">
        <v>33</v>
      </c>
      <c r="CQ2" s="260" t="s">
        <v>34</v>
      </c>
      <c r="CR2" s="261"/>
      <c r="CS2" s="262"/>
    </row>
    <row r="3" spans="1:98" customHeight="1" ht="14.25">
      <c r="A3" s="11" t="s">
        <v>194</v>
      </c>
      <c r="B3" s="38"/>
      <c r="C3" s="18"/>
      <c r="D3" s="18"/>
      <c r="E3" s="18"/>
      <c r="F3" s="18"/>
      <c r="G3" s="71"/>
      <c r="H3" s="71"/>
      <c r="I3" s="1"/>
      <c r="J3" s="1"/>
      <c r="K3" s="258" t="s">
        <v>1</v>
      </c>
      <c r="L3" s="259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3" t="s">
        <v>36</v>
      </c>
      <c r="AE3" s="264"/>
      <c r="AF3" s="264"/>
      <c r="AG3" s="264"/>
      <c r="AH3" s="264"/>
      <c r="AI3" s="264"/>
      <c r="AJ3" s="264"/>
      <c r="AK3" s="264"/>
      <c r="AL3" s="264"/>
      <c r="AM3" s="275" t="s">
        <v>37</v>
      </c>
      <c r="AN3" s="276"/>
      <c r="AO3" s="276"/>
      <c r="AP3" s="276"/>
      <c r="AQ3" s="276"/>
      <c r="AR3" s="276"/>
      <c r="AS3" s="276"/>
      <c r="AT3" s="276"/>
      <c r="AU3" s="277"/>
      <c r="AV3" s="278" t="s">
        <v>38</v>
      </c>
      <c r="AW3" s="279"/>
      <c r="AX3" s="279"/>
      <c r="AY3" s="279"/>
      <c r="AZ3" s="279"/>
      <c r="BA3" s="279"/>
      <c r="BB3" s="279"/>
      <c r="BC3" s="279"/>
      <c r="BD3" s="280"/>
      <c r="BE3" s="281" t="s">
        <v>39</v>
      </c>
      <c r="BF3" s="282"/>
      <c r="BG3" s="282"/>
      <c r="BH3" s="282"/>
      <c r="BI3" s="282"/>
      <c r="BJ3" s="282"/>
      <c r="BK3" s="282"/>
      <c r="BL3" s="282"/>
      <c r="BM3" s="283"/>
      <c r="BN3" s="284" t="s">
        <v>40</v>
      </c>
      <c r="BO3" s="285"/>
      <c r="BP3" s="285"/>
      <c r="BQ3" s="285"/>
      <c r="BR3" s="285"/>
      <c r="BS3" s="285"/>
      <c r="BT3" s="285"/>
      <c r="BU3" s="285"/>
      <c r="BV3" s="286"/>
      <c r="BW3" s="287" t="s">
        <v>41</v>
      </c>
      <c r="BX3" s="288"/>
      <c r="BY3" s="288"/>
      <c r="BZ3" s="288"/>
      <c r="CA3" s="288"/>
      <c r="CB3" s="288"/>
      <c r="CC3" s="288"/>
      <c r="CD3" s="288"/>
      <c r="CE3" s="289"/>
      <c r="CF3" s="290" t="s">
        <v>42</v>
      </c>
      <c r="CG3" s="291"/>
      <c r="CH3" s="291"/>
      <c r="CI3" s="291"/>
      <c r="CJ3" s="291"/>
      <c r="CK3" s="291"/>
      <c r="CL3" s="291"/>
      <c r="CM3" s="291"/>
      <c r="CN3" s="292"/>
      <c r="CO3" s="270"/>
      <c r="CP3" s="273"/>
      <c r="CQ3" s="265" t="s">
        <v>43</v>
      </c>
      <c r="CR3" s="266"/>
      <c r="CS3" s="267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1"/>
      <c r="CP4" s="274"/>
      <c r="CQ4" s="52" t="s">
        <v>61</v>
      </c>
      <c r="CR4" s="52" t="s">
        <v>62</v>
      </c>
      <c r="CS4" s="268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8"/>
      <c r="K5" s="29"/>
      <c r="L5" s="4"/>
      <c r="M5" s="4"/>
      <c r="N5" s="8"/>
      <c r="O5" s="8"/>
      <c r="P5" s="8"/>
      <c r="Q5" s="9"/>
      <c r="R5" s="9"/>
      <c r="S5" s="8"/>
      <c r="T5" s="9"/>
      <c r="U5" s="333"/>
      <c r="V5" s="2"/>
      <c r="W5" s="2"/>
      <c r="X5" s="333"/>
      <c r="Y5" s="333"/>
      <c r="Z5" s="333"/>
      <c r="AA5" s="333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0.68648648648649</v>
      </c>
      <c r="B6" s="346" t="s">
        <v>195</v>
      </c>
      <c r="C6" s="346" t="s">
        <v>196</v>
      </c>
      <c r="D6" s="346" t="s">
        <v>197</v>
      </c>
      <c r="E6" s="346" t="s">
        <v>65</v>
      </c>
      <c r="F6" s="346" t="s">
        <v>82</v>
      </c>
      <c r="G6" s="88" t="s">
        <v>198</v>
      </c>
      <c r="H6" s="88" t="s">
        <v>199</v>
      </c>
      <c r="I6" s="88" t="s">
        <v>200</v>
      </c>
      <c r="J6" s="329">
        <v>370000</v>
      </c>
      <c r="K6" s="79">
        <v>48</v>
      </c>
      <c r="L6" s="79">
        <v>0</v>
      </c>
      <c r="M6" s="79">
        <v>139</v>
      </c>
      <c r="N6" s="89">
        <v>18</v>
      </c>
      <c r="O6" s="90">
        <v>0</v>
      </c>
      <c r="P6" s="91">
        <f>N6+O6</f>
        <v>18</v>
      </c>
      <c r="Q6" s="80">
        <f>IFERROR(P6/M6,"-")</f>
        <v>0.1294964028777</v>
      </c>
      <c r="R6" s="79">
        <v>2</v>
      </c>
      <c r="S6" s="79">
        <v>5</v>
      </c>
      <c r="T6" s="80">
        <f>IFERROR(R6/(P6),"-")</f>
        <v>0.11111111111111</v>
      </c>
      <c r="U6" s="335">
        <f>IFERROR(J6/SUM(N6:O7),"-")</f>
        <v>11212.121212121</v>
      </c>
      <c r="V6" s="82">
        <v>3</v>
      </c>
      <c r="W6" s="80">
        <f>IF(P6=0,"-",V6/P6)</f>
        <v>0.16666666666667</v>
      </c>
      <c r="X6" s="334">
        <v>102000</v>
      </c>
      <c r="Y6" s="335">
        <f>IFERROR(X6/P6,"-")</f>
        <v>5666.6666666667</v>
      </c>
      <c r="Z6" s="335">
        <f>IFERROR(X6/V6,"-")</f>
        <v>34000</v>
      </c>
      <c r="AA6" s="329">
        <f>SUM(X6:X7)-SUM(J6:J7)</f>
        <v>-116000</v>
      </c>
      <c r="AB6" s="83">
        <f>SUM(X6:X7)/SUM(J6:J7)</f>
        <v>0.68648648648649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2</v>
      </c>
      <c r="AN6" s="99">
        <f>IF(P6=0,"",IF(AM6=0,"",(AM6/P6)))</f>
        <v>0.11111111111111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0.055555555555556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4</v>
      </c>
      <c r="BF6" s="111">
        <f>IF(P6=0,"",IF(BE6=0,"",(BE6/P6)))</f>
        <v>0.22222222222222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6</v>
      </c>
      <c r="BO6" s="118">
        <f>IF(P6=0,"",IF(BN6=0,"",(BN6/P6)))</f>
        <v>0.33333333333333</v>
      </c>
      <c r="BP6" s="119">
        <v>1</v>
      </c>
      <c r="BQ6" s="120">
        <f>IFERROR(BP6/BN6,"-")</f>
        <v>0.16666666666667</v>
      </c>
      <c r="BR6" s="121">
        <v>52000</v>
      </c>
      <c r="BS6" s="122">
        <f>IFERROR(BR6/BN6,"-")</f>
        <v>8666.6666666667</v>
      </c>
      <c r="BT6" s="123"/>
      <c r="BU6" s="123"/>
      <c r="BV6" s="123">
        <v>1</v>
      </c>
      <c r="BW6" s="124">
        <v>5</v>
      </c>
      <c r="BX6" s="125">
        <f>IF(P6=0,"",IF(BW6=0,"",(BW6/P6)))</f>
        <v>0.27777777777778</v>
      </c>
      <c r="BY6" s="126">
        <v>2</v>
      </c>
      <c r="BZ6" s="127">
        <f>IFERROR(BY6/BW6,"-")</f>
        <v>0.4</v>
      </c>
      <c r="CA6" s="128">
        <v>50000</v>
      </c>
      <c r="CB6" s="129">
        <f>IFERROR(CA6/BW6,"-")</f>
        <v>10000</v>
      </c>
      <c r="CC6" s="130"/>
      <c r="CD6" s="130">
        <v>1</v>
      </c>
      <c r="CE6" s="130">
        <v>1</v>
      </c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3</v>
      </c>
      <c r="CP6" s="139">
        <v>102000</v>
      </c>
      <c r="CQ6" s="139">
        <v>52000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6" t="s">
        <v>201</v>
      </c>
      <c r="C7" s="346"/>
      <c r="D7" s="346"/>
      <c r="E7" s="346"/>
      <c r="F7" s="346" t="s">
        <v>79</v>
      </c>
      <c r="G7" s="88"/>
      <c r="H7" s="88"/>
      <c r="I7" s="88"/>
      <c r="J7" s="329"/>
      <c r="K7" s="79">
        <v>127</v>
      </c>
      <c r="L7" s="79">
        <v>78</v>
      </c>
      <c r="M7" s="79">
        <v>43</v>
      </c>
      <c r="N7" s="89">
        <v>15</v>
      </c>
      <c r="O7" s="90">
        <v>0</v>
      </c>
      <c r="P7" s="91">
        <f>N7+O7</f>
        <v>15</v>
      </c>
      <c r="Q7" s="80">
        <f>IFERROR(P7/M7,"-")</f>
        <v>0.34883720930233</v>
      </c>
      <c r="R7" s="79">
        <v>2</v>
      </c>
      <c r="S7" s="79">
        <v>2</v>
      </c>
      <c r="T7" s="80">
        <f>IFERROR(R7/(P7),"-")</f>
        <v>0.13333333333333</v>
      </c>
      <c r="U7" s="335"/>
      <c r="V7" s="82">
        <v>4</v>
      </c>
      <c r="W7" s="80">
        <f>IF(P7=0,"-",V7/P7)</f>
        <v>0.26666666666667</v>
      </c>
      <c r="X7" s="334">
        <v>152000</v>
      </c>
      <c r="Y7" s="335">
        <f>IFERROR(X7/P7,"-")</f>
        <v>10133.333333333</v>
      </c>
      <c r="Z7" s="335">
        <f>IFERROR(X7/V7,"-")</f>
        <v>38000</v>
      </c>
      <c r="AA7" s="329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0.066666666666667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7</v>
      </c>
      <c r="BO7" s="118">
        <f>IF(P7=0,"",IF(BN7=0,"",(BN7/P7)))</f>
        <v>0.46666666666667</v>
      </c>
      <c r="BP7" s="119">
        <v>2</v>
      </c>
      <c r="BQ7" s="120">
        <f>IFERROR(BP7/BN7,"-")</f>
        <v>0.28571428571429</v>
      </c>
      <c r="BR7" s="121">
        <v>528000</v>
      </c>
      <c r="BS7" s="122">
        <f>IFERROR(BR7/BN7,"-")</f>
        <v>75428.571428571</v>
      </c>
      <c r="BT7" s="123"/>
      <c r="BU7" s="123"/>
      <c r="BV7" s="123">
        <v>2</v>
      </c>
      <c r="BW7" s="124">
        <v>6</v>
      </c>
      <c r="BX7" s="125">
        <f>IF(P7=0,"",IF(BW7=0,"",(BW7/P7)))</f>
        <v>0.4</v>
      </c>
      <c r="BY7" s="126">
        <v>2</v>
      </c>
      <c r="BZ7" s="127">
        <f>IFERROR(BY7/BW7,"-")</f>
        <v>0.33333333333333</v>
      </c>
      <c r="CA7" s="128">
        <v>59000</v>
      </c>
      <c r="CB7" s="129">
        <f>IFERROR(CA7/BW7,"-")</f>
        <v>9833.3333333333</v>
      </c>
      <c r="CC7" s="130">
        <v>1</v>
      </c>
      <c r="CD7" s="130"/>
      <c r="CE7" s="130">
        <v>1</v>
      </c>
      <c r="CF7" s="131">
        <v>1</v>
      </c>
      <c r="CG7" s="132">
        <f>IF(P7=0,"",IF(CF7=0,"",(CF7/P7)))</f>
        <v>0.066666666666667</v>
      </c>
      <c r="CH7" s="133">
        <v>1</v>
      </c>
      <c r="CI7" s="134">
        <f>IFERROR(CH7/CF7,"-")</f>
        <v>1</v>
      </c>
      <c r="CJ7" s="135">
        <v>50000</v>
      </c>
      <c r="CK7" s="136">
        <f>IFERROR(CJ7/CF7,"-")</f>
        <v>50000</v>
      </c>
      <c r="CL7" s="137"/>
      <c r="CM7" s="137"/>
      <c r="CN7" s="137">
        <v>1</v>
      </c>
      <c r="CO7" s="138">
        <v>4</v>
      </c>
      <c r="CP7" s="139">
        <v>152000</v>
      </c>
      <c r="CQ7" s="139">
        <v>485000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1.45</v>
      </c>
      <c r="B8" s="346" t="s">
        <v>202</v>
      </c>
      <c r="C8" s="346" t="s">
        <v>203</v>
      </c>
      <c r="D8" s="346" t="s">
        <v>204</v>
      </c>
      <c r="E8" s="346" t="s">
        <v>205</v>
      </c>
      <c r="F8" s="346" t="s">
        <v>82</v>
      </c>
      <c r="G8" s="88" t="s">
        <v>206</v>
      </c>
      <c r="H8" s="88" t="s">
        <v>207</v>
      </c>
      <c r="I8" s="88" t="s">
        <v>208</v>
      </c>
      <c r="J8" s="329">
        <v>200000</v>
      </c>
      <c r="K8" s="79">
        <v>13</v>
      </c>
      <c r="L8" s="79">
        <v>0</v>
      </c>
      <c r="M8" s="79">
        <v>69</v>
      </c>
      <c r="N8" s="89">
        <v>8</v>
      </c>
      <c r="O8" s="90">
        <v>0</v>
      </c>
      <c r="P8" s="91">
        <f>N8+O8</f>
        <v>8</v>
      </c>
      <c r="Q8" s="80">
        <f>IFERROR(P8/M8,"-")</f>
        <v>0.11594202898551</v>
      </c>
      <c r="R8" s="79">
        <v>1</v>
      </c>
      <c r="S8" s="79">
        <v>5</v>
      </c>
      <c r="T8" s="80">
        <f>IFERROR(R8/(P8),"-")</f>
        <v>0.125</v>
      </c>
      <c r="U8" s="335">
        <f>IFERROR(J8/SUM(N8:O11),"-")</f>
        <v>8695.652173913</v>
      </c>
      <c r="V8" s="82">
        <v>1</v>
      </c>
      <c r="W8" s="80">
        <f>IF(P8=0,"-",V8/P8)</f>
        <v>0.125</v>
      </c>
      <c r="X8" s="334">
        <v>65000</v>
      </c>
      <c r="Y8" s="335">
        <f>IFERROR(X8/P8,"-")</f>
        <v>8125</v>
      </c>
      <c r="Z8" s="335">
        <f>IFERROR(X8/V8,"-")</f>
        <v>65000</v>
      </c>
      <c r="AA8" s="329">
        <f>SUM(X8:X11)-SUM(J8:J11)</f>
        <v>90000</v>
      </c>
      <c r="AB8" s="83">
        <f>SUM(X8:X11)/SUM(J8:J11)</f>
        <v>1.45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2</v>
      </c>
      <c r="BF8" s="111">
        <f>IF(P8=0,"",IF(BE8=0,"",(BE8/P8)))</f>
        <v>0.25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3</v>
      </c>
      <c r="BO8" s="118">
        <f>IF(P8=0,"",IF(BN8=0,"",(BN8/P8)))</f>
        <v>0.375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3</v>
      </c>
      <c r="BX8" s="125">
        <f>IF(P8=0,"",IF(BW8=0,"",(BW8/P8)))</f>
        <v>0.375</v>
      </c>
      <c r="BY8" s="126">
        <v>1</v>
      </c>
      <c r="BZ8" s="127">
        <f>IFERROR(BY8/BW8,"-")</f>
        <v>0.33333333333333</v>
      </c>
      <c r="CA8" s="128">
        <v>65000</v>
      </c>
      <c r="CB8" s="129">
        <f>IFERROR(CA8/BW8,"-")</f>
        <v>21666.666666667</v>
      </c>
      <c r="CC8" s="130"/>
      <c r="CD8" s="130"/>
      <c r="CE8" s="130">
        <v>1</v>
      </c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65000</v>
      </c>
      <c r="CQ8" s="139">
        <v>65000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6" t="s">
        <v>209</v>
      </c>
      <c r="C9" s="346"/>
      <c r="D9" s="346"/>
      <c r="E9" s="346"/>
      <c r="F9" s="346" t="s">
        <v>79</v>
      </c>
      <c r="G9" s="88"/>
      <c r="H9" s="88"/>
      <c r="I9" s="88"/>
      <c r="J9" s="329"/>
      <c r="K9" s="79">
        <v>35</v>
      </c>
      <c r="L9" s="79">
        <v>22</v>
      </c>
      <c r="M9" s="79">
        <v>10</v>
      </c>
      <c r="N9" s="89">
        <v>3</v>
      </c>
      <c r="O9" s="90">
        <v>1</v>
      </c>
      <c r="P9" s="91">
        <f>N9+O9</f>
        <v>4</v>
      </c>
      <c r="Q9" s="80">
        <f>IFERROR(P9/M9,"-")</f>
        <v>0.4</v>
      </c>
      <c r="R9" s="79">
        <v>1</v>
      </c>
      <c r="S9" s="79">
        <v>0</v>
      </c>
      <c r="T9" s="80">
        <f>IFERROR(R9/(P9),"-")</f>
        <v>0.25</v>
      </c>
      <c r="U9" s="335"/>
      <c r="V9" s="82">
        <v>0</v>
      </c>
      <c r="W9" s="80">
        <f>IF(P9=0,"-",V9/P9)</f>
        <v>0</v>
      </c>
      <c r="X9" s="334">
        <v>0</v>
      </c>
      <c r="Y9" s="335">
        <f>IFERROR(X9/P9,"-")</f>
        <v>0</v>
      </c>
      <c r="Z9" s="335" t="str">
        <f>IFERROR(X9/V9,"-")</f>
        <v>-</v>
      </c>
      <c r="AA9" s="329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0.25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2</v>
      </c>
      <c r="BO9" s="118">
        <f>IF(P9=0,"",IF(BN9=0,"",(BN9/P9)))</f>
        <v>0.5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1</v>
      </c>
      <c r="BX9" s="125">
        <f>IF(P9=0,"",IF(BW9=0,"",(BW9/P9)))</f>
        <v>0.25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6" t="s">
        <v>210</v>
      </c>
      <c r="C10" s="346" t="s">
        <v>203</v>
      </c>
      <c r="D10" s="346" t="s">
        <v>211</v>
      </c>
      <c r="E10" s="346" t="s">
        <v>212</v>
      </c>
      <c r="F10" s="346" t="s">
        <v>66</v>
      </c>
      <c r="G10" s="88" t="s">
        <v>206</v>
      </c>
      <c r="H10" s="88" t="s">
        <v>207</v>
      </c>
      <c r="I10" s="88"/>
      <c r="J10" s="329"/>
      <c r="K10" s="79">
        <v>8</v>
      </c>
      <c r="L10" s="79">
        <v>0</v>
      </c>
      <c r="M10" s="79">
        <v>58</v>
      </c>
      <c r="N10" s="89">
        <v>4</v>
      </c>
      <c r="O10" s="90">
        <v>0</v>
      </c>
      <c r="P10" s="91">
        <f>N10+O10</f>
        <v>4</v>
      </c>
      <c r="Q10" s="80">
        <f>IFERROR(P10/M10,"-")</f>
        <v>0.068965517241379</v>
      </c>
      <c r="R10" s="79">
        <v>1</v>
      </c>
      <c r="S10" s="79">
        <v>0</v>
      </c>
      <c r="T10" s="80">
        <f>IFERROR(R10/(P10),"-")</f>
        <v>0.25</v>
      </c>
      <c r="U10" s="335"/>
      <c r="V10" s="82">
        <v>1</v>
      </c>
      <c r="W10" s="80">
        <f>IF(P10=0,"-",V10/P10)</f>
        <v>0.25</v>
      </c>
      <c r="X10" s="334">
        <v>225000</v>
      </c>
      <c r="Y10" s="335">
        <f>IFERROR(X10/P10,"-")</f>
        <v>56250</v>
      </c>
      <c r="Z10" s="335">
        <f>IFERROR(X10/V10,"-")</f>
        <v>225000</v>
      </c>
      <c r="AA10" s="329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2</v>
      </c>
      <c r="AW10" s="105">
        <f>IF(P10=0,"",IF(AV10=0,"",(AV10/P10)))</f>
        <v>0.5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2</v>
      </c>
      <c r="BO10" s="118">
        <f>IF(P10=0,"",IF(BN10=0,"",(BN10/P10)))</f>
        <v>0.5</v>
      </c>
      <c r="BP10" s="119">
        <v>1</v>
      </c>
      <c r="BQ10" s="120">
        <f>IFERROR(BP10/BN10,"-")</f>
        <v>0.5</v>
      </c>
      <c r="BR10" s="121">
        <v>225000</v>
      </c>
      <c r="BS10" s="122">
        <f>IFERROR(BR10/BN10,"-")</f>
        <v>112500</v>
      </c>
      <c r="BT10" s="123"/>
      <c r="BU10" s="123"/>
      <c r="BV10" s="123">
        <v>1</v>
      </c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1</v>
      </c>
      <c r="CP10" s="139">
        <v>225000</v>
      </c>
      <c r="CQ10" s="139">
        <v>225000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/>
      <c r="B11" s="346" t="s">
        <v>213</v>
      </c>
      <c r="C11" s="346"/>
      <c r="D11" s="346"/>
      <c r="E11" s="346"/>
      <c r="F11" s="346" t="s">
        <v>79</v>
      </c>
      <c r="G11" s="88"/>
      <c r="H11" s="88"/>
      <c r="I11" s="88"/>
      <c r="J11" s="329"/>
      <c r="K11" s="79">
        <v>46</v>
      </c>
      <c r="L11" s="79">
        <v>27</v>
      </c>
      <c r="M11" s="79">
        <v>10</v>
      </c>
      <c r="N11" s="89">
        <v>7</v>
      </c>
      <c r="O11" s="90">
        <v>0</v>
      </c>
      <c r="P11" s="91">
        <f>N11+O11</f>
        <v>7</v>
      </c>
      <c r="Q11" s="80">
        <f>IFERROR(P11/M11,"-")</f>
        <v>0.7</v>
      </c>
      <c r="R11" s="79">
        <v>0</v>
      </c>
      <c r="S11" s="79">
        <v>1</v>
      </c>
      <c r="T11" s="80">
        <f>IFERROR(R11/(P11),"-")</f>
        <v>0</v>
      </c>
      <c r="U11" s="335"/>
      <c r="V11" s="82">
        <v>0</v>
      </c>
      <c r="W11" s="80">
        <f>IF(P11=0,"-",V11/P11)</f>
        <v>0</v>
      </c>
      <c r="X11" s="334">
        <v>0</v>
      </c>
      <c r="Y11" s="335">
        <f>IFERROR(X11/P11,"-")</f>
        <v>0</v>
      </c>
      <c r="Z11" s="335" t="str">
        <f>IFERROR(X11/V11,"-")</f>
        <v>-</v>
      </c>
      <c r="AA11" s="329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3</v>
      </c>
      <c r="BF11" s="111">
        <f>IF(P11=0,"",IF(BE11=0,"",(BE11/P11)))</f>
        <v>0.42857142857143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2</v>
      </c>
      <c r="BO11" s="118">
        <f>IF(P11=0,"",IF(BN11=0,"",(BN11/P11)))</f>
        <v>0.28571428571429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1</v>
      </c>
      <c r="BX11" s="125">
        <f>IF(P11=0,"",IF(BW11=0,"",(BW11/P11)))</f>
        <v>0.14285714285714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>
        <v>1</v>
      </c>
      <c r="CG11" s="132">
        <f>IF(P11=0,"",IF(CF11=0,"",(CF11/P11)))</f>
        <v>0.14285714285714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0.381</v>
      </c>
      <c r="B12" s="346" t="s">
        <v>214</v>
      </c>
      <c r="C12" s="346" t="s">
        <v>215</v>
      </c>
      <c r="D12" s="346" t="s">
        <v>216</v>
      </c>
      <c r="E12" s="346"/>
      <c r="F12" s="346" t="s">
        <v>82</v>
      </c>
      <c r="G12" s="88" t="s">
        <v>217</v>
      </c>
      <c r="H12" s="88" t="s">
        <v>218</v>
      </c>
      <c r="I12" s="88" t="s">
        <v>219</v>
      </c>
      <c r="J12" s="329">
        <v>65000</v>
      </c>
      <c r="K12" s="79">
        <v>14</v>
      </c>
      <c r="L12" s="79">
        <v>0</v>
      </c>
      <c r="M12" s="79">
        <v>35</v>
      </c>
      <c r="N12" s="89">
        <v>7</v>
      </c>
      <c r="O12" s="90">
        <v>0</v>
      </c>
      <c r="P12" s="91">
        <f>N12+O12</f>
        <v>7</v>
      </c>
      <c r="Q12" s="80">
        <f>IFERROR(P12/M12,"-")</f>
        <v>0.2</v>
      </c>
      <c r="R12" s="79">
        <v>0</v>
      </c>
      <c r="S12" s="79">
        <v>1</v>
      </c>
      <c r="T12" s="80">
        <f>IFERROR(R12/(P12),"-")</f>
        <v>0</v>
      </c>
      <c r="U12" s="335">
        <f>IFERROR(J12/SUM(N12:O13),"-")</f>
        <v>4062.5</v>
      </c>
      <c r="V12" s="82">
        <v>1</v>
      </c>
      <c r="W12" s="80">
        <f>IF(P12=0,"-",V12/P12)</f>
        <v>0.14285714285714</v>
      </c>
      <c r="X12" s="334">
        <v>14765</v>
      </c>
      <c r="Y12" s="335">
        <f>IFERROR(X12/P12,"-")</f>
        <v>2109.2857142857</v>
      </c>
      <c r="Z12" s="335">
        <f>IFERROR(X12/V12,"-")</f>
        <v>14765</v>
      </c>
      <c r="AA12" s="329">
        <f>SUM(X12:X13)-SUM(J12:J13)</f>
        <v>-40235</v>
      </c>
      <c r="AB12" s="83">
        <f>SUM(X12:X13)/SUM(J12:J13)</f>
        <v>0.381</v>
      </c>
      <c r="AC12" s="77"/>
      <c r="AD12" s="92">
        <v>1</v>
      </c>
      <c r="AE12" s="93">
        <f>IF(P12=0,"",IF(AD12=0,"",(AD12/P12)))</f>
        <v>0.14285714285714</v>
      </c>
      <c r="AF12" s="92"/>
      <c r="AG12" s="94">
        <f>IFERROR(AF12/AD12,"-")</f>
        <v>0</v>
      </c>
      <c r="AH12" s="95"/>
      <c r="AI12" s="96">
        <f>IFERROR(AH12/AD12,"-")</f>
        <v>0</v>
      </c>
      <c r="AJ12" s="97"/>
      <c r="AK12" s="97"/>
      <c r="AL12" s="97"/>
      <c r="AM12" s="98">
        <v>3</v>
      </c>
      <c r="AN12" s="99">
        <f>IF(P12=0,"",IF(AM12=0,"",(AM12/P12)))</f>
        <v>0.42857142857143</v>
      </c>
      <c r="AO12" s="98">
        <v>1</v>
      </c>
      <c r="AP12" s="100">
        <f>IFERROR(AO12/AM12,"-")</f>
        <v>0.33333333333333</v>
      </c>
      <c r="AQ12" s="101">
        <v>14765</v>
      </c>
      <c r="AR12" s="102">
        <f>IFERROR(AQ12/AM12,"-")</f>
        <v>4921.6666666667</v>
      </c>
      <c r="AS12" s="103"/>
      <c r="AT12" s="103"/>
      <c r="AU12" s="103">
        <v>1</v>
      </c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2</v>
      </c>
      <c r="BF12" s="111">
        <f>IF(P12=0,"",IF(BE12=0,"",(BE12/P12)))</f>
        <v>0.28571428571429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>
        <v>1</v>
      </c>
      <c r="BX12" s="125">
        <f>IF(P12=0,"",IF(BW12=0,"",(BW12/P12)))</f>
        <v>0.14285714285714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14765</v>
      </c>
      <c r="CQ12" s="139">
        <v>14765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6" t="s">
        <v>220</v>
      </c>
      <c r="C13" s="346"/>
      <c r="D13" s="346"/>
      <c r="E13" s="346"/>
      <c r="F13" s="346" t="s">
        <v>79</v>
      </c>
      <c r="G13" s="88"/>
      <c r="H13" s="88"/>
      <c r="I13" s="88"/>
      <c r="J13" s="329"/>
      <c r="K13" s="79">
        <v>40</v>
      </c>
      <c r="L13" s="79">
        <v>22</v>
      </c>
      <c r="M13" s="79">
        <v>15</v>
      </c>
      <c r="N13" s="89">
        <v>9</v>
      </c>
      <c r="O13" s="90">
        <v>0</v>
      </c>
      <c r="P13" s="91">
        <f>N13+O13</f>
        <v>9</v>
      </c>
      <c r="Q13" s="80">
        <f>IFERROR(P13/M13,"-")</f>
        <v>0.6</v>
      </c>
      <c r="R13" s="79">
        <v>0</v>
      </c>
      <c r="S13" s="79">
        <v>3</v>
      </c>
      <c r="T13" s="80">
        <f>IFERROR(R13/(P13),"-")</f>
        <v>0</v>
      </c>
      <c r="U13" s="335"/>
      <c r="V13" s="82">
        <v>1</v>
      </c>
      <c r="W13" s="80">
        <f>IF(P13=0,"-",V13/P13)</f>
        <v>0.11111111111111</v>
      </c>
      <c r="X13" s="334">
        <v>10000</v>
      </c>
      <c r="Y13" s="335">
        <f>IFERROR(X13/P13,"-")</f>
        <v>1111.1111111111</v>
      </c>
      <c r="Z13" s="335">
        <f>IFERROR(X13/V13,"-")</f>
        <v>10000</v>
      </c>
      <c r="AA13" s="329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>
        <v>2</v>
      </c>
      <c r="AW13" s="105">
        <f>IF(P13=0,"",IF(AV13=0,"",(AV13/P13)))</f>
        <v>0.22222222222222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4</v>
      </c>
      <c r="BF13" s="111">
        <f>IF(P13=0,"",IF(BE13=0,"",(BE13/P13)))</f>
        <v>0.44444444444444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2</v>
      </c>
      <c r="BO13" s="118">
        <f>IF(P13=0,"",IF(BN13=0,"",(BN13/P13)))</f>
        <v>0.22222222222222</v>
      </c>
      <c r="BP13" s="119">
        <v>1</v>
      </c>
      <c r="BQ13" s="120">
        <f>IFERROR(BP13/BN13,"-")</f>
        <v>0.5</v>
      </c>
      <c r="BR13" s="121">
        <v>10000</v>
      </c>
      <c r="BS13" s="122">
        <f>IFERROR(BR13/BN13,"-")</f>
        <v>5000</v>
      </c>
      <c r="BT13" s="123">
        <v>1</v>
      </c>
      <c r="BU13" s="123"/>
      <c r="BV13" s="123"/>
      <c r="BW13" s="124">
        <v>1</v>
      </c>
      <c r="BX13" s="125">
        <f>IF(P13=0,"",IF(BW13=0,"",(BW13/P13)))</f>
        <v>0.11111111111111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1</v>
      </c>
      <c r="CP13" s="139">
        <v>10000</v>
      </c>
      <c r="CQ13" s="139">
        <v>10000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1.0161333333333</v>
      </c>
      <c r="B14" s="346" t="s">
        <v>221</v>
      </c>
      <c r="C14" s="346" t="s">
        <v>215</v>
      </c>
      <c r="D14" s="346" t="s">
        <v>222</v>
      </c>
      <c r="E14" s="346"/>
      <c r="F14" s="346" t="s">
        <v>82</v>
      </c>
      <c r="G14" s="88" t="s">
        <v>223</v>
      </c>
      <c r="H14" s="88" t="s">
        <v>224</v>
      </c>
      <c r="I14" s="88" t="s">
        <v>225</v>
      </c>
      <c r="J14" s="329">
        <v>75000</v>
      </c>
      <c r="K14" s="79">
        <v>9</v>
      </c>
      <c r="L14" s="79">
        <v>0</v>
      </c>
      <c r="M14" s="79">
        <v>37</v>
      </c>
      <c r="N14" s="89">
        <v>6</v>
      </c>
      <c r="O14" s="90">
        <v>0</v>
      </c>
      <c r="P14" s="91">
        <f>N14+O14</f>
        <v>6</v>
      </c>
      <c r="Q14" s="80">
        <f>IFERROR(P14/M14,"-")</f>
        <v>0.16216216216216</v>
      </c>
      <c r="R14" s="79">
        <v>0</v>
      </c>
      <c r="S14" s="79">
        <v>2</v>
      </c>
      <c r="T14" s="80">
        <f>IFERROR(R14/(P14),"-")</f>
        <v>0</v>
      </c>
      <c r="U14" s="335">
        <f>IFERROR(J14/SUM(N14:O15),"-")</f>
        <v>3947.3684210526</v>
      </c>
      <c r="V14" s="82">
        <v>0</v>
      </c>
      <c r="W14" s="80">
        <f>IF(P14=0,"-",V14/P14)</f>
        <v>0</v>
      </c>
      <c r="X14" s="334">
        <v>0</v>
      </c>
      <c r="Y14" s="335">
        <f>IFERROR(X14/P14,"-")</f>
        <v>0</v>
      </c>
      <c r="Z14" s="335" t="str">
        <f>IFERROR(X14/V14,"-")</f>
        <v>-</v>
      </c>
      <c r="AA14" s="329">
        <f>SUM(X14:X15)-SUM(J14:J15)</f>
        <v>1210</v>
      </c>
      <c r="AB14" s="83">
        <f>SUM(X14:X15)/SUM(J14:J15)</f>
        <v>1.0161333333333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2</v>
      </c>
      <c r="AN14" s="99">
        <f>IF(P14=0,"",IF(AM14=0,"",(AM14/P14)))</f>
        <v>0.33333333333333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3</v>
      </c>
      <c r="BF14" s="111">
        <f>IF(P14=0,"",IF(BE14=0,"",(BE14/P14)))</f>
        <v>0.5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>
        <v>1</v>
      </c>
      <c r="BX14" s="125">
        <f>IF(P14=0,"",IF(BW14=0,"",(BW14/P14)))</f>
        <v>0.16666666666667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6" t="s">
        <v>226</v>
      </c>
      <c r="C15" s="346"/>
      <c r="D15" s="346"/>
      <c r="E15" s="346"/>
      <c r="F15" s="346" t="s">
        <v>79</v>
      </c>
      <c r="G15" s="88"/>
      <c r="H15" s="88"/>
      <c r="I15" s="88"/>
      <c r="J15" s="329"/>
      <c r="K15" s="79">
        <v>67</v>
      </c>
      <c r="L15" s="79">
        <v>44</v>
      </c>
      <c r="M15" s="79">
        <v>34</v>
      </c>
      <c r="N15" s="89">
        <v>13</v>
      </c>
      <c r="O15" s="90">
        <v>0</v>
      </c>
      <c r="P15" s="91">
        <f>N15+O15</f>
        <v>13</v>
      </c>
      <c r="Q15" s="80">
        <f>IFERROR(P15/M15,"-")</f>
        <v>0.38235294117647</v>
      </c>
      <c r="R15" s="79">
        <v>1</v>
      </c>
      <c r="S15" s="79">
        <v>3</v>
      </c>
      <c r="T15" s="80">
        <f>IFERROR(R15/(P15),"-")</f>
        <v>0.076923076923077</v>
      </c>
      <c r="U15" s="335"/>
      <c r="V15" s="82">
        <v>4</v>
      </c>
      <c r="W15" s="80">
        <f>IF(P15=0,"-",V15/P15)</f>
        <v>0.30769230769231</v>
      </c>
      <c r="X15" s="334">
        <v>76210</v>
      </c>
      <c r="Y15" s="335">
        <f>IFERROR(X15/P15,"-")</f>
        <v>5862.3076923077</v>
      </c>
      <c r="Z15" s="335">
        <f>IFERROR(X15/V15,"-")</f>
        <v>19052.5</v>
      </c>
      <c r="AA15" s="329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6</v>
      </c>
      <c r="BF15" s="111">
        <f>IF(P15=0,"",IF(BE15=0,"",(BE15/P15)))</f>
        <v>0.46153846153846</v>
      </c>
      <c r="BG15" s="110">
        <v>1</v>
      </c>
      <c r="BH15" s="112">
        <f>IFERROR(BG15/BE15,"-")</f>
        <v>0.16666666666667</v>
      </c>
      <c r="BI15" s="113">
        <v>10000</v>
      </c>
      <c r="BJ15" s="114">
        <f>IFERROR(BI15/BE15,"-")</f>
        <v>1666.6666666667</v>
      </c>
      <c r="BK15" s="115"/>
      <c r="BL15" s="115">
        <v>1</v>
      </c>
      <c r="BM15" s="115"/>
      <c r="BN15" s="117">
        <v>5</v>
      </c>
      <c r="BO15" s="118">
        <f>IF(P15=0,"",IF(BN15=0,"",(BN15/P15)))</f>
        <v>0.38461538461538</v>
      </c>
      <c r="BP15" s="119">
        <v>3</v>
      </c>
      <c r="BQ15" s="120">
        <f>IFERROR(BP15/BN15,"-")</f>
        <v>0.6</v>
      </c>
      <c r="BR15" s="121">
        <v>66210</v>
      </c>
      <c r="BS15" s="122">
        <f>IFERROR(BR15/BN15,"-")</f>
        <v>13242</v>
      </c>
      <c r="BT15" s="123">
        <v>1</v>
      </c>
      <c r="BU15" s="123">
        <v>1</v>
      </c>
      <c r="BV15" s="123">
        <v>1</v>
      </c>
      <c r="BW15" s="124">
        <v>2</v>
      </c>
      <c r="BX15" s="125">
        <f>IF(P15=0,"",IF(BW15=0,"",(BW15/P15)))</f>
        <v>0.15384615384615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4</v>
      </c>
      <c r="CP15" s="139">
        <v>76210</v>
      </c>
      <c r="CQ15" s="139">
        <v>55000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11.16</v>
      </c>
      <c r="B16" s="346" t="s">
        <v>227</v>
      </c>
      <c r="C16" s="346" t="s">
        <v>215</v>
      </c>
      <c r="D16" s="346" t="s">
        <v>228</v>
      </c>
      <c r="E16" s="346"/>
      <c r="F16" s="346" t="s">
        <v>82</v>
      </c>
      <c r="G16" s="88" t="s">
        <v>229</v>
      </c>
      <c r="H16" s="88" t="s">
        <v>199</v>
      </c>
      <c r="I16" s="88" t="s">
        <v>208</v>
      </c>
      <c r="J16" s="329">
        <v>125000</v>
      </c>
      <c r="K16" s="79">
        <v>8</v>
      </c>
      <c r="L16" s="79">
        <v>0</v>
      </c>
      <c r="M16" s="79">
        <v>33</v>
      </c>
      <c r="N16" s="89">
        <v>6</v>
      </c>
      <c r="O16" s="90">
        <v>0</v>
      </c>
      <c r="P16" s="91">
        <f>N16+O16</f>
        <v>6</v>
      </c>
      <c r="Q16" s="80">
        <f>IFERROR(P16/M16,"-")</f>
        <v>0.18181818181818</v>
      </c>
      <c r="R16" s="79">
        <v>1</v>
      </c>
      <c r="S16" s="79">
        <v>2</v>
      </c>
      <c r="T16" s="80">
        <f>IFERROR(R16/(P16),"-")</f>
        <v>0.16666666666667</v>
      </c>
      <c r="U16" s="335">
        <f>IFERROR(J16/SUM(N16:O17),"-")</f>
        <v>6578.9473684211</v>
      </c>
      <c r="V16" s="82">
        <v>2</v>
      </c>
      <c r="W16" s="80">
        <f>IF(P16=0,"-",V16/P16)</f>
        <v>0.33333333333333</v>
      </c>
      <c r="X16" s="334">
        <v>67000</v>
      </c>
      <c r="Y16" s="335">
        <f>IFERROR(X16/P16,"-")</f>
        <v>11166.666666667</v>
      </c>
      <c r="Z16" s="335">
        <f>IFERROR(X16/V16,"-")</f>
        <v>33500</v>
      </c>
      <c r="AA16" s="329">
        <f>SUM(X16:X17)-SUM(J16:J17)</f>
        <v>1270000</v>
      </c>
      <c r="AB16" s="83">
        <f>SUM(X16:X17)/SUM(J16:J17)</f>
        <v>11.16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0.16666666666667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2</v>
      </c>
      <c r="BO16" s="118">
        <f>IF(P16=0,"",IF(BN16=0,"",(BN16/P16)))</f>
        <v>0.33333333333333</v>
      </c>
      <c r="BP16" s="119">
        <v>1</v>
      </c>
      <c r="BQ16" s="120">
        <f>IFERROR(BP16/BN16,"-")</f>
        <v>0.5</v>
      </c>
      <c r="BR16" s="121">
        <v>37000</v>
      </c>
      <c r="BS16" s="122">
        <f>IFERROR(BR16/BN16,"-")</f>
        <v>18500</v>
      </c>
      <c r="BT16" s="123"/>
      <c r="BU16" s="123"/>
      <c r="BV16" s="123">
        <v>1</v>
      </c>
      <c r="BW16" s="124">
        <v>2</v>
      </c>
      <c r="BX16" s="125">
        <f>IF(P16=0,"",IF(BW16=0,"",(BW16/P16)))</f>
        <v>0.33333333333333</v>
      </c>
      <c r="BY16" s="126">
        <v>1</v>
      </c>
      <c r="BZ16" s="127">
        <f>IFERROR(BY16/BW16,"-")</f>
        <v>0.5</v>
      </c>
      <c r="CA16" s="128">
        <v>30000</v>
      </c>
      <c r="CB16" s="129">
        <f>IFERROR(CA16/BW16,"-")</f>
        <v>15000</v>
      </c>
      <c r="CC16" s="130"/>
      <c r="CD16" s="130"/>
      <c r="CE16" s="130">
        <v>1</v>
      </c>
      <c r="CF16" s="131">
        <v>1</v>
      </c>
      <c r="CG16" s="132">
        <f>IF(P16=0,"",IF(CF16=0,"",(CF16/P16)))</f>
        <v>0.16666666666667</v>
      </c>
      <c r="CH16" s="133"/>
      <c r="CI16" s="134">
        <f>IFERROR(CH16/CF16,"-")</f>
        <v>0</v>
      </c>
      <c r="CJ16" s="135"/>
      <c r="CK16" s="136">
        <f>IFERROR(CJ16/CF16,"-")</f>
        <v>0</v>
      </c>
      <c r="CL16" s="137"/>
      <c r="CM16" s="137"/>
      <c r="CN16" s="137"/>
      <c r="CO16" s="138">
        <v>2</v>
      </c>
      <c r="CP16" s="139">
        <v>67000</v>
      </c>
      <c r="CQ16" s="139">
        <v>37000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6" t="s">
        <v>230</v>
      </c>
      <c r="C17" s="346"/>
      <c r="D17" s="346"/>
      <c r="E17" s="346"/>
      <c r="F17" s="346" t="s">
        <v>79</v>
      </c>
      <c r="G17" s="88"/>
      <c r="H17" s="88"/>
      <c r="I17" s="88"/>
      <c r="J17" s="329"/>
      <c r="K17" s="79">
        <v>88</v>
      </c>
      <c r="L17" s="79">
        <v>40</v>
      </c>
      <c r="M17" s="79">
        <v>21</v>
      </c>
      <c r="N17" s="89">
        <v>13</v>
      </c>
      <c r="O17" s="90">
        <v>0</v>
      </c>
      <c r="P17" s="91">
        <f>N17+O17</f>
        <v>13</v>
      </c>
      <c r="Q17" s="80">
        <f>IFERROR(P17/M17,"-")</f>
        <v>0.61904761904762</v>
      </c>
      <c r="R17" s="79">
        <v>4</v>
      </c>
      <c r="S17" s="79">
        <v>1</v>
      </c>
      <c r="T17" s="80">
        <f>IFERROR(R17/(P17),"-")</f>
        <v>0.30769230769231</v>
      </c>
      <c r="U17" s="335"/>
      <c r="V17" s="82">
        <v>5</v>
      </c>
      <c r="W17" s="80">
        <f>IF(P17=0,"-",V17/P17)</f>
        <v>0.38461538461538</v>
      </c>
      <c r="X17" s="334">
        <v>1328000</v>
      </c>
      <c r="Y17" s="335">
        <f>IFERROR(X17/P17,"-")</f>
        <v>102153.84615385</v>
      </c>
      <c r="Z17" s="335">
        <f>IFERROR(X17/V17,"-")</f>
        <v>265600</v>
      </c>
      <c r="AA17" s="329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>
        <v>1</v>
      </c>
      <c r="AW17" s="105">
        <f>IF(P17=0,"",IF(AV17=0,"",(AV17/P17)))</f>
        <v>0.076923076923077</v>
      </c>
      <c r="AX17" s="104">
        <v>1</v>
      </c>
      <c r="AY17" s="106">
        <f>IFERROR(AX17/AV17,"-")</f>
        <v>1</v>
      </c>
      <c r="AZ17" s="107">
        <v>6000</v>
      </c>
      <c r="BA17" s="108">
        <f>IFERROR(AZ17/AV17,"-")</f>
        <v>6000</v>
      </c>
      <c r="BB17" s="109"/>
      <c r="BC17" s="109">
        <v>1</v>
      </c>
      <c r="BD17" s="109"/>
      <c r="BE17" s="110">
        <v>2</v>
      </c>
      <c r="BF17" s="111">
        <f>IF(P17=0,"",IF(BE17=0,"",(BE17/P17)))</f>
        <v>0.15384615384615</v>
      </c>
      <c r="BG17" s="110">
        <v>1</v>
      </c>
      <c r="BH17" s="112">
        <f>IFERROR(BG17/BE17,"-")</f>
        <v>0.5</v>
      </c>
      <c r="BI17" s="113">
        <v>629000</v>
      </c>
      <c r="BJ17" s="114">
        <f>IFERROR(BI17/BE17,"-")</f>
        <v>314500</v>
      </c>
      <c r="BK17" s="115"/>
      <c r="BL17" s="115"/>
      <c r="BM17" s="115">
        <v>1</v>
      </c>
      <c r="BN17" s="117">
        <v>4</v>
      </c>
      <c r="BO17" s="118">
        <f>IF(P17=0,"",IF(BN17=0,"",(BN17/P17)))</f>
        <v>0.30769230769231</v>
      </c>
      <c r="BP17" s="119">
        <v>2</v>
      </c>
      <c r="BQ17" s="120">
        <f>IFERROR(BP17/BN17,"-")</f>
        <v>0.5</v>
      </c>
      <c r="BR17" s="121">
        <v>655000</v>
      </c>
      <c r="BS17" s="122">
        <f>IFERROR(BR17/BN17,"-")</f>
        <v>163750</v>
      </c>
      <c r="BT17" s="123"/>
      <c r="BU17" s="123"/>
      <c r="BV17" s="123">
        <v>2</v>
      </c>
      <c r="BW17" s="124">
        <v>6</v>
      </c>
      <c r="BX17" s="125">
        <f>IF(P17=0,"",IF(BW17=0,"",(BW17/P17)))</f>
        <v>0.46153846153846</v>
      </c>
      <c r="BY17" s="126">
        <v>2</v>
      </c>
      <c r="BZ17" s="127">
        <f>IFERROR(BY17/BW17,"-")</f>
        <v>0.33333333333333</v>
      </c>
      <c r="CA17" s="128">
        <v>44000</v>
      </c>
      <c r="CB17" s="129">
        <f>IFERROR(CA17/BW17,"-")</f>
        <v>7333.3333333333</v>
      </c>
      <c r="CC17" s="130"/>
      <c r="CD17" s="130"/>
      <c r="CE17" s="130">
        <v>2</v>
      </c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5</v>
      </c>
      <c r="CP17" s="139">
        <v>1328000</v>
      </c>
      <c r="CQ17" s="139">
        <v>640000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30"/>
      <c r="B18" s="85"/>
      <c r="C18" s="86"/>
      <c r="D18" s="86"/>
      <c r="E18" s="86"/>
      <c r="F18" s="87"/>
      <c r="G18" s="88"/>
      <c r="H18" s="88"/>
      <c r="I18" s="88"/>
      <c r="J18" s="330"/>
      <c r="K18" s="34"/>
      <c r="L18" s="34"/>
      <c r="M18" s="31"/>
      <c r="N18" s="23"/>
      <c r="O18" s="23"/>
      <c r="P18" s="23"/>
      <c r="Q18" s="32"/>
      <c r="R18" s="32"/>
      <c r="S18" s="23"/>
      <c r="T18" s="32"/>
      <c r="U18" s="336"/>
      <c r="V18" s="25"/>
      <c r="W18" s="25"/>
      <c r="X18" s="336"/>
      <c r="Y18" s="336"/>
      <c r="Z18" s="336"/>
      <c r="AA18" s="336"/>
      <c r="AB18" s="33"/>
      <c r="AC18" s="57"/>
      <c r="AD18" s="61"/>
      <c r="AE18" s="62"/>
      <c r="AF18" s="61"/>
      <c r="AG18" s="65"/>
      <c r="AH18" s="66"/>
      <c r="AI18" s="67"/>
      <c r="AJ18" s="68"/>
      <c r="AK18" s="68"/>
      <c r="AL18" s="68"/>
      <c r="AM18" s="61"/>
      <c r="AN18" s="62"/>
      <c r="AO18" s="61"/>
      <c r="AP18" s="65"/>
      <c r="AQ18" s="66"/>
      <c r="AR18" s="67"/>
      <c r="AS18" s="68"/>
      <c r="AT18" s="68"/>
      <c r="AU18" s="68"/>
      <c r="AV18" s="61"/>
      <c r="AW18" s="62"/>
      <c r="AX18" s="61"/>
      <c r="AY18" s="65"/>
      <c r="AZ18" s="66"/>
      <c r="BA18" s="67"/>
      <c r="BB18" s="68"/>
      <c r="BC18" s="68"/>
      <c r="BD18" s="68"/>
      <c r="BE18" s="61"/>
      <c r="BF18" s="62"/>
      <c r="BG18" s="61"/>
      <c r="BH18" s="65"/>
      <c r="BI18" s="66"/>
      <c r="BJ18" s="67"/>
      <c r="BK18" s="68"/>
      <c r="BL18" s="68"/>
      <c r="BM18" s="68"/>
      <c r="BN18" s="63"/>
      <c r="BO18" s="64"/>
      <c r="BP18" s="61"/>
      <c r="BQ18" s="65"/>
      <c r="BR18" s="66"/>
      <c r="BS18" s="67"/>
      <c r="BT18" s="68"/>
      <c r="BU18" s="68"/>
      <c r="BV18" s="68"/>
      <c r="BW18" s="63"/>
      <c r="BX18" s="64"/>
      <c r="BY18" s="61"/>
      <c r="BZ18" s="65"/>
      <c r="CA18" s="66"/>
      <c r="CB18" s="67"/>
      <c r="CC18" s="68"/>
      <c r="CD18" s="68"/>
      <c r="CE18" s="68"/>
      <c r="CF18" s="63"/>
      <c r="CG18" s="64"/>
      <c r="CH18" s="61"/>
      <c r="CI18" s="65"/>
      <c r="CJ18" s="66"/>
      <c r="CK18" s="67"/>
      <c r="CL18" s="68"/>
      <c r="CM18" s="68"/>
      <c r="CN18" s="68"/>
      <c r="CO18" s="69"/>
      <c r="CP18" s="66"/>
      <c r="CQ18" s="66"/>
      <c r="CR18" s="66"/>
      <c r="CS18" s="70"/>
    </row>
    <row r="19" spans="1:98">
      <c r="A19" s="30"/>
      <c r="B19" s="37"/>
      <c r="C19" s="21"/>
      <c r="D19" s="21"/>
      <c r="E19" s="21"/>
      <c r="F19" s="22"/>
      <c r="G19" s="36"/>
      <c r="H19" s="36"/>
      <c r="I19" s="73"/>
      <c r="J19" s="331"/>
      <c r="K19" s="34"/>
      <c r="L19" s="34"/>
      <c r="M19" s="31"/>
      <c r="N19" s="23"/>
      <c r="O19" s="23"/>
      <c r="P19" s="23"/>
      <c r="Q19" s="32"/>
      <c r="R19" s="32"/>
      <c r="S19" s="23"/>
      <c r="T19" s="32"/>
      <c r="U19" s="336"/>
      <c r="V19" s="25"/>
      <c r="W19" s="25"/>
      <c r="X19" s="336"/>
      <c r="Y19" s="336"/>
      <c r="Z19" s="336"/>
      <c r="AA19" s="336"/>
      <c r="AB19" s="33"/>
      <c r="AC19" s="59"/>
      <c r="AD19" s="61"/>
      <c r="AE19" s="62"/>
      <c r="AF19" s="61"/>
      <c r="AG19" s="65"/>
      <c r="AH19" s="66"/>
      <c r="AI19" s="67"/>
      <c r="AJ19" s="68"/>
      <c r="AK19" s="68"/>
      <c r="AL19" s="68"/>
      <c r="AM19" s="61"/>
      <c r="AN19" s="62"/>
      <c r="AO19" s="61"/>
      <c r="AP19" s="65"/>
      <c r="AQ19" s="66"/>
      <c r="AR19" s="67"/>
      <c r="AS19" s="68"/>
      <c r="AT19" s="68"/>
      <c r="AU19" s="68"/>
      <c r="AV19" s="61"/>
      <c r="AW19" s="62"/>
      <c r="AX19" s="61"/>
      <c r="AY19" s="65"/>
      <c r="AZ19" s="66"/>
      <c r="BA19" s="67"/>
      <c r="BB19" s="68"/>
      <c r="BC19" s="68"/>
      <c r="BD19" s="68"/>
      <c r="BE19" s="61"/>
      <c r="BF19" s="62"/>
      <c r="BG19" s="61"/>
      <c r="BH19" s="65"/>
      <c r="BI19" s="66"/>
      <c r="BJ19" s="67"/>
      <c r="BK19" s="68"/>
      <c r="BL19" s="68"/>
      <c r="BM19" s="68"/>
      <c r="BN19" s="63"/>
      <c r="BO19" s="64"/>
      <c r="BP19" s="61"/>
      <c r="BQ19" s="65"/>
      <c r="BR19" s="66"/>
      <c r="BS19" s="67"/>
      <c r="BT19" s="68"/>
      <c r="BU19" s="68"/>
      <c r="BV19" s="68"/>
      <c r="BW19" s="63"/>
      <c r="BX19" s="64"/>
      <c r="BY19" s="61"/>
      <c r="BZ19" s="65"/>
      <c r="CA19" s="66"/>
      <c r="CB19" s="67"/>
      <c r="CC19" s="68"/>
      <c r="CD19" s="68"/>
      <c r="CE19" s="68"/>
      <c r="CF19" s="63"/>
      <c r="CG19" s="64"/>
      <c r="CH19" s="61"/>
      <c r="CI19" s="65"/>
      <c r="CJ19" s="66"/>
      <c r="CK19" s="67"/>
      <c r="CL19" s="68"/>
      <c r="CM19" s="68"/>
      <c r="CN19" s="68"/>
      <c r="CO19" s="69"/>
      <c r="CP19" s="66"/>
      <c r="CQ19" s="66"/>
      <c r="CR19" s="66"/>
      <c r="CS19" s="70"/>
    </row>
    <row r="20" spans="1:98">
      <c r="A20" s="19">
        <f>AB20</f>
        <v>2.4430838323353</v>
      </c>
      <c r="B20" s="39"/>
      <c r="C20" s="39"/>
      <c r="D20" s="39"/>
      <c r="E20" s="39"/>
      <c r="F20" s="39"/>
      <c r="G20" s="40" t="s">
        <v>231</v>
      </c>
      <c r="H20" s="40"/>
      <c r="I20" s="40"/>
      <c r="J20" s="332">
        <f>SUM(J6:J19)</f>
        <v>835000</v>
      </c>
      <c r="K20" s="41">
        <f>SUM(K6:K19)</f>
        <v>503</v>
      </c>
      <c r="L20" s="41">
        <f>SUM(L6:L19)</f>
        <v>233</v>
      </c>
      <c r="M20" s="41">
        <f>SUM(M6:M19)</f>
        <v>504</v>
      </c>
      <c r="N20" s="41">
        <f>SUM(N6:N19)</f>
        <v>109</v>
      </c>
      <c r="O20" s="41">
        <f>SUM(O6:O19)</f>
        <v>1</v>
      </c>
      <c r="P20" s="41">
        <f>SUM(P6:P19)</f>
        <v>110</v>
      </c>
      <c r="Q20" s="42">
        <f>IFERROR(P20/M20,"-")</f>
        <v>0.21825396825397</v>
      </c>
      <c r="R20" s="76">
        <f>SUM(R6:R19)</f>
        <v>13</v>
      </c>
      <c r="S20" s="76">
        <f>SUM(S6:S19)</f>
        <v>25</v>
      </c>
      <c r="T20" s="42">
        <f>IFERROR(R20/P20,"-")</f>
        <v>0.11818181818182</v>
      </c>
      <c r="U20" s="337">
        <f>IFERROR(J20/P20,"-")</f>
        <v>7590.9090909091</v>
      </c>
      <c r="V20" s="44">
        <f>SUM(V6:V19)</f>
        <v>22</v>
      </c>
      <c r="W20" s="42">
        <f>IFERROR(V20/P20,"-")</f>
        <v>0.2</v>
      </c>
      <c r="X20" s="332">
        <f>SUM(X6:X19)</f>
        <v>2039975</v>
      </c>
      <c r="Y20" s="332">
        <f>IFERROR(X20/P20,"-")</f>
        <v>18545.227272727</v>
      </c>
      <c r="Z20" s="332">
        <f>IFERROR(X20/V20,"-")</f>
        <v>92726.136363636</v>
      </c>
      <c r="AA20" s="332">
        <f>X20-J20</f>
        <v>1204975</v>
      </c>
      <c r="AB20" s="45">
        <f>X20/J20</f>
        <v>2.4430838323353</v>
      </c>
      <c r="AC20" s="58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0"/>
      <c r="CN20" s="60"/>
      <c r="CO20" s="60"/>
      <c r="CP20" s="60"/>
      <c r="CQ20" s="60"/>
      <c r="CR20" s="60"/>
      <c r="CS2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11"/>
    <mergeCell ref="J8:J11"/>
    <mergeCell ref="U8:U11"/>
    <mergeCell ref="AA8:AA11"/>
    <mergeCell ref="AB8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69" t="s">
        <v>31</v>
      </c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70" t="s">
        <v>32</v>
      </c>
      <c r="CP2" s="272" t="s">
        <v>33</v>
      </c>
      <c r="CQ2" s="260" t="s">
        <v>34</v>
      </c>
      <c r="CR2" s="261"/>
      <c r="CS2" s="262"/>
    </row>
    <row r="3" spans="1:98" customHeight="1" ht="14.25">
      <c r="A3" s="11" t="s">
        <v>232</v>
      </c>
      <c r="B3" s="38"/>
      <c r="C3" s="18"/>
      <c r="D3" s="18"/>
      <c r="E3" s="18"/>
      <c r="F3" s="18"/>
      <c r="G3" s="71"/>
      <c r="H3" s="71"/>
      <c r="I3" s="1"/>
      <c r="J3" s="1"/>
      <c r="K3" s="258" t="s">
        <v>1</v>
      </c>
      <c r="L3" s="259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3" t="s">
        <v>36</v>
      </c>
      <c r="AE3" s="264"/>
      <c r="AF3" s="264"/>
      <c r="AG3" s="264"/>
      <c r="AH3" s="264"/>
      <c r="AI3" s="264"/>
      <c r="AJ3" s="264"/>
      <c r="AK3" s="264"/>
      <c r="AL3" s="264"/>
      <c r="AM3" s="275" t="s">
        <v>37</v>
      </c>
      <c r="AN3" s="276"/>
      <c r="AO3" s="276"/>
      <c r="AP3" s="276"/>
      <c r="AQ3" s="276"/>
      <c r="AR3" s="276"/>
      <c r="AS3" s="276"/>
      <c r="AT3" s="276"/>
      <c r="AU3" s="277"/>
      <c r="AV3" s="278" t="s">
        <v>38</v>
      </c>
      <c r="AW3" s="279"/>
      <c r="AX3" s="279"/>
      <c r="AY3" s="279"/>
      <c r="AZ3" s="279"/>
      <c r="BA3" s="279"/>
      <c r="BB3" s="279"/>
      <c r="BC3" s="279"/>
      <c r="BD3" s="280"/>
      <c r="BE3" s="281" t="s">
        <v>39</v>
      </c>
      <c r="BF3" s="282"/>
      <c r="BG3" s="282"/>
      <c r="BH3" s="282"/>
      <c r="BI3" s="282"/>
      <c r="BJ3" s="282"/>
      <c r="BK3" s="282"/>
      <c r="BL3" s="282"/>
      <c r="BM3" s="283"/>
      <c r="BN3" s="284" t="s">
        <v>40</v>
      </c>
      <c r="BO3" s="285"/>
      <c r="BP3" s="285"/>
      <c r="BQ3" s="285"/>
      <c r="BR3" s="285"/>
      <c r="BS3" s="285"/>
      <c r="BT3" s="285"/>
      <c r="BU3" s="285"/>
      <c r="BV3" s="286"/>
      <c r="BW3" s="287" t="s">
        <v>41</v>
      </c>
      <c r="BX3" s="288"/>
      <c r="BY3" s="288"/>
      <c r="BZ3" s="288"/>
      <c r="CA3" s="288"/>
      <c r="CB3" s="288"/>
      <c r="CC3" s="288"/>
      <c r="CD3" s="288"/>
      <c r="CE3" s="289"/>
      <c r="CF3" s="290" t="s">
        <v>42</v>
      </c>
      <c r="CG3" s="291"/>
      <c r="CH3" s="291"/>
      <c r="CI3" s="291"/>
      <c r="CJ3" s="291"/>
      <c r="CK3" s="291"/>
      <c r="CL3" s="291"/>
      <c r="CM3" s="291"/>
      <c r="CN3" s="292"/>
      <c r="CO3" s="270"/>
      <c r="CP3" s="273"/>
      <c r="CQ3" s="265" t="s">
        <v>43</v>
      </c>
      <c r="CR3" s="266"/>
      <c r="CS3" s="267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1"/>
      <c r="CP4" s="274"/>
      <c r="CQ4" s="52" t="s">
        <v>61</v>
      </c>
      <c r="CR4" s="52" t="s">
        <v>62</v>
      </c>
      <c r="CS4" s="268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8"/>
      <c r="K5" s="29"/>
      <c r="L5" s="4"/>
      <c r="M5" s="4"/>
      <c r="N5" s="8"/>
      <c r="O5" s="8"/>
      <c r="P5" s="8"/>
      <c r="Q5" s="9"/>
      <c r="R5" s="9"/>
      <c r="S5" s="8"/>
      <c r="T5" s="9"/>
      <c r="U5" s="333"/>
      <c r="V5" s="2"/>
      <c r="W5" s="2"/>
      <c r="X5" s="333"/>
      <c r="Y5" s="333"/>
      <c r="Z5" s="333"/>
      <c r="AA5" s="333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0.33297297297297</v>
      </c>
      <c r="B6" s="346" t="s">
        <v>233</v>
      </c>
      <c r="C6" s="346" t="s">
        <v>234</v>
      </c>
      <c r="D6" s="346" t="s">
        <v>235</v>
      </c>
      <c r="E6" s="346" t="s">
        <v>236</v>
      </c>
      <c r="F6" s="346" t="s">
        <v>82</v>
      </c>
      <c r="G6" s="88" t="s">
        <v>237</v>
      </c>
      <c r="H6" s="88" t="s">
        <v>238</v>
      </c>
      <c r="I6" s="347" t="s">
        <v>155</v>
      </c>
      <c r="J6" s="329">
        <v>185000</v>
      </c>
      <c r="K6" s="79">
        <v>36</v>
      </c>
      <c r="L6" s="79">
        <v>0</v>
      </c>
      <c r="M6" s="79">
        <v>196</v>
      </c>
      <c r="N6" s="89">
        <v>15</v>
      </c>
      <c r="O6" s="90">
        <v>0</v>
      </c>
      <c r="P6" s="91">
        <f>N6+O6</f>
        <v>15</v>
      </c>
      <c r="Q6" s="80">
        <f>IFERROR(P6/M6,"-")</f>
        <v>0.076530612244898</v>
      </c>
      <c r="R6" s="79">
        <v>2</v>
      </c>
      <c r="S6" s="79">
        <v>4</v>
      </c>
      <c r="T6" s="80">
        <f>IFERROR(R6/(P6),"-")</f>
        <v>0.13333333333333</v>
      </c>
      <c r="U6" s="335">
        <f>IFERROR(J6/SUM(N6:O7),"-")</f>
        <v>1850</v>
      </c>
      <c r="V6" s="82">
        <v>0</v>
      </c>
      <c r="W6" s="80">
        <f>IF(P6=0,"-",V6/P6)</f>
        <v>0</v>
      </c>
      <c r="X6" s="334">
        <v>0</v>
      </c>
      <c r="Y6" s="335">
        <f>IFERROR(X6/P6,"-")</f>
        <v>0</v>
      </c>
      <c r="Z6" s="335" t="str">
        <f>IFERROR(X6/V6,"-")</f>
        <v>-</v>
      </c>
      <c r="AA6" s="329">
        <f>SUM(X6:X7)-SUM(J6:J7)</f>
        <v>-123400</v>
      </c>
      <c r="AB6" s="83">
        <f>SUM(X6:X7)/SUM(J6:J7)</f>
        <v>0.33297297297297</v>
      </c>
      <c r="AC6" s="77"/>
      <c r="AD6" s="92">
        <v>1</v>
      </c>
      <c r="AE6" s="93">
        <f>IF(P6=0,"",IF(AD6=0,"",(AD6/P6)))</f>
        <v>0.066666666666667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5</v>
      </c>
      <c r="AN6" s="99">
        <f>IF(P6=0,"",IF(AM6=0,"",(AM6/P6)))</f>
        <v>0.33333333333333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2</v>
      </c>
      <c r="AW6" s="105">
        <f>IF(P6=0,"",IF(AV6=0,"",(AV6/P6)))</f>
        <v>0.13333333333333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5</v>
      </c>
      <c r="BF6" s="111">
        <f>IF(P6=0,"",IF(BE6=0,"",(BE6/P6)))</f>
        <v>0.33333333333333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2</v>
      </c>
      <c r="BO6" s="118">
        <f>IF(P6=0,"",IF(BN6=0,"",(BN6/P6)))</f>
        <v>0.13333333333333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6" t="s">
        <v>239</v>
      </c>
      <c r="C7" s="346"/>
      <c r="D7" s="346"/>
      <c r="E7" s="346"/>
      <c r="F7" s="346" t="s">
        <v>79</v>
      </c>
      <c r="G7" s="88"/>
      <c r="H7" s="88"/>
      <c r="I7" s="88"/>
      <c r="J7" s="329"/>
      <c r="K7" s="79">
        <v>377</v>
      </c>
      <c r="L7" s="79">
        <v>232</v>
      </c>
      <c r="M7" s="79">
        <v>203</v>
      </c>
      <c r="N7" s="89">
        <v>83</v>
      </c>
      <c r="O7" s="90">
        <v>2</v>
      </c>
      <c r="P7" s="91">
        <f>N7+O7</f>
        <v>85</v>
      </c>
      <c r="Q7" s="80">
        <f>IFERROR(P7/M7,"-")</f>
        <v>0.41871921182266</v>
      </c>
      <c r="R7" s="79">
        <v>6</v>
      </c>
      <c r="S7" s="79">
        <v>5</v>
      </c>
      <c r="T7" s="80">
        <f>IFERROR(R7/(P7),"-")</f>
        <v>0.070588235294118</v>
      </c>
      <c r="U7" s="335"/>
      <c r="V7" s="82">
        <v>4</v>
      </c>
      <c r="W7" s="80">
        <f>IF(P7=0,"-",V7/P7)</f>
        <v>0.047058823529412</v>
      </c>
      <c r="X7" s="334">
        <v>61600</v>
      </c>
      <c r="Y7" s="335">
        <f>IFERROR(X7/P7,"-")</f>
        <v>724.70588235294</v>
      </c>
      <c r="Z7" s="335">
        <f>IFERROR(X7/V7,"-")</f>
        <v>15400</v>
      </c>
      <c r="AA7" s="329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19</v>
      </c>
      <c r="AN7" s="99">
        <f>IF(P7=0,"",IF(AM7=0,"",(AM7/P7)))</f>
        <v>0.22352941176471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11</v>
      </c>
      <c r="AW7" s="105">
        <f>IF(P7=0,"",IF(AV7=0,"",(AV7/P7)))</f>
        <v>0.12941176470588</v>
      </c>
      <c r="AX7" s="104">
        <v>1</v>
      </c>
      <c r="AY7" s="106">
        <f>IFERROR(AX7/AV7,"-")</f>
        <v>0.090909090909091</v>
      </c>
      <c r="AZ7" s="107">
        <v>600</v>
      </c>
      <c r="BA7" s="108">
        <f>IFERROR(AZ7/AV7,"-")</f>
        <v>54.545454545455</v>
      </c>
      <c r="BB7" s="109">
        <v>1</v>
      </c>
      <c r="BC7" s="109"/>
      <c r="BD7" s="109"/>
      <c r="BE7" s="110">
        <v>17</v>
      </c>
      <c r="BF7" s="111">
        <f>IF(P7=0,"",IF(BE7=0,"",(BE7/P7)))</f>
        <v>0.2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20</v>
      </c>
      <c r="BO7" s="118">
        <f>IF(P7=0,"",IF(BN7=0,"",(BN7/P7)))</f>
        <v>0.23529411764706</v>
      </c>
      <c r="BP7" s="119">
        <v>2</v>
      </c>
      <c r="BQ7" s="120">
        <f>IFERROR(BP7/BN7,"-")</f>
        <v>0.1</v>
      </c>
      <c r="BR7" s="121">
        <v>46000</v>
      </c>
      <c r="BS7" s="122">
        <f>IFERROR(BR7/BN7,"-")</f>
        <v>2300</v>
      </c>
      <c r="BT7" s="123"/>
      <c r="BU7" s="123">
        <v>1</v>
      </c>
      <c r="BV7" s="123">
        <v>1</v>
      </c>
      <c r="BW7" s="124">
        <v>13</v>
      </c>
      <c r="BX7" s="125">
        <f>IF(P7=0,"",IF(BW7=0,"",(BW7/P7)))</f>
        <v>0.15294117647059</v>
      </c>
      <c r="BY7" s="126">
        <v>1</v>
      </c>
      <c r="BZ7" s="127">
        <f>IFERROR(BY7/BW7,"-")</f>
        <v>0.076923076923077</v>
      </c>
      <c r="CA7" s="128">
        <v>55924</v>
      </c>
      <c r="CB7" s="129">
        <f>IFERROR(CA7/BW7,"-")</f>
        <v>4301.8461538462</v>
      </c>
      <c r="CC7" s="130"/>
      <c r="CD7" s="130"/>
      <c r="CE7" s="130">
        <v>1</v>
      </c>
      <c r="CF7" s="131">
        <v>5</v>
      </c>
      <c r="CG7" s="132">
        <f>IF(P7=0,"",IF(CF7=0,"",(CF7/P7)))</f>
        <v>0.058823529411765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4</v>
      </c>
      <c r="CP7" s="139">
        <v>61600</v>
      </c>
      <c r="CQ7" s="139">
        <v>55924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10.542256</v>
      </c>
      <c r="B8" s="346" t="s">
        <v>240</v>
      </c>
      <c r="C8" s="346" t="s">
        <v>241</v>
      </c>
      <c r="D8" s="346" t="s">
        <v>242</v>
      </c>
      <c r="E8" s="346" t="s">
        <v>243</v>
      </c>
      <c r="F8" s="346" t="s">
        <v>82</v>
      </c>
      <c r="G8" s="88" t="s">
        <v>244</v>
      </c>
      <c r="H8" s="88" t="s">
        <v>245</v>
      </c>
      <c r="I8" s="88" t="s">
        <v>246</v>
      </c>
      <c r="J8" s="329">
        <v>125000</v>
      </c>
      <c r="K8" s="79">
        <v>48</v>
      </c>
      <c r="L8" s="79">
        <v>0</v>
      </c>
      <c r="M8" s="79">
        <v>274</v>
      </c>
      <c r="N8" s="89">
        <v>24</v>
      </c>
      <c r="O8" s="90">
        <v>0</v>
      </c>
      <c r="P8" s="91">
        <f>N8+O8</f>
        <v>24</v>
      </c>
      <c r="Q8" s="80">
        <f>IFERROR(P8/M8,"-")</f>
        <v>0.087591240875912</v>
      </c>
      <c r="R8" s="79">
        <v>1</v>
      </c>
      <c r="S8" s="79">
        <v>3</v>
      </c>
      <c r="T8" s="80">
        <f>IFERROR(R8/(P8),"-")</f>
        <v>0.041666666666667</v>
      </c>
      <c r="U8" s="335">
        <f>IFERROR(J8/SUM(N8:O9),"-")</f>
        <v>1436.7816091954</v>
      </c>
      <c r="V8" s="82">
        <v>1</v>
      </c>
      <c r="W8" s="80">
        <f>IF(P8=0,"-",V8/P8)</f>
        <v>0.041666666666667</v>
      </c>
      <c r="X8" s="334">
        <v>79000</v>
      </c>
      <c r="Y8" s="335">
        <f>IFERROR(X8/P8,"-")</f>
        <v>3291.6666666667</v>
      </c>
      <c r="Z8" s="335">
        <f>IFERROR(X8/V8,"-")</f>
        <v>79000</v>
      </c>
      <c r="AA8" s="329">
        <f>SUM(X8:X9)-SUM(J8:J9)</f>
        <v>1192782</v>
      </c>
      <c r="AB8" s="83">
        <f>SUM(X8:X9)/SUM(J8:J9)</f>
        <v>10.542256</v>
      </c>
      <c r="AC8" s="77"/>
      <c r="AD8" s="92">
        <v>1</v>
      </c>
      <c r="AE8" s="93">
        <f>IF(P8=0,"",IF(AD8=0,"",(AD8/P8)))</f>
        <v>0.041666666666667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4</v>
      </c>
      <c r="AN8" s="99">
        <f>IF(P8=0,"",IF(AM8=0,"",(AM8/P8)))</f>
        <v>0.16666666666667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3</v>
      </c>
      <c r="AW8" s="105">
        <f>IF(P8=0,"",IF(AV8=0,"",(AV8/P8)))</f>
        <v>0.125</v>
      </c>
      <c r="AX8" s="104">
        <v>1</v>
      </c>
      <c r="AY8" s="106">
        <f>IFERROR(AX8/AV8,"-")</f>
        <v>0.33333333333333</v>
      </c>
      <c r="AZ8" s="107">
        <v>5000</v>
      </c>
      <c r="BA8" s="108">
        <f>IFERROR(AZ8/AV8,"-")</f>
        <v>1666.6666666667</v>
      </c>
      <c r="BB8" s="109">
        <v>1</v>
      </c>
      <c r="BC8" s="109"/>
      <c r="BD8" s="109"/>
      <c r="BE8" s="110">
        <v>2</v>
      </c>
      <c r="BF8" s="111">
        <f>IF(P8=0,"",IF(BE8=0,"",(BE8/P8)))</f>
        <v>0.083333333333333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10</v>
      </c>
      <c r="BO8" s="118">
        <f>IF(P8=0,"",IF(BN8=0,"",(BN8/P8)))</f>
        <v>0.41666666666667</v>
      </c>
      <c r="BP8" s="119">
        <v>1</v>
      </c>
      <c r="BQ8" s="120">
        <f>IFERROR(BP8/BN8,"-")</f>
        <v>0.1</v>
      </c>
      <c r="BR8" s="121">
        <v>79000</v>
      </c>
      <c r="BS8" s="122">
        <f>IFERROR(BR8/BN8,"-")</f>
        <v>7900</v>
      </c>
      <c r="BT8" s="123"/>
      <c r="BU8" s="123"/>
      <c r="BV8" s="123">
        <v>1</v>
      </c>
      <c r="BW8" s="124">
        <v>4</v>
      </c>
      <c r="BX8" s="125">
        <f>IF(P8=0,"",IF(BW8=0,"",(BW8/P8)))</f>
        <v>0.16666666666667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79000</v>
      </c>
      <c r="CQ8" s="139">
        <v>79000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6" t="s">
        <v>247</v>
      </c>
      <c r="C9" s="346"/>
      <c r="D9" s="346"/>
      <c r="E9" s="346"/>
      <c r="F9" s="346" t="s">
        <v>79</v>
      </c>
      <c r="G9" s="88"/>
      <c r="H9" s="88"/>
      <c r="I9" s="88"/>
      <c r="J9" s="329"/>
      <c r="K9" s="79">
        <v>235</v>
      </c>
      <c r="L9" s="79">
        <v>168</v>
      </c>
      <c r="M9" s="79">
        <v>137</v>
      </c>
      <c r="N9" s="89">
        <v>63</v>
      </c>
      <c r="O9" s="90">
        <v>0</v>
      </c>
      <c r="P9" s="91">
        <f>N9+O9</f>
        <v>63</v>
      </c>
      <c r="Q9" s="80">
        <f>IFERROR(P9/M9,"-")</f>
        <v>0.45985401459854</v>
      </c>
      <c r="R9" s="79">
        <v>3</v>
      </c>
      <c r="S9" s="79">
        <v>13</v>
      </c>
      <c r="T9" s="80">
        <f>IFERROR(R9/(P9),"-")</f>
        <v>0.047619047619048</v>
      </c>
      <c r="U9" s="335"/>
      <c r="V9" s="82">
        <v>4</v>
      </c>
      <c r="W9" s="80">
        <f>IF(P9=0,"-",V9/P9)</f>
        <v>0.063492063492063</v>
      </c>
      <c r="X9" s="334">
        <v>1238782</v>
      </c>
      <c r="Y9" s="335">
        <f>IFERROR(X9/P9,"-")</f>
        <v>19663.206349206</v>
      </c>
      <c r="Z9" s="335">
        <f>IFERROR(X9/V9,"-")</f>
        <v>309695.5</v>
      </c>
      <c r="AA9" s="329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19</v>
      </c>
      <c r="AN9" s="99">
        <f>IF(P9=0,"",IF(AM9=0,"",(AM9/P9)))</f>
        <v>0.3015873015873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6</v>
      </c>
      <c r="AW9" s="105">
        <f>IF(P9=0,"",IF(AV9=0,"",(AV9/P9)))</f>
        <v>0.095238095238095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11</v>
      </c>
      <c r="BF9" s="111">
        <f>IF(P9=0,"",IF(BE9=0,"",(BE9/P9)))</f>
        <v>0.17460317460317</v>
      </c>
      <c r="BG9" s="110">
        <v>1</v>
      </c>
      <c r="BH9" s="112">
        <f>IFERROR(BG9/BE9,"-")</f>
        <v>0.090909090909091</v>
      </c>
      <c r="BI9" s="113">
        <v>170000</v>
      </c>
      <c r="BJ9" s="114">
        <f>IFERROR(BI9/BE9,"-")</f>
        <v>15454.545454545</v>
      </c>
      <c r="BK9" s="115"/>
      <c r="BL9" s="115"/>
      <c r="BM9" s="115">
        <v>1</v>
      </c>
      <c r="BN9" s="117">
        <v>14</v>
      </c>
      <c r="BO9" s="118">
        <f>IF(P9=0,"",IF(BN9=0,"",(BN9/P9)))</f>
        <v>0.22222222222222</v>
      </c>
      <c r="BP9" s="119">
        <v>2</v>
      </c>
      <c r="BQ9" s="120">
        <f>IFERROR(BP9/BN9,"-")</f>
        <v>0.14285714285714</v>
      </c>
      <c r="BR9" s="121">
        <v>736782</v>
      </c>
      <c r="BS9" s="122">
        <f>IFERROR(BR9/BN9,"-")</f>
        <v>52627.285714286</v>
      </c>
      <c r="BT9" s="123"/>
      <c r="BU9" s="123"/>
      <c r="BV9" s="123">
        <v>2</v>
      </c>
      <c r="BW9" s="124">
        <v>9</v>
      </c>
      <c r="BX9" s="125">
        <f>IF(P9=0,"",IF(BW9=0,"",(BW9/P9)))</f>
        <v>0.14285714285714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4</v>
      </c>
      <c r="CG9" s="132">
        <f>IF(P9=0,"",IF(CF9=0,"",(CF9/P9)))</f>
        <v>0.063492063492063</v>
      </c>
      <c r="CH9" s="133">
        <v>2</v>
      </c>
      <c r="CI9" s="134">
        <f>IFERROR(CH9/CF9,"-")</f>
        <v>0.5</v>
      </c>
      <c r="CJ9" s="135">
        <v>430000</v>
      </c>
      <c r="CK9" s="136">
        <f>IFERROR(CJ9/CF9,"-")</f>
        <v>107500</v>
      </c>
      <c r="CL9" s="137"/>
      <c r="CM9" s="137"/>
      <c r="CN9" s="137">
        <v>2</v>
      </c>
      <c r="CO9" s="138">
        <v>4</v>
      </c>
      <c r="CP9" s="139">
        <v>1238782</v>
      </c>
      <c r="CQ9" s="139">
        <v>605782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330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336"/>
      <c r="V10" s="25"/>
      <c r="W10" s="25"/>
      <c r="X10" s="336"/>
      <c r="Y10" s="336"/>
      <c r="Z10" s="336"/>
      <c r="AA10" s="336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331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336"/>
      <c r="V11" s="25"/>
      <c r="W11" s="25"/>
      <c r="X11" s="336"/>
      <c r="Y11" s="336"/>
      <c r="Z11" s="336"/>
      <c r="AA11" s="336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4.4496193548387</v>
      </c>
      <c r="B12" s="39"/>
      <c r="C12" s="39"/>
      <c r="D12" s="39"/>
      <c r="E12" s="39"/>
      <c r="F12" s="39"/>
      <c r="G12" s="40" t="s">
        <v>248</v>
      </c>
      <c r="H12" s="40"/>
      <c r="I12" s="40"/>
      <c r="J12" s="332">
        <f>SUM(J6:J11)</f>
        <v>310000</v>
      </c>
      <c r="K12" s="41">
        <f>SUM(K6:K11)</f>
        <v>696</v>
      </c>
      <c r="L12" s="41">
        <f>SUM(L6:L11)</f>
        <v>400</v>
      </c>
      <c r="M12" s="41">
        <f>SUM(M6:M11)</f>
        <v>810</v>
      </c>
      <c r="N12" s="41">
        <f>SUM(N6:N11)</f>
        <v>185</v>
      </c>
      <c r="O12" s="41">
        <f>SUM(O6:O11)</f>
        <v>2</v>
      </c>
      <c r="P12" s="41">
        <f>SUM(P6:P11)</f>
        <v>187</v>
      </c>
      <c r="Q12" s="42">
        <f>IFERROR(P12/M12,"-")</f>
        <v>0.23086419753086</v>
      </c>
      <c r="R12" s="76">
        <f>SUM(R6:R11)</f>
        <v>12</v>
      </c>
      <c r="S12" s="76">
        <f>SUM(S6:S11)</f>
        <v>25</v>
      </c>
      <c r="T12" s="42">
        <f>IFERROR(R12/P12,"-")</f>
        <v>0.064171122994652</v>
      </c>
      <c r="U12" s="337">
        <f>IFERROR(J12/P12,"-")</f>
        <v>1657.7540106952</v>
      </c>
      <c r="V12" s="44">
        <f>SUM(V6:V11)</f>
        <v>9</v>
      </c>
      <c r="W12" s="42">
        <f>IFERROR(V12/P12,"-")</f>
        <v>0.048128342245989</v>
      </c>
      <c r="X12" s="332">
        <f>SUM(X6:X11)</f>
        <v>1379382</v>
      </c>
      <c r="Y12" s="332">
        <f>IFERROR(X12/P12,"-")</f>
        <v>7376.3743315508</v>
      </c>
      <c r="Z12" s="332">
        <f>IFERROR(X12/V12,"-")</f>
        <v>153264.66666667</v>
      </c>
      <c r="AA12" s="332">
        <f>X12-J12</f>
        <v>1069382</v>
      </c>
      <c r="AB12" s="45">
        <f>X12/J12</f>
        <v>4.4496193548387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27</v>
      </c>
      <c r="B2" s="145" t="s">
        <v>28</v>
      </c>
      <c r="E2" s="147"/>
      <c r="F2" s="147"/>
      <c r="G2" s="147"/>
      <c r="H2" s="147"/>
      <c r="I2" s="147"/>
      <c r="J2" s="148"/>
      <c r="K2" s="148"/>
      <c r="L2" s="148" t="s">
        <v>29</v>
      </c>
      <c r="M2" s="148"/>
      <c r="N2" s="148"/>
      <c r="O2" s="148" t="s">
        <v>30</v>
      </c>
      <c r="P2" s="148"/>
      <c r="Q2" s="148"/>
      <c r="R2" s="148"/>
      <c r="S2" s="148"/>
      <c r="T2" s="148"/>
      <c r="U2" s="148"/>
      <c r="V2" s="148"/>
      <c r="W2" s="148"/>
      <c r="X2" s="148"/>
      <c r="Y2" s="303" t="s">
        <v>31</v>
      </c>
      <c r="Z2" s="303"/>
      <c r="AA2" s="303"/>
      <c r="AB2" s="303"/>
      <c r="AC2" s="303"/>
      <c r="AD2" s="303"/>
      <c r="AE2" s="303"/>
      <c r="AF2" s="303"/>
      <c r="AG2" s="303"/>
      <c r="AH2" s="303"/>
      <c r="AI2" s="303"/>
      <c r="AJ2" s="303"/>
      <c r="AK2" s="303"/>
      <c r="AL2" s="303"/>
      <c r="AM2" s="303"/>
      <c r="AN2" s="303"/>
      <c r="AO2" s="303"/>
      <c r="AP2" s="303"/>
      <c r="AQ2" s="303"/>
      <c r="AR2" s="303"/>
      <c r="AS2" s="303"/>
      <c r="AT2" s="303"/>
      <c r="AU2" s="303"/>
      <c r="AV2" s="303"/>
      <c r="AW2" s="303"/>
      <c r="AX2" s="303"/>
      <c r="AY2" s="303"/>
      <c r="AZ2" s="303"/>
      <c r="BA2" s="303"/>
      <c r="BB2" s="303"/>
      <c r="BC2" s="303"/>
      <c r="BD2" s="303"/>
      <c r="BE2" s="303"/>
      <c r="BF2" s="303"/>
      <c r="BG2" s="303"/>
      <c r="BH2" s="303"/>
      <c r="BI2" s="303"/>
      <c r="BJ2" s="303"/>
      <c r="BK2" s="303"/>
      <c r="BL2" s="303"/>
      <c r="BM2" s="303"/>
      <c r="BN2" s="303"/>
      <c r="BO2" s="303"/>
      <c r="BP2" s="303"/>
      <c r="BQ2" s="303"/>
      <c r="BR2" s="303"/>
      <c r="BS2" s="303"/>
      <c r="BT2" s="303"/>
      <c r="BU2" s="303"/>
      <c r="BV2" s="303"/>
      <c r="BW2" s="303"/>
      <c r="BX2" s="303"/>
      <c r="BY2" s="303"/>
      <c r="BZ2" s="303"/>
      <c r="CA2" s="303"/>
      <c r="CB2" s="303"/>
      <c r="CC2" s="303"/>
      <c r="CD2" s="303"/>
      <c r="CE2" s="303"/>
      <c r="CF2" s="303"/>
      <c r="CG2" s="303"/>
      <c r="CH2" s="303"/>
      <c r="CI2" s="303"/>
      <c r="CJ2" s="304" t="s">
        <v>32</v>
      </c>
      <c r="CK2" s="306" t="s">
        <v>33</v>
      </c>
      <c r="CL2" s="309" t="s">
        <v>34</v>
      </c>
      <c r="CM2" s="310"/>
      <c r="CN2" s="311"/>
    </row>
    <row r="3" spans="1:94" customHeight="1" ht="14.25">
      <c r="A3" s="145" t="s">
        <v>249</v>
      </c>
      <c r="B3" s="149"/>
      <c r="C3" s="149"/>
      <c r="D3" s="149"/>
      <c r="E3" s="150"/>
      <c r="F3" s="148"/>
      <c r="G3" s="148"/>
      <c r="H3" s="315" t="s">
        <v>1</v>
      </c>
      <c r="I3" s="316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7" t="s">
        <v>36</v>
      </c>
      <c r="Z3" s="318"/>
      <c r="AA3" s="318"/>
      <c r="AB3" s="318"/>
      <c r="AC3" s="318"/>
      <c r="AD3" s="318"/>
      <c r="AE3" s="318"/>
      <c r="AF3" s="318"/>
      <c r="AG3" s="318"/>
      <c r="AH3" s="319" t="s">
        <v>37</v>
      </c>
      <c r="AI3" s="320"/>
      <c r="AJ3" s="320"/>
      <c r="AK3" s="320"/>
      <c r="AL3" s="320"/>
      <c r="AM3" s="320"/>
      <c r="AN3" s="320"/>
      <c r="AO3" s="320"/>
      <c r="AP3" s="321"/>
      <c r="AQ3" s="322" t="s">
        <v>38</v>
      </c>
      <c r="AR3" s="323"/>
      <c r="AS3" s="323"/>
      <c r="AT3" s="323"/>
      <c r="AU3" s="323"/>
      <c r="AV3" s="323"/>
      <c r="AW3" s="323"/>
      <c r="AX3" s="323"/>
      <c r="AY3" s="324"/>
      <c r="AZ3" s="325" t="s">
        <v>39</v>
      </c>
      <c r="BA3" s="326"/>
      <c r="BB3" s="326"/>
      <c r="BC3" s="326"/>
      <c r="BD3" s="326"/>
      <c r="BE3" s="326"/>
      <c r="BF3" s="326"/>
      <c r="BG3" s="326"/>
      <c r="BH3" s="327"/>
      <c r="BI3" s="312" t="s">
        <v>40</v>
      </c>
      <c r="BJ3" s="313"/>
      <c r="BK3" s="313"/>
      <c r="BL3" s="313"/>
      <c r="BM3" s="313"/>
      <c r="BN3" s="313"/>
      <c r="BO3" s="313"/>
      <c r="BP3" s="313"/>
      <c r="BQ3" s="314"/>
      <c r="BR3" s="293" t="s">
        <v>41</v>
      </c>
      <c r="BS3" s="294"/>
      <c r="BT3" s="294"/>
      <c r="BU3" s="294"/>
      <c r="BV3" s="294"/>
      <c r="BW3" s="294"/>
      <c r="BX3" s="294"/>
      <c r="BY3" s="294"/>
      <c r="BZ3" s="295"/>
      <c r="CA3" s="296" t="s">
        <v>42</v>
      </c>
      <c r="CB3" s="297"/>
      <c r="CC3" s="297"/>
      <c r="CD3" s="297"/>
      <c r="CE3" s="297"/>
      <c r="CF3" s="297"/>
      <c r="CG3" s="297"/>
      <c r="CH3" s="297"/>
      <c r="CI3" s="298"/>
      <c r="CJ3" s="304"/>
      <c r="CK3" s="307"/>
      <c r="CL3" s="299" t="s">
        <v>43</v>
      </c>
      <c r="CM3" s="300"/>
      <c r="CN3" s="301" t="s">
        <v>44</v>
      </c>
    </row>
    <row r="4" spans="1:94">
      <c r="A4" s="151"/>
      <c r="B4" s="152" t="s">
        <v>45</v>
      </c>
      <c r="C4" s="152" t="s">
        <v>250</v>
      </c>
      <c r="D4" s="153" t="s">
        <v>49</v>
      </c>
      <c r="E4" s="152" t="s">
        <v>50</v>
      </c>
      <c r="F4" s="154" t="s">
        <v>52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53</v>
      </c>
      <c r="Z4" s="158" t="s">
        <v>54</v>
      </c>
      <c r="AA4" s="158" t="s">
        <v>55</v>
      </c>
      <c r="AB4" s="158" t="s">
        <v>17</v>
      </c>
      <c r="AC4" s="158" t="s">
        <v>56</v>
      </c>
      <c r="AD4" s="158" t="s">
        <v>57</v>
      </c>
      <c r="AE4" s="158" t="s">
        <v>58</v>
      </c>
      <c r="AF4" s="158" t="s">
        <v>59</v>
      </c>
      <c r="AG4" s="158" t="s">
        <v>60</v>
      </c>
      <c r="AH4" s="159" t="s">
        <v>53</v>
      </c>
      <c r="AI4" s="159" t="s">
        <v>54</v>
      </c>
      <c r="AJ4" s="159" t="s">
        <v>55</v>
      </c>
      <c r="AK4" s="159" t="s">
        <v>17</v>
      </c>
      <c r="AL4" s="159" t="s">
        <v>56</v>
      </c>
      <c r="AM4" s="159" t="s">
        <v>57</v>
      </c>
      <c r="AN4" s="159" t="s">
        <v>58</v>
      </c>
      <c r="AO4" s="159" t="s">
        <v>59</v>
      </c>
      <c r="AP4" s="159" t="s">
        <v>60</v>
      </c>
      <c r="AQ4" s="160" t="s">
        <v>53</v>
      </c>
      <c r="AR4" s="160" t="s">
        <v>54</v>
      </c>
      <c r="AS4" s="160" t="s">
        <v>55</v>
      </c>
      <c r="AT4" s="160" t="s">
        <v>17</v>
      </c>
      <c r="AU4" s="160" t="s">
        <v>56</v>
      </c>
      <c r="AV4" s="160" t="s">
        <v>57</v>
      </c>
      <c r="AW4" s="160" t="s">
        <v>58</v>
      </c>
      <c r="AX4" s="160" t="s">
        <v>59</v>
      </c>
      <c r="AY4" s="160" t="s">
        <v>60</v>
      </c>
      <c r="AZ4" s="161" t="s">
        <v>53</v>
      </c>
      <c r="BA4" s="161" t="s">
        <v>54</v>
      </c>
      <c r="BB4" s="161" t="s">
        <v>55</v>
      </c>
      <c r="BC4" s="161" t="s">
        <v>17</v>
      </c>
      <c r="BD4" s="161" t="s">
        <v>56</v>
      </c>
      <c r="BE4" s="161" t="s">
        <v>57</v>
      </c>
      <c r="BF4" s="161" t="s">
        <v>58</v>
      </c>
      <c r="BG4" s="161" t="s">
        <v>59</v>
      </c>
      <c r="BH4" s="161" t="s">
        <v>60</v>
      </c>
      <c r="BI4" s="162" t="s">
        <v>53</v>
      </c>
      <c r="BJ4" s="162" t="s">
        <v>54</v>
      </c>
      <c r="BK4" s="162" t="s">
        <v>55</v>
      </c>
      <c r="BL4" s="162" t="s">
        <v>17</v>
      </c>
      <c r="BM4" s="162" t="s">
        <v>56</v>
      </c>
      <c r="BN4" s="162" t="s">
        <v>57</v>
      </c>
      <c r="BO4" s="162" t="s">
        <v>58</v>
      </c>
      <c r="BP4" s="162" t="s">
        <v>59</v>
      </c>
      <c r="BQ4" s="162" t="s">
        <v>60</v>
      </c>
      <c r="BR4" s="163" t="s">
        <v>53</v>
      </c>
      <c r="BS4" s="163" t="s">
        <v>54</v>
      </c>
      <c r="BT4" s="163" t="s">
        <v>55</v>
      </c>
      <c r="BU4" s="163" t="s">
        <v>17</v>
      </c>
      <c r="BV4" s="163" t="s">
        <v>56</v>
      </c>
      <c r="BW4" s="163" t="s">
        <v>57</v>
      </c>
      <c r="BX4" s="163" t="s">
        <v>58</v>
      </c>
      <c r="BY4" s="163" t="s">
        <v>59</v>
      </c>
      <c r="BZ4" s="163" t="s">
        <v>60</v>
      </c>
      <c r="CA4" s="164" t="s">
        <v>53</v>
      </c>
      <c r="CB4" s="164" t="s">
        <v>54</v>
      </c>
      <c r="CC4" s="164" t="s">
        <v>55</v>
      </c>
      <c r="CD4" s="164" t="s">
        <v>17</v>
      </c>
      <c r="CE4" s="164" t="s">
        <v>56</v>
      </c>
      <c r="CF4" s="164" t="s">
        <v>57</v>
      </c>
      <c r="CG4" s="164" t="s">
        <v>58</v>
      </c>
      <c r="CH4" s="164" t="s">
        <v>59</v>
      </c>
      <c r="CI4" s="164" t="s">
        <v>60</v>
      </c>
      <c r="CJ4" s="305"/>
      <c r="CK4" s="308"/>
      <c r="CL4" s="165" t="s">
        <v>61</v>
      </c>
      <c r="CM4" s="165" t="s">
        <v>62</v>
      </c>
      <c r="CN4" s="302"/>
    </row>
    <row r="5" spans="1:94">
      <c r="A5" s="166"/>
      <c r="B5" s="167"/>
      <c r="C5" s="151"/>
      <c r="D5" s="151"/>
      <c r="E5" s="151"/>
      <c r="F5" s="168"/>
      <c r="G5" s="338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3"/>
      <c r="T5" s="343"/>
      <c r="U5" s="343"/>
      <c r="V5" s="343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6" t="s">
        <v>251</v>
      </c>
      <c r="C6" s="346" t="s">
        <v>252</v>
      </c>
      <c r="D6" s="346" t="s">
        <v>66</v>
      </c>
      <c r="E6" s="175" t="s">
        <v>253</v>
      </c>
      <c r="F6" s="175" t="s">
        <v>254</v>
      </c>
      <c r="G6" s="339">
        <v>0</v>
      </c>
      <c r="H6" s="176">
        <v>1</v>
      </c>
      <c r="I6" s="176">
        <v>0</v>
      </c>
      <c r="J6" s="176">
        <v>8</v>
      </c>
      <c r="K6" s="177">
        <v>0</v>
      </c>
      <c r="L6" s="178">
        <f>IFERROR(K6/J6,"-")</f>
        <v>0</v>
      </c>
      <c r="M6" s="176">
        <v>0</v>
      </c>
      <c r="N6" s="176">
        <v>0</v>
      </c>
      <c r="O6" s="178" t="str">
        <f>IFERROR(M6/(K6),"-")</f>
        <v>-</v>
      </c>
      <c r="P6" s="179" t="str">
        <f>IFERROR(G6/SUM(K6:K6),"-")</f>
        <v>-</v>
      </c>
      <c r="Q6" s="180">
        <v>0</v>
      </c>
      <c r="R6" s="178" t="str">
        <f>IF(K6=0,"-",Q6/K6)</f>
        <v>-</v>
      </c>
      <c r="S6" s="344"/>
      <c r="T6" s="345" t="str">
        <f>IFERROR(S6/K6,"-")</f>
        <v>-</v>
      </c>
      <c r="U6" s="345" t="str">
        <f>IFERROR(S6/Q6,"-")</f>
        <v>-</v>
      </c>
      <c r="V6" s="339">
        <f>SUM(S6:S6)-SUM(G6:G6)</f>
        <v>0</v>
      </c>
      <c r="W6" s="182" t="str">
        <f>SUM(S6:S6)/SUM(G6:G6)</f>
        <v>0</v>
      </c>
      <c r="Y6" s="183"/>
      <c r="Z6" s="184" t="str">
        <f>IF(K6=0,"",IF(Y6=0,"",(Y6/K6)))</f>
        <v/>
      </c>
      <c r="AA6" s="183"/>
      <c r="AB6" s="185" t="str">
        <f>IFERROR(AA6/Y6,"-")</f>
        <v>-</v>
      </c>
      <c r="AC6" s="186"/>
      <c r="AD6" s="187" t="str">
        <f>IFERROR(AC6/Y6,"-")</f>
        <v>-</v>
      </c>
      <c r="AE6" s="188"/>
      <c r="AF6" s="188"/>
      <c r="AG6" s="188"/>
      <c r="AH6" s="189"/>
      <c r="AI6" s="190" t="str">
        <f>IF(K6=0,"",IF(AH6=0,"",(AH6/K6)))</f>
        <v/>
      </c>
      <c r="AJ6" s="189"/>
      <c r="AK6" s="191" t="str">
        <f>IFERROR(AJ6/AH6,"-")</f>
        <v>-</v>
      </c>
      <c r="AL6" s="192"/>
      <c r="AM6" s="193" t="str">
        <f>IFERROR(AL6/AH6,"-")</f>
        <v>-</v>
      </c>
      <c r="AN6" s="194"/>
      <c r="AO6" s="194"/>
      <c r="AP6" s="194"/>
      <c r="AQ6" s="195"/>
      <c r="AR6" s="196" t="str">
        <f>IF(K6=0,"",IF(AQ6=0,"",(AQ6/K6)))</f>
        <v/>
      </c>
      <c r="AS6" s="195"/>
      <c r="AT6" s="197" t="str">
        <f>IFERROR(AS6/AQ6,"-")</f>
        <v>-</v>
      </c>
      <c r="AU6" s="198"/>
      <c r="AV6" s="199" t="str">
        <f>IFERROR(AU6/AQ6,"-")</f>
        <v>-</v>
      </c>
      <c r="AW6" s="200"/>
      <c r="AX6" s="200"/>
      <c r="AY6" s="200"/>
      <c r="AZ6" s="201"/>
      <c r="BA6" s="202" t="str">
        <f>IF(K6=0,"",IF(AZ6=0,"",(AZ6/K6)))</f>
        <v/>
      </c>
      <c r="BB6" s="201"/>
      <c r="BC6" s="203" t="str">
        <f>IFERROR(BB6/AZ6,"-")</f>
        <v>-</v>
      </c>
      <c r="BD6" s="204"/>
      <c r="BE6" s="205" t="str">
        <f>IFERROR(BD6/AZ6,"-")</f>
        <v>-</v>
      </c>
      <c r="BF6" s="206"/>
      <c r="BG6" s="206"/>
      <c r="BH6" s="206"/>
      <c r="BI6" s="207"/>
      <c r="BJ6" s="208" t="str">
        <f>IF(K6=0,"",IF(BI6=0,"",(BI6/K6)))</f>
        <v/>
      </c>
      <c r="BK6" s="209"/>
      <c r="BL6" s="210" t="str">
        <f>IFERROR(BK6/BI6,"-")</f>
        <v>-</v>
      </c>
      <c r="BM6" s="211"/>
      <c r="BN6" s="212" t="str">
        <f>IFERROR(BM6/BI6,"-")</f>
        <v>-</v>
      </c>
      <c r="BO6" s="213"/>
      <c r="BP6" s="213"/>
      <c r="BQ6" s="213"/>
      <c r="BR6" s="214"/>
      <c r="BS6" s="215" t="str">
        <f>IF(K6=0,"",IF(BR6=0,"",(BR6/K6)))</f>
        <v/>
      </c>
      <c r="BT6" s="216"/>
      <c r="BU6" s="217" t="str">
        <f>IFERROR(BT6/BR6,"-")</f>
        <v>-</v>
      </c>
      <c r="BV6" s="218"/>
      <c r="BW6" s="219" t="str">
        <f>IFERROR(BV6/BR6,"-")</f>
        <v>-</v>
      </c>
      <c r="BX6" s="220"/>
      <c r="BY6" s="220"/>
      <c r="BZ6" s="220"/>
      <c r="CA6" s="221"/>
      <c r="CB6" s="222" t="str">
        <f>IF(K6=0,"",IF(CA6=0,"",(CA6/K6)))</f>
        <v/>
      </c>
      <c r="CC6" s="223"/>
      <c r="CD6" s="224" t="str">
        <f>IFERROR(CC6/CA6,"-")</f>
        <v>-</v>
      </c>
      <c r="CE6" s="225"/>
      <c r="CF6" s="226" t="str">
        <f>IFERROR(CE6/CA6,"-")</f>
        <v>-</v>
      </c>
      <c r="CG6" s="227"/>
      <c r="CH6" s="227"/>
      <c r="CI6" s="227"/>
      <c r="CJ6" s="228">
        <v>0</v>
      </c>
      <c r="CK6" s="229"/>
      <c r="CL6" s="229"/>
      <c r="CM6" s="229"/>
      <c r="CN6" s="230" t="str">
        <f>IF(AND(CL6=0,CM6=0),"",IF(AND(CL6&lt;=100000,CM6&lt;=100000),"",IF(CL6/CK6&gt;0.7,"男高",IF(CM6/CK6&gt;0.7,"女高",""))))</f>
        <v/>
      </c>
    </row>
    <row r="7" spans="1:94">
      <c r="A7" s="174">
        <f>W7</f>
        <v>2.7936100777369</v>
      </c>
      <c r="B7" s="346" t="s">
        <v>255</v>
      </c>
      <c r="C7" s="346" t="s">
        <v>252</v>
      </c>
      <c r="D7" s="346" t="s">
        <v>66</v>
      </c>
      <c r="E7" s="175" t="s">
        <v>256</v>
      </c>
      <c r="F7" s="175" t="s">
        <v>254</v>
      </c>
      <c r="G7" s="339">
        <v>7948610</v>
      </c>
      <c r="H7" s="176">
        <v>7067</v>
      </c>
      <c r="I7" s="176">
        <v>0</v>
      </c>
      <c r="J7" s="176">
        <v>175284</v>
      </c>
      <c r="K7" s="177">
        <v>3833</v>
      </c>
      <c r="L7" s="178">
        <f>IFERROR(K7/J7,"-")</f>
        <v>0.021867369526026</v>
      </c>
      <c r="M7" s="176">
        <v>158</v>
      </c>
      <c r="N7" s="176">
        <v>1148</v>
      </c>
      <c r="O7" s="178">
        <f>IFERROR(M7/(K7),"-")</f>
        <v>0.041220975737021</v>
      </c>
      <c r="P7" s="179">
        <f>IFERROR(G7/SUM(K7:K7),"-")</f>
        <v>2073.7307591965</v>
      </c>
      <c r="Q7" s="180">
        <v>391</v>
      </c>
      <c r="R7" s="178">
        <f>IF(K7=0,"-",Q7/K7)</f>
        <v>0.10200887033655</v>
      </c>
      <c r="S7" s="344">
        <v>22205317</v>
      </c>
      <c r="T7" s="345">
        <f>IFERROR(S7/K7,"-")</f>
        <v>5793.1951474041</v>
      </c>
      <c r="U7" s="345">
        <f>IFERROR(S7/Q7,"-")</f>
        <v>56791.092071611</v>
      </c>
      <c r="V7" s="339">
        <f>SUM(S7:S7)-SUM(G7:G7)</f>
        <v>14256707</v>
      </c>
      <c r="W7" s="182">
        <f>SUM(S7:S7)/SUM(G7:G7)</f>
        <v>2.7936100777369</v>
      </c>
      <c r="Y7" s="183"/>
      <c r="Z7" s="184">
        <f>IF(K7=0,"",IF(Y7=0,"",(Y7/K7)))</f>
        <v>0</v>
      </c>
      <c r="AA7" s="183"/>
      <c r="AB7" s="185" t="str">
        <f>IFERROR(AA7/Y7,"-")</f>
        <v>-</v>
      </c>
      <c r="AC7" s="186"/>
      <c r="AD7" s="187" t="str">
        <f>IFERROR(AC7/Y7,"-")</f>
        <v>-</v>
      </c>
      <c r="AE7" s="188"/>
      <c r="AF7" s="188"/>
      <c r="AG7" s="188"/>
      <c r="AH7" s="189">
        <v>49</v>
      </c>
      <c r="AI7" s="190">
        <f>IF(K7=0,"",IF(AH7=0,"",(AH7/K7)))</f>
        <v>0.012783720323506</v>
      </c>
      <c r="AJ7" s="189">
        <v>2</v>
      </c>
      <c r="AK7" s="191">
        <f>IFERROR(AJ7/AH7,"-")</f>
        <v>0.040816326530612</v>
      </c>
      <c r="AL7" s="192">
        <v>15000</v>
      </c>
      <c r="AM7" s="193">
        <f>IFERROR(AL7/AH7,"-")</f>
        <v>306.12244897959</v>
      </c>
      <c r="AN7" s="194">
        <v>2</v>
      </c>
      <c r="AO7" s="194"/>
      <c r="AP7" s="194"/>
      <c r="AQ7" s="195">
        <v>14</v>
      </c>
      <c r="AR7" s="196">
        <f>IF(K7=0,"",IF(AQ7=0,"",(AQ7/K7)))</f>
        <v>0.0036524915210018</v>
      </c>
      <c r="AS7" s="195">
        <v>1</v>
      </c>
      <c r="AT7" s="197">
        <f>IFERROR(AS7/AQ7,"-")</f>
        <v>0.071428571428571</v>
      </c>
      <c r="AU7" s="198">
        <v>198</v>
      </c>
      <c r="AV7" s="199">
        <f>IFERROR(AU7/AQ7,"-")</f>
        <v>14.142857142857</v>
      </c>
      <c r="AW7" s="200"/>
      <c r="AX7" s="200">
        <v>1</v>
      </c>
      <c r="AY7" s="200"/>
      <c r="AZ7" s="201">
        <v>227</v>
      </c>
      <c r="BA7" s="202">
        <f>IF(K7=0,"",IF(AZ7=0,"",(AZ7/K7)))</f>
        <v>0.05922254109053</v>
      </c>
      <c r="BB7" s="201">
        <v>16</v>
      </c>
      <c r="BC7" s="203">
        <f>IFERROR(BB7/AZ7,"-")</f>
        <v>0.070484581497797</v>
      </c>
      <c r="BD7" s="204">
        <v>117000</v>
      </c>
      <c r="BE7" s="205">
        <f>IFERROR(BD7/AZ7,"-")</f>
        <v>515.41850220264</v>
      </c>
      <c r="BF7" s="206">
        <v>11</v>
      </c>
      <c r="BG7" s="206">
        <v>2</v>
      </c>
      <c r="BH7" s="206">
        <v>3</v>
      </c>
      <c r="BI7" s="207">
        <v>2709</v>
      </c>
      <c r="BJ7" s="208">
        <f>IF(K7=0,"",IF(BI7=0,"",(BI7/K7)))</f>
        <v>0.70675710931385</v>
      </c>
      <c r="BK7" s="209">
        <v>251</v>
      </c>
      <c r="BL7" s="210">
        <f>IFERROR(BK7/BI7,"-")</f>
        <v>0.09265411590993</v>
      </c>
      <c r="BM7" s="211">
        <v>8068357</v>
      </c>
      <c r="BN7" s="212">
        <f>IFERROR(BM7/BI7,"-")</f>
        <v>2978.3525286083</v>
      </c>
      <c r="BO7" s="213">
        <v>129</v>
      </c>
      <c r="BP7" s="213">
        <v>41</v>
      </c>
      <c r="BQ7" s="213">
        <v>81</v>
      </c>
      <c r="BR7" s="214">
        <v>746</v>
      </c>
      <c r="BS7" s="215">
        <f>IF(K7=0,"",IF(BR7=0,"",(BR7/K7)))</f>
        <v>0.1946256196191</v>
      </c>
      <c r="BT7" s="216">
        <v>100</v>
      </c>
      <c r="BU7" s="217">
        <f>IFERROR(BT7/BR7,"-")</f>
        <v>0.13404825737265</v>
      </c>
      <c r="BV7" s="218">
        <v>12298487</v>
      </c>
      <c r="BW7" s="219">
        <f>IFERROR(BV7/BR7,"-")</f>
        <v>16485.907506702</v>
      </c>
      <c r="BX7" s="220">
        <v>22</v>
      </c>
      <c r="BY7" s="220">
        <v>20</v>
      </c>
      <c r="BZ7" s="220">
        <v>58</v>
      </c>
      <c r="CA7" s="221">
        <v>88</v>
      </c>
      <c r="CB7" s="222">
        <f>IF(K7=0,"",IF(CA7=0,"",(CA7/K7)))</f>
        <v>0.022958518132011</v>
      </c>
      <c r="CC7" s="223">
        <v>21</v>
      </c>
      <c r="CD7" s="224">
        <f>IFERROR(CC7/CA7,"-")</f>
        <v>0.23863636363636</v>
      </c>
      <c r="CE7" s="225">
        <v>1706275</v>
      </c>
      <c r="CF7" s="226">
        <f>IFERROR(CE7/CA7,"-")</f>
        <v>19389.488636364</v>
      </c>
      <c r="CG7" s="227">
        <v>7</v>
      </c>
      <c r="CH7" s="227">
        <v>3</v>
      </c>
      <c r="CI7" s="227">
        <v>11</v>
      </c>
      <c r="CJ7" s="228">
        <v>391</v>
      </c>
      <c r="CK7" s="229">
        <v>22205317</v>
      </c>
      <c r="CL7" s="229">
        <v>2458000</v>
      </c>
      <c r="CM7" s="229"/>
      <c r="CN7" s="230" t="str">
        <f>IF(AND(CL7=0,CM7=0),"",IF(AND(CL7&lt;=100000,CM7&lt;=100000),"",IF(CL7/CK7&gt;0.7,"男高",IF(CM7/CK7&gt;0.7,"女高",""))))</f>
        <v/>
      </c>
    </row>
    <row r="8" spans="1:94">
      <c r="A8" s="174">
        <f>W8</f>
        <v>2.6637839220294</v>
      </c>
      <c r="B8" s="346" t="s">
        <v>257</v>
      </c>
      <c r="C8" s="346" t="s">
        <v>252</v>
      </c>
      <c r="D8" s="346" t="s">
        <v>66</v>
      </c>
      <c r="E8" s="175" t="s">
        <v>258</v>
      </c>
      <c r="F8" s="175" t="s">
        <v>254</v>
      </c>
      <c r="G8" s="339">
        <v>2783921</v>
      </c>
      <c r="H8" s="176">
        <v>2611</v>
      </c>
      <c r="I8" s="176">
        <v>0</v>
      </c>
      <c r="J8" s="176">
        <v>51732</v>
      </c>
      <c r="K8" s="177">
        <v>1466</v>
      </c>
      <c r="L8" s="178">
        <f>IFERROR(K8/J8,"-")</f>
        <v>0.028338359236063</v>
      </c>
      <c r="M8" s="176">
        <v>46</v>
      </c>
      <c r="N8" s="176">
        <v>440</v>
      </c>
      <c r="O8" s="178">
        <f>IFERROR(M8/(K8),"-")</f>
        <v>0.03137789904502</v>
      </c>
      <c r="P8" s="179">
        <f>IFERROR(G8/SUM(K8:K8),"-")</f>
        <v>1898.9911323329</v>
      </c>
      <c r="Q8" s="180">
        <v>159</v>
      </c>
      <c r="R8" s="178">
        <f>IF(K8=0,"-",Q8/K8)</f>
        <v>0.10845839017735</v>
      </c>
      <c r="S8" s="344">
        <v>7415764</v>
      </c>
      <c r="T8" s="345">
        <f>IFERROR(S8/K8,"-")</f>
        <v>5058.5020463847</v>
      </c>
      <c r="U8" s="345">
        <f>IFERROR(S8/Q8,"-")</f>
        <v>46640.025157233</v>
      </c>
      <c r="V8" s="339">
        <f>SUM(S8:S8)-SUM(G8:G8)</f>
        <v>4631843</v>
      </c>
      <c r="W8" s="182">
        <f>SUM(S8:S8)/SUM(G8:G8)</f>
        <v>2.6637839220294</v>
      </c>
      <c r="Y8" s="183">
        <v>89</v>
      </c>
      <c r="Z8" s="184">
        <f>IF(K8=0,"",IF(Y8=0,"",(Y8/K8)))</f>
        <v>0.060709413369714</v>
      </c>
      <c r="AA8" s="183">
        <v>1</v>
      </c>
      <c r="AB8" s="185">
        <f>IFERROR(AA8/Y8,"-")</f>
        <v>0.01123595505618</v>
      </c>
      <c r="AC8" s="186">
        <v>10143</v>
      </c>
      <c r="AD8" s="187">
        <f>IFERROR(AC8/Y8,"-")</f>
        <v>113.96629213483</v>
      </c>
      <c r="AE8" s="188"/>
      <c r="AF8" s="188"/>
      <c r="AG8" s="188">
        <v>1</v>
      </c>
      <c r="AH8" s="189">
        <v>330</v>
      </c>
      <c r="AI8" s="190">
        <f>IF(K8=0,"",IF(AH8=0,"",(AH8/K8)))</f>
        <v>0.22510231923602</v>
      </c>
      <c r="AJ8" s="189">
        <v>26</v>
      </c>
      <c r="AK8" s="191">
        <f>IFERROR(AJ8/AH8,"-")</f>
        <v>0.078787878787879</v>
      </c>
      <c r="AL8" s="192">
        <v>152391</v>
      </c>
      <c r="AM8" s="193">
        <f>IFERROR(AL8/AH8,"-")</f>
        <v>461.79090909091</v>
      </c>
      <c r="AN8" s="194">
        <v>16</v>
      </c>
      <c r="AO8" s="194">
        <v>6</v>
      </c>
      <c r="AP8" s="194">
        <v>4</v>
      </c>
      <c r="AQ8" s="195">
        <v>175</v>
      </c>
      <c r="AR8" s="196">
        <f>IF(K8=0,"",IF(AQ8=0,"",(AQ8/K8)))</f>
        <v>0.1193724420191</v>
      </c>
      <c r="AS8" s="195">
        <v>10</v>
      </c>
      <c r="AT8" s="197">
        <f>IFERROR(AS8/AQ8,"-")</f>
        <v>0.057142857142857</v>
      </c>
      <c r="AU8" s="198">
        <v>37300</v>
      </c>
      <c r="AV8" s="199">
        <f>IFERROR(AU8/AQ8,"-")</f>
        <v>213.14285714286</v>
      </c>
      <c r="AW8" s="200">
        <v>9</v>
      </c>
      <c r="AX8" s="200">
        <v>1</v>
      </c>
      <c r="AY8" s="200"/>
      <c r="AZ8" s="201">
        <v>309</v>
      </c>
      <c r="BA8" s="202">
        <f>IF(K8=0,"",IF(AZ8=0,"",(AZ8/K8)))</f>
        <v>0.21077762619372</v>
      </c>
      <c r="BB8" s="201">
        <v>25</v>
      </c>
      <c r="BC8" s="203">
        <f>IFERROR(BB8/AZ8,"-")</f>
        <v>0.080906148867314</v>
      </c>
      <c r="BD8" s="204">
        <v>307150</v>
      </c>
      <c r="BE8" s="205">
        <f>IFERROR(BD8/AZ8,"-")</f>
        <v>994.01294498382</v>
      </c>
      <c r="BF8" s="206">
        <v>14</v>
      </c>
      <c r="BG8" s="206">
        <v>4</v>
      </c>
      <c r="BH8" s="206">
        <v>7</v>
      </c>
      <c r="BI8" s="207">
        <v>357</v>
      </c>
      <c r="BJ8" s="208">
        <f>IF(K8=0,"",IF(BI8=0,"",(BI8/K8)))</f>
        <v>0.24351978171896</v>
      </c>
      <c r="BK8" s="209">
        <v>59</v>
      </c>
      <c r="BL8" s="210">
        <f>IFERROR(BK8/BI8,"-")</f>
        <v>0.16526610644258</v>
      </c>
      <c r="BM8" s="211">
        <v>5519800</v>
      </c>
      <c r="BN8" s="212">
        <f>IFERROR(BM8/BI8,"-")</f>
        <v>15461.62464986</v>
      </c>
      <c r="BO8" s="213">
        <v>34</v>
      </c>
      <c r="BP8" s="213">
        <v>9</v>
      </c>
      <c r="BQ8" s="213">
        <v>16</v>
      </c>
      <c r="BR8" s="214">
        <v>175</v>
      </c>
      <c r="BS8" s="215">
        <f>IF(K8=0,"",IF(BR8=0,"",(BR8/K8)))</f>
        <v>0.1193724420191</v>
      </c>
      <c r="BT8" s="216">
        <v>33</v>
      </c>
      <c r="BU8" s="217">
        <f>IFERROR(BT8/BR8,"-")</f>
        <v>0.18857142857143</v>
      </c>
      <c r="BV8" s="218">
        <v>1143980</v>
      </c>
      <c r="BW8" s="219">
        <f>IFERROR(BV8/BR8,"-")</f>
        <v>6537.0285714286</v>
      </c>
      <c r="BX8" s="220">
        <v>14</v>
      </c>
      <c r="BY8" s="220">
        <v>3</v>
      </c>
      <c r="BZ8" s="220">
        <v>16</v>
      </c>
      <c r="CA8" s="221">
        <v>31</v>
      </c>
      <c r="CB8" s="222">
        <f>IF(K8=0,"",IF(CA8=0,"",(CA8/K8)))</f>
        <v>0.021145975443383</v>
      </c>
      <c r="CC8" s="223">
        <v>5</v>
      </c>
      <c r="CD8" s="224">
        <f>IFERROR(CC8/CA8,"-")</f>
        <v>0.16129032258065</v>
      </c>
      <c r="CE8" s="225">
        <v>245000</v>
      </c>
      <c r="CF8" s="226">
        <f>IFERROR(CE8/CA8,"-")</f>
        <v>7903.2258064516</v>
      </c>
      <c r="CG8" s="227">
        <v>1</v>
      </c>
      <c r="CH8" s="227">
        <v>2</v>
      </c>
      <c r="CI8" s="227">
        <v>2</v>
      </c>
      <c r="CJ8" s="228">
        <v>159</v>
      </c>
      <c r="CK8" s="229">
        <v>7415764</v>
      </c>
      <c r="CL8" s="229">
        <v>1868000</v>
      </c>
      <c r="CM8" s="229"/>
      <c r="CN8" s="230" t="str">
        <f>IF(AND(CL8=0,CM8=0),"",IF(AND(CL8&lt;=100000,CM8&lt;=100000),"",IF(CL8/CK8&gt;0.7,"男高",IF(CM8/CK8&gt;0.7,"女高",""))))</f>
        <v/>
      </c>
    </row>
    <row r="9" spans="1:94">
      <c r="A9" s="231"/>
      <c r="B9" s="151"/>
      <c r="C9" s="232"/>
      <c r="D9" s="233"/>
      <c r="E9" s="175"/>
      <c r="F9" s="175"/>
      <c r="G9" s="340"/>
      <c r="H9" s="234"/>
      <c r="I9" s="234"/>
      <c r="J9" s="176"/>
      <c r="K9" s="176"/>
      <c r="L9" s="235"/>
      <c r="M9" s="235"/>
      <c r="N9" s="176"/>
      <c r="O9" s="235"/>
      <c r="P9" s="181"/>
      <c r="Q9" s="181"/>
      <c r="R9" s="181"/>
      <c r="S9" s="344"/>
      <c r="T9" s="344"/>
      <c r="U9" s="344"/>
      <c r="V9" s="344"/>
      <c r="W9" s="235"/>
      <c r="X9" s="172"/>
      <c r="Y9" s="236"/>
      <c r="Z9" s="237"/>
      <c r="AA9" s="236"/>
      <c r="AB9" s="238"/>
      <c r="AC9" s="239"/>
      <c r="AD9" s="240"/>
      <c r="AE9" s="241"/>
      <c r="AF9" s="241"/>
      <c r="AG9" s="241"/>
      <c r="AH9" s="236"/>
      <c r="AI9" s="237"/>
      <c r="AJ9" s="236"/>
      <c r="AK9" s="238"/>
      <c r="AL9" s="239"/>
      <c r="AM9" s="240"/>
      <c r="AN9" s="241"/>
      <c r="AO9" s="241"/>
      <c r="AP9" s="241"/>
      <c r="AQ9" s="236"/>
      <c r="AR9" s="237"/>
      <c r="AS9" s="236"/>
      <c r="AT9" s="238"/>
      <c r="AU9" s="239"/>
      <c r="AV9" s="240"/>
      <c r="AW9" s="241"/>
      <c r="AX9" s="241"/>
      <c r="AY9" s="241"/>
      <c r="AZ9" s="236"/>
      <c r="BA9" s="237"/>
      <c r="BB9" s="236"/>
      <c r="BC9" s="238"/>
      <c r="BD9" s="239"/>
      <c r="BE9" s="240"/>
      <c r="BF9" s="241"/>
      <c r="BG9" s="241"/>
      <c r="BH9" s="241"/>
      <c r="BI9" s="173"/>
      <c r="BJ9" s="242"/>
      <c r="BK9" s="236"/>
      <c r="BL9" s="238"/>
      <c r="BM9" s="239"/>
      <c r="BN9" s="240"/>
      <c r="BO9" s="241"/>
      <c r="BP9" s="241"/>
      <c r="BQ9" s="241"/>
      <c r="BR9" s="173"/>
      <c r="BS9" s="242"/>
      <c r="BT9" s="236"/>
      <c r="BU9" s="238"/>
      <c r="BV9" s="239"/>
      <c r="BW9" s="240"/>
      <c r="BX9" s="241"/>
      <c r="BY9" s="241"/>
      <c r="BZ9" s="241"/>
      <c r="CA9" s="173"/>
      <c r="CB9" s="242"/>
      <c r="CC9" s="236"/>
      <c r="CD9" s="238"/>
      <c r="CE9" s="239"/>
      <c r="CF9" s="240"/>
      <c r="CG9" s="241"/>
      <c r="CH9" s="241"/>
      <c r="CI9" s="241"/>
      <c r="CJ9" s="243"/>
      <c r="CK9" s="239"/>
      <c r="CL9" s="239"/>
      <c r="CM9" s="239"/>
      <c r="CN9" s="244"/>
    </row>
    <row r="10" spans="1:94">
      <c r="A10" s="231"/>
      <c r="B10" s="245"/>
      <c r="C10" s="176"/>
      <c r="D10" s="176"/>
      <c r="E10" s="246"/>
      <c r="F10" s="247"/>
      <c r="G10" s="341"/>
      <c r="H10" s="234"/>
      <c r="I10" s="234"/>
      <c r="J10" s="176"/>
      <c r="K10" s="176"/>
      <c r="L10" s="235"/>
      <c r="M10" s="235"/>
      <c r="N10" s="176"/>
      <c r="O10" s="235"/>
      <c r="P10" s="181"/>
      <c r="Q10" s="181"/>
      <c r="R10" s="181"/>
      <c r="S10" s="344"/>
      <c r="T10" s="344"/>
      <c r="U10" s="344"/>
      <c r="V10" s="344"/>
      <c r="W10" s="235"/>
      <c r="X10" s="248"/>
      <c r="Y10" s="236"/>
      <c r="Z10" s="237"/>
      <c r="AA10" s="236"/>
      <c r="AB10" s="238"/>
      <c r="AC10" s="239"/>
      <c r="AD10" s="240"/>
      <c r="AE10" s="241"/>
      <c r="AF10" s="241"/>
      <c r="AG10" s="241"/>
      <c r="AH10" s="236"/>
      <c r="AI10" s="237"/>
      <c r="AJ10" s="236"/>
      <c r="AK10" s="238"/>
      <c r="AL10" s="239"/>
      <c r="AM10" s="240"/>
      <c r="AN10" s="241"/>
      <c r="AO10" s="241"/>
      <c r="AP10" s="241"/>
      <c r="AQ10" s="236"/>
      <c r="AR10" s="237"/>
      <c r="AS10" s="236"/>
      <c r="AT10" s="238"/>
      <c r="AU10" s="239"/>
      <c r="AV10" s="240"/>
      <c r="AW10" s="241"/>
      <c r="AX10" s="241"/>
      <c r="AY10" s="241"/>
      <c r="AZ10" s="236"/>
      <c r="BA10" s="237"/>
      <c r="BB10" s="236"/>
      <c r="BC10" s="238"/>
      <c r="BD10" s="239"/>
      <c r="BE10" s="240"/>
      <c r="BF10" s="241"/>
      <c r="BG10" s="241"/>
      <c r="BH10" s="241"/>
      <c r="BI10" s="173"/>
      <c r="BJ10" s="242"/>
      <c r="BK10" s="236"/>
      <c r="BL10" s="238"/>
      <c r="BM10" s="239"/>
      <c r="BN10" s="240"/>
      <c r="BO10" s="241"/>
      <c r="BP10" s="241"/>
      <c r="BQ10" s="241"/>
      <c r="BR10" s="173"/>
      <c r="BS10" s="242"/>
      <c r="BT10" s="236"/>
      <c r="BU10" s="238"/>
      <c r="BV10" s="239"/>
      <c r="BW10" s="240"/>
      <c r="BX10" s="241"/>
      <c r="BY10" s="241"/>
      <c r="BZ10" s="241"/>
      <c r="CA10" s="173"/>
      <c r="CB10" s="242"/>
      <c r="CC10" s="236"/>
      <c r="CD10" s="238"/>
      <c r="CE10" s="239"/>
      <c r="CF10" s="240"/>
      <c r="CG10" s="241"/>
      <c r="CH10" s="241"/>
      <c r="CI10" s="241"/>
      <c r="CJ10" s="243"/>
      <c r="CK10" s="239"/>
      <c r="CL10" s="239"/>
      <c r="CM10" s="239"/>
      <c r="CN10" s="244"/>
    </row>
    <row r="11" spans="1:94">
      <c r="A11" s="166">
        <f>Z11</f>
        <v/>
      </c>
      <c r="B11" s="249"/>
      <c r="C11" s="249"/>
      <c r="D11" s="249"/>
      <c r="E11" s="250" t="s">
        <v>259</v>
      </c>
      <c r="F11" s="250"/>
      <c r="G11" s="342">
        <f>SUM(G6:G10)</f>
        <v>10732531</v>
      </c>
      <c r="H11" s="249">
        <f>SUM(H6:H10)</f>
        <v>9679</v>
      </c>
      <c r="I11" s="249">
        <f>SUM(I6:I10)</f>
        <v>0</v>
      </c>
      <c r="J11" s="249">
        <f>SUM(J6:J10)</f>
        <v>227024</v>
      </c>
      <c r="K11" s="249">
        <f>SUM(K6:K10)</f>
        <v>5299</v>
      </c>
      <c r="L11" s="251">
        <f>IFERROR(K11/J11,"-")</f>
        <v>0.023341144548594</v>
      </c>
      <c r="M11" s="252">
        <f>SUM(M6:M10)</f>
        <v>204</v>
      </c>
      <c r="N11" s="252">
        <f>SUM(N6:N10)</f>
        <v>1588</v>
      </c>
      <c r="O11" s="251">
        <f>IFERROR(M11/K11,"-")</f>
        <v>0.038497829779204</v>
      </c>
      <c r="P11" s="253">
        <f>IFERROR(G11/K11,"-")</f>
        <v>2025.3879977354</v>
      </c>
      <c r="Q11" s="254">
        <f>SUM(Q6:Q10)</f>
        <v>550</v>
      </c>
      <c r="R11" s="251">
        <f>IFERROR(Q11/K11,"-")</f>
        <v>0.10379316852236</v>
      </c>
      <c r="S11" s="342">
        <f>SUM(S6:S10)</f>
        <v>29621081</v>
      </c>
      <c r="T11" s="342">
        <f>IFERROR(S11/K11,"-")</f>
        <v>5589.9379128137</v>
      </c>
      <c r="U11" s="342">
        <f>IFERROR(S11/Q11,"-")</f>
        <v>53856.510909091</v>
      </c>
      <c r="V11" s="342">
        <f>S11-G11</f>
        <v>18888550</v>
      </c>
      <c r="W11" s="255">
        <f>S11/G11</f>
        <v>2.7599343528567</v>
      </c>
      <c r="X11" s="256"/>
      <c r="Y11" s="257"/>
      <c r="Z11" s="257"/>
      <c r="AA11" s="257"/>
      <c r="AB11" s="257"/>
      <c r="AC11" s="257"/>
      <c r="AD11" s="257"/>
      <c r="AE11" s="257"/>
      <c r="AF11" s="257"/>
      <c r="AG11" s="257"/>
      <c r="AH11" s="257"/>
      <c r="AI11" s="257"/>
      <c r="AJ11" s="257"/>
      <c r="AK11" s="257"/>
      <c r="AL11" s="257"/>
      <c r="AM11" s="257"/>
      <c r="AN11" s="257"/>
      <c r="AO11" s="257"/>
      <c r="AP11" s="257"/>
      <c r="AQ11" s="257"/>
      <c r="AR11" s="257"/>
      <c r="AS11" s="257"/>
      <c r="AT11" s="257"/>
      <c r="AU11" s="257"/>
      <c r="AV11" s="257"/>
      <c r="AW11" s="257"/>
      <c r="AX11" s="257"/>
      <c r="AY11" s="257"/>
      <c r="AZ11" s="257"/>
      <c r="BA11" s="257"/>
      <c r="BB11" s="257"/>
      <c r="BC11" s="257"/>
      <c r="BD11" s="257"/>
      <c r="BE11" s="257"/>
      <c r="BF11" s="257"/>
      <c r="BG11" s="257"/>
      <c r="BH11" s="257"/>
      <c r="BI11" s="257"/>
      <c r="BJ11" s="257"/>
      <c r="BK11" s="257"/>
      <c r="BL11" s="257"/>
      <c r="BM11" s="257"/>
      <c r="BN11" s="257"/>
      <c r="BO11" s="257"/>
      <c r="BP11" s="257"/>
      <c r="BQ11" s="257"/>
      <c r="BR11" s="257"/>
      <c r="BS11" s="257"/>
      <c r="BT11" s="257"/>
      <c r="BU11" s="257"/>
      <c r="BV11" s="257"/>
      <c r="BW11" s="257"/>
      <c r="BX11" s="257"/>
      <c r="BY11" s="257"/>
      <c r="BZ11" s="257"/>
      <c r="CA11" s="257"/>
      <c r="CB11" s="257"/>
      <c r="CC11" s="257"/>
      <c r="CD11" s="257"/>
      <c r="CE11" s="257"/>
      <c r="CF11" s="257"/>
      <c r="CG11" s="257"/>
      <c r="CH11" s="257"/>
      <c r="CI11" s="257"/>
      <c r="CJ11" s="257"/>
      <c r="CK11" s="257"/>
      <c r="CL11" s="257"/>
      <c r="CM11" s="257"/>
      <c r="CN11" s="25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新聞</vt:lpstr>
      <vt:lpstr>雑誌</vt:lpstr>
      <vt:lpstr>DVD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