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<sst xmlns="http://schemas.openxmlformats.org/spreadsheetml/2006/main" uniqueCount="257">
  <si>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</si>
  <si>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</si>
  <si>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</si>
  <si>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</si>
  <si>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</si>
  <si>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</si>
  <si>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</si>
  <si>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</si>
  <si>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</si>
  <si>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</si>
  <si>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</si>
  <si>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</si>
  <si>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</si>
  <si>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</si>
  <si>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</si>
  <si>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</si>
  <si>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</si>
  <si>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</si>
  <si>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</si>
  <si>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</si>
  <si>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</si>
  <si>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</si>
  <si>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</si>
  <si>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</si>
  <si>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</si>
  <si>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</si>
  <si>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</si>
  <si>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</si>
  <si>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</si>
  <si>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</si>
  <si>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</si>
  <si>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</si>
  <si>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</si>
  <si>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</si>
  <si>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</si>
  <si>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</si>
  <si>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</si>
  <si>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</si>
  <si>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</si>
  <si>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</si>
  <si>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</si>
  <si>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</si>
  <si>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</si>
  <si>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</si>
  <si>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</si>
  <si>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</si>
  <si>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</si>
  <si>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</si>
  <si>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</si>
  <si>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</si>
  <si>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</si>
  <si>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</si>
  <si>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</si>
  <si>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</si>
  <si>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</si>
  <si>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</si>
  <si>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</si>
  <si>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ic2171</t>
  </si>
  <si>
    <t>インターカラー</t>
  </si>
  <si>
    <t>デリヘル版3（高宮菜々子）</t>
  </si>
  <si>
    <t>70歳までの出会いリクルート</t>
  </si>
  <si>
    <t>lp01</t>
  </si>
  <si>
    <t>スポニチ関東</t>
  </si>
  <si>
    <t>4C終面全5段</t>
  </si>
  <si>
    <t>3月27日(土)</t>
  </si>
  <si>
    <t>ic2172</t>
  </si>
  <si>
    <t>スポニチ関西</t>
  </si>
  <si>
    <t>ic2173</t>
  </si>
  <si>
    <t>スポニチ西部</t>
  </si>
  <si>
    <t>3月30日(火)</t>
  </si>
  <si>
    <t>ic2174</t>
  </si>
  <si>
    <t>スポニチ北海道</t>
  </si>
  <si>
    <t>ic2175</t>
  </si>
  <si>
    <t>(空電共通)</t>
  </si>
  <si>
    <t>空電</t>
  </si>
  <si>
    <t>空電 (共通)</t>
  </si>
  <si>
    <t>ic2176</t>
  </si>
  <si>
    <t>lp07</t>
  </si>
  <si>
    <t>サンスポ関東</t>
  </si>
  <si>
    <t>3月14日(日)</t>
  </si>
  <si>
    <t>ic2177</t>
  </si>
  <si>
    <t>ic2178</t>
  </si>
  <si>
    <t>新書籍版2（広瀬結香）</t>
  </si>
  <si>
    <t>強制出会い</t>
  </si>
  <si>
    <t>サンスポ関西</t>
  </si>
  <si>
    <t>全5段</t>
  </si>
  <si>
    <t>3月20日(土)</t>
  </si>
  <si>
    <t>ic2179</t>
  </si>
  <si>
    <t>ic2180</t>
  </si>
  <si>
    <t>デリヘル版2（晶エリー）</t>
  </si>
  <si>
    <t>ねぇ昨日4人も会っちゃいましたよ</t>
  </si>
  <si>
    <t>3月28日(日)</t>
  </si>
  <si>
    <t>ic2181</t>
  </si>
  <si>
    <t>ic2182</t>
  </si>
  <si>
    <t>①求人風（高宮菜々子）</t>
  </si>
  <si>
    <t>①もう５０代の熟女だけど</t>
  </si>
  <si>
    <t>半2段つかみ20段保証</t>
  </si>
  <si>
    <t>20段保証</t>
  </si>
  <si>
    <t>ic2183</t>
  </si>
  <si>
    <t>②旧デイリー風（晶エリー）</t>
  </si>
  <si>
    <t>②ねぇ昨日4人も会っちゃいましたよ</t>
  </si>
  <si>
    <t>ic2184</t>
  </si>
  <si>
    <t>③興奮版（広瀬結香）</t>
  </si>
  <si>
    <t>③70歳までの出会いリクルート</t>
  </si>
  <si>
    <t>ic2185</t>
  </si>
  <si>
    <t>④黒：右女３（高宮菜々子）</t>
  </si>
  <si>
    <t>④お願い一度だけ試してダメならすぐ退会していいから</t>
  </si>
  <si>
    <t>ic2186</t>
  </si>
  <si>
    <t>ic2187</t>
  </si>
  <si>
    <t>ic2188</t>
  </si>
  <si>
    <t>ic2189</t>
  </si>
  <si>
    <t>ic2190</t>
  </si>
  <si>
    <t>ic2191</t>
  </si>
  <si>
    <t>ic2192</t>
  </si>
  <si>
    <t>ニッカン関西</t>
  </si>
  <si>
    <t>半2段つかみ１0段保証</t>
  </si>
  <si>
    <t>1～10日</t>
  </si>
  <si>
    <t>ic2193</t>
  </si>
  <si>
    <t>11～20日</t>
  </si>
  <si>
    <t>ic2194</t>
  </si>
  <si>
    <t>21～31日</t>
  </si>
  <si>
    <t>ic2195</t>
  </si>
  <si>
    <t>ic2196</t>
  </si>
  <si>
    <t>ニッカン西部</t>
  </si>
  <si>
    <t>ic2197</t>
  </si>
  <si>
    <t>ic2198</t>
  </si>
  <si>
    <t>ic2199</t>
  </si>
  <si>
    <t>ic2200</t>
  </si>
  <si>
    <t>ニッカン北海道</t>
  </si>
  <si>
    <t>半2段つかみ10回以上</t>
  </si>
  <si>
    <t>ic2201</t>
  </si>
  <si>
    <t>②黒：右女３（晶エリー）</t>
  </si>
  <si>
    <t>②求む！50歳以上の女性好き男性</t>
  </si>
  <si>
    <t>ic2202</t>
  </si>
  <si>
    <t>③求人風（広瀬結香）</t>
  </si>
  <si>
    <t>③男は頑張らずに出会えるサイトすごいすごい</t>
  </si>
  <si>
    <t>ic2203</t>
  </si>
  <si>
    <t>ic2204</t>
  </si>
  <si>
    <t>お祭り版（晶エリー）</t>
  </si>
  <si>
    <t>出会い祭り</t>
  </si>
  <si>
    <t>3月12日(金)</t>
  </si>
  <si>
    <t>ic2205</t>
  </si>
  <si>
    <t>ic2206</t>
  </si>
  <si>
    <t>3月05日(金)</t>
  </si>
  <si>
    <t>ic2207</t>
  </si>
  <si>
    <t>ic2208</t>
  </si>
  <si>
    <t>1C終面全5段</t>
  </si>
  <si>
    <t>3月21日(日)</t>
  </si>
  <si>
    <t>ic2209</t>
  </si>
  <si>
    <t>ic2210</t>
  </si>
  <si>
    <t>3月13日(土)</t>
  </si>
  <si>
    <t>ic2211</t>
  </si>
  <si>
    <t>ic2212</t>
  </si>
  <si>
    <t>デリヘル版2（広瀬結香）</t>
  </si>
  <si>
    <t>3月06日(土)</t>
  </si>
  <si>
    <t>ic2213</t>
  </si>
  <si>
    <t>ic2214</t>
  </si>
  <si>
    <t>新書籍版2（晶エリー）</t>
  </si>
  <si>
    <t>ic2215</t>
  </si>
  <si>
    <t>ic2216</t>
  </si>
  <si>
    <t>デリヘル版3（晶エリー）</t>
  </si>
  <si>
    <t>久々に興奮しました</t>
  </si>
  <si>
    <t>デイリースポーツ関西</t>
  </si>
  <si>
    <t>3月07日(日)</t>
  </si>
  <si>
    <t>ic2217</t>
  </si>
  <si>
    <t>ic2218</t>
  </si>
  <si>
    <t>ic2219</t>
  </si>
  <si>
    <t>ic2220</t>
  </si>
  <si>
    <t>九スポ</t>
  </si>
  <si>
    <t>ic2221</t>
  </si>
  <si>
    <t>ic2222</t>
  </si>
  <si>
    <t>記事(ノーマル)（）</t>
  </si>
  <si>
    <t>159「加齢臭、薄毛、肥満、そのままでいいの！！」</t>
  </si>
  <si>
    <t>4C記事枠</t>
  </si>
  <si>
    <t>ic2223</t>
  </si>
  <si>
    <t>記事(黄)（）</t>
  </si>
  <si>
    <t>160「直で会う！オンラインなんて面倒だ。」</t>
  </si>
  <si>
    <t>ic2224</t>
  </si>
  <si>
    <t>記事(赤)（）</t>
  </si>
  <si>
    <t>161「出会い24時！いっぱい誘われすぎて申し訳ない」</t>
  </si>
  <si>
    <t>ic2225</t>
  </si>
  <si>
    <t>記事(青)（）</t>
  </si>
  <si>
    <t>162「男性が不足しているため、取り合いになりません」</t>
  </si>
  <si>
    <t>ic2226</t>
  </si>
  <si>
    <t>共通</t>
  </si>
  <si>
    <t>ic2227</t>
  </si>
  <si>
    <t>記事枠</t>
  </si>
  <si>
    <t>ic2228</t>
  </si>
  <si>
    <t>新聞 TOTAL</t>
  </si>
  <si>
    <t>●雑誌 広告</t>
  </si>
  <si>
    <t>za191</t>
  </si>
  <si>
    <t>日本ジャーナル出版</t>
  </si>
  <si>
    <t>新50代（高宮菜々子）</t>
  </si>
  <si>
    <t>週刊実話</t>
  </si>
  <si>
    <t>表4</t>
  </si>
  <si>
    <t>3月11日(木)</t>
  </si>
  <si>
    <t>za192</t>
  </si>
  <si>
    <t>za193</t>
  </si>
  <si>
    <t>扶桑社</t>
  </si>
  <si>
    <t>（高宮菜々子）</t>
  </si>
  <si>
    <t>求む50歳以上の女性と恋愛・結婚したい男性</t>
  </si>
  <si>
    <t>Tvnavi</t>
  </si>
  <si>
    <t>(月間Tvnavi)①</t>
  </si>
  <si>
    <t>3月24日(水)</t>
  </si>
  <si>
    <t>za194</t>
  </si>
  <si>
    <t>za195</t>
  </si>
  <si>
    <t>（晶エリー）</t>
  </si>
  <si>
    <t>女性からご飯に誘われる。男性はyesかnoか答えるだけ。</t>
  </si>
  <si>
    <t>za196</t>
  </si>
  <si>
    <t>ad700</t>
  </si>
  <si>
    <t>アドライヴ</t>
  </si>
  <si>
    <t>大洋図書</t>
  </si>
  <si>
    <t>2P逆ナンインタビュー版_ヘスティア（高宮菜々子さん）</t>
  </si>
  <si>
    <t>ナックルズ極ベスト</t>
  </si>
  <si>
    <t>4C2P</t>
  </si>
  <si>
    <t>3月15日(月)</t>
  </si>
  <si>
    <t>ad701</t>
  </si>
  <si>
    <t>ad702</t>
  </si>
  <si>
    <t>5P元祖</t>
  </si>
  <si>
    <t>別冊ラヴァーズ</t>
  </si>
  <si>
    <t>1C5P</t>
  </si>
  <si>
    <t>3月22日(月)</t>
  </si>
  <si>
    <t>ad703</t>
  </si>
  <si>
    <t>ad704</t>
  </si>
  <si>
    <t>1P記事_求む！中高年男性版_ヘスティア</t>
  </si>
  <si>
    <t>週刊実話増刊「実話ザ・タブー」</t>
  </si>
  <si>
    <t>ad705</t>
  </si>
  <si>
    <t>雑誌 TOTAL</t>
  </si>
  <si>
    <t>●DVD 広告</t>
  </si>
  <si>
    <t>pa555</t>
  </si>
  <si>
    <t>楽楽出版</t>
  </si>
  <si>
    <t>DVD漫画きよし</t>
  </si>
  <si>
    <t>毎月売</t>
  </si>
  <si>
    <t>EXCITING MAX!SPECIAL</t>
  </si>
  <si>
    <t>DVD袋裏1C+DVDコンテンツ枠</t>
  </si>
  <si>
    <t>pa556</t>
  </si>
  <si>
    <t>pa553</t>
  </si>
  <si>
    <t>三和出版</t>
  </si>
  <si>
    <t>DVD4コマ-ヘスティア</t>
  </si>
  <si>
    <t>A4変形、CVSフル、860円、10万部</t>
  </si>
  <si>
    <t>Mrs.DVD</t>
  </si>
  <si>
    <t>DVD袋表４C</t>
  </si>
  <si>
    <t>3月16日(火)</t>
  </si>
  <si>
    <t>pa554</t>
  </si>
  <si>
    <t>DVD TOTAL</t>
  </si>
  <si>
    <t>●リスティング 広告</t>
  </si>
  <si>
    <t>UA</t>
  </si>
  <si>
    <t>a_ydi</t>
  </si>
  <si>
    <t>ADIT</t>
  </si>
  <si>
    <t>SP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</si>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</sst>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0.79178142857143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62</v>
      </c>
      <c r="M6" s="79">
        <v>0</v>
      </c>
      <c r="N6" s="79">
        <v>206</v>
      </c>
      <c r="O6" s="88">
        <v>25</v>
      </c>
      <c r="P6" s="89">
        <v>0</v>
      </c>
      <c r="Q6" s="90">
        <f>O6+P6</f>
        <v>25</v>
      </c>
      <c r="R6" s="80">
        <f>IFERROR(Q6/N6,"-")</f>
        <v>0.12135922330097</v>
      </c>
      <c r="S6" s="79">
        <v>2</v>
      </c>
      <c r="T6" s="79">
        <v>9</v>
      </c>
      <c r="U6" s="80">
        <f>IFERROR(T6/(Q6),"-")</f>
        <v>0.36</v>
      </c>
      <c r="V6" s="81">
        <f>IFERROR(K6/SUM(Q6:Q10),"-")</f>
        <v>8536.5853658537</v>
      </c>
      <c r="W6" s="82">
        <v>2</v>
      </c>
      <c r="X6" s="80">
        <f>IF(Q6=0,"-",W6/Q6)</f>
        <v>0.08</v>
      </c>
      <c r="Y6" s="181">
        <v>19000</v>
      </c>
      <c r="Z6" s="182">
        <f>IFERROR(Y6/Q6,"-")</f>
        <v>760</v>
      </c>
      <c r="AA6" s="182">
        <f>IFERROR(Y6/W6,"-")</f>
        <v>9500</v>
      </c>
      <c r="AB6" s="176">
        <f>SUM(Y6:Y10)-SUM(K6:K10)</f>
        <v>-145753</v>
      </c>
      <c r="AC6" s="83">
        <f>SUM(Y6:Y10)/SUM(K6:K10)</f>
        <v>0.79178142857143</v>
      </c>
      <c r="AD6" s="77"/>
      <c r="AE6" s="91">
        <v>1</v>
      </c>
      <c r="AF6" s="92">
        <f>IF(Q6=0,"",IF(AE6=0,"",(AE6/Q6)))</f>
        <v>0.04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0.04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0.16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0.12</v>
      </c>
      <c r="BH6" s="109">
        <v>1</v>
      </c>
      <c r="BI6" s="111">
        <f>IFERROR(BH6/BF6,"-")</f>
        <v>0.33333333333333</v>
      </c>
      <c r="BJ6" s="112">
        <v>5000</v>
      </c>
      <c r="BK6" s="113">
        <f>IFERROR(BJ6/BF6,"-")</f>
        <v>1666.6666666667</v>
      </c>
      <c r="BL6" s="114">
        <v>1</v>
      </c>
      <c r="BM6" s="114"/>
      <c r="BN6" s="114"/>
      <c r="BO6" s="116">
        <v>9</v>
      </c>
      <c r="BP6" s="117">
        <f>IF(Q6=0,"",IF(BO6=0,"",(BO6/Q6)))</f>
        <v>0.36</v>
      </c>
      <c r="BQ6" s="118">
        <v>1</v>
      </c>
      <c r="BR6" s="119">
        <f>IFERROR(BQ6/BO6,"-")</f>
        <v>0.11111111111111</v>
      </c>
      <c r="BS6" s="120">
        <v>13000</v>
      </c>
      <c r="BT6" s="121">
        <f>IFERROR(BS6/BO6,"-")</f>
        <v>1444.4444444444</v>
      </c>
      <c r="BU6" s="122"/>
      <c r="BV6" s="122"/>
      <c r="BW6" s="122">
        <v>1</v>
      </c>
      <c r="BX6" s="123">
        <v>7</v>
      </c>
      <c r="BY6" s="124">
        <f>IF(Q6=0,"",IF(BX6=0,"",(BX6/Q6)))</f>
        <v>0.28</v>
      </c>
      <c r="BZ6" s="125">
        <v>2</v>
      </c>
      <c r="CA6" s="126">
        <f>IFERROR(BZ6/BX6,"-")</f>
        <v>0.28571428571429</v>
      </c>
      <c r="CB6" s="127">
        <v>19000</v>
      </c>
      <c r="CC6" s="128">
        <f>IFERROR(CB6/BX6,"-")</f>
        <v>2714.2857142857</v>
      </c>
      <c r="CD6" s="129"/>
      <c r="CE6" s="129">
        <v>1</v>
      </c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19000</v>
      </c>
      <c r="CR6" s="138">
        <v>13000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41</v>
      </c>
      <c r="M7" s="79">
        <v>0</v>
      </c>
      <c r="N7" s="79">
        <v>241</v>
      </c>
      <c r="O7" s="88">
        <v>22</v>
      </c>
      <c r="P7" s="89">
        <v>0</v>
      </c>
      <c r="Q7" s="90">
        <f>O7+P7</f>
        <v>22</v>
      </c>
      <c r="R7" s="80">
        <f>IFERROR(Q7/N7,"-")</f>
        <v>0.091286307053942</v>
      </c>
      <c r="S7" s="79">
        <v>2</v>
      </c>
      <c r="T7" s="79">
        <v>10</v>
      </c>
      <c r="U7" s="80">
        <f>IFERROR(T7/(Q7),"-")</f>
        <v>0.45454545454545</v>
      </c>
      <c r="V7" s="81"/>
      <c r="W7" s="82">
        <v>5</v>
      </c>
      <c r="X7" s="80">
        <f>IF(Q7=0,"-",W7/Q7)</f>
        <v>0.22727272727273</v>
      </c>
      <c r="Y7" s="181">
        <v>37000</v>
      </c>
      <c r="Z7" s="182">
        <f>IFERROR(Y7/Q7,"-")</f>
        <v>1681.8181818182</v>
      </c>
      <c r="AA7" s="182">
        <f>IFERROR(Y7/W7,"-")</f>
        <v>7400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0.13636363636364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0.090909090909091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7</v>
      </c>
      <c r="BG7" s="110">
        <f>IF(Q7=0,"",IF(BF7=0,"",(BF7/Q7)))</f>
        <v>0.31818181818182</v>
      </c>
      <c r="BH7" s="109">
        <v>2</v>
      </c>
      <c r="BI7" s="111">
        <f>IFERROR(BH7/BF7,"-")</f>
        <v>0.28571428571429</v>
      </c>
      <c r="BJ7" s="112">
        <v>21000</v>
      </c>
      <c r="BK7" s="113">
        <f>IFERROR(BJ7/BF7,"-")</f>
        <v>3000</v>
      </c>
      <c r="BL7" s="114"/>
      <c r="BM7" s="114">
        <v>1</v>
      </c>
      <c r="BN7" s="114">
        <v>1</v>
      </c>
      <c r="BO7" s="116">
        <v>5</v>
      </c>
      <c r="BP7" s="117">
        <f>IF(Q7=0,"",IF(BO7=0,"",(BO7/Q7)))</f>
        <v>0.22727272727273</v>
      </c>
      <c r="BQ7" s="118">
        <v>1</v>
      </c>
      <c r="BR7" s="119">
        <f>IFERROR(BQ7/BO7,"-")</f>
        <v>0.2</v>
      </c>
      <c r="BS7" s="120">
        <v>5000</v>
      </c>
      <c r="BT7" s="121">
        <f>IFERROR(BS7/BO7,"-")</f>
        <v>1000</v>
      </c>
      <c r="BU7" s="122">
        <v>1</v>
      </c>
      <c r="BV7" s="122"/>
      <c r="BW7" s="122"/>
      <c r="BX7" s="123">
        <v>4</v>
      </c>
      <c r="BY7" s="124">
        <f>IF(Q7=0,"",IF(BX7=0,"",(BX7/Q7)))</f>
        <v>0.18181818181818</v>
      </c>
      <c r="BZ7" s="125">
        <v>2</v>
      </c>
      <c r="CA7" s="126">
        <f>IFERROR(BZ7/BX7,"-")</f>
        <v>0.5</v>
      </c>
      <c r="CB7" s="127">
        <v>11000</v>
      </c>
      <c r="CC7" s="128">
        <f>IFERROR(CB7/BX7,"-")</f>
        <v>2750</v>
      </c>
      <c r="CD7" s="129">
        <v>1</v>
      </c>
      <c r="CE7" s="129">
        <v>1</v>
      </c>
      <c r="CF7" s="129"/>
      <c r="CG7" s="130">
        <v>1</v>
      </c>
      <c r="CH7" s="131">
        <f>IF(Q7=0,"",IF(CG7=0,"",(CG7/Q7)))</f>
        <v>0.045454545454545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37000</v>
      </c>
      <c r="CR7" s="138">
        <v>13000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87" t="s">
        <v>69</v>
      </c>
      <c r="K8" s="176"/>
      <c r="L8" s="79">
        <v>14</v>
      </c>
      <c r="M8" s="79">
        <v>0</v>
      </c>
      <c r="N8" s="79">
        <v>87</v>
      </c>
      <c r="O8" s="88">
        <v>5</v>
      </c>
      <c r="P8" s="89">
        <v>0</v>
      </c>
      <c r="Q8" s="90">
        <f>O8+P8</f>
        <v>5</v>
      </c>
      <c r="R8" s="80">
        <f>IFERROR(Q8/N8,"-")</f>
        <v>0.057471264367816</v>
      </c>
      <c r="S8" s="79">
        <v>1</v>
      </c>
      <c r="T8" s="79">
        <v>2</v>
      </c>
      <c r="U8" s="80">
        <f>IFERROR(T8/(Q8),"-")</f>
        <v>0.4</v>
      </c>
      <c r="V8" s="81"/>
      <c r="W8" s="82">
        <v>3</v>
      </c>
      <c r="X8" s="80">
        <f>IF(Q8=0,"-",W8/Q8)</f>
        <v>0.6</v>
      </c>
      <c r="Y8" s="181">
        <v>26187</v>
      </c>
      <c r="Z8" s="182">
        <f>IFERROR(Y8/Q8,"-")</f>
        <v>5237.4</v>
      </c>
      <c r="AA8" s="182">
        <f>IFERROR(Y8/W8,"-")</f>
        <v>8729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>
        <v>1</v>
      </c>
      <c r="AZ8" s="105">
        <f>IFERROR(AY8/AW8,"-")</f>
        <v>1</v>
      </c>
      <c r="BA8" s="106">
        <v>20000</v>
      </c>
      <c r="BB8" s="107">
        <f>IFERROR(BA8/AW8,"-")</f>
        <v>20000</v>
      </c>
      <c r="BC8" s="108"/>
      <c r="BD8" s="108">
        <v>1</v>
      </c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0.8</v>
      </c>
      <c r="BQ8" s="118">
        <v>2</v>
      </c>
      <c r="BR8" s="119">
        <f>IFERROR(BQ8/BO8,"-")</f>
        <v>0.5</v>
      </c>
      <c r="BS8" s="120">
        <v>6187</v>
      </c>
      <c r="BT8" s="121">
        <f>IFERROR(BS8/BO8,"-")</f>
        <v>1546.75</v>
      </c>
      <c r="BU8" s="122">
        <v>1</v>
      </c>
      <c r="BV8" s="122">
        <v>1</v>
      </c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26187</v>
      </c>
      <c r="CR8" s="138">
        <v>20000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8</v>
      </c>
      <c r="M9" s="79">
        <v>0</v>
      </c>
      <c r="N9" s="79">
        <v>59</v>
      </c>
      <c r="O9" s="88">
        <v>3</v>
      </c>
      <c r="P9" s="89">
        <v>0</v>
      </c>
      <c r="Q9" s="90">
        <f>O9+P9</f>
        <v>3</v>
      </c>
      <c r="R9" s="80">
        <f>IFERROR(Q9/N9,"-")</f>
        <v>0.050847457627119</v>
      </c>
      <c r="S9" s="79">
        <v>0</v>
      </c>
      <c r="T9" s="79">
        <v>1</v>
      </c>
      <c r="U9" s="80">
        <f>IFERROR(T9/(Q9),"-")</f>
        <v>0.33333333333333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0.66666666666667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0.33333333333333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169</v>
      </c>
      <c r="M10" s="79">
        <v>118</v>
      </c>
      <c r="N10" s="79">
        <v>53</v>
      </c>
      <c r="O10" s="88">
        <v>27</v>
      </c>
      <c r="P10" s="89">
        <v>0</v>
      </c>
      <c r="Q10" s="90">
        <f>O10+P10</f>
        <v>27</v>
      </c>
      <c r="R10" s="80">
        <f>IFERROR(Q10/N10,"-")</f>
        <v>0.50943396226415</v>
      </c>
      <c r="S10" s="79">
        <v>4</v>
      </c>
      <c r="T10" s="79">
        <v>3</v>
      </c>
      <c r="U10" s="80">
        <f>IFERROR(T10/(Q10),"-")</f>
        <v>0.11111111111111</v>
      </c>
      <c r="V10" s="81"/>
      <c r="W10" s="82">
        <v>5</v>
      </c>
      <c r="X10" s="80">
        <f>IF(Q10=0,"-",W10/Q10)</f>
        <v>0.18518518518519</v>
      </c>
      <c r="Y10" s="181">
        <v>472060</v>
      </c>
      <c r="Z10" s="182">
        <f>IFERROR(Y10/Q10,"-")</f>
        <v>17483.703703704</v>
      </c>
      <c r="AA10" s="182">
        <f>IFERROR(Y10/W10,"-")</f>
        <v>94412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0.037037037037037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0.14814814814815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6</v>
      </c>
      <c r="BP10" s="117">
        <f>IF(Q10=0,"",IF(BO10=0,"",(BO10/Q10)))</f>
        <v>0.22222222222222</v>
      </c>
      <c r="BQ10" s="118">
        <v>2</v>
      </c>
      <c r="BR10" s="119">
        <f>IFERROR(BQ10/BO10,"-")</f>
        <v>0.33333333333333</v>
      </c>
      <c r="BS10" s="120">
        <v>63060</v>
      </c>
      <c r="BT10" s="121">
        <f>IFERROR(BS10/BO10,"-")</f>
        <v>10510</v>
      </c>
      <c r="BU10" s="122"/>
      <c r="BV10" s="122">
        <v>1</v>
      </c>
      <c r="BW10" s="122">
        <v>1</v>
      </c>
      <c r="BX10" s="123">
        <v>12</v>
      </c>
      <c r="BY10" s="124">
        <f>IF(Q10=0,"",IF(BX10=0,"",(BX10/Q10)))</f>
        <v>0.44444444444444</v>
      </c>
      <c r="BZ10" s="125">
        <v>3</v>
      </c>
      <c r="CA10" s="126">
        <f>IFERROR(BZ10/BX10,"-")</f>
        <v>0.25</v>
      </c>
      <c r="CB10" s="127">
        <v>207000</v>
      </c>
      <c r="CC10" s="128">
        <f>IFERROR(CB10/BX10,"-")</f>
        <v>17250</v>
      </c>
      <c r="CD10" s="129">
        <v>1</v>
      </c>
      <c r="CE10" s="129"/>
      <c r="CF10" s="129">
        <v>2</v>
      </c>
      <c r="CG10" s="130">
        <v>4</v>
      </c>
      <c r="CH10" s="131">
        <f>IF(Q10=0,"",IF(CG10=0,"",(CG10/Q10)))</f>
        <v>0.14814814814815</v>
      </c>
      <c r="CI10" s="132">
        <v>1</v>
      </c>
      <c r="CJ10" s="133">
        <f>IFERROR(CI10/CG10,"-")</f>
        <v>0.25</v>
      </c>
      <c r="CK10" s="134">
        <v>205000</v>
      </c>
      <c r="CL10" s="135">
        <f>IFERROR(CK10/CG10,"-")</f>
        <v>51250</v>
      </c>
      <c r="CM10" s="136"/>
      <c r="CN10" s="136"/>
      <c r="CO10" s="136">
        <v>1</v>
      </c>
      <c r="CP10" s="137">
        <v>5</v>
      </c>
      <c r="CQ10" s="138">
        <v>472060</v>
      </c>
      <c r="CR10" s="138">
        <v>205000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1.5070175438596</v>
      </c>
      <c r="B11" s="184" t="s">
        <v>76</v>
      </c>
      <c r="C11" s="184" t="s">
        <v>58</v>
      </c>
      <c r="D11" s="184"/>
      <c r="E11" s="184" t="s">
        <v>59</v>
      </c>
      <c r="F11" s="184" t="s">
        <v>60</v>
      </c>
      <c r="G11" s="184" t="s">
        <v>77</v>
      </c>
      <c r="H11" s="87" t="s">
        <v>78</v>
      </c>
      <c r="I11" s="87" t="s">
        <v>63</v>
      </c>
      <c r="J11" s="186" t="s">
        <v>79</v>
      </c>
      <c r="K11" s="176">
        <v>570000</v>
      </c>
      <c r="L11" s="79">
        <v>42</v>
      </c>
      <c r="M11" s="79">
        <v>0</v>
      </c>
      <c r="N11" s="79">
        <v>199</v>
      </c>
      <c r="O11" s="88">
        <v>12</v>
      </c>
      <c r="P11" s="89">
        <v>0</v>
      </c>
      <c r="Q11" s="90">
        <f>O11+P11</f>
        <v>12</v>
      </c>
      <c r="R11" s="80">
        <f>IFERROR(Q11/N11,"-")</f>
        <v>0.060301507537688</v>
      </c>
      <c r="S11" s="79">
        <v>0</v>
      </c>
      <c r="T11" s="79">
        <v>2</v>
      </c>
      <c r="U11" s="80">
        <f>IFERROR(T11/(Q11),"-")</f>
        <v>0.16666666666667</v>
      </c>
      <c r="V11" s="81">
        <f>IFERROR(K11/SUM(Q11:Q16),"-")</f>
        <v>16285.714285714</v>
      </c>
      <c r="W11" s="82">
        <v>2</v>
      </c>
      <c r="X11" s="80">
        <f>IF(Q11=0,"-",W11/Q11)</f>
        <v>0.16666666666667</v>
      </c>
      <c r="Y11" s="181">
        <v>11000</v>
      </c>
      <c r="Z11" s="182">
        <f>IFERROR(Y11/Q11,"-")</f>
        <v>916.66666666667</v>
      </c>
      <c r="AA11" s="182">
        <f>IFERROR(Y11/W11,"-")</f>
        <v>5500</v>
      </c>
      <c r="AB11" s="176">
        <f>SUM(Y11:Y16)-SUM(K11:K16)</f>
        <v>289000</v>
      </c>
      <c r="AC11" s="83">
        <f>SUM(Y11:Y16)/SUM(K11:K16)</f>
        <v>1.5070175438596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0.083333333333333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0.083333333333333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8</v>
      </c>
      <c r="BP11" s="117">
        <f>IF(Q11=0,"",IF(BO11=0,"",(BO11/Q11)))</f>
        <v>0.66666666666667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0.16666666666667</v>
      </c>
      <c r="BZ11" s="125">
        <v>2</v>
      </c>
      <c r="CA11" s="126">
        <f>IFERROR(BZ11/BX11,"-")</f>
        <v>1</v>
      </c>
      <c r="CB11" s="127">
        <v>11000</v>
      </c>
      <c r="CC11" s="128">
        <f>IFERROR(CB11/BX11,"-")</f>
        <v>5500</v>
      </c>
      <c r="CD11" s="129">
        <v>1</v>
      </c>
      <c r="CE11" s="129">
        <v>1</v>
      </c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11000</v>
      </c>
      <c r="CR11" s="138">
        <v>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59</v>
      </c>
      <c r="F12" s="184" t="s">
        <v>60</v>
      </c>
      <c r="G12" s="184" t="s">
        <v>74</v>
      </c>
      <c r="H12" s="87"/>
      <c r="I12" s="87"/>
      <c r="J12" s="87"/>
      <c r="K12" s="176"/>
      <c r="L12" s="79">
        <v>51</v>
      </c>
      <c r="M12" s="79">
        <v>39</v>
      </c>
      <c r="N12" s="79">
        <v>10</v>
      </c>
      <c r="O12" s="88">
        <v>4</v>
      </c>
      <c r="P12" s="89">
        <v>0</v>
      </c>
      <c r="Q12" s="90">
        <f>O12+P12</f>
        <v>4</v>
      </c>
      <c r="R12" s="80">
        <f>IFERROR(Q12/N12,"-")</f>
        <v>0.4</v>
      </c>
      <c r="S12" s="79">
        <v>0</v>
      </c>
      <c r="T12" s="79">
        <v>1</v>
      </c>
      <c r="U12" s="80">
        <f>IFERROR(T12/(Q12),"-")</f>
        <v>0.25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0.75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82</v>
      </c>
      <c r="F13" s="184" t="s">
        <v>83</v>
      </c>
      <c r="G13" s="184" t="s">
        <v>77</v>
      </c>
      <c r="H13" s="87" t="s">
        <v>84</v>
      </c>
      <c r="I13" s="87" t="s">
        <v>85</v>
      </c>
      <c r="J13" s="185" t="s">
        <v>86</v>
      </c>
      <c r="K13" s="176"/>
      <c r="L13" s="79">
        <v>11</v>
      </c>
      <c r="M13" s="79">
        <v>0</v>
      </c>
      <c r="N13" s="79">
        <v>26</v>
      </c>
      <c r="O13" s="88">
        <v>3</v>
      </c>
      <c r="P13" s="89">
        <v>0</v>
      </c>
      <c r="Q13" s="90">
        <f>O13+P13</f>
        <v>3</v>
      </c>
      <c r="R13" s="80">
        <f>IFERROR(Q13/N13,"-")</f>
        <v>0.11538461538462</v>
      </c>
      <c r="S13" s="79">
        <v>0</v>
      </c>
      <c r="T13" s="79">
        <v>2</v>
      </c>
      <c r="U13" s="80">
        <f>IFERROR(T13/(Q13),"-")</f>
        <v>0.66666666666667</v>
      </c>
      <c r="V13" s="81"/>
      <c r="W13" s="82">
        <v>1</v>
      </c>
      <c r="X13" s="80">
        <f>IF(Q13=0,"-",W13/Q13)</f>
        <v>0.33333333333333</v>
      </c>
      <c r="Y13" s="181">
        <v>18000</v>
      </c>
      <c r="Z13" s="182">
        <f>IFERROR(Y13/Q13,"-")</f>
        <v>6000</v>
      </c>
      <c r="AA13" s="182">
        <f>IFERROR(Y13/W13,"-")</f>
        <v>18000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>
        <v>1</v>
      </c>
      <c r="CH13" s="131">
        <f>IF(Q13=0,"",IF(CG13=0,"",(CG13/Q13)))</f>
        <v>0.33333333333333</v>
      </c>
      <c r="CI13" s="132">
        <v>1</v>
      </c>
      <c r="CJ13" s="133">
        <f>IFERROR(CI13/CG13,"-")</f>
        <v>1</v>
      </c>
      <c r="CK13" s="134">
        <v>18000</v>
      </c>
      <c r="CL13" s="135">
        <f>IFERROR(CK13/CG13,"-")</f>
        <v>18000</v>
      </c>
      <c r="CM13" s="136"/>
      <c r="CN13" s="136"/>
      <c r="CO13" s="136">
        <v>1</v>
      </c>
      <c r="CP13" s="137">
        <v>1</v>
      </c>
      <c r="CQ13" s="138">
        <v>18000</v>
      </c>
      <c r="CR13" s="138">
        <v>18000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82</v>
      </c>
      <c r="F14" s="184" t="s">
        <v>83</v>
      </c>
      <c r="G14" s="184" t="s">
        <v>74</v>
      </c>
      <c r="H14" s="87"/>
      <c r="I14" s="87"/>
      <c r="J14" s="87"/>
      <c r="K14" s="176"/>
      <c r="L14" s="79">
        <v>34</v>
      </c>
      <c r="M14" s="79">
        <v>25</v>
      </c>
      <c r="N14" s="79">
        <v>11</v>
      </c>
      <c r="O14" s="88">
        <v>7</v>
      </c>
      <c r="P14" s="89">
        <v>0</v>
      </c>
      <c r="Q14" s="90">
        <f>O14+P14</f>
        <v>7</v>
      </c>
      <c r="R14" s="80">
        <f>IFERROR(Q14/N14,"-")</f>
        <v>0.63636363636364</v>
      </c>
      <c r="S14" s="79">
        <v>1</v>
      </c>
      <c r="T14" s="79">
        <v>2</v>
      </c>
      <c r="U14" s="80">
        <f>IFERROR(T14/(Q14),"-")</f>
        <v>0.28571428571429</v>
      </c>
      <c r="V14" s="81"/>
      <c r="W14" s="82">
        <v>2</v>
      </c>
      <c r="X14" s="80">
        <f>IF(Q14=0,"-",W14/Q14)</f>
        <v>0.28571428571429</v>
      </c>
      <c r="Y14" s="181">
        <v>22000</v>
      </c>
      <c r="Z14" s="182">
        <f>IFERROR(Y14/Q14,"-")</f>
        <v>3142.8571428571</v>
      </c>
      <c r="AA14" s="182">
        <f>IFERROR(Y14/W14,"-")</f>
        <v>11000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0.42857142857143</v>
      </c>
      <c r="BQ14" s="118">
        <v>1</v>
      </c>
      <c r="BR14" s="119">
        <f>IFERROR(BQ14/BO14,"-")</f>
        <v>0.33333333333333</v>
      </c>
      <c r="BS14" s="120">
        <v>17000</v>
      </c>
      <c r="BT14" s="121">
        <f>IFERROR(BS14/BO14,"-")</f>
        <v>5666.6666666667</v>
      </c>
      <c r="BU14" s="122"/>
      <c r="BV14" s="122"/>
      <c r="BW14" s="122">
        <v>1</v>
      </c>
      <c r="BX14" s="123">
        <v>2</v>
      </c>
      <c r="BY14" s="124">
        <f>IF(Q14=0,"",IF(BX14=0,"",(BX14/Q14)))</f>
        <v>0.28571428571429</v>
      </c>
      <c r="BZ14" s="125">
        <v>1</v>
      </c>
      <c r="CA14" s="126">
        <f>IFERROR(BZ14/BX14,"-")</f>
        <v>0.5</v>
      </c>
      <c r="CB14" s="127">
        <v>5000</v>
      </c>
      <c r="CC14" s="128">
        <f>IFERROR(CB14/BX14,"-")</f>
        <v>2500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22000</v>
      </c>
      <c r="CR14" s="138">
        <v>17000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90</v>
      </c>
      <c r="G15" s="184" t="s">
        <v>61</v>
      </c>
      <c r="H15" s="87" t="s">
        <v>84</v>
      </c>
      <c r="I15" s="87" t="s">
        <v>85</v>
      </c>
      <c r="J15" s="186" t="s">
        <v>91</v>
      </c>
      <c r="K15" s="176"/>
      <c r="L15" s="79">
        <v>17</v>
      </c>
      <c r="M15" s="79">
        <v>0</v>
      </c>
      <c r="N15" s="79">
        <v>51</v>
      </c>
      <c r="O15" s="88">
        <v>5</v>
      </c>
      <c r="P15" s="89">
        <v>0</v>
      </c>
      <c r="Q15" s="90">
        <f>O15+P15</f>
        <v>5</v>
      </c>
      <c r="R15" s="80">
        <f>IFERROR(Q15/N15,"-")</f>
        <v>0.098039215686275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0.2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0.6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89</v>
      </c>
      <c r="F16" s="184" t="s">
        <v>90</v>
      </c>
      <c r="G16" s="184" t="s">
        <v>74</v>
      </c>
      <c r="H16" s="87"/>
      <c r="I16" s="87"/>
      <c r="J16" s="87"/>
      <c r="K16" s="176"/>
      <c r="L16" s="79">
        <v>25</v>
      </c>
      <c r="M16" s="79">
        <v>22</v>
      </c>
      <c r="N16" s="79">
        <v>6</v>
      </c>
      <c r="O16" s="88">
        <v>4</v>
      </c>
      <c r="P16" s="89">
        <v>0</v>
      </c>
      <c r="Q16" s="90">
        <f>O16+P16</f>
        <v>4</v>
      </c>
      <c r="R16" s="80">
        <f>IFERROR(Q16/N16,"-")</f>
        <v>0.66666666666667</v>
      </c>
      <c r="S16" s="79">
        <v>2</v>
      </c>
      <c r="T16" s="79">
        <v>0</v>
      </c>
      <c r="U16" s="80">
        <f>IFERROR(T16/(Q16),"-")</f>
        <v>0</v>
      </c>
      <c r="V16" s="81"/>
      <c r="W16" s="82">
        <v>2</v>
      </c>
      <c r="X16" s="80">
        <f>IF(Q16=0,"-",W16/Q16)</f>
        <v>0.5</v>
      </c>
      <c r="Y16" s="181">
        <v>808000</v>
      </c>
      <c r="Z16" s="182">
        <f>IFERROR(Y16/Q16,"-")</f>
        <v>202000</v>
      </c>
      <c r="AA16" s="182">
        <f>IFERROR(Y16/W16,"-")</f>
        <v>404000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2</v>
      </c>
      <c r="AO16" s="98">
        <f>IF(Q16=0,"",IF(AN16=0,"",(AN16/Q16)))</f>
        <v>0.5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0.25</v>
      </c>
      <c r="BH16" s="109">
        <v>1</v>
      </c>
      <c r="BI16" s="111">
        <f>IFERROR(BH16/BF16,"-")</f>
        <v>1</v>
      </c>
      <c r="BJ16" s="112">
        <v>795000</v>
      </c>
      <c r="BK16" s="113">
        <f>IFERROR(BJ16/BF16,"-")</f>
        <v>795000</v>
      </c>
      <c r="BL16" s="114"/>
      <c r="BM16" s="114"/>
      <c r="BN16" s="114">
        <v>1</v>
      </c>
      <c r="BO16" s="116">
        <v>1</v>
      </c>
      <c r="BP16" s="117">
        <f>IF(Q16=0,"",IF(BO16=0,"",(BO16/Q16)))</f>
        <v>0.25</v>
      </c>
      <c r="BQ16" s="118">
        <v>1</v>
      </c>
      <c r="BR16" s="119">
        <f>IFERROR(BQ16/BO16,"-")</f>
        <v>1</v>
      </c>
      <c r="BS16" s="120">
        <v>13000</v>
      </c>
      <c r="BT16" s="121">
        <f>IFERROR(BS16/BO16,"-")</f>
        <v>13000</v>
      </c>
      <c r="BU16" s="122"/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808000</v>
      </c>
      <c r="CR16" s="138">
        <v>795000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0.118055</v>
      </c>
      <c r="B17" s="184" t="s">
        <v>93</v>
      </c>
      <c r="C17" s="184" t="s">
        <v>58</v>
      </c>
      <c r="D17" s="184"/>
      <c r="E17" s="184" t="s">
        <v>94</v>
      </c>
      <c r="F17" s="184" t="s">
        <v>95</v>
      </c>
      <c r="G17" s="184" t="s">
        <v>61</v>
      </c>
      <c r="H17" s="87" t="s">
        <v>62</v>
      </c>
      <c r="I17" s="87" t="s">
        <v>96</v>
      </c>
      <c r="J17" s="87" t="s">
        <v>97</v>
      </c>
      <c r="K17" s="176">
        <v>400000</v>
      </c>
      <c r="L17" s="79">
        <v>6</v>
      </c>
      <c r="M17" s="79">
        <v>0</v>
      </c>
      <c r="N17" s="79">
        <v>65</v>
      </c>
      <c r="O17" s="88">
        <v>3</v>
      </c>
      <c r="P17" s="89">
        <v>0</v>
      </c>
      <c r="Q17" s="90">
        <f>O17+P17</f>
        <v>3</v>
      </c>
      <c r="R17" s="80">
        <f>IFERROR(Q17/N17,"-")</f>
        <v>0.046153846153846</v>
      </c>
      <c r="S17" s="79">
        <v>0</v>
      </c>
      <c r="T17" s="79">
        <v>0</v>
      </c>
      <c r="U17" s="80">
        <f>IFERROR(T17/(Q17),"-")</f>
        <v>0</v>
      </c>
      <c r="V17" s="81">
        <f>IFERROR(K17/SUM(Q17:Q21),"-")</f>
        <v>12121.212121212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SUM(Y17:Y21)-SUM(K17:K21)</f>
        <v>-352778</v>
      </c>
      <c r="AC17" s="83">
        <f>SUM(Y17:Y21)/SUM(K17:K21)</f>
        <v>0.118055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0.33333333333333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0.66666666666667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98</v>
      </c>
      <c r="C18" s="184" t="s">
        <v>58</v>
      </c>
      <c r="D18" s="184"/>
      <c r="E18" s="184" t="s">
        <v>99</v>
      </c>
      <c r="F18" s="184" t="s">
        <v>100</v>
      </c>
      <c r="G18" s="184" t="s">
        <v>77</v>
      </c>
      <c r="H18" s="87"/>
      <c r="I18" s="87" t="s">
        <v>96</v>
      </c>
      <c r="J18" s="87"/>
      <c r="K18" s="176"/>
      <c r="L18" s="79">
        <v>15</v>
      </c>
      <c r="M18" s="79">
        <v>0</v>
      </c>
      <c r="N18" s="79">
        <v>90</v>
      </c>
      <c r="O18" s="88">
        <v>4</v>
      </c>
      <c r="P18" s="89">
        <v>0</v>
      </c>
      <c r="Q18" s="90">
        <f>O18+P18</f>
        <v>4</v>
      </c>
      <c r="R18" s="80">
        <f>IFERROR(Q18/N18,"-")</f>
        <v>0.044444444444444</v>
      </c>
      <c r="S18" s="79">
        <v>0</v>
      </c>
      <c r="T18" s="79">
        <v>2</v>
      </c>
      <c r="U18" s="80">
        <f>IFERROR(T18/(Q18),"-")</f>
        <v>0.5</v>
      </c>
      <c r="V18" s="81"/>
      <c r="W18" s="82">
        <v>1</v>
      </c>
      <c r="X18" s="80">
        <f>IF(Q18=0,"-",W18/Q18)</f>
        <v>0.25</v>
      </c>
      <c r="Y18" s="181">
        <v>1650</v>
      </c>
      <c r="Z18" s="182">
        <f>IFERROR(Y18/Q18,"-")</f>
        <v>412.5</v>
      </c>
      <c r="AA18" s="182">
        <f>IFERROR(Y18/W18,"-")</f>
        <v>1650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4</v>
      </c>
      <c r="BP18" s="117">
        <f>IF(Q18=0,"",IF(BO18=0,"",(BO18/Q18)))</f>
        <v>1</v>
      </c>
      <c r="BQ18" s="118">
        <v>1</v>
      </c>
      <c r="BR18" s="119">
        <f>IFERROR(BQ18/BO18,"-")</f>
        <v>0.25</v>
      </c>
      <c r="BS18" s="120">
        <v>1650</v>
      </c>
      <c r="BT18" s="121">
        <f>IFERROR(BS18/BO18,"-")</f>
        <v>412.5</v>
      </c>
      <c r="BU18" s="122">
        <v>1</v>
      </c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1650</v>
      </c>
      <c r="CR18" s="138">
        <v>1650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101</v>
      </c>
      <c r="C19" s="184" t="s">
        <v>58</v>
      </c>
      <c r="D19" s="184"/>
      <c r="E19" s="184" t="s">
        <v>102</v>
      </c>
      <c r="F19" s="184" t="s">
        <v>103</v>
      </c>
      <c r="G19" s="184" t="s">
        <v>61</v>
      </c>
      <c r="H19" s="87"/>
      <c r="I19" s="87" t="s">
        <v>96</v>
      </c>
      <c r="J19" s="87"/>
      <c r="K19" s="176"/>
      <c r="L19" s="79">
        <v>10</v>
      </c>
      <c r="M19" s="79">
        <v>0</v>
      </c>
      <c r="N19" s="79">
        <v>54</v>
      </c>
      <c r="O19" s="88">
        <v>5</v>
      </c>
      <c r="P19" s="89">
        <v>0</v>
      </c>
      <c r="Q19" s="90">
        <f>O19+P19</f>
        <v>5</v>
      </c>
      <c r="R19" s="80">
        <f>IFERROR(Q19/N19,"-")</f>
        <v>0.092592592592593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0.2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>
        <v>1</v>
      </c>
      <c r="BR19" s="119">
        <f>IFERROR(BQ19/BO19,"-")</f>
        <v>0.5</v>
      </c>
      <c r="BS19" s="120">
        <v>21000</v>
      </c>
      <c r="BT19" s="121">
        <f>IFERROR(BS19/BO19,"-")</f>
        <v>10500</v>
      </c>
      <c r="BU19" s="122"/>
      <c r="BV19" s="122"/>
      <c r="BW19" s="122">
        <v>1</v>
      </c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>
        <v>21000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104</v>
      </c>
      <c r="C20" s="184" t="s">
        <v>58</v>
      </c>
      <c r="D20" s="184"/>
      <c r="E20" s="184" t="s">
        <v>105</v>
      </c>
      <c r="F20" s="184" t="s">
        <v>106</v>
      </c>
      <c r="G20" s="184" t="s">
        <v>77</v>
      </c>
      <c r="H20" s="87"/>
      <c r="I20" s="87" t="s">
        <v>96</v>
      </c>
      <c r="J20" s="87"/>
      <c r="K20" s="176"/>
      <c r="L20" s="79">
        <v>22</v>
      </c>
      <c r="M20" s="79">
        <v>0</v>
      </c>
      <c r="N20" s="79">
        <v>77</v>
      </c>
      <c r="O20" s="88">
        <v>4</v>
      </c>
      <c r="P20" s="89">
        <v>0</v>
      </c>
      <c r="Q20" s="90">
        <f>O20+P20</f>
        <v>4</v>
      </c>
      <c r="R20" s="80">
        <f>IFERROR(Q20/N20,"-")</f>
        <v>0.051948051948052</v>
      </c>
      <c r="S20" s="79">
        <v>1</v>
      </c>
      <c r="T20" s="79">
        <v>2</v>
      </c>
      <c r="U20" s="80">
        <f>IFERROR(T20/(Q20),"-")</f>
        <v>0.5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3</v>
      </c>
      <c r="BP20" s="117">
        <f>IF(Q20=0,"",IF(BO20=0,"",(BO20/Q20)))</f>
        <v>0.75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107</v>
      </c>
      <c r="C21" s="184" t="s">
        <v>58</v>
      </c>
      <c r="D21" s="184"/>
      <c r="E21" s="184" t="s">
        <v>73</v>
      </c>
      <c r="F21" s="184" t="s">
        <v>73</v>
      </c>
      <c r="G21" s="184" t="s">
        <v>74</v>
      </c>
      <c r="H21" s="87"/>
      <c r="I21" s="87"/>
      <c r="J21" s="87"/>
      <c r="K21" s="176"/>
      <c r="L21" s="79">
        <v>149</v>
      </c>
      <c r="M21" s="79">
        <v>88</v>
      </c>
      <c r="N21" s="79">
        <v>35</v>
      </c>
      <c r="O21" s="88">
        <v>17</v>
      </c>
      <c r="P21" s="89">
        <v>0</v>
      </c>
      <c r="Q21" s="90">
        <f>O21+P21</f>
        <v>17</v>
      </c>
      <c r="R21" s="80">
        <f>IFERROR(Q21/N21,"-")</f>
        <v>0.48571428571429</v>
      </c>
      <c r="S21" s="79">
        <v>3</v>
      </c>
      <c r="T21" s="79">
        <v>4</v>
      </c>
      <c r="U21" s="80">
        <f>IFERROR(T21/(Q21),"-")</f>
        <v>0.23529411764706</v>
      </c>
      <c r="V21" s="81"/>
      <c r="W21" s="82">
        <v>2</v>
      </c>
      <c r="X21" s="80">
        <f>IF(Q21=0,"-",W21/Q21)</f>
        <v>0.11764705882353</v>
      </c>
      <c r="Y21" s="181">
        <v>45572</v>
      </c>
      <c r="Z21" s="182">
        <f>IFERROR(Y21/Q21,"-")</f>
        <v>2680.7058823529</v>
      </c>
      <c r="AA21" s="182">
        <f>IFERROR(Y21/W21,"-")</f>
        <v>22786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9</v>
      </c>
      <c r="BP21" s="117">
        <f>IF(Q21=0,"",IF(BO21=0,"",(BO21/Q21)))</f>
        <v>0.52941176470588</v>
      </c>
      <c r="BQ21" s="118">
        <v>3</v>
      </c>
      <c r="BR21" s="119">
        <f>IFERROR(BQ21/BO21,"-")</f>
        <v>0.33333333333333</v>
      </c>
      <c r="BS21" s="120">
        <v>107000</v>
      </c>
      <c r="BT21" s="121">
        <f>IFERROR(BS21/BO21,"-")</f>
        <v>11888.888888889</v>
      </c>
      <c r="BU21" s="122"/>
      <c r="BV21" s="122"/>
      <c r="BW21" s="122">
        <v>3</v>
      </c>
      <c r="BX21" s="123">
        <v>4</v>
      </c>
      <c r="BY21" s="124">
        <f>IF(Q21=0,"",IF(BX21=0,"",(BX21/Q21)))</f>
        <v>0.23529411764706</v>
      </c>
      <c r="BZ21" s="125">
        <v>2</v>
      </c>
      <c r="CA21" s="126">
        <f>IFERROR(BZ21/BX21,"-")</f>
        <v>0.5</v>
      </c>
      <c r="CB21" s="127">
        <v>36072</v>
      </c>
      <c r="CC21" s="128">
        <f>IFERROR(CB21/BX21,"-")</f>
        <v>9018</v>
      </c>
      <c r="CD21" s="129"/>
      <c r="CE21" s="129"/>
      <c r="CF21" s="129">
        <v>2</v>
      </c>
      <c r="CG21" s="130">
        <v>4</v>
      </c>
      <c r="CH21" s="131">
        <f>IF(Q21=0,"",IF(CG21=0,"",(CG21/Q21)))</f>
        <v>0.23529411764706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2</v>
      </c>
      <c r="CQ21" s="138">
        <v>45572</v>
      </c>
      <c r="CR21" s="138">
        <v>60000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0.2425</v>
      </c>
      <c r="B22" s="184" t="s">
        <v>108</v>
      </c>
      <c r="C22" s="184" t="s">
        <v>58</v>
      </c>
      <c r="D22" s="184"/>
      <c r="E22" s="184" t="s">
        <v>94</v>
      </c>
      <c r="F22" s="184" t="s">
        <v>95</v>
      </c>
      <c r="G22" s="184" t="s">
        <v>61</v>
      </c>
      <c r="H22" s="87" t="s">
        <v>66</v>
      </c>
      <c r="I22" s="87" t="s">
        <v>96</v>
      </c>
      <c r="J22" s="87" t="s">
        <v>97</v>
      </c>
      <c r="K22" s="176">
        <v>400000</v>
      </c>
      <c r="L22" s="79">
        <v>13</v>
      </c>
      <c r="M22" s="79">
        <v>0</v>
      </c>
      <c r="N22" s="79">
        <v>90</v>
      </c>
      <c r="O22" s="88">
        <v>5</v>
      </c>
      <c r="P22" s="89">
        <v>0</v>
      </c>
      <c r="Q22" s="90">
        <f>O22+P22</f>
        <v>5</v>
      </c>
      <c r="R22" s="80">
        <f>IFERROR(Q22/N22,"-")</f>
        <v>0.055555555555556</v>
      </c>
      <c r="S22" s="79">
        <v>0</v>
      </c>
      <c r="T22" s="79">
        <v>2</v>
      </c>
      <c r="U22" s="80">
        <f>IFERROR(T22/(Q22),"-")</f>
        <v>0.4</v>
      </c>
      <c r="V22" s="81">
        <f>IFERROR(K22/SUM(Q22:Q26),"-")</f>
        <v>12903.225806452</v>
      </c>
      <c r="W22" s="82">
        <v>2</v>
      </c>
      <c r="X22" s="80">
        <f>IF(Q22=0,"-",W22/Q22)</f>
        <v>0.4</v>
      </c>
      <c r="Y22" s="181">
        <v>17000</v>
      </c>
      <c r="Z22" s="182">
        <f>IFERROR(Y22/Q22,"-")</f>
        <v>3400</v>
      </c>
      <c r="AA22" s="182">
        <f>IFERROR(Y22/W22,"-")</f>
        <v>8500</v>
      </c>
      <c r="AB22" s="176">
        <f>SUM(Y22:Y26)-SUM(K22:K26)</f>
        <v>-303000</v>
      </c>
      <c r="AC22" s="83">
        <f>SUM(Y22:Y26)/SUM(K22:K26)</f>
        <v>0.2425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0.2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0.4</v>
      </c>
      <c r="BQ22" s="118">
        <v>1</v>
      </c>
      <c r="BR22" s="119">
        <f>IFERROR(BQ22/BO22,"-")</f>
        <v>0.5</v>
      </c>
      <c r="BS22" s="120">
        <v>11000</v>
      </c>
      <c r="BT22" s="121">
        <f>IFERROR(BS22/BO22,"-")</f>
        <v>5500</v>
      </c>
      <c r="BU22" s="122"/>
      <c r="BV22" s="122"/>
      <c r="BW22" s="122">
        <v>1</v>
      </c>
      <c r="BX22" s="123">
        <v>1</v>
      </c>
      <c r="BY22" s="124">
        <f>IF(Q22=0,"",IF(BX22=0,"",(BX22/Q22)))</f>
        <v>0.2</v>
      </c>
      <c r="BZ22" s="125">
        <v>1</v>
      </c>
      <c r="CA22" s="126">
        <f>IFERROR(BZ22/BX22,"-")</f>
        <v>1</v>
      </c>
      <c r="CB22" s="127">
        <v>6000</v>
      </c>
      <c r="CC22" s="128">
        <f>IFERROR(CB22/BX22,"-")</f>
        <v>6000</v>
      </c>
      <c r="CD22" s="129"/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2</v>
      </c>
      <c r="CQ22" s="138">
        <v>17000</v>
      </c>
      <c r="CR22" s="138">
        <v>11000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99</v>
      </c>
      <c r="F23" s="184" t="s">
        <v>100</v>
      </c>
      <c r="G23" s="184" t="s">
        <v>77</v>
      </c>
      <c r="H23" s="87"/>
      <c r="I23" s="87" t="s">
        <v>96</v>
      </c>
      <c r="J23" s="87"/>
      <c r="K23" s="176"/>
      <c r="L23" s="79">
        <v>12</v>
      </c>
      <c r="M23" s="79">
        <v>0</v>
      </c>
      <c r="N23" s="79">
        <v>45</v>
      </c>
      <c r="O23" s="88">
        <v>4</v>
      </c>
      <c r="P23" s="89">
        <v>0</v>
      </c>
      <c r="Q23" s="90">
        <f>O23+P23</f>
        <v>4</v>
      </c>
      <c r="R23" s="80">
        <f>IFERROR(Q23/N23,"-")</f>
        <v>0.088888888888889</v>
      </c>
      <c r="S23" s="79">
        <v>0</v>
      </c>
      <c r="T23" s="79">
        <v>1</v>
      </c>
      <c r="U23" s="80">
        <f>IFERROR(T23/(Q23),"-")</f>
        <v>0.25</v>
      </c>
      <c r="V23" s="81"/>
      <c r="W23" s="82">
        <v>1</v>
      </c>
      <c r="X23" s="80">
        <f>IF(Q23=0,"-",W23/Q23)</f>
        <v>0.25</v>
      </c>
      <c r="Y23" s="181">
        <v>3000</v>
      </c>
      <c r="Z23" s="182">
        <f>IFERROR(Y23/Q23,"-")</f>
        <v>750</v>
      </c>
      <c r="AA23" s="182">
        <f>IFERROR(Y23/W23,"-")</f>
        <v>3000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3</v>
      </c>
      <c r="BP23" s="117">
        <f>IF(Q23=0,"",IF(BO23=0,"",(BO23/Q23)))</f>
        <v>0.75</v>
      </c>
      <c r="BQ23" s="118">
        <v>1</v>
      </c>
      <c r="BR23" s="119">
        <f>IFERROR(BQ23/BO23,"-")</f>
        <v>0.33333333333333</v>
      </c>
      <c r="BS23" s="120">
        <v>3000</v>
      </c>
      <c r="BT23" s="121">
        <f>IFERROR(BS23/BO23,"-")</f>
        <v>1000</v>
      </c>
      <c r="BU23" s="122">
        <v>1</v>
      </c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0.25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1</v>
      </c>
      <c r="CQ23" s="138">
        <v>3000</v>
      </c>
      <c r="CR23" s="138">
        <v>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102</v>
      </c>
      <c r="F24" s="184" t="s">
        <v>103</v>
      </c>
      <c r="G24" s="184" t="s">
        <v>61</v>
      </c>
      <c r="H24" s="87"/>
      <c r="I24" s="87" t="s">
        <v>96</v>
      </c>
      <c r="J24" s="87"/>
      <c r="K24" s="176"/>
      <c r="L24" s="79">
        <v>5</v>
      </c>
      <c r="M24" s="79">
        <v>0</v>
      </c>
      <c r="N24" s="79">
        <v>45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105</v>
      </c>
      <c r="F25" s="184" t="s">
        <v>106</v>
      </c>
      <c r="G25" s="184" t="s">
        <v>77</v>
      </c>
      <c r="H25" s="87"/>
      <c r="I25" s="87" t="s">
        <v>96</v>
      </c>
      <c r="J25" s="87"/>
      <c r="K25" s="176"/>
      <c r="L25" s="79">
        <v>14</v>
      </c>
      <c r="M25" s="79">
        <v>0</v>
      </c>
      <c r="N25" s="79">
        <v>66</v>
      </c>
      <c r="O25" s="88">
        <v>2</v>
      </c>
      <c r="P25" s="89">
        <v>0</v>
      </c>
      <c r="Q25" s="90">
        <f>O25+P25</f>
        <v>2</v>
      </c>
      <c r="R25" s="80">
        <f>IFERROR(Q25/N25,"-")</f>
        <v>0.03030303030303</v>
      </c>
      <c r="S25" s="79">
        <v>0</v>
      </c>
      <c r="T25" s="79">
        <v>1</v>
      </c>
      <c r="U25" s="80">
        <f>IFERROR(T25/(Q25),"-")</f>
        <v>0.5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112</v>
      </c>
      <c r="C26" s="184" t="s">
        <v>58</v>
      </c>
      <c r="D26" s="184"/>
      <c r="E26" s="184" t="s">
        <v>73</v>
      </c>
      <c r="F26" s="184" t="s">
        <v>73</v>
      </c>
      <c r="G26" s="184" t="s">
        <v>74</v>
      </c>
      <c r="H26" s="87"/>
      <c r="I26" s="87"/>
      <c r="J26" s="87"/>
      <c r="K26" s="176"/>
      <c r="L26" s="79">
        <v>186</v>
      </c>
      <c r="M26" s="79">
        <v>84</v>
      </c>
      <c r="N26" s="79">
        <v>51</v>
      </c>
      <c r="O26" s="88">
        <v>20</v>
      </c>
      <c r="P26" s="89">
        <v>0</v>
      </c>
      <c r="Q26" s="90">
        <f>O26+P26</f>
        <v>20</v>
      </c>
      <c r="R26" s="80">
        <f>IFERROR(Q26/N26,"-")</f>
        <v>0.3921568627451</v>
      </c>
      <c r="S26" s="79">
        <v>2</v>
      </c>
      <c r="T26" s="79">
        <v>5</v>
      </c>
      <c r="U26" s="80">
        <f>IFERROR(T26/(Q26),"-")</f>
        <v>0.25</v>
      </c>
      <c r="V26" s="81"/>
      <c r="W26" s="82">
        <v>4</v>
      </c>
      <c r="X26" s="80">
        <f>IF(Q26=0,"-",W26/Q26)</f>
        <v>0.2</v>
      </c>
      <c r="Y26" s="181">
        <v>77000</v>
      </c>
      <c r="Z26" s="182">
        <f>IFERROR(Y26/Q26,"-")</f>
        <v>3850</v>
      </c>
      <c r="AA26" s="182">
        <f>IFERROR(Y26/W26,"-")</f>
        <v>19250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0.05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3</v>
      </c>
      <c r="BG26" s="110">
        <f>IF(Q26=0,"",IF(BF26=0,"",(BF26/Q26)))</f>
        <v>0.15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8</v>
      </c>
      <c r="BP26" s="117">
        <f>IF(Q26=0,"",IF(BO26=0,"",(BO26/Q26)))</f>
        <v>0.4</v>
      </c>
      <c r="BQ26" s="118">
        <v>1</v>
      </c>
      <c r="BR26" s="119">
        <f>IFERROR(BQ26/BO26,"-")</f>
        <v>0.125</v>
      </c>
      <c r="BS26" s="120">
        <v>3000</v>
      </c>
      <c r="BT26" s="121">
        <f>IFERROR(BS26/BO26,"-")</f>
        <v>375</v>
      </c>
      <c r="BU26" s="122">
        <v>1</v>
      </c>
      <c r="BV26" s="122"/>
      <c r="BW26" s="122"/>
      <c r="BX26" s="123">
        <v>5</v>
      </c>
      <c r="BY26" s="124">
        <f>IF(Q26=0,"",IF(BX26=0,"",(BX26/Q26)))</f>
        <v>0.25</v>
      </c>
      <c r="BZ26" s="125">
        <v>4</v>
      </c>
      <c r="CA26" s="126">
        <f>IFERROR(BZ26/BX26,"-")</f>
        <v>0.8</v>
      </c>
      <c r="CB26" s="127">
        <v>77000</v>
      </c>
      <c r="CC26" s="128">
        <f>IFERROR(CB26/BX26,"-")</f>
        <v>15400</v>
      </c>
      <c r="CD26" s="129">
        <v>2</v>
      </c>
      <c r="CE26" s="129">
        <v>1</v>
      </c>
      <c r="CF26" s="129">
        <v>1</v>
      </c>
      <c r="CG26" s="130">
        <v>3</v>
      </c>
      <c r="CH26" s="131">
        <f>IF(Q26=0,"",IF(CG26=0,"",(CG26/Q26)))</f>
        <v>0.15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4</v>
      </c>
      <c r="CQ26" s="138">
        <v>77000</v>
      </c>
      <c r="CR26" s="138">
        <v>49000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0.13846153846154</v>
      </c>
      <c r="B27" s="184" t="s">
        <v>113</v>
      </c>
      <c r="C27" s="184" t="s">
        <v>58</v>
      </c>
      <c r="D27" s="184"/>
      <c r="E27" s="184" t="s">
        <v>94</v>
      </c>
      <c r="F27" s="184" t="s">
        <v>95</v>
      </c>
      <c r="G27" s="184" t="s">
        <v>61</v>
      </c>
      <c r="H27" s="87" t="s">
        <v>114</v>
      </c>
      <c r="I27" s="87" t="s">
        <v>115</v>
      </c>
      <c r="J27" s="87" t="s">
        <v>116</v>
      </c>
      <c r="K27" s="176">
        <v>260000</v>
      </c>
      <c r="L27" s="79">
        <v>18</v>
      </c>
      <c r="M27" s="79">
        <v>0</v>
      </c>
      <c r="N27" s="79">
        <v>89</v>
      </c>
      <c r="O27" s="88">
        <v>7</v>
      </c>
      <c r="P27" s="89">
        <v>0</v>
      </c>
      <c r="Q27" s="90">
        <f>O27+P27</f>
        <v>7</v>
      </c>
      <c r="R27" s="80">
        <f>IFERROR(Q27/N27,"-")</f>
        <v>0.078651685393258</v>
      </c>
      <c r="S27" s="79">
        <v>0</v>
      </c>
      <c r="T27" s="79">
        <v>1</v>
      </c>
      <c r="U27" s="80">
        <f>IFERROR(T27/(Q27),"-")</f>
        <v>0.14285714285714</v>
      </c>
      <c r="V27" s="81">
        <f>IFERROR(K27/SUM(Q27:Q30),"-")</f>
        <v>10833.333333333</v>
      </c>
      <c r="W27" s="82">
        <v>3</v>
      </c>
      <c r="X27" s="80">
        <f>IF(Q27=0,"-",W27/Q27)</f>
        <v>0.42857142857143</v>
      </c>
      <c r="Y27" s="181">
        <v>14000</v>
      </c>
      <c r="Z27" s="182">
        <f>IFERROR(Y27/Q27,"-")</f>
        <v>2000</v>
      </c>
      <c r="AA27" s="182">
        <f>IFERROR(Y27/W27,"-")</f>
        <v>4666.6666666667</v>
      </c>
      <c r="AB27" s="176">
        <f>SUM(Y27:Y30)-SUM(K27:K30)</f>
        <v>-224000</v>
      </c>
      <c r="AC27" s="83">
        <f>SUM(Y27:Y30)/SUM(K27:K30)</f>
        <v>0.13846153846154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0.14285714285714</v>
      </c>
      <c r="BH27" s="109">
        <v>1</v>
      </c>
      <c r="BI27" s="111">
        <f>IFERROR(BH27/BF27,"-")</f>
        <v>1</v>
      </c>
      <c r="BJ27" s="112">
        <v>6000</v>
      </c>
      <c r="BK27" s="113">
        <f>IFERROR(BJ27/BF27,"-")</f>
        <v>6000</v>
      </c>
      <c r="BL27" s="114"/>
      <c r="BM27" s="114">
        <v>1</v>
      </c>
      <c r="BN27" s="114"/>
      <c r="BO27" s="116">
        <v>4</v>
      </c>
      <c r="BP27" s="117">
        <f>IF(Q27=0,"",IF(BO27=0,"",(BO27/Q27)))</f>
        <v>0.57142857142857</v>
      </c>
      <c r="BQ27" s="118">
        <v>2</v>
      </c>
      <c r="BR27" s="119">
        <f>IFERROR(BQ27/BO27,"-")</f>
        <v>0.5</v>
      </c>
      <c r="BS27" s="120">
        <v>8000</v>
      </c>
      <c r="BT27" s="121">
        <f>IFERROR(BS27/BO27,"-")</f>
        <v>2000</v>
      </c>
      <c r="BU27" s="122">
        <v>2</v>
      </c>
      <c r="BV27" s="122"/>
      <c r="BW27" s="122"/>
      <c r="BX27" s="123">
        <v>2</v>
      </c>
      <c r="BY27" s="124">
        <f>IF(Q27=0,"",IF(BX27=0,"",(BX27/Q27)))</f>
        <v>0.28571428571429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3</v>
      </c>
      <c r="CQ27" s="138">
        <v>14000</v>
      </c>
      <c r="CR27" s="138">
        <v>6000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117</v>
      </c>
      <c r="C28" s="184" t="s">
        <v>58</v>
      </c>
      <c r="D28" s="184"/>
      <c r="E28" s="184" t="s">
        <v>99</v>
      </c>
      <c r="F28" s="184" t="s">
        <v>100</v>
      </c>
      <c r="G28" s="184" t="s">
        <v>77</v>
      </c>
      <c r="H28" s="87"/>
      <c r="I28" s="87" t="s">
        <v>115</v>
      </c>
      <c r="J28" s="87" t="s">
        <v>118</v>
      </c>
      <c r="K28" s="176"/>
      <c r="L28" s="79">
        <v>10</v>
      </c>
      <c r="M28" s="79">
        <v>0</v>
      </c>
      <c r="N28" s="79">
        <v>53</v>
      </c>
      <c r="O28" s="88">
        <v>5</v>
      </c>
      <c r="P28" s="89">
        <v>0</v>
      </c>
      <c r="Q28" s="90">
        <f>O28+P28</f>
        <v>5</v>
      </c>
      <c r="R28" s="80">
        <f>IFERROR(Q28/N28,"-")</f>
        <v>0.094339622641509</v>
      </c>
      <c r="S28" s="79">
        <v>0</v>
      </c>
      <c r="T28" s="79">
        <v>0</v>
      </c>
      <c r="U28" s="80">
        <f>IFERROR(T28/(Q28),"-")</f>
        <v>0</v>
      </c>
      <c r="V28" s="81"/>
      <c r="W28" s="82">
        <v>1</v>
      </c>
      <c r="X28" s="80">
        <f>IF(Q28=0,"-",W28/Q28)</f>
        <v>0.2</v>
      </c>
      <c r="Y28" s="181">
        <v>12000</v>
      </c>
      <c r="Z28" s="182">
        <f>IFERROR(Y28/Q28,"-")</f>
        <v>2400</v>
      </c>
      <c r="AA28" s="182">
        <f>IFERROR(Y28/W28,"-")</f>
        <v>12000</v>
      </c>
      <c r="AB28" s="176"/>
      <c r="AC28" s="83"/>
      <c r="AD28" s="77"/>
      <c r="AE28" s="91">
        <v>1</v>
      </c>
      <c r="AF28" s="92">
        <f>IF(Q28=0,"",IF(AE28=0,"",(AE28/Q28)))</f>
        <v>0.2</v>
      </c>
      <c r="AG28" s="91"/>
      <c r="AH28" s="93">
        <f>IFERROR(AG28/AE28,"-")</f>
        <v>0</v>
      </c>
      <c r="AI28" s="94"/>
      <c r="AJ28" s="95">
        <f>IFERROR(AI28/AE28,"-")</f>
        <v>0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0.2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>
        <v>1</v>
      </c>
      <c r="CA28" s="126">
        <f>IFERROR(BZ28/BX28,"-")</f>
        <v>1</v>
      </c>
      <c r="CB28" s="127">
        <v>12000</v>
      </c>
      <c r="CC28" s="128">
        <f>IFERROR(CB28/BX28,"-")</f>
        <v>12000</v>
      </c>
      <c r="CD28" s="129"/>
      <c r="CE28" s="129"/>
      <c r="CF28" s="129">
        <v>1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12000</v>
      </c>
      <c r="CR28" s="138">
        <v>12000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 t="s">
        <v>102</v>
      </c>
      <c r="F29" s="184" t="s">
        <v>103</v>
      </c>
      <c r="G29" s="184" t="s">
        <v>61</v>
      </c>
      <c r="H29" s="87"/>
      <c r="I29" s="87" t="s">
        <v>115</v>
      </c>
      <c r="J29" s="87" t="s">
        <v>120</v>
      </c>
      <c r="K29" s="176"/>
      <c r="L29" s="79">
        <v>3</v>
      </c>
      <c r="M29" s="79">
        <v>0</v>
      </c>
      <c r="N29" s="79">
        <v>45</v>
      </c>
      <c r="O29" s="88">
        <v>1</v>
      </c>
      <c r="P29" s="89">
        <v>1</v>
      </c>
      <c r="Q29" s="90">
        <f>O29+P29</f>
        <v>2</v>
      </c>
      <c r="R29" s="80">
        <f>IFERROR(Q29/N29,"-")</f>
        <v>0.044444444444444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</v>
      </c>
      <c r="BG29" s="110">
        <f>IF(Q29=0,"",IF(BF29=0,"",(BF29/Q29)))</f>
        <v>0.5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121</v>
      </c>
      <c r="C30" s="184" t="s">
        <v>58</v>
      </c>
      <c r="D30" s="184"/>
      <c r="E30" s="184" t="s">
        <v>73</v>
      </c>
      <c r="F30" s="184" t="s">
        <v>73</v>
      </c>
      <c r="G30" s="184" t="s">
        <v>74</v>
      </c>
      <c r="H30" s="87"/>
      <c r="I30" s="87"/>
      <c r="J30" s="87"/>
      <c r="K30" s="176"/>
      <c r="L30" s="79">
        <v>142</v>
      </c>
      <c r="M30" s="79">
        <v>42</v>
      </c>
      <c r="N30" s="79">
        <v>13</v>
      </c>
      <c r="O30" s="88">
        <v>10</v>
      </c>
      <c r="P30" s="89">
        <v>0</v>
      </c>
      <c r="Q30" s="90">
        <f>O30+P30</f>
        <v>10</v>
      </c>
      <c r="R30" s="80">
        <f>IFERROR(Q30/N30,"-")</f>
        <v>0.76923076923077</v>
      </c>
      <c r="S30" s="79">
        <v>1</v>
      </c>
      <c r="T30" s="79">
        <v>1</v>
      </c>
      <c r="U30" s="80">
        <f>IFERROR(T30/(Q30),"-")</f>
        <v>0.1</v>
      </c>
      <c r="V30" s="81"/>
      <c r="W30" s="82">
        <v>1</v>
      </c>
      <c r="X30" s="80">
        <f>IF(Q30=0,"-",W30/Q30)</f>
        <v>0.1</v>
      </c>
      <c r="Y30" s="181">
        <v>10000</v>
      </c>
      <c r="Z30" s="182">
        <f>IFERROR(Y30/Q30,"-")</f>
        <v>1000</v>
      </c>
      <c r="AA30" s="182">
        <f>IFERROR(Y30/W30,"-")</f>
        <v>10000</v>
      </c>
      <c r="AB30" s="176"/>
      <c r="AC30" s="83"/>
      <c r="AD30" s="77"/>
      <c r="AE30" s="91">
        <v>1</v>
      </c>
      <c r="AF30" s="92">
        <f>IF(Q30=0,"",IF(AE30=0,"",(AE30/Q30)))</f>
        <v>0.1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0.2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4</v>
      </c>
      <c r="BP30" s="117">
        <f>IF(Q30=0,"",IF(BO30=0,"",(BO30/Q30)))</f>
        <v>0.4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2</v>
      </c>
      <c r="BY30" s="124">
        <f>IF(Q30=0,"",IF(BX30=0,"",(BX30/Q30)))</f>
        <v>0.2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1</v>
      </c>
      <c r="CH30" s="131">
        <f>IF(Q30=0,"",IF(CG30=0,"",(CG30/Q30)))</f>
        <v>0.1</v>
      </c>
      <c r="CI30" s="132">
        <v>1</v>
      </c>
      <c r="CJ30" s="133">
        <f>IFERROR(CI30/CG30,"-")</f>
        <v>1</v>
      </c>
      <c r="CK30" s="134">
        <v>10000</v>
      </c>
      <c r="CL30" s="135">
        <f>IFERROR(CK30/CG30,"-")</f>
        <v>10000</v>
      </c>
      <c r="CM30" s="136"/>
      <c r="CN30" s="136">
        <v>1</v>
      </c>
      <c r="CO30" s="136"/>
      <c r="CP30" s="137">
        <v>1</v>
      </c>
      <c r="CQ30" s="138">
        <v>10000</v>
      </c>
      <c r="CR30" s="138">
        <v>10000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2.24</v>
      </c>
      <c r="B31" s="184" t="s">
        <v>122</v>
      </c>
      <c r="C31" s="184" t="s">
        <v>58</v>
      </c>
      <c r="D31" s="184"/>
      <c r="E31" s="184" t="s">
        <v>94</v>
      </c>
      <c r="F31" s="184" t="s">
        <v>95</v>
      </c>
      <c r="G31" s="184" t="s">
        <v>61</v>
      </c>
      <c r="H31" s="87" t="s">
        <v>123</v>
      </c>
      <c r="I31" s="87" t="s">
        <v>96</v>
      </c>
      <c r="J31" s="87" t="s">
        <v>116</v>
      </c>
      <c r="K31" s="176">
        <v>200000</v>
      </c>
      <c r="L31" s="79">
        <v>7</v>
      </c>
      <c r="M31" s="79">
        <v>0</v>
      </c>
      <c r="N31" s="79">
        <v>54</v>
      </c>
      <c r="O31" s="88">
        <v>7</v>
      </c>
      <c r="P31" s="89">
        <v>0</v>
      </c>
      <c r="Q31" s="90">
        <f>O31+P31</f>
        <v>7</v>
      </c>
      <c r="R31" s="80">
        <f>IFERROR(Q31/N31,"-")</f>
        <v>0.12962962962963</v>
      </c>
      <c r="S31" s="79">
        <v>1</v>
      </c>
      <c r="T31" s="79">
        <v>3</v>
      </c>
      <c r="U31" s="80">
        <f>IFERROR(T31/(Q31),"-")</f>
        <v>0.42857142857143</v>
      </c>
      <c r="V31" s="81">
        <f>IFERROR(K31/SUM(Q31:Q34),"-")</f>
        <v>8000</v>
      </c>
      <c r="W31" s="82">
        <v>2</v>
      </c>
      <c r="X31" s="80">
        <f>IF(Q31=0,"-",W31/Q31)</f>
        <v>0.28571428571429</v>
      </c>
      <c r="Y31" s="181">
        <v>87000</v>
      </c>
      <c r="Z31" s="182">
        <f>IFERROR(Y31/Q31,"-")</f>
        <v>12428.571428571</v>
      </c>
      <c r="AA31" s="182">
        <f>IFERROR(Y31/W31,"-")</f>
        <v>43500</v>
      </c>
      <c r="AB31" s="176">
        <f>SUM(Y31:Y34)-SUM(K31:K34)</f>
        <v>248000</v>
      </c>
      <c r="AC31" s="83">
        <f>SUM(Y31:Y34)/SUM(K31:K34)</f>
        <v>2.24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2</v>
      </c>
      <c r="AX31" s="104">
        <f>IF(Q31=0,"",IF(AW31=0,"",(AW31/Q31)))</f>
        <v>0.28571428571429</v>
      </c>
      <c r="AY31" s="103">
        <v>1</v>
      </c>
      <c r="AZ31" s="105">
        <f>IFERROR(AY31/AW31,"-")</f>
        <v>0.5</v>
      </c>
      <c r="BA31" s="106">
        <v>3000</v>
      </c>
      <c r="BB31" s="107">
        <f>IFERROR(BA31/AW31,"-")</f>
        <v>1500</v>
      </c>
      <c r="BC31" s="108">
        <v>1</v>
      </c>
      <c r="BD31" s="108"/>
      <c r="BE31" s="108"/>
      <c r="BF31" s="109">
        <v>3</v>
      </c>
      <c r="BG31" s="110">
        <f>IF(Q31=0,"",IF(BF31=0,"",(BF31/Q31)))</f>
        <v>0.42857142857143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1</v>
      </c>
      <c r="BY31" s="124">
        <f>IF(Q31=0,"",IF(BX31=0,"",(BX31/Q31)))</f>
        <v>0.14285714285714</v>
      </c>
      <c r="BZ31" s="125">
        <v>1</v>
      </c>
      <c r="CA31" s="126">
        <f>IFERROR(BZ31/BX31,"-")</f>
        <v>1</v>
      </c>
      <c r="CB31" s="127">
        <v>239500</v>
      </c>
      <c r="CC31" s="128">
        <f>IFERROR(CB31/BX31,"-")</f>
        <v>239500</v>
      </c>
      <c r="CD31" s="129"/>
      <c r="CE31" s="129"/>
      <c r="CF31" s="129">
        <v>1</v>
      </c>
      <c r="CG31" s="130">
        <v>1</v>
      </c>
      <c r="CH31" s="131">
        <f>IF(Q31=0,"",IF(CG31=0,"",(CG31/Q31)))</f>
        <v>0.14285714285714</v>
      </c>
      <c r="CI31" s="132">
        <v>1</v>
      </c>
      <c r="CJ31" s="133">
        <f>IFERROR(CI31/CG31,"-")</f>
        <v>1</v>
      </c>
      <c r="CK31" s="134">
        <v>74000</v>
      </c>
      <c r="CL31" s="135">
        <f>IFERROR(CK31/CG31,"-")</f>
        <v>74000</v>
      </c>
      <c r="CM31" s="136"/>
      <c r="CN31" s="136"/>
      <c r="CO31" s="136">
        <v>1</v>
      </c>
      <c r="CP31" s="137">
        <v>2</v>
      </c>
      <c r="CQ31" s="138">
        <v>87000</v>
      </c>
      <c r="CR31" s="138">
        <v>239500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/>
      <c r="B32" s="184" t="s">
        <v>124</v>
      </c>
      <c r="C32" s="184" t="s">
        <v>58</v>
      </c>
      <c r="D32" s="184"/>
      <c r="E32" s="184" t="s">
        <v>99</v>
      </c>
      <c r="F32" s="184" t="s">
        <v>100</v>
      </c>
      <c r="G32" s="184" t="s">
        <v>77</v>
      </c>
      <c r="H32" s="87"/>
      <c r="I32" s="87" t="s">
        <v>96</v>
      </c>
      <c r="J32" s="87" t="s">
        <v>118</v>
      </c>
      <c r="K32" s="176"/>
      <c r="L32" s="79">
        <v>4</v>
      </c>
      <c r="M32" s="79">
        <v>0</v>
      </c>
      <c r="N32" s="79">
        <v>12</v>
      </c>
      <c r="O32" s="88">
        <v>3</v>
      </c>
      <c r="P32" s="89">
        <v>0</v>
      </c>
      <c r="Q32" s="90">
        <f>O32+P32</f>
        <v>3</v>
      </c>
      <c r="R32" s="80">
        <f>IFERROR(Q32/N32,"-")</f>
        <v>0.25</v>
      </c>
      <c r="S32" s="79">
        <v>0</v>
      </c>
      <c r="T32" s="79">
        <v>1</v>
      </c>
      <c r="U32" s="80">
        <f>IFERROR(T32/(Q32),"-")</f>
        <v>0.33333333333333</v>
      </c>
      <c r="V32" s="81"/>
      <c r="W32" s="82">
        <v>2</v>
      </c>
      <c r="X32" s="80">
        <f>IF(Q32=0,"-",W32/Q32)</f>
        <v>0.66666666666667</v>
      </c>
      <c r="Y32" s="181">
        <v>11000</v>
      </c>
      <c r="Z32" s="182">
        <f>IFERROR(Y32/Q32,"-")</f>
        <v>3666.6666666667</v>
      </c>
      <c r="AA32" s="182">
        <f>IFERROR(Y32/W32,"-")</f>
        <v>5500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2</v>
      </c>
      <c r="BP32" s="117">
        <f>IF(Q32=0,"",IF(BO32=0,"",(BO32/Q32)))</f>
        <v>0.66666666666667</v>
      </c>
      <c r="BQ32" s="118">
        <v>1</v>
      </c>
      <c r="BR32" s="119">
        <f>IFERROR(BQ32/BO32,"-")</f>
        <v>0.5</v>
      </c>
      <c r="BS32" s="120">
        <v>3000</v>
      </c>
      <c r="BT32" s="121">
        <f>IFERROR(BS32/BO32,"-")</f>
        <v>1500</v>
      </c>
      <c r="BU32" s="122">
        <v>1</v>
      </c>
      <c r="BV32" s="122"/>
      <c r="BW32" s="122"/>
      <c r="BX32" s="123">
        <v>1</v>
      </c>
      <c r="BY32" s="124">
        <f>IF(Q32=0,"",IF(BX32=0,"",(BX32/Q32)))</f>
        <v>0.33333333333333</v>
      </c>
      <c r="BZ32" s="125">
        <v>1</v>
      </c>
      <c r="CA32" s="126">
        <f>IFERROR(BZ32/BX32,"-")</f>
        <v>1</v>
      </c>
      <c r="CB32" s="127">
        <v>8000</v>
      </c>
      <c r="CC32" s="128">
        <f>IFERROR(CB32/BX32,"-")</f>
        <v>8000</v>
      </c>
      <c r="CD32" s="129"/>
      <c r="CE32" s="129">
        <v>1</v>
      </c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2</v>
      </c>
      <c r="CQ32" s="138">
        <v>11000</v>
      </c>
      <c r="CR32" s="138">
        <v>8000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125</v>
      </c>
      <c r="C33" s="184" t="s">
        <v>58</v>
      </c>
      <c r="D33" s="184"/>
      <c r="E33" s="184" t="s">
        <v>102</v>
      </c>
      <c r="F33" s="184" t="s">
        <v>103</v>
      </c>
      <c r="G33" s="184" t="s">
        <v>61</v>
      </c>
      <c r="H33" s="87"/>
      <c r="I33" s="87" t="s">
        <v>96</v>
      </c>
      <c r="J33" s="87" t="s">
        <v>120</v>
      </c>
      <c r="K33" s="176"/>
      <c r="L33" s="79">
        <v>6</v>
      </c>
      <c r="M33" s="79">
        <v>0</v>
      </c>
      <c r="N33" s="79">
        <v>35</v>
      </c>
      <c r="O33" s="88">
        <v>2</v>
      </c>
      <c r="P33" s="89">
        <v>0</v>
      </c>
      <c r="Q33" s="90">
        <f>O33+P33</f>
        <v>2</v>
      </c>
      <c r="R33" s="80">
        <f>IFERROR(Q33/N33,"-")</f>
        <v>0.057142857142857</v>
      </c>
      <c r="S33" s="79">
        <v>0</v>
      </c>
      <c r="T33" s="79">
        <v>1</v>
      </c>
      <c r="U33" s="80">
        <f>IFERROR(T33/(Q33),"-")</f>
        <v>0.5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0.5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126</v>
      </c>
      <c r="C34" s="184" t="s">
        <v>58</v>
      </c>
      <c r="D34" s="184"/>
      <c r="E34" s="184" t="s">
        <v>73</v>
      </c>
      <c r="F34" s="184" t="s">
        <v>73</v>
      </c>
      <c r="G34" s="184" t="s">
        <v>74</v>
      </c>
      <c r="H34" s="87"/>
      <c r="I34" s="87"/>
      <c r="J34" s="87"/>
      <c r="K34" s="176"/>
      <c r="L34" s="79">
        <v>112</v>
      </c>
      <c r="M34" s="79">
        <v>48</v>
      </c>
      <c r="N34" s="79">
        <v>28</v>
      </c>
      <c r="O34" s="88">
        <v>13</v>
      </c>
      <c r="P34" s="89">
        <v>0</v>
      </c>
      <c r="Q34" s="90">
        <f>O34+P34</f>
        <v>13</v>
      </c>
      <c r="R34" s="80">
        <f>IFERROR(Q34/N34,"-")</f>
        <v>0.46428571428571</v>
      </c>
      <c r="S34" s="79">
        <v>0</v>
      </c>
      <c r="T34" s="79">
        <v>2</v>
      </c>
      <c r="U34" s="80">
        <f>IFERROR(T34/(Q34),"-")</f>
        <v>0.15384615384615</v>
      </c>
      <c r="V34" s="81"/>
      <c r="W34" s="82">
        <v>3</v>
      </c>
      <c r="X34" s="80">
        <f>IF(Q34=0,"-",W34/Q34)</f>
        <v>0.23076923076923</v>
      </c>
      <c r="Y34" s="181">
        <v>350000</v>
      </c>
      <c r="Z34" s="182">
        <f>IFERROR(Y34/Q34,"-")</f>
        <v>26923.076923077</v>
      </c>
      <c r="AA34" s="182">
        <f>IFERROR(Y34/W34,"-")</f>
        <v>116666.66666667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0.15384615384615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5</v>
      </c>
      <c r="BP34" s="117">
        <f>IF(Q34=0,"",IF(BO34=0,"",(BO34/Q34)))</f>
        <v>0.38461538461538</v>
      </c>
      <c r="BQ34" s="118">
        <v>1</v>
      </c>
      <c r="BR34" s="119">
        <f>IFERROR(BQ34/BO34,"-")</f>
        <v>0.2</v>
      </c>
      <c r="BS34" s="120">
        <v>24000</v>
      </c>
      <c r="BT34" s="121">
        <f>IFERROR(BS34/BO34,"-")</f>
        <v>4800</v>
      </c>
      <c r="BU34" s="122"/>
      <c r="BV34" s="122"/>
      <c r="BW34" s="122">
        <v>1</v>
      </c>
      <c r="BX34" s="123">
        <v>5</v>
      </c>
      <c r="BY34" s="124">
        <f>IF(Q34=0,"",IF(BX34=0,"",(BX34/Q34)))</f>
        <v>0.38461538461538</v>
      </c>
      <c r="BZ34" s="125">
        <v>1</v>
      </c>
      <c r="CA34" s="126">
        <f>IFERROR(BZ34/BX34,"-")</f>
        <v>0.2</v>
      </c>
      <c r="CB34" s="127">
        <v>25000</v>
      </c>
      <c r="CC34" s="128">
        <f>IFERROR(CB34/BX34,"-")</f>
        <v>5000</v>
      </c>
      <c r="CD34" s="129"/>
      <c r="CE34" s="129"/>
      <c r="CF34" s="129">
        <v>1</v>
      </c>
      <c r="CG34" s="130">
        <v>1</v>
      </c>
      <c r="CH34" s="131">
        <f>IF(Q34=0,"",IF(CG34=0,"",(CG34/Q34)))</f>
        <v>0.076923076923077</v>
      </c>
      <c r="CI34" s="132">
        <v>1</v>
      </c>
      <c r="CJ34" s="133">
        <f>IFERROR(CI34/CG34,"-")</f>
        <v>1</v>
      </c>
      <c r="CK34" s="134">
        <v>301000</v>
      </c>
      <c r="CL34" s="135">
        <f>IFERROR(CK34/CG34,"-")</f>
        <v>301000</v>
      </c>
      <c r="CM34" s="136"/>
      <c r="CN34" s="136"/>
      <c r="CO34" s="136">
        <v>1</v>
      </c>
      <c r="CP34" s="137">
        <v>3</v>
      </c>
      <c r="CQ34" s="138">
        <v>350000</v>
      </c>
      <c r="CR34" s="138">
        <v>301000</v>
      </c>
      <c r="CS34" s="138"/>
      <c r="CT34" s="139" t="str">
        <f>IF(AND(CR34=0,CS34=0),"",IF(AND(CR34&lt;=100000,CS34&lt;=100000),"",IF(CR34/CQ34&gt;0.7,"男高",IF(CS34/CQ34&gt;0.7,"女高",""))))</f>
        <v>男高</v>
      </c>
    </row>
    <row r="35" spans="1:99">
      <c r="A35" s="78">
        <f>AC35</f>
        <v>0.136</v>
      </c>
      <c r="B35" s="184" t="s">
        <v>127</v>
      </c>
      <c r="C35" s="184" t="s">
        <v>58</v>
      </c>
      <c r="D35" s="184"/>
      <c r="E35" s="184" t="s">
        <v>94</v>
      </c>
      <c r="F35" s="184" t="s">
        <v>95</v>
      </c>
      <c r="G35" s="184" t="s">
        <v>61</v>
      </c>
      <c r="H35" s="87" t="s">
        <v>128</v>
      </c>
      <c r="I35" s="87" t="s">
        <v>129</v>
      </c>
      <c r="J35" s="87" t="s">
        <v>116</v>
      </c>
      <c r="K35" s="176">
        <v>125000</v>
      </c>
      <c r="L35" s="79">
        <v>6</v>
      </c>
      <c r="M35" s="79">
        <v>0</v>
      </c>
      <c r="N35" s="79">
        <v>44</v>
      </c>
      <c r="O35" s="88">
        <v>0</v>
      </c>
      <c r="P35" s="89">
        <v>0</v>
      </c>
      <c r="Q35" s="90">
        <f>O35+P35</f>
        <v>0</v>
      </c>
      <c r="R35" s="80">
        <f>IFERROR(Q35/N35,"-")</f>
        <v>0</v>
      </c>
      <c r="S35" s="79">
        <v>0</v>
      </c>
      <c r="T35" s="79">
        <v>0</v>
      </c>
      <c r="U35" s="80" t="str">
        <f>IFERROR(T35/(Q35),"-")</f>
        <v>-</v>
      </c>
      <c r="V35" s="81">
        <f>IFERROR(K35/SUM(Q35:Q38),"-")</f>
        <v>5952.380952381</v>
      </c>
      <c r="W35" s="82">
        <v>0</v>
      </c>
      <c r="X35" s="80" t="str">
        <f>IF(Q35=0,"-",W35/Q35)</f>
        <v>-</v>
      </c>
      <c r="Y35" s="181">
        <v>0</v>
      </c>
      <c r="Z35" s="182" t="str">
        <f>IFERROR(Y35/Q35,"-")</f>
        <v>-</v>
      </c>
      <c r="AA35" s="182" t="str">
        <f>IFERROR(Y35/W35,"-")</f>
        <v>-</v>
      </c>
      <c r="AB35" s="176">
        <f>SUM(Y35:Y38)-SUM(K35:K38)</f>
        <v>-108000</v>
      </c>
      <c r="AC35" s="83">
        <f>SUM(Y35:Y38)/SUM(K35:K38)</f>
        <v>0.136</v>
      </c>
      <c r="AD35" s="77"/>
      <c r="AE35" s="91"/>
      <c r="AF35" s="92" t="str">
        <f>IF(Q35=0,"",IF(AE35=0,"",(AE35/Q35)))</f>
        <v/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 t="str">
        <f>IF(Q35=0,"",IF(AN35=0,"",(AN35/Q35)))</f>
        <v/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 t="str">
        <f>IF(Q35=0,"",IF(AW35=0,"",(AW35/Q35)))</f>
        <v/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 t="str">
        <f>IF(Q35=0,"",IF(BF35=0,"",(BF35/Q35)))</f>
        <v/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 t="str">
        <f>IF(Q35=0,"",IF(BO35=0,"",(BO35/Q35)))</f>
        <v/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 t="str">
        <f>IF(Q35=0,"",IF(BX35=0,"",(BX35/Q35)))</f>
        <v/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 t="str">
        <f>IF(Q35=0,"",IF(CG35=0,"",(CG35/Q35)))</f>
        <v/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130</v>
      </c>
      <c r="C36" s="184" t="s">
        <v>58</v>
      </c>
      <c r="D36" s="184"/>
      <c r="E36" s="184" t="s">
        <v>131</v>
      </c>
      <c r="F36" s="184" t="s">
        <v>132</v>
      </c>
      <c r="G36" s="184" t="s">
        <v>77</v>
      </c>
      <c r="H36" s="87"/>
      <c r="I36" s="87" t="s">
        <v>129</v>
      </c>
      <c r="J36" s="87" t="s">
        <v>118</v>
      </c>
      <c r="K36" s="176"/>
      <c r="L36" s="79">
        <v>11</v>
      </c>
      <c r="M36" s="79">
        <v>0</v>
      </c>
      <c r="N36" s="79">
        <v>39</v>
      </c>
      <c r="O36" s="88">
        <v>5</v>
      </c>
      <c r="P36" s="89">
        <v>0</v>
      </c>
      <c r="Q36" s="90">
        <f>O36+P36</f>
        <v>5</v>
      </c>
      <c r="R36" s="80">
        <f>IFERROR(Q36/N36,"-")</f>
        <v>0.12820512820513</v>
      </c>
      <c r="S36" s="79">
        <v>0</v>
      </c>
      <c r="T36" s="79">
        <v>2</v>
      </c>
      <c r="U36" s="80">
        <f>IFERROR(T36/(Q36),"-")</f>
        <v>0.4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0.4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0.4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>
        <v>1</v>
      </c>
      <c r="CH36" s="131">
        <f>IF(Q36=0,"",IF(CG36=0,"",(CG36/Q36)))</f>
        <v>0.2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133</v>
      </c>
      <c r="C37" s="184" t="s">
        <v>58</v>
      </c>
      <c r="D37" s="184"/>
      <c r="E37" s="184" t="s">
        <v>134</v>
      </c>
      <c r="F37" s="184" t="s">
        <v>135</v>
      </c>
      <c r="G37" s="184" t="s">
        <v>61</v>
      </c>
      <c r="H37" s="87"/>
      <c r="I37" s="87" t="s">
        <v>129</v>
      </c>
      <c r="J37" s="87" t="s">
        <v>120</v>
      </c>
      <c r="K37" s="176"/>
      <c r="L37" s="79">
        <v>5</v>
      </c>
      <c r="M37" s="79">
        <v>0</v>
      </c>
      <c r="N37" s="79">
        <v>40</v>
      </c>
      <c r="O37" s="88">
        <v>3</v>
      </c>
      <c r="P37" s="89">
        <v>1</v>
      </c>
      <c r="Q37" s="90">
        <f>O37+P37</f>
        <v>4</v>
      </c>
      <c r="R37" s="80">
        <f>IFERROR(Q37/N37,"-")</f>
        <v>0.1</v>
      </c>
      <c r="S37" s="79">
        <v>0</v>
      </c>
      <c r="T37" s="79">
        <v>1</v>
      </c>
      <c r="U37" s="80">
        <f>IFERROR(T37/(Q37),"-")</f>
        <v>0.25</v>
      </c>
      <c r="V37" s="81"/>
      <c r="W37" s="82">
        <v>1</v>
      </c>
      <c r="X37" s="80">
        <f>IF(Q37=0,"-",W37/Q37)</f>
        <v>0.25</v>
      </c>
      <c r="Y37" s="181">
        <v>5000</v>
      </c>
      <c r="Z37" s="182">
        <f>IFERROR(Y37/Q37,"-")</f>
        <v>1250</v>
      </c>
      <c r="AA37" s="182">
        <f>IFERROR(Y37/W37,"-")</f>
        <v>5000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3</v>
      </c>
      <c r="BP37" s="117">
        <f>IF(Q37=0,"",IF(BO37=0,"",(BO37/Q37)))</f>
        <v>0.75</v>
      </c>
      <c r="BQ37" s="118">
        <v>1</v>
      </c>
      <c r="BR37" s="119">
        <f>IFERROR(BQ37/BO37,"-")</f>
        <v>0.33333333333333</v>
      </c>
      <c r="BS37" s="120">
        <v>5000</v>
      </c>
      <c r="BT37" s="121">
        <f>IFERROR(BS37/BO37,"-")</f>
        <v>1666.6666666667</v>
      </c>
      <c r="BU37" s="122">
        <v>1</v>
      </c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>
        <v>1</v>
      </c>
      <c r="CH37" s="131">
        <f>IF(Q37=0,"",IF(CG37=0,"",(CG37/Q37)))</f>
        <v>0.25</v>
      </c>
      <c r="CI37" s="132"/>
      <c r="CJ37" s="133">
        <f>IFERROR(CI37/CG37,"-")</f>
        <v>0</v>
      </c>
      <c r="CK37" s="134"/>
      <c r="CL37" s="135">
        <f>IFERROR(CK37/CG37,"-")</f>
        <v>0</v>
      </c>
      <c r="CM37" s="136"/>
      <c r="CN37" s="136"/>
      <c r="CO37" s="136"/>
      <c r="CP37" s="137">
        <v>1</v>
      </c>
      <c r="CQ37" s="138">
        <v>5000</v>
      </c>
      <c r="CR37" s="138">
        <v>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136</v>
      </c>
      <c r="C38" s="184" t="s">
        <v>58</v>
      </c>
      <c r="D38" s="184"/>
      <c r="E38" s="184" t="s">
        <v>73</v>
      </c>
      <c r="F38" s="184" t="s">
        <v>73</v>
      </c>
      <c r="G38" s="184" t="s">
        <v>74</v>
      </c>
      <c r="H38" s="87"/>
      <c r="I38" s="87"/>
      <c r="J38" s="87"/>
      <c r="K38" s="176"/>
      <c r="L38" s="79">
        <v>110</v>
      </c>
      <c r="M38" s="79">
        <v>38</v>
      </c>
      <c r="N38" s="79">
        <v>31</v>
      </c>
      <c r="O38" s="88">
        <v>10</v>
      </c>
      <c r="P38" s="89">
        <v>2</v>
      </c>
      <c r="Q38" s="90">
        <f>O38+P38</f>
        <v>12</v>
      </c>
      <c r="R38" s="80">
        <f>IFERROR(Q38/N38,"-")</f>
        <v>0.38709677419355</v>
      </c>
      <c r="S38" s="79">
        <v>0</v>
      </c>
      <c r="T38" s="79">
        <v>3</v>
      </c>
      <c r="U38" s="80">
        <f>IFERROR(T38/(Q38),"-")</f>
        <v>0.25</v>
      </c>
      <c r="V38" s="81"/>
      <c r="W38" s="82">
        <v>1</v>
      </c>
      <c r="X38" s="80">
        <f>IF(Q38=0,"-",W38/Q38)</f>
        <v>0.083333333333333</v>
      </c>
      <c r="Y38" s="181">
        <v>12000</v>
      </c>
      <c r="Z38" s="182">
        <f>IFERROR(Y38/Q38,"-")</f>
        <v>1000</v>
      </c>
      <c r="AA38" s="182">
        <f>IFERROR(Y38/W38,"-")</f>
        <v>12000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3</v>
      </c>
      <c r="AX38" s="104">
        <f>IF(Q38=0,"",IF(AW38=0,"",(AW38/Q38)))</f>
        <v>0.25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2</v>
      </c>
      <c r="BG38" s="110">
        <f>IF(Q38=0,"",IF(BF38=0,"",(BF38/Q38)))</f>
        <v>0.16666666666667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1</v>
      </c>
      <c r="BP38" s="117">
        <f>IF(Q38=0,"",IF(BO38=0,"",(BO38/Q38)))</f>
        <v>0.083333333333333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4</v>
      </c>
      <c r="BY38" s="124">
        <f>IF(Q38=0,"",IF(BX38=0,"",(BX38/Q38)))</f>
        <v>0.33333333333333</v>
      </c>
      <c r="BZ38" s="125">
        <v>3</v>
      </c>
      <c r="CA38" s="126">
        <f>IFERROR(BZ38/BX38,"-")</f>
        <v>0.75</v>
      </c>
      <c r="CB38" s="127">
        <v>65000</v>
      </c>
      <c r="CC38" s="128">
        <f>IFERROR(CB38/BX38,"-")</f>
        <v>16250</v>
      </c>
      <c r="CD38" s="129">
        <v>1</v>
      </c>
      <c r="CE38" s="129"/>
      <c r="CF38" s="129">
        <v>2</v>
      </c>
      <c r="CG38" s="130">
        <v>2</v>
      </c>
      <c r="CH38" s="131">
        <f>IF(Q38=0,"",IF(CG38=0,"",(CG38/Q38)))</f>
        <v>0.16666666666667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1</v>
      </c>
      <c r="CQ38" s="138">
        <v>12000</v>
      </c>
      <c r="CR38" s="138">
        <v>50000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1.25</v>
      </c>
      <c r="B39" s="184" t="s">
        <v>137</v>
      </c>
      <c r="C39" s="184" t="s">
        <v>58</v>
      </c>
      <c r="D39" s="184"/>
      <c r="E39" s="184" t="s">
        <v>138</v>
      </c>
      <c r="F39" s="184" t="s">
        <v>139</v>
      </c>
      <c r="G39" s="184" t="s">
        <v>61</v>
      </c>
      <c r="H39" s="87" t="s">
        <v>62</v>
      </c>
      <c r="I39" s="87" t="s">
        <v>85</v>
      </c>
      <c r="J39" s="87" t="s">
        <v>140</v>
      </c>
      <c r="K39" s="176">
        <v>120000</v>
      </c>
      <c r="L39" s="79">
        <v>15</v>
      </c>
      <c r="M39" s="79">
        <v>0</v>
      </c>
      <c r="N39" s="79">
        <v>44</v>
      </c>
      <c r="O39" s="88">
        <v>4</v>
      </c>
      <c r="P39" s="89">
        <v>0</v>
      </c>
      <c r="Q39" s="90">
        <f>O39+P39</f>
        <v>4</v>
      </c>
      <c r="R39" s="80">
        <f>IFERROR(Q39/N39,"-")</f>
        <v>0.090909090909091</v>
      </c>
      <c r="S39" s="79">
        <v>1</v>
      </c>
      <c r="T39" s="79">
        <v>1</v>
      </c>
      <c r="U39" s="80">
        <f>IFERROR(T39/(Q39),"-")</f>
        <v>0.25</v>
      </c>
      <c r="V39" s="81">
        <f>IFERROR(K39/SUM(Q39:Q40),"-")</f>
        <v>20000</v>
      </c>
      <c r="W39" s="82">
        <v>1</v>
      </c>
      <c r="X39" s="80">
        <f>IF(Q39=0,"-",W39/Q39)</f>
        <v>0.25</v>
      </c>
      <c r="Y39" s="181">
        <v>150000</v>
      </c>
      <c r="Z39" s="182">
        <f>IFERROR(Y39/Q39,"-")</f>
        <v>37500</v>
      </c>
      <c r="AA39" s="182">
        <f>IFERROR(Y39/W39,"-")</f>
        <v>150000</v>
      </c>
      <c r="AB39" s="176">
        <f>SUM(Y39:Y40)-SUM(K39:K40)</f>
        <v>30000</v>
      </c>
      <c r="AC39" s="83">
        <f>SUM(Y39:Y40)/SUM(K39:K40)</f>
        <v>1.25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2</v>
      </c>
      <c r="BP39" s="117">
        <f>IF(Q39=0,"",IF(BO39=0,"",(BO39/Q39)))</f>
        <v>0.5</v>
      </c>
      <c r="BQ39" s="118">
        <v>1</v>
      </c>
      <c r="BR39" s="119">
        <f>IFERROR(BQ39/BO39,"-")</f>
        <v>0.5</v>
      </c>
      <c r="BS39" s="120">
        <v>10000</v>
      </c>
      <c r="BT39" s="121">
        <f>IFERROR(BS39/BO39,"-")</f>
        <v>5000</v>
      </c>
      <c r="BU39" s="122">
        <v>1</v>
      </c>
      <c r="BV39" s="122"/>
      <c r="BW39" s="122"/>
      <c r="BX39" s="123">
        <v>1</v>
      </c>
      <c r="BY39" s="124">
        <f>IF(Q39=0,"",IF(BX39=0,"",(BX39/Q39)))</f>
        <v>0.25</v>
      </c>
      <c r="BZ39" s="125">
        <v>1</v>
      </c>
      <c r="CA39" s="126">
        <f>IFERROR(BZ39/BX39,"-")</f>
        <v>1</v>
      </c>
      <c r="CB39" s="127">
        <v>185000</v>
      </c>
      <c r="CC39" s="128">
        <f>IFERROR(CB39/BX39,"-")</f>
        <v>185000</v>
      </c>
      <c r="CD39" s="129"/>
      <c r="CE39" s="129"/>
      <c r="CF39" s="129">
        <v>1</v>
      </c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150000</v>
      </c>
      <c r="CR39" s="138">
        <v>185000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/>
      <c r="B40" s="184" t="s">
        <v>141</v>
      </c>
      <c r="C40" s="184" t="s">
        <v>58</v>
      </c>
      <c r="D40" s="184"/>
      <c r="E40" s="184" t="s">
        <v>138</v>
      </c>
      <c r="F40" s="184" t="s">
        <v>139</v>
      </c>
      <c r="G40" s="184" t="s">
        <v>74</v>
      </c>
      <c r="H40" s="87"/>
      <c r="I40" s="87"/>
      <c r="J40" s="87"/>
      <c r="K40" s="176"/>
      <c r="L40" s="79">
        <v>15</v>
      </c>
      <c r="M40" s="79">
        <v>14</v>
      </c>
      <c r="N40" s="79">
        <v>1</v>
      </c>
      <c r="O40" s="88">
        <v>2</v>
      </c>
      <c r="P40" s="89">
        <v>0</v>
      </c>
      <c r="Q40" s="90">
        <f>O40+P40</f>
        <v>2</v>
      </c>
      <c r="R40" s="80">
        <f>IFERROR(Q40/N40,"-")</f>
        <v>2</v>
      </c>
      <c r="S40" s="79">
        <v>0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>
        <v>2</v>
      </c>
      <c r="BY40" s="124">
        <f>IF(Q40=0,"",IF(BX40=0,"",(BX40/Q40)))</f>
        <v>1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0.63333333333333</v>
      </c>
      <c r="B41" s="184" t="s">
        <v>142</v>
      </c>
      <c r="C41" s="184" t="s">
        <v>58</v>
      </c>
      <c r="D41" s="184"/>
      <c r="E41" s="184" t="s">
        <v>138</v>
      </c>
      <c r="F41" s="184" t="s">
        <v>139</v>
      </c>
      <c r="G41" s="184" t="s">
        <v>77</v>
      </c>
      <c r="H41" s="87" t="s">
        <v>66</v>
      </c>
      <c r="I41" s="87" t="s">
        <v>85</v>
      </c>
      <c r="J41" s="87" t="s">
        <v>143</v>
      </c>
      <c r="K41" s="176">
        <v>150000</v>
      </c>
      <c r="L41" s="79">
        <v>15</v>
      </c>
      <c r="M41" s="79">
        <v>0</v>
      </c>
      <c r="N41" s="79">
        <v>86</v>
      </c>
      <c r="O41" s="88">
        <v>6</v>
      </c>
      <c r="P41" s="89">
        <v>0</v>
      </c>
      <c r="Q41" s="90">
        <f>O41+P41</f>
        <v>6</v>
      </c>
      <c r="R41" s="80">
        <f>IFERROR(Q41/N41,"-")</f>
        <v>0.069767441860465</v>
      </c>
      <c r="S41" s="79">
        <v>0</v>
      </c>
      <c r="T41" s="79">
        <v>2</v>
      </c>
      <c r="U41" s="80">
        <f>IFERROR(T41/(Q41),"-")</f>
        <v>0.33333333333333</v>
      </c>
      <c r="V41" s="81">
        <f>IFERROR(K41/SUM(Q41:Q42),"-")</f>
        <v>21428.571428571</v>
      </c>
      <c r="W41" s="82">
        <v>2</v>
      </c>
      <c r="X41" s="80">
        <f>IF(Q41=0,"-",W41/Q41)</f>
        <v>0.33333333333333</v>
      </c>
      <c r="Y41" s="181">
        <v>95000</v>
      </c>
      <c r="Z41" s="182">
        <f>IFERROR(Y41/Q41,"-")</f>
        <v>15833.333333333</v>
      </c>
      <c r="AA41" s="182">
        <f>IFERROR(Y41/W41,"-")</f>
        <v>47500</v>
      </c>
      <c r="AB41" s="176">
        <f>SUM(Y41:Y42)-SUM(K41:K42)</f>
        <v>-55000</v>
      </c>
      <c r="AC41" s="83">
        <f>SUM(Y41:Y42)/SUM(K41:K42)</f>
        <v>0.63333333333333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0.16666666666667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0.33333333333333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3</v>
      </c>
      <c r="BY41" s="124">
        <f>IF(Q41=0,"",IF(BX41=0,"",(BX41/Q41)))</f>
        <v>0.5</v>
      </c>
      <c r="BZ41" s="125">
        <v>2</v>
      </c>
      <c r="CA41" s="126">
        <f>IFERROR(BZ41/BX41,"-")</f>
        <v>0.66666666666667</v>
      </c>
      <c r="CB41" s="127">
        <v>95000</v>
      </c>
      <c r="CC41" s="128">
        <f>IFERROR(CB41/BX41,"-")</f>
        <v>31666.666666667</v>
      </c>
      <c r="CD41" s="129">
        <v>1</v>
      </c>
      <c r="CE41" s="129"/>
      <c r="CF41" s="129">
        <v>1</v>
      </c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2</v>
      </c>
      <c r="CQ41" s="138">
        <v>95000</v>
      </c>
      <c r="CR41" s="138">
        <v>90000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144</v>
      </c>
      <c r="C42" s="184" t="s">
        <v>58</v>
      </c>
      <c r="D42" s="184"/>
      <c r="E42" s="184" t="s">
        <v>138</v>
      </c>
      <c r="F42" s="184" t="s">
        <v>139</v>
      </c>
      <c r="G42" s="184" t="s">
        <v>74</v>
      </c>
      <c r="H42" s="87"/>
      <c r="I42" s="87"/>
      <c r="J42" s="87"/>
      <c r="K42" s="176"/>
      <c r="L42" s="79">
        <v>14</v>
      </c>
      <c r="M42" s="79">
        <v>13</v>
      </c>
      <c r="N42" s="79">
        <v>5</v>
      </c>
      <c r="O42" s="88">
        <v>1</v>
      </c>
      <c r="P42" s="89">
        <v>0</v>
      </c>
      <c r="Q42" s="90">
        <f>O42+P42</f>
        <v>1</v>
      </c>
      <c r="R42" s="80">
        <f>IFERROR(Q42/N42,"-")</f>
        <v>0.2</v>
      </c>
      <c r="S42" s="79">
        <v>0</v>
      </c>
      <c r="T42" s="79">
        <v>0</v>
      </c>
      <c r="U42" s="80">
        <f>IFERROR(T42/(Q42),"-")</f>
        <v>0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>
        <v>1</v>
      </c>
      <c r="CH42" s="131">
        <f>IF(Q42=0,"",IF(CG42=0,"",(CG42/Q42)))</f>
        <v>1</v>
      </c>
      <c r="CI42" s="132"/>
      <c r="CJ42" s="133">
        <f>IFERROR(CI42/CG42,"-")</f>
        <v>0</v>
      </c>
      <c r="CK42" s="134"/>
      <c r="CL42" s="135">
        <f>IFERROR(CK42/CG42,"-")</f>
        <v>0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0.44666666666667</v>
      </c>
      <c r="B43" s="184" t="s">
        <v>145</v>
      </c>
      <c r="C43" s="184" t="s">
        <v>58</v>
      </c>
      <c r="D43" s="184"/>
      <c r="E43" s="184" t="s">
        <v>138</v>
      </c>
      <c r="F43" s="184" t="s">
        <v>139</v>
      </c>
      <c r="G43" s="184" t="s">
        <v>61</v>
      </c>
      <c r="H43" s="87" t="s">
        <v>78</v>
      </c>
      <c r="I43" s="87" t="s">
        <v>146</v>
      </c>
      <c r="J43" s="186" t="s">
        <v>147</v>
      </c>
      <c r="K43" s="176">
        <v>150000</v>
      </c>
      <c r="L43" s="79">
        <v>30</v>
      </c>
      <c r="M43" s="79">
        <v>0</v>
      </c>
      <c r="N43" s="79">
        <v>107</v>
      </c>
      <c r="O43" s="88">
        <v>8</v>
      </c>
      <c r="P43" s="89">
        <v>0</v>
      </c>
      <c r="Q43" s="90">
        <f>O43+P43</f>
        <v>8</v>
      </c>
      <c r="R43" s="80">
        <f>IFERROR(Q43/N43,"-")</f>
        <v>0.074766355140187</v>
      </c>
      <c r="S43" s="79">
        <v>1</v>
      </c>
      <c r="T43" s="79">
        <v>1</v>
      </c>
      <c r="U43" s="80">
        <f>IFERROR(T43/(Q43),"-")</f>
        <v>0.125</v>
      </c>
      <c r="V43" s="81">
        <f>IFERROR(K43/SUM(Q43:Q44),"-")</f>
        <v>11538.461538462</v>
      </c>
      <c r="W43" s="82">
        <v>4</v>
      </c>
      <c r="X43" s="80">
        <f>IF(Q43=0,"-",W43/Q43)</f>
        <v>0.5</v>
      </c>
      <c r="Y43" s="181">
        <v>61000</v>
      </c>
      <c r="Z43" s="182">
        <f>IFERROR(Y43/Q43,"-")</f>
        <v>7625</v>
      </c>
      <c r="AA43" s="182">
        <f>IFERROR(Y43/W43,"-")</f>
        <v>15250</v>
      </c>
      <c r="AB43" s="176">
        <f>SUM(Y43:Y44)-SUM(K43:K44)</f>
        <v>-83000</v>
      </c>
      <c r="AC43" s="83">
        <f>SUM(Y43:Y44)/SUM(K43:K44)</f>
        <v>0.44666666666667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0.125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1</v>
      </c>
      <c r="BG43" s="110">
        <f>IF(Q43=0,"",IF(BF43=0,"",(BF43/Q43)))</f>
        <v>0.125</v>
      </c>
      <c r="BH43" s="109">
        <v>1</v>
      </c>
      <c r="BI43" s="111">
        <f>IFERROR(BH43/BF43,"-")</f>
        <v>1</v>
      </c>
      <c r="BJ43" s="112">
        <v>3000</v>
      </c>
      <c r="BK43" s="113">
        <f>IFERROR(BJ43/BF43,"-")</f>
        <v>3000</v>
      </c>
      <c r="BL43" s="114">
        <v>1</v>
      </c>
      <c r="BM43" s="114"/>
      <c r="BN43" s="114"/>
      <c r="BO43" s="116">
        <v>4</v>
      </c>
      <c r="BP43" s="117">
        <f>IF(Q43=0,"",IF(BO43=0,"",(BO43/Q43)))</f>
        <v>0.5</v>
      </c>
      <c r="BQ43" s="118">
        <v>2</v>
      </c>
      <c r="BR43" s="119">
        <f>IFERROR(BQ43/BO43,"-")</f>
        <v>0.5</v>
      </c>
      <c r="BS43" s="120">
        <v>40000</v>
      </c>
      <c r="BT43" s="121">
        <f>IFERROR(BS43/BO43,"-")</f>
        <v>10000</v>
      </c>
      <c r="BU43" s="122">
        <v>1</v>
      </c>
      <c r="BV43" s="122"/>
      <c r="BW43" s="122">
        <v>1</v>
      </c>
      <c r="BX43" s="123">
        <v>2</v>
      </c>
      <c r="BY43" s="124">
        <f>IF(Q43=0,"",IF(BX43=0,"",(BX43/Q43)))</f>
        <v>0.25</v>
      </c>
      <c r="BZ43" s="125">
        <v>1</v>
      </c>
      <c r="CA43" s="126">
        <f>IFERROR(BZ43/BX43,"-")</f>
        <v>0.5</v>
      </c>
      <c r="CB43" s="127">
        <v>18000</v>
      </c>
      <c r="CC43" s="128">
        <f>IFERROR(CB43/BX43,"-")</f>
        <v>9000</v>
      </c>
      <c r="CD43" s="129"/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4</v>
      </c>
      <c r="CQ43" s="138">
        <v>61000</v>
      </c>
      <c r="CR43" s="138">
        <v>37000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148</v>
      </c>
      <c r="C44" s="184" t="s">
        <v>58</v>
      </c>
      <c r="D44" s="184"/>
      <c r="E44" s="184" t="s">
        <v>138</v>
      </c>
      <c r="F44" s="184" t="s">
        <v>139</v>
      </c>
      <c r="G44" s="184" t="s">
        <v>74</v>
      </c>
      <c r="H44" s="87"/>
      <c r="I44" s="87"/>
      <c r="J44" s="87"/>
      <c r="K44" s="176"/>
      <c r="L44" s="79">
        <v>25</v>
      </c>
      <c r="M44" s="79">
        <v>18</v>
      </c>
      <c r="N44" s="79">
        <v>13</v>
      </c>
      <c r="O44" s="88">
        <v>5</v>
      </c>
      <c r="P44" s="89">
        <v>0</v>
      </c>
      <c r="Q44" s="90">
        <f>O44+P44</f>
        <v>5</v>
      </c>
      <c r="R44" s="80">
        <f>IFERROR(Q44/N44,"-")</f>
        <v>0.38461538461538</v>
      </c>
      <c r="S44" s="79">
        <v>1</v>
      </c>
      <c r="T44" s="79">
        <v>1</v>
      </c>
      <c r="U44" s="80">
        <f>IFERROR(T44/(Q44),"-")</f>
        <v>0.2</v>
      </c>
      <c r="V44" s="81"/>
      <c r="W44" s="82">
        <v>1</v>
      </c>
      <c r="X44" s="80">
        <f>IF(Q44=0,"-",W44/Q44)</f>
        <v>0.2</v>
      </c>
      <c r="Y44" s="181">
        <v>6000</v>
      </c>
      <c r="Z44" s="182">
        <f>IFERROR(Y44/Q44,"-")</f>
        <v>1200</v>
      </c>
      <c r="AA44" s="182">
        <f>IFERROR(Y44/W44,"-")</f>
        <v>6000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0.4</v>
      </c>
      <c r="BQ44" s="118">
        <v>1</v>
      </c>
      <c r="BR44" s="119">
        <f>IFERROR(BQ44/BO44,"-")</f>
        <v>0.5</v>
      </c>
      <c r="BS44" s="120">
        <v>6000</v>
      </c>
      <c r="BT44" s="121">
        <f>IFERROR(BS44/BO44,"-")</f>
        <v>3000</v>
      </c>
      <c r="BU44" s="122"/>
      <c r="BV44" s="122">
        <v>1</v>
      </c>
      <c r="BW44" s="122"/>
      <c r="BX44" s="123">
        <v>3</v>
      </c>
      <c r="BY44" s="124">
        <f>IF(Q44=0,"",IF(BX44=0,"",(BX44/Q44)))</f>
        <v>0.6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6000</v>
      </c>
      <c r="CR44" s="138">
        <v>6000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3.8010066666667</v>
      </c>
      <c r="B45" s="184" t="s">
        <v>149</v>
      </c>
      <c r="C45" s="184" t="s">
        <v>58</v>
      </c>
      <c r="D45" s="184"/>
      <c r="E45" s="184" t="s">
        <v>59</v>
      </c>
      <c r="F45" s="184" t="s">
        <v>60</v>
      </c>
      <c r="G45" s="184" t="s">
        <v>77</v>
      </c>
      <c r="H45" s="87" t="s">
        <v>84</v>
      </c>
      <c r="I45" s="87" t="s">
        <v>146</v>
      </c>
      <c r="J45" s="185" t="s">
        <v>150</v>
      </c>
      <c r="K45" s="176">
        <v>150000</v>
      </c>
      <c r="L45" s="79">
        <v>27</v>
      </c>
      <c r="M45" s="79">
        <v>0</v>
      </c>
      <c r="N45" s="79">
        <v>150</v>
      </c>
      <c r="O45" s="88">
        <v>12</v>
      </c>
      <c r="P45" s="89">
        <v>0</v>
      </c>
      <c r="Q45" s="90">
        <f>O45+P45</f>
        <v>12</v>
      </c>
      <c r="R45" s="80">
        <f>IFERROR(Q45/N45,"-")</f>
        <v>0.08</v>
      </c>
      <c r="S45" s="79">
        <v>3</v>
      </c>
      <c r="T45" s="79">
        <v>1</v>
      </c>
      <c r="U45" s="80">
        <f>IFERROR(T45/(Q45),"-")</f>
        <v>0.083333333333333</v>
      </c>
      <c r="V45" s="81">
        <f>IFERROR(K45/SUM(Q45:Q46),"-")</f>
        <v>8823.5294117647</v>
      </c>
      <c r="W45" s="82">
        <v>5</v>
      </c>
      <c r="X45" s="80">
        <f>IF(Q45=0,"-",W45/Q45)</f>
        <v>0.41666666666667</v>
      </c>
      <c r="Y45" s="181">
        <v>100000</v>
      </c>
      <c r="Z45" s="182">
        <f>IFERROR(Y45/Q45,"-")</f>
        <v>8333.3333333333</v>
      </c>
      <c r="AA45" s="182">
        <f>IFERROR(Y45/W45,"-")</f>
        <v>20000</v>
      </c>
      <c r="AB45" s="176">
        <f>SUM(Y45:Y46)-SUM(K45:K46)</f>
        <v>420151</v>
      </c>
      <c r="AC45" s="83">
        <f>SUM(Y45:Y46)/SUM(K45:K46)</f>
        <v>3.8010066666667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2</v>
      </c>
      <c r="AO45" s="98">
        <f>IF(Q45=0,"",IF(AN45=0,"",(AN45/Q45)))</f>
        <v>0.16666666666667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2</v>
      </c>
      <c r="BG45" s="110">
        <f>IF(Q45=0,"",IF(BF45=0,"",(BF45/Q45)))</f>
        <v>0.16666666666667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5</v>
      </c>
      <c r="BP45" s="117">
        <f>IF(Q45=0,"",IF(BO45=0,"",(BO45/Q45)))</f>
        <v>0.41666666666667</v>
      </c>
      <c r="BQ45" s="118">
        <v>2</v>
      </c>
      <c r="BR45" s="119">
        <f>IFERROR(BQ45/BO45,"-")</f>
        <v>0.4</v>
      </c>
      <c r="BS45" s="120">
        <v>48000</v>
      </c>
      <c r="BT45" s="121">
        <f>IFERROR(BS45/BO45,"-")</f>
        <v>9600</v>
      </c>
      <c r="BU45" s="122">
        <v>1</v>
      </c>
      <c r="BV45" s="122"/>
      <c r="BW45" s="122">
        <v>1</v>
      </c>
      <c r="BX45" s="123">
        <v>2</v>
      </c>
      <c r="BY45" s="124">
        <f>IF(Q45=0,"",IF(BX45=0,"",(BX45/Q45)))</f>
        <v>0.16666666666667</v>
      </c>
      <c r="BZ45" s="125">
        <v>2</v>
      </c>
      <c r="CA45" s="126">
        <f>IFERROR(BZ45/BX45,"-")</f>
        <v>1</v>
      </c>
      <c r="CB45" s="127">
        <v>47000</v>
      </c>
      <c r="CC45" s="128">
        <f>IFERROR(CB45/BX45,"-")</f>
        <v>23500</v>
      </c>
      <c r="CD45" s="129"/>
      <c r="CE45" s="129"/>
      <c r="CF45" s="129">
        <v>2</v>
      </c>
      <c r="CG45" s="130">
        <v>1</v>
      </c>
      <c r="CH45" s="131">
        <f>IF(Q45=0,"",IF(CG45=0,"",(CG45/Q45)))</f>
        <v>0.083333333333333</v>
      </c>
      <c r="CI45" s="132">
        <v>1</v>
      </c>
      <c r="CJ45" s="133">
        <f>IFERROR(CI45/CG45,"-")</f>
        <v>1</v>
      </c>
      <c r="CK45" s="134">
        <v>5000</v>
      </c>
      <c r="CL45" s="135">
        <f>IFERROR(CK45/CG45,"-")</f>
        <v>5000</v>
      </c>
      <c r="CM45" s="136">
        <v>1</v>
      </c>
      <c r="CN45" s="136"/>
      <c r="CO45" s="136"/>
      <c r="CP45" s="137">
        <v>5</v>
      </c>
      <c r="CQ45" s="138">
        <v>100000</v>
      </c>
      <c r="CR45" s="138">
        <v>45000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151</v>
      </c>
      <c r="C46" s="184" t="s">
        <v>58</v>
      </c>
      <c r="D46" s="184"/>
      <c r="E46" s="184" t="s">
        <v>59</v>
      </c>
      <c r="F46" s="184" t="s">
        <v>60</v>
      </c>
      <c r="G46" s="184" t="s">
        <v>74</v>
      </c>
      <c r="H46" s="87"/>
      <c r="I46" s="87"/>
      <c r="J46" s="87"/>
      <c r="K46" s="176"/>
      <c r="L46" s="79">
        <v>46</v>
      </c>
      <c r="M46" s="79">
        <v>40</v>
      </c>
      <c r="N46" s="79">
        <v>12</v>
      </c>
      <c r="O46" s="88">
        <v>5</v>
      </c>
      <c r="P46" s="89">
        <v>0</v>
      </c>
      <c r="Q46" s="90">
        <f>O46+P46</f>
        <v>5</v>
      </c>
      <c r="R46" s="80">
        <f>IFERROR(Q46/N46,"-")</f>
        <v>0.41666666666667</v>
      </c>
      <c r="S46" s="79">
        <v>1</v>
      </c>
      <c r="T46" s="79">
        <v>0</v>
      </c>
      <c r="U46" s="80">
        <f>IFERROR(T46/(Q46),"-")</f>
        <v>0</v>
      </c>
      <c r="V46" s="81"/>
      <c r="W46" s="82">
        <v>2</v>
      </c>
      <c r="X46" s="80">
        <f>IF(Q46=0,"-",W46/Q46)</f>
        <v>0.4</v>
      </c>
      <c r="Y46" s="181">
        <v>470151</v>
      </c>
      <c r="Z46" s="182">
        <f>IFERROR(Y46/Q46,"-")</f>
        <v>94030.2</v>
      </c>
      <c r="AA46" s="182">
        <f>IFERROR(Y46/W46,"-")</f>
        <v>235075.5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4</v>
      </c>
      <c r="BP46" s="117">
        <f>IF(Q46=0,"",IF(BO46=0,"",(BO46/Q46)))</f>
        <v>0.8</v>
      </c>
      <c r="BQ46" s="118">
        <v>2</v>
      </c>
      <c r="BR46" s="119">
        <f>IFERROR(BQ46/BO46,"-")</f>
        <v>0.5</v>
      </c>
      <c r="BS46" s="120">
        <v>470151</v>
      </c>
      <c r="BT46" s="121">
        <f>IFERROR(BS46/BO46,"-")</f>
        <v>117537.75</v>
      </c>
      <c r="BU46" s="122"/>
      <c r="BV46" s="122"/>
      <c r="BW46" s="122">
        <v>2</v>
      </c>
      <c r="BX46" s="123">
        <v>1</v>
      </c>
      <c r="BY46" s="124">
        <f>IF(Q46=0,"",IF(BX46=0,"",(BX46/Q46)))</f>
        <v>0.2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2</v>
      </c>
      <c r="CQ46" s="138">
        <v>470151</v>
      </c>
      <c r="CR46" s="138">
        <v>394151</v>
      </c>
      <c r="CS46" s="138"/>
      <c r="CT46" s="139" t="str">
        <f>IF(AND(CR46=0,CS46=0),"",IF(AND(CR46&lt;=100000,CS46&lt;=100000),"",IF(CR46/CQ46&gt;0.7,"男高",IF(CS46/CQ46&gt;0.7,"女高",""))))</f>
        <v>男高</v>
      </c>
    </row>
    <row r="47" spans="1:99">
      <c r="A47" s="78">
        <f>AC47</f>
        <v>1.8</v>
      </c>
      <c r="B47" s="184" t="s">
        <v>152</v>
      </c>
      <c r="C47" s="184" t="s">
        <v>58</v>
      </c>
      <c r="D47" s="184"/>
      <c r="E47" s="184" t="s">
        <v>153</v>
      </c>
      <c r="F47" s="184" t="s">
        <v>90</v>
      </c>
      <c r="G47" s="184" t="s">
        <v>77</v>
      </c>
      <c r="H47" s="87" t="s">
        <v>78</v>
      </c>
      <c r="I47" s="87" t="s">
        <v>85</v>
      </c>
      <c r="J47" s="185" t="s">
        <v>154</v>
      </c>
      <c r="K47" s="176">
        <v>130000</v>
      </c>
      <c r="L47" s="79">
        <v>7</v>
      </c>
      <c r="M47" s="79">
        <v>0</v>
      </c>
      <c r="N47" s="79">
        <v>16</v>
      </c>
      <c r="O47" s="88">
        <v>3</v>
      </c>
      <c r="P47" s="89">
        <v>0</v>
      </c>
      <c r="Q47" s="90">
        <f>O47+P47</f>
        <v>3</v>
      </c>
      <c r="R47" s="80">
        <f>IFERROR(Q47/N47,"-")</f>
        <v>0.1875</v>
      </c>
      <c r="S47" s="79">
        <v>0</v>
      </c>
      <c r="T47" s="79">
        <v>0</v>
      </c>
      <c r="U47" s="80">
        <f>IFERROR(T47/(Q47),"-")</f>
        <v>0</v>
      </c>
      <c r="V47" s="81">
        <f>IFERROR(K47/SUM(Q47:Q48),"-")</f>
        <v>16250</v>
      </c>
      <c r="W47" s="82">
        <v>1</v>
      </c>
      <c r="X47" s="80">
        <f>IF(Q47=0,"-",W47/Q47)</f>
        <v>0.33333333333333</v>
      </c>
      <c r="Y47" s="181">
        <v>5000</v>
      </c>
      <c r="Z47" s="182">
        <f>IFERROR(Y47/Q47,"-")</f>
        <v>1666.6666666667</v>
      </c>
      <c r="AA47" s="182">
        <f>IFERROR(Y47/W47,"-")</f>
        <v>5000</v>
      </c>
      <c r="AB47" s="176">
        <f>SUM(Y47:Y48)-SUM(K47:K48)</f>
        <v>104000</v>
      </c>
      <c r="AC47" s="83">
        <f>SUM(Y47:Y48)/SUM(K47:K48)</f>
        <v>1.8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2</v>
      </c>
      <c r="BP47" s="117">
        <f>IF(Q47=0,"",IF(BO47=0,"",(BO47/Q47)))</f>
        <v>0.66666666666667</v>
      </c>
      <c r="BQ47" s="118">
        <v>1</v>
      </c>
      <c r="BR47" s="119">
        <f>IFERROR(BQ47/BO47,"-")</f>
        <v>0.5</v>
      </c>
      <c r="BS47" s="120">
        <v>5000</v>
      </c>
      <c r="BT47" s="121">
        <f>IFERROR(BS47/BO47,"-")</f>
        <v>2500</v>
      </c>
      <c r="BU47" s="122">
        <v>1</v>
      </c>
      <c r="BV47" s="122"/>
      <c r="BW47" s="122"/>
      <c r="BX47" s="123">
        <v>1</v>
      </c>
      <c r="BY47" s="124">
        <f>IF(Q47=0,"",IF(BX47=0,"",(BX47/Q47)))</f>
        <v>0.33333333333333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5000</v>
      </c>
      <c r="CR47" s="138">
        <v>5000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155</v>
      </c>
      <c r="C48" s="184" t="s">
        <v>58</v>
      </c>
      <c r="D48" s="184"/>
      <c r="E48" s="184" t="s">
        <v>153</v>
      </c>
      <c r="F48" s="184" t="s">
        <v>90</v>
      </c>
      <c r="G48" s="184" t="s">
        <v>74</v>
      </c>
      <c r="H48" s="87"/>
      <c r="I48" s="87"/>
      <c r="J48" s="87"/>
      <c r="K48" s="176"/>
      <c r="L48" s="79">
        <v>33</v>
      </c>
      <c r="M48" s="79">
        <v>24</v>
      </c>
      <c r="N48" s="79">
        <v>9</v>
      </c>
      <c r="O48" s="88">
        <v>5</v>
      </c>
      <c r="P48" s="89">
        <v>0</v>
      </c>
      <c r="Q48" s="90">
        <f>O48+P48</f>
        <v>5</v>
      </c>
      <c r="R48" s="80">
        <f>IFERROR(Q48/N48,"-")</f>
        <v>0.55555555555556</v>
      </c>
      <c r="S48" s="79">
        <v>0</v>
      </c>
      <c r="T48" s="79">
        <v>0</v>
      </c>
      <c r="U48" s="80">
        <f>IFERROR(T48/(Q48),"-")</f>
        <v>0</v>
      </c>
      <c r="V48" s="81"/>
      <c r="W48" s="82">
        <v>2</v>
      </c>
      <c r="X48" s="80">
        <f>IF(Q48=0,"-",W48/Q48)</f>
        <v>0.4</v>
      </c>
      <c r="Y48" s="181">
        <v>229000</v>
      </c>
      <c r="Z48" s="182">
        <f>IFERROR(Y48/Q48,"-")</f>
        <v>45800</v>
      </c>
      <c r="AA48" s="182">
        <f>IFERROR(Y48/W48,"-")</f>
        <v>114500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1</v>
      </c>
      <c r="AX48" s="104">
        <f>IF(Q48=0,"",IF(AW48=0,"",(AW48/Q48)))</f>
        <v>0.2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2</v>
      </c>
      <c r="BP48" s="117">
        <f>IF(Q48=0,"",IF(BO48=0,"",(BO48/Q48)))</f>
        <v>0.4</v>
      </c>
      <c r="BQ48" s="118">
        <v>1</v>
      </c>
      <c r="BR48" s="119">
        <f>IFERROR(BQ48/BO48,"-")</f>
        <v>0.5</v>
      </c>
      <c r="BS48" s="120">
        <v>66000</v>
      </c>
      <c r="BT48" s="121">
        <f>IFERROR(BS48/BO48,"-")</f>
        <v>33000</v>
      </c>
      <c r="BU48" s="122"/>
      <c r="BV48" s="122"/>
      <c r="BW48" s="122">
        <v>1</v>
      </c>
      <c r="BX48" s="123">
        <v>2</v>
      </c>
      <c r="BY48" s="124">
        <f>IF(Q48=0,"",IF(BX48=0,"",(BX48/Q48)))</f>
        <v>0.4</v>
      </c>
      <c r="BZ48" s="125">
        <v>2</v>
      </c>
      <c r="CA48" s="126">
        <f>IFERROR(BZ48/BX48,"-")</f>
        <v>1</v>
      </c>
      <c r="CB48" s="127">
        <v>172000</v>
      </c>
      <c r="CC48" s="128">
        <f>IFERROR(CB48/BX48,"-")</f>
        <v>86000</v>
      </c>
      <c r="CD48" s="129"/>
      <c r="CE48" s="129"/>
      <c r="CF48" s="129">
        <v>2</v>
      </c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229000</v>
      </c>
      <c r="CR48" s="138">
        <v>163000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>
        <f>AC49</f>
        <v>0.47692307692308</v>
      </c>
      <c r="B49" s="184" t="s">
        <v>156</v>
      </c>
      <c r="C49" s="184" t="s">
        <v>58</v>
      </c>
      <c r="D49" s="184"/>
      <c r="E49" s="184" t="s">
        <v>157</v>
      </c>
      <c r="F49" s="184" t="s">
        <v>83</v>
      </c>
      <c r="G49" s="184" t="s">
        <v>77</v>
      </c>
      <c r="H49" s="87" t="s">
        <v>114</v>
      </c>
      <c r="I49" s="87" t="s">
        <v>85</v>
      </c>
      <c r="J49" s="185" t="s">
        <v>86</v>
      </c>
      <c r="K49" s="176">
        <v>130000</v>
      </c>
      <c r="L49" s="79">
        <v>10</v>
      </c>
      <c r="M49" s="79">
        <v>0</v>
      </c>
      <c r="N49" s="79">
        <v>36</v>
      </c>
      <c r="O49" s="88">
        <v>3</v>
      </c>
      <c r="P49" s="89">
        <v>0</v>
      </c>
      <c r="Q49" s="90">
        <f>O49+P49</f>
        <v>3</v>
      </c>
      <c r="R49" s="80">
        <f>IFERROR(Q49/N49,"-")</f>
        <v>0.083333333333333</v>
      </c>
      <c r="S49" s="79">
        <v>0</v>
      </c>
      <c r="T49" s="79">
        <v>2</v>
      </c>
      <c r="U49" s="80">
        <f>IFERROR(T49/(Q49),"-")</f>
        <v>0.66666666666667</v>
      </c>
      <c r="V49" s="81">
        <f>IFERROR(K49/SUM(Q49:Q50),"-")</f>
        <v>18571.428571429</v>
      </c>
      <c r="W49" s="82">
        <v>1</v>
      </c>
      <c r="X49" s="80">
        <f>IF(Q49=0,"-",W49/Q49)</f>
        <v>0.33333333333333</v>
      </c>
      <c r="Y49" s="181">
        <v>16000</v>
      </c>
      <c r="Z49" s="182">
        <f>IFERROR(Y49/Q49,"-")</f>
        <v>5333.3333333333</v>
      </c>
      <c r="AA49" s="182">
        <f>IFERROR(Y49/W49,"-")</f>
        <v>16000</v>
      </c>
      <c r="AB49" s="176">
        <f>SUM(Y49:Y50)-SUM(K49:K50)</f>
        <v>-68000</v>
      </c>
      <c r="AC49" s="83">
        <f>SUM(Y49:Y50)/SUM(K49:K50)</f>
        <v>0.47692307692308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3</v>
      </c>
      <c r="BP49" s="117">
        <f>IF(Q49=0,"",IF(BO49=0,"",(BO49/Q49)))</f>
        <v>1</v>
      </c>
      <c r="BQ49" s="118">
        <v>1</v>
      </c>
      <c r="BR49" s="119">
        <f>IFERROR(BQ49/BO49,"-")</f>
        <v>0.33333333333333</v>
      </c>
      <c r="BS49" s="120">
        <v>16000</v>
      </c>
      <c r="BT49" s="121">
        <f>IFERROR(BS49/BO49,"-")</f>
        <v>5333.3333333333</v>
      </c>
      <c r="BU49" s="122"/>
      <c r="BV49" s="122"/>
      <c r="BW49" s="122">
        <v>1</v>
      </c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16000</v>
      </c>
      <c r="CR49" s="138">
        <v>16000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158</v>
      </c>
      <c r="C50" s="184" t="s">
        <v>58</v>
      </c>
      <c r="D50" s="184"/>
      <c r="E50" s="184" t="s">
        <v>157</v>
      </c>
      <c r="F50" s="184" t="s">
        <v>83</v>
      </c>
      <c r="G50" s="184" t="s">
        <v>74</v>
      </c>
      <c r="H50" s="87"/>
      <c r="I50" s="87"/>
      <c r="J50" s="87"/>
      <c r="K50" s="176"/>
      <c r="L50" s="79">
        <v>15</v>
      </c>
      <c r="M50" s="79">
        <v>12</v>
      </c>
      <c r="N50" s="79">
        <v>2</v>
      </c>
      <c r="O50" s="88">
        <v>4</v>
      </c>
      <c r="P50" s="89">
        <v>0</v>
      </c>
      <c r="Q50" s="90">
        <f>O50+P50</f>
        <v>4</v>
      </c>
      <c r="R50" s="80">
        <f>IFERROR(Q50/N50,"-")</f>
        <v>2</v>
      </c>
      <c r="S50" s="79">
        <v>0</v>
      </c>
      <c r="T50" s="79">
        <v>1</v>
      </c>
      <c r="U50" s="80">
        <f>IFERROR(T50/(Q50),"-")</f>
        <v>0.25</v>
      </c>
      <c r="V50" s="81"/>
      <c r="W50" s="82">
        <v>1</v>
      </c>
      <c r="X50" s="80">
        <f>IF(Q50=0,"-",W50/Q50)</f>
        <v>0.25</v>
      </c>
      <c r="Y50" s="181">
        <v>46000</v>
      </c>
      <c r="Z50" s="182">
        <f>IFERROR(Y50/Q50,"-")</f>
        <v>11500</v>
      </c>
      <c r="AA50" s="182">
        <f>IFERROR(Y50/W50,"-")</f>
        <v>46000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0.25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0.25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>
        <v>2</v>
      </c>
      <c r="CH50" s="131">
        <f>IF(Q50=0,"",IF(CG50=0,"",(CG50/Q50)))</f>
        <v>0.5</v>
      </c>
      <c r="CI50" s="132">
        <v>2</v>
      </c>
      <c r="CJ50" s="133">
        <f>IFERROR(CI50/CG50,"-")</f>
        <v>1</v>
      </c>
      <c r="CK50" s="134">
        <v>65000</v>
      </c>
      <c r="CL50" s="135">
        <f>IFERROR(CK50/CG50,"-")</f>
        <v>32500</v>
      </c>
      <c r="CM50" s="136"/>
      <c r="CN50" s="136"/>
      <c r="CO50" s="136">
        <v>2</v>
      </c>
      <c r="CP50" s="137">
        <v>1</v>
      </c>
      <c r="CQ50" s="138">
        <v>46000</v>
      </c>
      <c r="CR50" s="138">
        <v>38000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15.175</v>
      </c>
      <c r="B51" s="184" t="s">
        <v>159</v>
      </c>
      <c r="C51" s="184" t="s">
        <v>58</v>
      </c>
      <c r="D51" s="184"/>
      <c r="E51" s="184" t="s">
        <v>160</v>
      </c>
      <c r="F51" s="184" t="s">
        <v>161</v>
      </c>
      <c r="G51" s="184" t="s">
        <v>61</v>
      </c>
      <c r="H51" s="87" t="s">
        <v>162</v>
      </c>
      <c r="I51" s="87" t="s">
        <v>63</v>
      </c>
      <c r="J51" s="186" t="s">
        <v>163</v>
      </c>
      <c r="K51" s="176">
        <v>120000</v>
      </c>
      <c r="L51" s="79">
        <v>29</v>
      </c>
      <c r="M51" s="79">
        <v>0</v>
      </c>
      <c r="N51" s="79">
        <v>137</v>
      </c>
      <c r="O51" s="88">
        <v>12</v>
      </c>
      <c r="P51" s="89">
        <v>0</v>
      </c>
      <c r="Q51" s="90">
        <f>O51+P51</f>
        <v>12</v>
      </c>
      <c r="R51" s="80">
        <f>IFERROR(Q51/N51,"-")</f>
        <v>0.087591240875912</v>
      </c>
      <c r="S51" s="79">
        <v>1</v>
      </c>
      <c r="T51" s="79">
        <v>4</v>
      </c>
      <c r="U51" s="80">
        <f>IFERROR(T51/(Q51),"-")</f>
        <v>0.33333333333333</v>
      </c>
      <c r="V51" s="81">
        <f>IFERROR(K51/SUM(Q51:Q52),"-")</f>
        <v>7058.8235294118</v>
      </c>
      <c r="W51" s="82">
        <v>2</v>
      </c>
      <c r="X51" s="80">
        <f>IF(Q51=0,"-",W51/Q51)</f>
        <v>0.16666666666667</v>
      </c>
      <c r="Y51" s="181">
        <v>1821000</v>
      </c>
      <c r="Z51" s="182">
        <f>IFERROR(Y51/Q51,"-")</f>
        <v>151750</v>
      </c>
      <c r="AA51" s="182">
        <f>IFERROR(Y51/W51,"-")</f>
        <v>910500</v>
      </c>
      <c r="AB51" s="176">
        <f>SUM(Y51:Y52)-SUM(K51:K52)</f>
        <v>1701000</v>
      </c>
      <c r="AC51" s="83">
        <f>SUM(Y51:Y52)/SUM(K51:K52)</f>
        <v>15.175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2</v>
      </c>
      <c r="AO51" s="98">
        <f>IF(Q51=0,"",IF(AN51=0,"",(AN51/Q51)))</f>
        <v>0.16666666666667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3</v>
      </c>
      <c r="BG51" s="110">
        <f>IF(Q51=0,"",IF(BF51=0,"",(BF51/Q51)))</f>
        <v>0.25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3</v>
      </c>
      <c r="BP51" s="117">
        <f>IF(Q51=0,"",IF(BO51=0,"",(BO51/Q51)))</f>
        <v>0.25</v>
      </c>
      <c r="BQ51" s="118">
        <v>1</v>
      </c>
      <c r="BR51" s="119">
        <f>IFERROR(BQ51/BO51,"-")</f>
        <v>0.33333333333333</v>
      </c>
      <c r="BS51" s="120">
        <v>3000</v>
      </c>
      <c r="BT51" s="121">
        <f>IFERROR(BS51/BO51,"-")</f>
        <v>1000</v>
      </c>
      <c r="BU51" s="122">
        <v>1</v>
      </c>
      <c r="BV51" s="122"/>
      <c r="BW51" s="122"/>
      <c r="BX51" s="123">
        <v>3</v>
      </c>
      <c r="BY51" s="124">
        <f>IF(Q51=0,"",IF(BX51=0,"",(BX51/Q51)))</f>
        <v>0.25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>
        <v>1</v>
      </c>
      <c r="CH51" s="131">
        <f>IF(Q51=0,"",IF(CG51=0,"",(CG51/Q51)))</f>
        <v>0.083333333333333</v>
      </c>
      <c r="CI51" s="132">
        <v>1</v>
      </c>
      <c r="CJ51" s="133">
        <f>IFERROR(CI51/CG51,"-")</f>
        <v>1</v>
      </c>
      <c r="CK51" s="134">
        <v>1818000</v>
      </c>
      <c r="CL51" s="135">
        <f>IFERROR(CK51/CG51,"-")</f>
        <v>1818000</v>
      </c>
      <c r="CM51" s="136"/>
      <c r="CN51" s="136"/>
      <c r="CO51" s="136">
        <v>1</v>
      </c>
      <c r="CP51" s="137">
        <v>2</v>
      </c>
      <c r="CQ51" s="138">
        <v>1821000</v>
      </c>
      <c r="CR51" s="138">
        <v>1818000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/>
      <c r="B52" s="184" t="s">
        <v>164</v>
      </c>
      <c r="C52" s="184" t="s">
        <v>58</v>
      </c>
      <c r="D52" s="184"/>
      <c r="E52" s="184" t="s">
        <v>160</v>
      </c>
      <c r="F52" s="184" t="s">
        <v>161</v>
      </c>
      <c r="G52" s="184" t="s">
        <v>74</v>
      </c>
      <c r="H52" s="87"/>
      <c r="I52" s="87"/>
      <c r="J52" s="87"/>
      <c r="K52" s="176"/>
      <c r="L52" s="79">
        <v>46</v>
      </c>
      <c r="M52" s="79">
        <v>34</v>
      </c>
      <c r="N52" s="79">
        <v>9</v>
      </c>
      <c r="O52" s="88">
        <v>5</v>
      </c>
      <c r="P52" s="89">
        <v>0</v>
      </c>
      <c r="Q52" s="90">
        <f>O52+P52</f>
        <v>5</v>
      </c>
      <c r="R52" s="80">
        <f>IFERROR(Q52/N52,"-")</f>
        <v>0.55555555555556</v>
      </c>
      <c r="S52" s="79">
        <v>0</v>
      </c>
      <c r="T52" s="79">
        <v>0</v>
      </c>
      <c r="U52" s="80">
        <f>IFERROR(T52/(Q52),"-")</f>
        <v>0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0.2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0.2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1</v>
      </c>
      <c r="BP52" s="117">
        <f>IF(Q52=0,"",IF(BO52=0,"",(BO52/Q52)))</f>
        <v>0.2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2</v>
      </c>
      <c r="BY52" s="124">
        <f>IF(Q52=0,"",IF(BX52=0,"",(BX52/Q52)))</f>
        <v>0.4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0.39708333333333</v>
      </c>
      <c r="B53" s="184" t="s">
        <v>165</v>
      </c>
      <c r="C53" s="184" t="s">
        <v>58</v>
      </c>
      <c r="D53" s="184"/>
      <c r="E53" s="184" t="s">
        <v>157</v>
      </c>
      <c r="F53" s="184" t="s">
        <v>83</v>
      </c>
      <c r="G53" s="184" t="s">
        <v>77</v>
      </c>
      <c r="H53" s="87" t="s">
        <v>162</v>
      </c>
      <c r="I53" s="87" t="s">
        <v>63</v>
      </c>
      <c r="J53" s="185" t="s">
        <v>86</v>
      </c>
      <c r="K53" s="176">
        <v>120000</v>
      </c>
      <c r="L53" s="79">
        <v>16</v>
      </c>
      <c r="M53" s="79">
        <v>0</v>
      </c>
      <c r="N53" s="79">
        <v>46</v>
      </c>
      <c r="O53" s="88">
        <v>8</v>
      </c>
      <c r="P53" s="89">
        <v>0</v>
      </c>
      <c r="Q53" s="90">
        <f>O53+P53</f>
        <v>8</v>
      </c>
      <c r="R53" s="80">
        <f>IFERROR(Q53/N53,"-")</f>
        <v>0.17391304347826</v>
      </c>
      <c r="S53" s="79">
        <v>1</v>
      </c>
      <c r="T53" s="79">
        <v>1</v>
      </c>
      <c r="U53" s="80">
        <f>IFERROR(T53/(Q53),"-")</f>
        <v>0.125</v>
      </c>
      <c r="V53" s="81">
        <f>IFERROR(K53/SUM(Q53:Q54),"-")</f>
        <v>12000</v>
      </c>
      <c r="W53" s="82">
        <v>1</v>
      </c>
      <c r="X53" s="80">
        <f>IF(Q53=0,"-",W53/Q53)</f>
        <v>0.125</v>
      </c>
      <c r="Y53" s="181">
        <v>47650</v>
      </c>
      <c r="Z53" s="182">
        <f>IFERROR(Y53/Q53,"-")</f>
        <v>5956.25</v>
      </c>
      <c r="AA53" s="182">
        <f>IFERROR(Y53/W53,"-")</f>
        <v>47650</v>
      </c>
      <c r="AB53" s="176">
        <f>SUM(Y53:Y54)-SUM(K53:K54)</f>
        <v>-72350</v>
      </c>
      <c r="AC53" s="83">
        <f>SUM(Y53:Y54)/SUM(K53:K54)</f>
        <v>0.39708333333333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0.125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>
        <v>3</v>
      </c>
      <c r="BG53" s="110">
        <f>IF(Q53=0,"",IF(BF53=0,"",(BF53/Q53)))</f>
        <v>0.375</v>
      </c>
      <c r="BH53" s="109">
        <v>1</v>
      </c>
      <c r="BI53" s="111">
        <f>IFERROR(BH53/BF53,"-")</f>
        <v>0.33333333333333</v>
      </c>
      <c r="BJ53" s="112">
        <v>3000</v>
      </c>
      <c r="BK53" s="113">
        <f>IFERROR(BJ53/BF53,"-")</f>
        <v>1000</v>
      </c>
      <c r="BL53" s="114">
        <v>1</v>
      </c>
      <c r="BM53" s="114"/>
      <c r="BN53" s="114"/>
      <c r="BO53" s="116">
        <v>3</v>
      </c>
      <c r="BP53" s="117">
        <f>IF(Q53=0,"",IF(BO53=0,"",(BO53/Q53)))</f>
        <v>0.375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0.125</v>
      </c>
      <c r="BZ53" s="125">
        <v>1</v>
      </c>
      <c r="CA53" s="126">
        <f>IFERROR(BZ53/BX53,"-")</f>
        <v>1</v>
      </c>
      <c r="CB53" s="127">
        <v>44650</v>
      </c>
      <c r="CC53" s="128">
        <f>IFERROR(CB53/BX53,"-")</f>
        <v>44650</v>
      </c>
      <c r="CD53" s="129"/>
      <c r="CE53" s="129"/>
      <c r="CF53" s="129">
        <v>1</v>
      </c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47650</v>
      </c>
      <c r="CR53" s="138">
        <v>44650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166</v>
      </c>
      <c r="C54" s="184" t="s">
        <v>58</v>
      </c>
      <c r="D54" s="184"/>
      <c r="E54" s="184" t="s">
        <v>157</v>
      </c>
      <c r="F54" s="184" t="s">
        <v>83</v>
      </c>
      <c r="G54" s="184" t="s">
        <v>74</v>
      </c>
      <c r="H54" s="87"/>
      <c r="I54" s="87"/>
      <c r="J54" s="87"/>
      <c r="K54" s="176"/>
      <c r="L54" s="79">
        <v>22</v>
      </c>
      <c r="M54" s="79">
        <v>14</v>
      </c>
      <c r="N54" s="79">
        <v>2</v>
      </c>
      <c r="O54" s="88">
        <v>2</v>
      </c>
      <c r="P54" s="89">
        <v>0</v>
      </c>
      <c r="Q54" s="90">
        <f>O54+P54</f>
        <v>2</v>
      </c>
      <c r="R54" s="80">
        <f>IFERROR(Q54/N54,"-")</f>
        <v>1</v>
      </c>
      <c r="S54" s="79">
        <v>1</v>
      </c>
      <c r="T54" s="79">
        <v>1</v>
      </c>
      <c r="U54" s="80">
        <f>IFERROR(T54/(Q54),"-")</f>
        <v>0.5</v>
      </c>
      <c r="V54" s="81"/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1</v>
      </c>
      <c r="BY54" s="124">
        <f>IF(Q54=0,"",IF(BX54=0,"",(BX54/Q54)))</f>
        <v>0.5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</v>
      </c>
      <c r="B55" s="184" t="s">
        <v>167</v>
      </c>
      <c r="C55" s="184" t="s">
        <v>58</v>
      </c>
      <c r="D55" s="184"/>
      <c r="E55" s="184" t="s">
        <v>157</v>
      </c>
      <c r="F55" s="184" t="s">
        <v>83</v>
      </c>
      <c r="G55" s="184" t="s">
        <v>77</v>
      </c>
      <c r="H55" s="87" t="s">
        <v>168</v>
      </c>
      <c r="I55" s="87" t="s">
        <v>85</v>
      </c>
      <c r="J55" s="185" t="s">
        <v>154</v>
      </c>
      <c r="K55" s="176">
        <v>80000</v>
      </c>
      <c r="L55" s="79">
        <v>9</v>
      </c>
      <c r="M55" s="79">
        <v>0</v>
      </c>
      <c r="N55" s="79">
        <v>17</v>
      </c>
      <c r="O55" s="88">
        <v>2</v>
      </c>
      <c r="P55" s="89">
        <v>0</v>
      </c>
      <c r="Q55" s="90">
        <f>O55+P55</f>
        <v>2</v>
      </c>
      <c r="R55" s="80">
        <f>IFERROR(Q55/N55,"-")</f>
        <v>0.11764705882353</v>
      </c>
      <c r="S55" s="79">
        <v>0</v>
      </c>
      <c r="T55" s="79">
        <v>0</v>
      </c>
      <c r="U55" s="80">
        <f>IFERROR(T55/(Q55),"-")</f>
        <v>0</v>
      </c>
      <c r="V55" s="81">
        <f>IFERROR(K55/SUM(Q55:Q56),"-")</f>
        <v>20000</v>
      </c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>
        <f>SUM(Y55:Y56)-SUM(K55:K56)</f>
        <v>-80000</v>
      </c>
      <c r="AC55" s="83">
        <f>SUM(Y55:Y56)/SUM(K55:K56)</f>
        <v>0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2</v>
      </c>
      <c r="BP55" s="117">
        <f>IF(Q55=0,"",IF(BO55=0,"",(BO55/Q55)))</f>
        <v>1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169</v>
      </c>
      <c r="C56" s="184" t="s">
        <v>58</v>
      </c>
      <c r="D56" s="184"/>
      <c r="E56" s="184" t="s">
        <v>157</v>
      </c>
      <c r="F56" s="184" t="s">
        <v>83</v>
      </c>
      <c r="G56" s="184" t="s">
        <v>74</v>
      </c>
      <c r="H56" s="87"/>
      <c r="I56" s="87"/>
      <c r="J56" s="87"/>
      <c r="K56" s="176"/>
      <c r="L56" s="79">
        <v>9</v>
      </c>
      <c r="M56" s="79">
        <v>8</v>
      </c>
      <c r="N56" s="79">
        <v>1</v>
      </c>
      <c r="O56" s="88">
        <v>1</v>
      </c>
      <c r="P56" s="89">
        <v>1</v>
      </c>
      <c r="Q56" s="90">
        <f>O56+P56</f>
        <v>2</v>
      </c>
      <c r="R56" s="80">
        <f>IFERROR(Q56/N56,"-")</f>
        <v>2</v>
      </c>
      <c r="S56" s="79">
        <v>0</v>
      </c>
      <c r="T56" s="79">
        <v>0</v>
      </c>
      <c r="U56" s="80">
        <f>IFERROR(T56/(Q56),"-")</f>
        <v>0</v>
      </c>
      <c r="V56" s="81"/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>
        <v>1</v>
      </c>
      <c r="AO56" s="98">
        <f>IF(Q56=0,"",IF(AN56=0,"",(AN56/Q56)))</f>
        <v>0.5</v>
      </c>
      <c r="AP56" s="97"/>
      <c r="AQ56" s="99">
        <f>IFERROR(AP56/AN56,"-")</f>
        <v>0</v>
      </c>
      <c r="AR56" s="100"/>
      <c r="AS56" s="101">
        <f>IFERROR(AR56/AN56,"-")</f>
        <v>0</v>
      </c>
      <c r="AT56" s="102"/>
      <c r="AU56" s="102"/>
      <c r="AV56" s="102"/>
      <c r="AW56" s="103">
        <v>1</v>
      </c>
      <c r="AX56" s="104">
        <f>IF(Q56=0,"",IF(AW56=0,"",(AW56/Q56)))</f>
        <v>0.5</v>
      </c>
      <c r="AY56" s="103"/>
      <c r="AZ56" s="105">
        <f>IFERROR(AY56/AW56,"-")</f>
        <v>0</v>
      </c>
      <c r="BA56" s="106"/>
      <c r="BB56" s="107">
        <f>IFERROR(BA56/AW56,"-")</f>
        <v>0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0.15</v>
      </c>
      <c r="B57" s="184" t="s">
        <v>170</v>
      </c>
      <c r="C57" s="184" t="s">
        <v>58</v>
      </c>
      <c r="D57" s="184"/>
      <c r="E57" s="184" t="s">
        <v>171</v>
      </c>
      <c r="F57" s="184" t="s">
        <v>172</v>
      </c>
      <c r="G57" s="184" t="s">
        <v>61</v>
      </c>
      <c r="H57" s="87" t="s">
        <v>162</v>
      </c>
      <c r="I57" s="87" t="s">
        <v>173</v>
      </c>
      <c r="J57" s="185" t="s">
        <v>154</v>
      </c>
      <c r="K57" s="176">
        <v>100000</v>
      </c>
      <c r="L57" s="79">
        <v>5</v>
      </c>
      <c r="M57" s="79">
        <v>0</v>
      </c>
      <c r="N57" s="79">
        <v>25</v>
      </c>
      <c r="O57" s="88">
        <v>3</v>
      </c>
      <c r="P57" s="89">
        <v>0</v>
      </c>
      <c r="Q57" s="90">
        <f>O57+P57</f>
        <v>3</v>
      </c>
      <c r="R57" s="80">
        <f>IFERROR(Q57/N57,"-")</f>
        <v>0.12</v>
      </c>
      <c r="S57" s="79">
        <v>0</v>
      </c>
      <c r="T57" s="79">
        <v>0</v>
      </c>
      <c r="U57" s="80">
        <f>IFERROR(T57/(Q57),"-")</f>
        <v>0</v>
      </c>
      <c r="V57" s="81">
        <f>IFERROR(K57/SUM(Q57:Q61),"-")</f>
        <v>12500</v>
      </c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>
        <f>SUM(Y57:Y61)-SUM(K57:K61)</f>
        <v>-85000</v>
      </c>
      <c r="AC57" s="83">
        <f>SUM(Y57:Y61)/SUM(K57:K61)</f>
        <v>0.15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>
        <v>1</v>
      </c>
      <c r="AO57" s="98">
        <f>IF(Q57=0,"",IF(AN57=0,"",(AN57/Q57)))</f>
        <v>0.33333333333333</v>
      </c>
      <c r="AP57" s="97"/>
      <c r="AQ57" s="99">
        <f>IFERROR(AP57/AN57,"-")</f>
        <v>0</v>
      </c>
      <c r="AR57" s="100"/>
      <c r="AS57" s="101">
        <f>IFERROR(AR57/AN57,"-")</f>
        <v>0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0.33333333333333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0.33333333333333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174</v>
      </c>
      <c r="C58" s="184" t="s">
        <v>58</v>
      </c>
      <c r="D58" s="184"/>
      <c r="E58" s="184" t="s">
        <v>175</v>
      </c>
      <c r="F58" s="184" t="s">
        <v>176</v>
      </c>
      <c r="G58" s="184" t="s">
        <v>77</v>
      </c>
      <c r="H58" s="87" t="s">
        <v>162</v>
      </c>
      <c r="I58" s="87" t="s">
        <v>173</v>
      </c>
      <c r="J58" s="186" t="s">
        <v>79</v>
      </c>
      <c r="K58" s="176"/>
      <c r="L58" s="79">
        <v>1</v>
      </c>
      <c r="M58" s="79">
        <v>0</v>
      </c>
      <c r="N58" s="79">
        <v>35</v>
      </c>
      <c r="O58" s="88">
        <v>0</v>
      </c>
      <c r="P58" s="89">
        <v>0</v>
      </c>
      <c r="Q58" s="90">
        <f>O58+P58</f>
        <v>0</v>
      </c>
      <c r="R58" s="80">
        <f>IFERROR(Q58/N58,"-")</f>
        <v>0</v>
      </c>
      <c r="S58" s="79">
        <v>0</v>
      </c>
      <c r="T58" s="79">
        <v>0</v>
      </c>
      <c r="U58" s="80" t="str">
        <f>IFERROR(T58/(Q58),"-")</f>
        <v>-</v>
      </c>
      <c r="V58" s="81"/>
      <c r="W58" s="82">
        <v>0</v>
      </c>
      <c r="X58" s="80" t="str">
        <f>IF(Q58=0,"-",W58/Q58)</f>
        <v>-</v>
      </c>
      <c r="Y58" s="181">
        <v>0</v>
      </c>
      <c r="Z58" s="182" t="str">
        <f>IFERROR(Y58/Q58,"-")</f>
        <v>-</v>
      </c>
      <c r="AA58" s="182" t="str">
        <f>IFERROR(Y58/W58,"-")</f>
        <v>-</v>
      </c>
      <c r="AB58" s="176"/>
      <c r="AC58" s="83"/>
      <c r="AD58" s="77"/>
      <c r="AE58" s="91"/>
      <c r="AF58" s="92" t="str">
        <f>IF(Q58=0,"",IF(AE58=0,"",(AE58/Q58)))</f>
        <v/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 t="str">
        <f>IF(Q58=0,"",IF(AN58=0,"",(AN58/Q58)))</f>
        <v/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 t="str">
        <f>IF(Q58=0,"",IF(AW58=0,"",(AW58/Q58)))</f>
        <v/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 t="str">
        <f>IF(Q58=0,"",IF(BF58=0,"",(BF58/Q58)))</f>
        <v/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 t="str">
        <f>IF(Q58=0,"",IF(BO58=0,"",(BO58/Q58)))</f>
        <v/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 t="str">
        <f>IF(Q58=0,"",IF(BX58=0,"",(BX58/Q58)))</f>
        <v/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 t="str">
        <f>IF(Q58=0,"",IF(CG58=0,"",(CG58/Q58)))</f>
        <v/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177</v>
      </c>
      <c r="C59" s="184" t="s">
        <v>58</v>
      </c>
      <c r="D59" s="184"/>
      <c r="E59" s="184" t="s">
        <v>178</v>
      </c>
      <c r="F59" s="184" t="s">
        <v>179</v>
      </c>
      <c r="G59" s="184" t="s">
        <v>61</v>
      </c>
      <c r="H59" s="87" t="s">
        <v>162</v>
      </c>
      <c r="I59" s="87" t="s">
        <v>173</v>
      </c>
      <c r="J59" s="185" t="s">
        <v>86</v>
      </c>
      <c r="K59" s="176"/>
      <c r="L59" s="79">
        <v>0</v>
      </c>
      <c r="M59" s="79">
        <v>0</v>
      </c>
      <c r="N59" s="79">
        <v>34</v>
      </c>
      <c r="O59" s="88">
        <v>0</v>
      </c>
      <c r="P59" s="89">
        <v>0</v>
      </c>
      <c r="Q59" s="90">
        <f>O59+P59</f>
        <v>0</v>
      </c>
      <c r="R59" s="80">
        <f>IFERROR(Q59/N59,"-")</f>
        <v>0</v>
      </c>
      <c r="S59" s="79">
        <v>0</v>
      </c>
      <c r="T59" s="79">
        <v>0</v>
      </c>
      <c r="U59" s="80" t="str">
        <f>IFERROR(T59/(Q59),"-")</f>
        <v>-</v>
      </c>
      <c r="V59" s="81"/>
      <c r="W59" s="82">
        <v>0</v>
      </c>
      <c r="X59" s="80" t="str">
        <f>IF(Q59=0,"-",W59/Q59)</f>
        <v>-</v>
      </c>
      <c r="Y59" s="181">
        <v>0</v>
      </c>
      <c r="Z59" s="182" t="str">
        <f>IFERROR(Y59/Q59,"-")</f>
        <v>-</v>
      </c>
      <c r="AA59" s="182" t="str">
        <f>IFERROR(Y59/W59,"-")</f>
        <v>-</v>
      </c>
      <c r="AB59" s="176"/>
      <c r="AC59" s="83"/>
      <c r="AD59" s="77"/>
      <c r="AE59" s="91"/>
      <c r="AF59" s="92" t="str">
        <f>IF(Q59=0,"",IF(AE59=0,"",(AE59/Q59)))</f>
        <v/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 t="str">
        <f>IF(Q59=0,"",IF(AN59=0,"",(AN59/Q59)))</f>
        <v/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 t="str">
        <f>IF(Q59=0,"",IF(AW59=0,"",(AW59/Q59)))</f>
        <v/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 t="str">
        <f>IF(Q59=0,"",IF(BF59=0,"",(BF59/Q59)))</f>
        <v/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 t="str">
        <f>IF(Q59=0,"",IF(BO59=0,"",(BO59/Q59)))</f>
        <v/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 t="str">
        <f>IF(Q59=0,"",IF(BX59=0,"",(BX59/Q59)))</f>
        <v/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 t="str">
        <f>IF(Q59=0,"",IF(CG59=0,"",(CG59/Q59)))</f>
        <v/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180</v>
      </c>
      <c r="C60" s="184" t="s">
        <v>58</v>
      </c>
      <c r="D60" s="184"/>
      <c r="E60" s="184" t="s">
        <v>181</v>
      </c>
      <c r="F60" s="184" t="s">
        <v>182</v>
      </c>
      <c r="G60" s="184" t="s">
        <v>77</v>
      </c>
      <c r="H60" s="87" t="s">
        <v>162</v>
      </c>
      <c r="I60" s="87" t="s">
        <v>173</v>
      </c>
      <c r="J60" s="186" t="s">
        <v>91</v>
      </c>
      <c r="K60" s="176"/>
      <c r="L60" s="79">
        <v>5</v>
      </c>
      <c r="M60" s="79">
        <v>0</v>
      </c>
      <c r="N60" s="79">
        <v>55</v>
      </c>
      <c r="O60" s="88">
        <v>3</v>
      </c>
      <c r="P60" s="89">
        <v>0</v>
      </c>
      <c r="Q60" s="90">
        <f>O60+P60</f>
        <v>3</v>
      </c>
      <c r="R60" s="80">
        <f>IFERROR(Q60/N60,"-")</f>
        <v>0.054545454545455</v>
      </c>
      <c r="S60" s="79">
        <v>0</v>
      </c>
      <c r="T60" s="79">
        <v>0</v>
      </c>
      <c r="U60" s="80">
        <f>IFERROR(T60/(Q60),"-")</f>
        <v>0</v>
      </c>
      <c r="V60" s="81"/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0.33333333333333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2</v>
      </c>
      <c r="BP60" s="117">
        <f>IF(Q60=0,"",IF(BO60=0,"",(BO60/Q60)))</f>
        <v>0.66666666666667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183</v>
      </c>
      <c r="C61" s="184" t="s">
        <v>58</v>
      </c>
      <c r="D61" s="184"/>
      <c r="E61" s="184" t="s">
        <v>73</v>
      </c>
      <c r="F61" s="184" t="s">
        <v>73</v>
      </c>
      <c r="G61" s="184" t="s">
        <v>74</v>
      </c>
      <c r="H61" s="87" t="s">
        <v>184</v>
      </c>
      <c r="I61" s="87"/>
      <c r="J61" s="87"/>
      <c r="K61" s="176"/>
      <c r="L61" s="79">
        <v>42</v>
      </c>
      <c r="M61" s="79">
        <v>27</v>
      </c>
      <c r="N61" s="79">
        <v>41</v>
      </c>
      <c r="O61" s="88">
        <v>2</v>
      </c>
      <c r="P61" s="89">
        <v>0</v>
      </c>
      <c r="Q61" s="90">
        <f>O61+P61</f>
        <v>2</v>
      </c>
      <c r="R61" s="80">
        <f>IFERROR(Q61/N61,"-")</f>
        <v>0.048780487804878</v>
      </c>
      <c r="S61" s="79">
        <v>1</v>
      </c>
      <c r="T61" s="79">
        <v>0</v>
      </c>
      <c r="U61" s="80">
        <f>IFERROR(T61/(Q61),"-")</f>
        <v>0</v>
      </c>
      <c r="V61" s="81"/>
      <c r="W61" s="82">
        <v>1</v>
      </c>
      <c r="X61" s="80">
        <f>IF(Q61=0,"-",W61/Q61)</f>
        <v>0.5</v>
      </c>
      <c r="Y61" s="181">
        <v>15000</v>
      </c>
      <c r="Z61" s="182">
        <f>IFERROR(Y61/Q61,"-")</f>
        <v>7500</v>
      </c>
      <c r="AA61" s="182">
        <f>IFERROR(Y61/W61,"-")</f>
        <v>15000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>
        <v>1</v>
      </c>
      <c r="BY61" s="124">
        <f>IF(Q61=0,"",IF(BX61=0,"",(BX61/Q61)))</f>
        <v>0.5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>
        <v>1</v>
      </c>
      <c r="CH61" s="131">
        <f>IF(Q61=0,"",IF(CG61=0,"",(CG61/Q61)))</f>
        <v>0.5</v>
      </c>
      <c r="CI61" s="132">
        <v>1</v>
      </c>
      <c r="CJ61" s="133">
        <f>IFERROR(CI61/CG61,"-")</f>
        <v>1</v>
      </c>
      <c r="CK61" s="134">
        <v>15000</v>
      </c>
      <c r="CL61" s="135">
        <f>IFERROR(CK61/CG61,"-")</f>
        <v>15000</v>
      </c>
      <c r="CM61" s="136"/>
      <c r="CN61" s="136"/>
      <c r="CO61" s="136">
        <v>1</v>
      </c>
      <c r="CP61" s="137">
        <v>1</v>
      </c>
      <c r="CQ61" s="138">
        <v>15000</v>
      </c>
      <c r="CR61" s="138">
        <v>15000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 t="str">
        <f>AC62</f>
        <v>0</v>
      </c>
      <c r="B62" s="184" t="s">
        <v>185</v>
      </c>
      <c r="C62" s="184" t="s">
        <v>58</v>
      </c>
      <c r="D62" s="184"/>
      <c r="E62" s="184"/>
      <c r="F62" s="184"/>
      <c r="G62" s="184" t="s">
        <v>77</v>
      </c>
      <c r="H62" s="87" t="s">
        <v>168</v>
      </c>
      <c r="I62" s="87" t="s">
        <v>186</v>
      </c>
      <c r="J62" s="186" t="s">
        <v>163</v>
      </c>
      <c r="K62" s="176">
        <v>0</v>
      </c>
      <c r="L62" s="79">
        <v>3</v>
      </c>
      <c r="M62" s="79">
        <v>0</v>
      </c>
      <c r="N62" s="79">
        <v>26</v>
      </c>
      <c r="O62" s="88">
        <v>2</v>
      </c>
      <c r="P62" s="89">
        <v>0</v>
      </c>
      <c r="Q62" s="90">
        <f>O62+P62</f>
        <v>2</v>
      </c>
      <c r="R62" s="80">
        <f>IFERROR(Q62/N62,"-")</f>
        <v>0.076923076923077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0</v>
      </c>
      <c r="AC62" s="83" t="str">
        <f>SUM(Y62:Y63)/SUM(K62:K63)</f>
        <v>0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0.5</v>
      </c>
      <c r="AP62" s="97"/>
      <c r="AQ62" s="99">
        <f>IFERROR(AP62/AN62,"-")</f>
        <v>0</v>
      </c>
      <c r="AR62" s="100"/>
      <c r="AS62" s="101">
        <f>IFERROR(AR62/AN62,"-")</f>
        <v>0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>
        <v>1</v>
      </c>
      <c r="BY62" s="124">
        <f>IF(Q62=0,"",IF(BX62=0,"",(BX62/Q62)))</f>
        <v>0.5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187</v>
      </c>
      <c r="C63" s="184" t="s">
        <v>58</v>
      </c>
      <c r="D63" s="184"/>
      <c r="E63" s="184"/>
      <c r="F63" s="184"/>
      <c r="G63" s="184" t="s">
        <v>74</v>
      </c>
      <c r="H63" s="87"/>
      <c r="I63" s="87"/>
      <c r="J63" s="87"/>
      <c r="K63" s="176"/>
      <c r="L63" s="79">
        <v>0</v>
      </c>
      <c r="M63" s="79">
        <v>0</v>
      </c>
      <c r="N63" s="79">
        <v>0</v>
      </c>
      <c r="O63" s="88">
        <v>0</v>
      </c>
      <c r="P63" s="89">
        <v>0</v>
      </c>
      <c r="Q63" s="90">
        <f>O63+P63</f>
        <v>0</v>
      </c>
      <c r="R63" s="80" t="str">
        <f>IFERROR(Q63/N63,"-")</f>
        <v>-</v>
      </c>
      <c r="S63" s="79">
        <v>0</v>
      </c>
      <c r="T63" s="79">
        <v>0</v>
      </c>
      <c r="U63" s="80" t="str">
        <f>IFERROR(T63/(Q63),"-")</f>
        <v>-</v>
      </c>
      <c r="V63" s="81"/>
      <c r="W63" s="82">
        <v>0</v>
      </c>
      <c r="X63" s="80" t="str">
        <f>IF(Q63=0,"-",W63/Q63)</f>
        <v>-</v>
      </c>
      <c r="Y63" s="181">
        <v>0</v>
      </c>
      <c r="Z63" s="182" t="str">
        <f>IFERROR(Y63/Q63,"-")</f>
        <v>-</v>
      </c>
      <c r="AA63" s="182" t="str">
        <f>IFERROR(Y63/W63,"-")</f>
        <v>-</v>
      </c>
      <c r="AB63" s="176"/>
      <c r="AC63" s="83"/>
      <c r="AD63" s="77"/>
      <c r="AE63" s="91"/>
      <c r="AF63" s="92" t="str">
        <f>IF(Q63=0,"",IF(AE63=0,"",(AE63/Q63)))</f>
        <v/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 t="str">
        <f>IF(Q63=0,"",IF(AN63=0,"",(AN63/Q63)))</f>
        <v/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 t="str">
        <f>IF(Q63=0,"",IF(AW63=0,"",(AW63/Q63)))</f>
        <v/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 t="str">
        <f>IF(Q63=0,"",IF(BF63=0,"",(BF63/Q63)))</f>
        <v/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 t="str">
        <f>IF(Q63=0,"",IF(BO63=0,"",(BO63/Q63)))</f>
        <v/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 t="str">
        <f>IF(Q63=0,"",IF(BX63=0,"",(BX63/Q63)))</f>
        <v/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 t="str">
        <f>IF(Q63=0,"",IF(CG63=0,"",(CG63/Q63)))</f>
        <v/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30"/>
      <c r="B64" s="84"/>
      <c r="C64" s="84"/>
      <c r="D64" s="85"/>
      <c r="E64" s="85"/>
      <c r="F64" s="85"/>
      <c r="G64" s="86"/>
      <c r="H64" s="87"/>
      <c r="I64" s="87"/>
      <c r="J64" s="87"/>
      <c r="K64" s="177"/>
      <c r="L64" s="34"/>
      <c r="M64" s="34"/>
      <c r="N64" s="31"/>
      <c r="O64" s="23"/>
      <c r="P64" s="23"/>
      <c r="Q64" s="23"/>
      <c r="R64" s="32"/>
      <c r="S64" s="32"/>
      <c r="T64" s="23"/>
      <c r="U64" s="32"/>
      <c r="V64" s="25"/>
      <c r="W64" s="25"/>
      <c r="X64" s="25"/>
      <c r="Y64" s="183"/>
      <c r="Z64" s="183"/>
      <c r="AA64" s="183"/>
      <c r="AB64" s="183"/>
      <c r="AC64" s="33"/>
      <c r="AD64" s="57"/>
      <c r="AE64" s="61"/>
      <c r="AF64" s="62"/>
      <c r="AG64" s="61"/>
      <c r="AH64" s="65"/>
      <c r="AI64" s="66"/>
      <c r="AJ64" s="67"/>
      <c r="AK64" s="68"/>
      <c r="AL64" s="68"/>
      <c r="AM64" s="68"/>
      <c r="AN64" s="61"/>
      <c r="AO64" s="62"/>
      <c r="AP64" s="61"/>
      <c r="AQ64" s="65"/>
      <c r="AR64" s="66"/>
      <c r="AS64" s="67"/>
      <c r="AT64" s="68"/>
      <c r="AU64" s="68"/>
      <c r="AV64" s="68"/>
      <c r="AW64" s="61"/>
      <c r="AX64" s="62"/>
      <c r="AY64" s="61"/>
      <c r="AZ64" s="65"/>
      <c r="BA64" s="66"/>
      <c r="BB64" s="67"/>
      <c r="BC64" s="68"/>
      <c r="BD64" s="68"/>
      <c r="BE64" s="68"/>
      <c r="BF64" s="61"/>
      <c r="BG64" s="62"/>
      <c r="BH64" s="61"/>
      <c r="BI64" s="65"/>
      <c r="BJ64" s="66"/>
      <c r="BK64" s="67"/>
      <c r="BL64" s="68"/>
      <c r="BM64" s="68"/>
      <c r="BN64" s="68"/>
      <c r="BO64" s="63"/>
      <c r="BP64" s="64"/>
      <c r="BQ64" s="61"/>
      <c r="BR64" s="65"/>
      <c r="BS64" s="66"/>
      <c r="BT64" s="67"/>
      <c r="BU64" s="68"/>
      <c r="BV64" s="68"/>
      <c r="BW64" s="68"/>
      <c r="BX64" s="63"/>
      <c r="BY64" s="64"/>
      <c r="BZ64" s="61"/>
      <c r="CA64" s="65"/>
      <c r="CB64" s="66"/>
      <c r="CC64" s="67"/>
      <c r="CD64" s="68"/>
      <c r="CE64" s="68"/>
      <c r="CF64" s="68"/>
      <c r="CG64" s="63"/>
      <c r="CH64" s="64"/>
      <c r="CI64" s="61"/>
      <c r="CJ64" s="65"/>
      <c r="CK64" s="66"/>
      <c r="CL64" s="67"/>
      <c r="CM64" s="68"/>
      <c r="CN64" s="68"/>
      <c r="CO64" s="68"/>
      <c r="CP64" s="69"/>
      <c r="CQ64" s="66"/>
      <c r="CR64" s="66"/>
      <c r="CS64" s="66"/>
      <c r="CT64" s="70"/>
    </row>
    <row r="65" spans="1:99">
      <c r="A65" s="30"/>
      <c r="B65" s="37"/>
      <c r="C65" s="37"/>
      <c r="D65" s="21"/>
      <c r="E65" s="21"/>
      <c r="F65" s="21"/>
      <c r="G65" s="22"/>
      <c r="H65" s="36"/>
      <c r="I65" s="36"/>
      <c r="J65" s="73"/>
      <c r="K65" s="178"/>
      <c r="L65" s="34"/>
      <c r="M65" s="34"/>
      <c r="N65" s="31"/>
      <c r="O65" s="23"/>
      <c r="P65" s="23"/>
      <c r="Q65" s="23"/>
      <c r="R65" s="32"/>
      <c r="S65" s="32"/>
      <c r="T65" s="23"/>
      <c r="U65" s="32"/>
      <c r="V65" s="25"/>
      <c r="W65" s="25"/>
      <c r="X65" s="25"/>
      <c r="Y65" s="183"/>
      <c r="Z65" s="183"/>
      <c r="AA65" s="183"/>
      <c r="AB65" s="183"/>
      <c r="AC65" s="33"/>
      <c r="AD65" s="59"/>
      <c r="AE65" s="61"/>
      <c r="AF65" s="62"/>
      <c r="AG65" s="61"/>
      <c r="AH65" s="65"/>
      <c r="AI65" s="66"/>
      <c r="AJ65" s="67"/>
      <c r="AK65" s="68"/>
      <c r="AL65" s="68"/>
      <c r="AM65" s="68"/>
      <c r="AN65" s="61"/>
      <c r="AO65" s="62"/>
      <c r="AP65" s="61"/>
      <c r="AQ65" s="65"/>
      <c r="AR65" s="66"/>
      <c r="AS65" s="67"/>
      <c r="AT65" s="68"/>
      <c r="AU65" s="68"/>
      <c r="AV65" s="68"/>
      <c r="AW65" s="61"/>
      <c r="AX65" s="62"/>
      <c r="AY65" s="61"/>
      <c r="AZ65" s="65"/>
      <c r="BA65" s="66"/>
      <c r="BB65" s="67"/>
      <c r="BC65" s="68"/>
      <c r="BD65" s="68"/>
      <c r="BE65" s="68"/>
      <c r="BF65" s="61"/>
      <c r="BG65" s="62"/>
      <c r="BH65" s="61"/>
      <c r="BI65" s="65"/>
      <c r="BJ65" s="66"/>
      <c r="BK65" s="67"/>
      <c r="BL65" s="68"/>
      <c r="BM65" s="68"/>
      <c r="BN65" s="68"/>
      <c r="BO65" s="63"/>
      <c r="BP65" s="64"/>
      <c r="BQ65" s="61"/>
      <c r="BR65" s="65"/>
      <c r="BS65" s="66"/>
      <c r="BT65" s="67"/>
      <c r="BU65" s="68"/>
      <c r="BV65" s="68"/>
      <c r="BW65" s="68"/>
      <c r="BX65" s="63"/>
      <c r="BY65" s="64"/>
      <c r="BZ65" s="61"/>
      <c r="CA65" s="65"/>
      <c r="CB65" s="66"/>
      <c r="CC65" s="67"/>
      <c r="CD65" s="68"/>
      <c r="CE65" s="68"/>
      <c r="CF65" s="68"/>
      <c r="CG65" s="63"/>
      <c r="CH65" s="64"/>
      <c r="CI65" s="61"/>
      <c r="CJ65" s="65"/>
      <c r="CK65" s="66"/>
      <c r="CL65" s="67"/>
      <c r="CM65" s="68"/>
      <c r="CN65" s="68"/>
      <c r="CO65" s="68"/>
      <c r="CP65" s="69"/>
      <c r="CQ65" s="66"/>
      <c r="CR65" s="66"/>
      <c r="CS65" s="66"/>
      <c r="CT65" s="70"/>
    </row>
    <row r="66" spans="1:99">
      <c r="A66" s="19">
        <f>AC66</f>
        <v>1.3112087067862</v>
      </c>
      <c r="B66" s="39"/>
      <c r="C66" s="39"/>
      <c r="D66" s="39"/>
      <c r="E66" s="39"/>
      <c r="F66" s="39"/>
      <c r="G66" s="39"/>
      <c r="H66" s="40" t="s">
        <v>188</v>
      </c>
      <c r="I66" s="40"/>
      <c r="J66" s="40"/>
      <c r="K66" s="179">
        <f>SUM(K6:K65)</f>
        <v>3905000</v>
      </c>
      <c r="L66" s="41">
        <f>SUM(L6:L65)</f>
        <v>1779</v>
      </c>
      <c r="M66" s="41">
        <f>SUM(M6:M65)</f>
        <v>708</v>
      </c>
      <c r="N66" s="41">
        <f>SUM(N6:N65)</f>
        <v>2959</v>
      </c>
      <c r="O66" s="41">
        <f>SUM(O6:O65)</f>
        <v>345</v>
      </c>
      <c r="P66" s="41">
        <f>SUM(P6:P65)</f>
        <v>5</v>
      </c>
      <c r="Q66" s="41">
        <f>SUM(Q6:Q65)</f>
        <v>350</v>
      </c>
      <c r="R66" s="42">
        <f>IFERROR(Q66/N66,"-")</f>
        <v>0.11828320378506</v>
      </c>
      <c r="S66" s="76">
        <f>SUM(S6:S65)</f>
        <v>31</v>
      </c>
      <c r="T66" s="76">
        <f>SUM(T6:T65)</f>
        <v>79</v>
      </c>
      <c r="U66" s="42">
        <f>IFERROR(S66/Q66,"-")</f>
        <v>0.088571428571429</v>
      </c>
      <c r="V66" s="43">
        <f>IFERROR(K66/Q66,"-")</f>
        <v>11157.142857143</v>
      </c>
      <c r="W66" s="44">
        <f>SUM(W6:W65)</f>
        <v>70</v>
      </c>
      <c r="X66" s="42">
        <f>IFERROR(W66/Q66,"-")</f>
        <v>0.2</v>
      </c>
      <c r="Y66" s="179">
        <f>SUM(Y6:Y65)</f>
        <v>5120270</v>
      </c>
      <c r="Z66" s="179">
        <f>IFERROR(Y66/Q66,"-")</f>
        <v>14629.342857143</v>
      </c>
      <c r="AA66" s="179">
        <f>IFERROR(Y66/W66,"-")</f>
        <v>73146.714285714</v>
      </c>
      <c r="AB66" s="179">
        <f>Y66-K66</f>
        <v>1215270</v>
      </c>
      <c r="AC66" s="45">
        <f>Y66/K66</f>
        <v>1.3112087067862</v>
      </c>
      <c r="AD66" s="58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6"/>
    <mergeCell ref="K22:K26"/>
    <mergeCell ref="V22:V26"/>
    <mergeCell ref="AB22:AB26"/>
    <mergeCell ref="AC22:AC26"/>
    <mergeCell ref="A27:A30"/>
    <mergeCell ref="K27:K30"/>
    <mergeCell ref="V27:V30"/>
    <mergeCell ref="AB27:AB30"/>
    <mergeCell ref="AC27:AC30"/>
    <mergeCell ref="A31:A34"/>
    <mergeCell ref="K31:K34"/>
    <mergeCell ref="V31:V34"/>
    <mergeCell ref="AB31:AB34"/>
    <mergeCell ref="AC31:AC34"/>
    <mergeCell ref="A35:A38"/>
    <mergeCell ref="K35:K38"/>
    <mergeCell ref="V35:V38"/>
    <mergeCell ref="AB35:AB38"/>
    <mergeCell ref="AC35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61"/>
    <mergeCell ref="K57:K61"/>
    <mergeCell ref="V57:V61"/>
    <mergeCell ref="AB57:AB61"/>
    <mergeCell ref="AC57:AC61"/>
    <mergeCell ref="A62:A63"/>
    <mergeCell ref="K62:K63"/>
    <mergeCell ref="V62:V63"/>
    <mergeCell ref="AB62:AB63"/>
    <mergeCell ref="AC62:AC6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189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0.68648648648649</v>
      </c>
      <c r="B6" s="184" t="s">
        <v>190</v>
      </c>
      <c r="C6" s="184" t="s">
        <v>58</v>
      </c>
      <c r="D6" s="184" t="s">
        <v>191</v>
      </c>
      <c r="E6" s="184" t="s">
        <v>192</v>
      </c>
      <c r="F6" s="184" t="s">
        <v>60</v>
      </c>
      <c r="G6" s="184" t="s">
        <v>77</v>
      </c>
      <c r="H6" s="87" t="s">
        <v>193</v>
      </c>
      <c r="I6" s="87" t="s">
        <v>194</v>
      </c>
      <c r="J6" s="87" t="s">
        <v>195</v>
      </c>
      <c r="K6" s="176">
        <v>370000</v>
      </c>
      <c r="L6" s="79">
        <v>48</v>
      </c>
      <c r="M6" s="79">
        <v>0</v>
      </c>
      <c r="N6" s="79">
        <v>139</v>
      </c>
      <c r="O6" s="88">
        <v>18</v>
      </c>
      <c r="P6" s="89">
        <v>0</v>
      </c>
      <c r="Q6" s="90">
        <f>O6+P6</f>
        <v>18</v>
      </c>
      <c r="R6" s="80">
        <f>IFERROR(Q6/N6,"-")</f>
        <v>0.1294964028777</v>
      </c>
      <c r="S6" s="79">
        <v>2</v>
      </c>
      <c r="T6" s="79">
        <v>5</v>
      </c>
      <c r="U6" s="80">
        <f>IFERROR(T6/(Q6),"-")</f>
        <v>0.27777777777778</v>
      </c>
      <c r="V6" s="81">
        <f>IFERROR(K6/SUM(Q6:Q7),"-")</f>
        <v>11212.121212121</v>
      </c>
      <c r="W6" s="82">
        <v>3</v>
      </c>
      <c r="X6" s="80">
        <f>IF(Q6=0,"-",W6/Q6)</f>
        <v>0.16666666666667</v>
      </c>
      <c r="Y6" s="181">
        <v>102000</v>
      </c>
      <c r="Z6" s="182">
        <f>IFERROR(Y6/Q6,"-")</f>
        <v>5666.6666666667</v>
      </c>
      <c r="AA6" s="182">
        <f>IFERROR(Y6/W6,"-")</f>
        <v>34000</v>
      </c>
      <c r="AB6" s="176">
        <f>SUM(Y6:Y7)-SUM(K6:K7)</f>
        <v>-116000</v>
      </c>
      <c r="AC6" s="83">
        <f>SUM(Y6:Y7)/SUM(K6:K7)</f>
        <v>0.68648648648649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0.11111111111111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0.055555555555556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0.22222222222222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0.33333333333333</v>
      </c>
      <c r="BQ6" s="118">
        <v>1</v>
      </c>
      <c r="BR6" s="119">
        <f>IFERROR(BQ6/BO6,"-")</f>
        <v>0.16666666666667</v>
      </c>
      <c r="BS6" s="120">
        <v>52000</v>
      </c>
      <c r="BT6" s="121">
        <f>IFERROR(BS6/BO6,"-")</f>
        <v>8666.6666666667</v>
      </c>
      <c r="BU6" s="122"/>
      <c r="BV6" s="122"/>
      <c r="BW6" s="122">
        <v>1</v>
      </c>
      <c r="BX6" s="123">
        <v>5</v>
      </c>
      <c r="BY6" s="124">
        <f>IF(Q6=0,"",IF(BX6=0,"",(BX6/Q6)))</f>
        <v>0.27777777777778</v>
      </c>
      <c r="BZ6" s="125">
        <v>2</v>
      </c>
      <c r="CA6" s="126">
        <f>IFERROR(BZ6/BX6,"-")</f>
        <v>0.4</v>
      </c>
      <c r="CB6" s="127">
        <v>50000</v>
      </c>
      <c r="CC6" s="128">
        <f>IFERROR(CB6/BX6,"-")</f>
        <v>10000</v>
      </c>
      <c r="CD6" s="129"/>
      <c r="CE6" s="129">
        <v>1</v>
      </c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102000</v>
      </c>
      <c r="CR6" s="138">
        <v>52000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196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127</v>
      </c>
      <c r="M7" s="79">
        <v>78</v>
      </c>
      <c r="N7" s="79">
        <v>43</v>
      </c>
      <c r="O7" s="88">
        <v>15</v>
      </c>
      <c r="P7" s="89">
        <v>0</v>
      </c>
      <c r="Q7" s="90">
        <f>O7+P7</f>
        <v>15</v>
      </c>
      <c r="R7" s="80">
        <f>IFERROR(Q7/N7,"-")</f>
        <v>0.34883720930233</v>
      </c>
      <c r="S7" s="79">
        <v>2</v>
      </c>
      <c r="T7" s="79">
        <v>2</v>
      </c>
      <c r="U7" s="80">
        <f>IFERROR(T7/(Q7),"-")</f>
        <v>0.13333333333333</v>
      </c>
      <c r="V7" s="81"/>
      <c r="W7" s="82">
        <v>4</v>
      </c>
      <c r="X7" s="80">
        <f>IF(Q7=0,"-",W7/Q7)</f>
        <v>0.26666666666667</v>
      </c>
      <c r="Y7" s="181">
        <v>152000</v>
      </c>
      <c r="Z7" s="182">
        <f>IFERROR(Y7/Q7,"-")</f>
        <v>10133.333333333</v>
      </c>
      <c r="AA7" s="182">
        <f>IFERROR(Y7/W7,"-")</f>
        <v>38000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0.066666666666667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7</v>
      </c>
      <c r="BP7" s="117">
        <f>IF(Q7=0,"",IF(BO7=0,"",(BO7/Q7)))</f>
        <v>0.46666666666667</v>
      </c>
      <c r="BQ7" s="118">
        <v>2</v>
      </c>
      <c r="BR7" s="119">
        <f>IFERROR(BQ7/BO7,"-")</f>
        <v>0.28571428571429</v>
      </c>
      <c r="BS7" s="120">
        <v>528000</v>
      </c>
      <c r="BT7" s="121">
        <f>IFERROR(BS7/BO7,"-")</f>
        <v>75428.571428571</v>
      </c>
      <c r="BU7" s="122"/>
      <c r="BV7" s="122"/>
      <c r="BW7" s="122">
        <v>2</v>
      </c>
      <c r="BX7" s="123">
        <v>6</v>
      </c>
      <c r="BY7" s="124">
        <f>IF(Q7=0,"",IF(BX7=0,"",(BX7/Q7)))</f>
        <v>0.4</v>
      </c>
      <c r="BZ7" s="125">
        <v>2</v>
      </c>
      <c r="CA7" s="126">
        <f>IFERROR(BZ7/BX7,"-")</f>
        <v>0.33333333333333</v>
      </c>
      <c r="CB7" s="127">
        <v>59000</v>
      </c>
      <c r="CC7" s="128">
        <f>IFERROR(CB7/BX7,"-")</f>
        <v>9833.3333333333</v>
      </c>
      <c r="CD7" s="129">
        <v>1</v>
      </c>
      <c r="CE7" s="129"/>
      <c r="CF7" s="129">
        <v>1</v>
      </c>
      <c r="CG7" s="130">
        <v>1</v>
      </c>
      <c r="CH7" s="131">
        <f>IF(Q7=0,"",IF(CG7=0,"",(CG7/Q7)))</f>
        <v>0.066666666666667</v>
      </c>
      <c r="CI7" s="132">
        <v>1</v>
      </c>
      <c r="CJ7" s="133">
        <f>IFERROR(CI7/CG7,"-")</f>
        <v>1</v>
      </c>
      <c r="CK7" s="134">
        <v>50000</v>
      </c>
      <c r="CL7" s="135">
        <f>IFERROR(CK7/CG7,"-")</f>
        <v>50000</v>
      </c>
      <c r="CM7" s="136"/>
      <c r="CN7" s="136"/>
      <c r="CO7" s="136">
        <v>1</v>
      </c>
      <c r="CP7" s="137">
        <v>4</v>
      </c>
      <c r="CQ7" s="138">
        <v>152000</v>
      </c>
      <c r="CR7" s="138">
        <v>485000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1.45</v>
      </c>
      <c r="B8" s="184" t="s">
        <v>197</v>
      </c>
      <c r="C8" s="184" t="s">
        <v>58</v>
      </c>
      <c r="D8" s="184" t="s">
        <v>198</v>
      </c>
      <c r="E8" s="184" t="s">
        <v>199</v>
      </c>
      <c r="F8" s="184" t="s">
        <v>200</v>
      </c>
      <c r="G8" s="184" t="s">
        <v>77</v>
      </c>
      <c r="H8" s="87" t="s">
        <v>201</v>
      </c>
      <c r="I8" s="87" t="s">
        <v>202</v>
      </c>
      <c r="J8" s="87" t="s">
        <v>203</v>
      </c>
      <c r="K8" s="176">
        <v>200000</v>
      </c>
      <c r="L8" s="79">
        <v>13</v>
      </c>
      <c r="M8" s="79">
        <v>0</v>
      </c>
      <c r="N8" s="79">
        <v>69</v>
      </c>
      <c r="O8" s="88">
        <v>8</v>
      </c>
      <c r="P8" s="89">
        <v>0</v>
      </c>
      <c r="Q8" s="90">
        <f>O8+P8</f>
        <v>8</v>
      </c>
      <c r="R8" s="80">
        <f>IFERROR(Q8/N8,"-")</f>
        <v>0.11594202898551</v>
      </c>
      <c r="S8" s="79">
        <v>1</v>
      </c>
      <c r="T8" s="79">
        <v>5</v>
      </c>
      <c r="U8" s="80">
        <f>IFERROR(T8/(Q8),"-")</f>
        <v>0.625</v>
      </c>
      <c r="V8" s="81">
        <f>IFERROR(K8/SUM(Q8:Q11),"-")</f>
        <v>8695.652173913</v>
      </c>
      <c r="W8" s="82">
        <v>1</v>
      </c>
      <c r="X8" s="80">
        <f>IF(Q8=0,"-",W8/Q8)</f>
        <v>0.125</v>
      </c>
      <c r="Y8" s="181">
        <v>65000</v>
      </c>
      <c r="Z8" s="182">
        <f>IFERROR(Y8/Q8,"-")</f>
        <v>8125</v>
      </c>
      <c r="AA8" s="182">
        <f>IFERROR(Y8/W8,"-")</f>
        <v>65000</v>
      </c>
      <c r="AB8" s="176">
        <f>SUM(Y8:Y11)-SUM(K8:K11)</f>
        <v>90000</v>
      </c>
      <c r="AC8" s="83">
        <f>SUM(Y8:Y11)/SUM(K8:K11)</f>
        <v>1.45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0.375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3</v>
      </c>
      <c r="BY8" s="124">
        <f>IF(Q8=0,"",IF(BX8=0,"",(BX8/Q8)))</f>
        <v>0.375</v>
      </c>
      <c r="BZ8" s="125">
        <v>1</v>
      </c>
      <c r="CA8" s="126">
        <f>IFERROR(BZ8/BX8,"-")</f>
        <v>0.33333333333333</v>
      </c>
      <c r="CB8" s="127">
        <v>65000</v>
      </c>
      <c r="CC8" s="128">
        <f>IFERROR(CB8/BX8,"-")</f>
        <v>21666.666666667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65000</v>
      </c>
      <c r="CR8" s="138">
        <v>65000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204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35</v>
      </c>
      <c r="M9" s="79">
        <v>22</v>
      </c>
      <c r="N9" s="79">
        <v>10</v>
      </c>
      <c r="O9" s="88">
        <v>3</v>
      </c>
      <c r="P9" s="89">
        <v>1</v>
      </c>
      <c r="Q9" s="90">
        <f>O9+P9</f>
        <v>4</v>
      </c>
      <c r="R9" s="80">
        <f>IFERROR(Q9/N9,"-")</f>
        <v>0.4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205</v>
      </c>
      <c r="C10" s="184" t="s">
        <v>58</v>
      </c>
      <c r="D10" s="184" t="s">
        <v>198</v>
      </c>
      <c r="E10" s="184" t="s">
        <v>206</v>
      </c>
      <c r="F10" s="184" t="s">
        <v>207</v>
      </c>
      <c r="G10" s="184" t="s">
        <v>61</v>
      </c>
      <c r="H10" s="87" t="s">
        <v>201</v>
      </c>
      <c r="I10" s="87" t="s">
        <v>202</v>
      </c>
      <c r="J10" s="87"/>
      <c r="K10" s="176"/>
      <c r="L10" s="79">
        <v>8</v>
      </c>
      <c r="M10" s="79">
        <v>0</v>
      </c>
      <c r="N10" s="79">
        <v>58</v>
      </c>
      <c r="O10" s="88">
        <v>4</v>
      </c>
      <c r="P10" s="89">
        <v>0</v>
      </c>
      <c r="Q10" s="90">
        <f>O10+P10</f>
        <v>4</v>
      </c>
      <c r="R10" s="80">
        <f>IFERROR(Q10/N10,"-")</f>
        <v>0.068965517241379</v>
      </c>
      <c r="S10" s="79">
        <v>1</v>
      </c>
      <c r="T10" s="79">
        <v>0</v>
      </c>
      <c r="U10" s="80">
        <f>IFERROR(T10/(Q10),"-")</f>
        <v>0</v>
      </c>
      <c r="V10" s="81"/>
      <c r="W10" s="82">
        <v>1</v>
      </c>
      <c r="X10" s="80">
        <f>IF(Q10=0,"-",W10/Q10)</f>
        <v>0.25</v>
      </c>
      <c r="Y10" s="181">
        <v>225000</v>
      </c>
      <c r="Z10" s="182">
        <f>IFERROR(Y10/Q10,"-")</f>
        <v>56250</v>
      </c>
      <c r="AA10" s="182">
        <f>IFERROR(Y10/W10,"-")</f>
        <v>225000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0.5</v>
      </c>
      <c r="BQ10" s="118">
        <v>1</v>
      </c>
      <c r="BR10" s="119">
        <f>IFERROR(BQ10/BO10,"-")</f>
        <v>0.5</v>
      </c>
      <c r="BS10" s="120">
        <v>225000</v>
      </c>
      <c r="BT10" s="121">
        <f>IFERROR(BS10/BO10,"-")</f>
        <v>112500</v>
      </c>
      <c r="BU10" s="122"/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225000</v>
      </c>
      <c r="CR10" s="138">
        <v>225000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208</v>
      </c>
      <c r="C11" s="184" t="s">
        <v>58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46</v>
      </c>
      <c r="M11" s="79">
        <v>27</v>
      </c>
      <c r="N11" s="79">
        <v>10</v>
      </c>
      <c r="O11" s="88">
        <v>7</v>
      </c>
      <c r="P11" s="89">
        <v>0</v>
      </c>
      <c r="Q11" s="90">
        <f>O11+P11</f>
        <v>7</v>
      </c>
      <c r="R11" s="80">
        <f>IFERROR(Q11/N11,"-")</f>
        <v>0.7</v>
      </c>
      <c r="S11" s="79">
        <v>0</v>
      </c>
      <c r="T11" s="79">
        <v>1</v>
      </c>
      <c r="U11" s="80">
        <f>IFERROR(T11/(Q11),"-")</f>
        <v>0.14285714285714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0.42857142857143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0.28571428571429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0.14285714285714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0.14285714285714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0.381</v>
      </c>
      <c r="B12" s="184" t="s">
        <v>209</v>
      </c>
      <c r="C12" s="184" t="s">
        <v>210</v>
      </c>
      <c r="D12" s="184" t="s">
        <v>211</v>
      </c>
      <c r="E12" s="184" t="s">
        <v>212</v>
      </c>
      <c r="F12" s="184"/>
      <c r="G12" s="184" t="s">
        <v>77</v>
      </c>
      <c r="H12" s="87" t="s">
        <v>213</v>
      </c>
      <c r="I12" s="87" t="s">
        <v>214</v>
      </c>
      <c r="J12" s="87" t="s">
        <v>215</v>
      </c>
      <c r="K12" s="176">
        <v>65000</v>
      </c>
      <c r="L12" s="79">
        <v>14</v>
      </c>
      <c r="M12" s="79">
        <v>0</v>
      </c>
      <c r="N12" s="79">
        <v>35</v>
      </c>
      <c r="O12" s="88">
        <v>7</v>
      </c>
      <c r="P12" s="89">
        <v>0</v>
      </c>
      <c r="Q12" s="90">
        <f>O12+P12</f>
        <v>7</v>
      </c>
      <c r="R12" s="80">
        <f>IFERROR(Q12/N12,"-")</f>
        <v>0.2</v>
      </c>
      <c r="S12" s="79">
        <v>0</v>
      </c>
      <c r="T12" s="79">
        <v>1</v>
      </c>
      <c r="U12" s="80">
        <f>IFERROR(T12/(Q12),"-")</f>
        <v>0.14285714285714</v>
      </c>
      <c r="V12" s="81">
        <f>IFERROR(K12/SUM(Q12:Q13),"-")</f>
        <v>4062.5</v>
      </c>
      <c r="W12" s="82">
        <v>1</v>
      </c>
      <c r="X12" s="80">
        <f>IF(Q12=0,"-",W12/Q12)</f>
        <v>0.14285714285714</v>
      </c>
      <c r="Y12" s="181">
        <v>14765</v>
      </c>
      <c r="Z12" s="182">
        <f>IFERROR(Y12/Q12,"-")</f>
        <v>2109.2857142857</v>
      </c>
      <c r="AA12" s="182">
        <f>IFERROR(Y12/W12,"-")</f>
        <v>14765</v>
      </c>
      <c r="AB12" s="176">
        <f>SUM(Y12:Y13)-SUM(K12:K13)</f>
        <v>-40235</v>
      </c>
      <c r="AC12" s="83">
        <f>SUM(Y12:Y13)/SUM(K12:K13)</f>
        <v>0.381</v>
      </c>
      <c r="AD12" s="77"/>
      <c r="AE12" s="91">
        <v>1</v>
      </c>
      <c r="AF12" s="92">
        <f>IF(Q12=0,"",IF(AE12=0,"",(AE12/Q12)))</f>
        <v>0.14285714285714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3</v>
      </c>
      <c r="AO12" s="98">
        <f>IF(Q12=0,"",IF(AN12=0,"",(AN12/Q12)))</f>
        <v>0.42857142857143</v>
      </c>
      <c r="AP12" s="97">
        <v>1</v>
      </c>
      <c r="AQ12" s="99">
        <f>IFERROR(AP12/AN12,"-")</f>
        <v>0.33333333333333</v>
      </c>
      <c r="AR12" s="100">
        <v>14765</v>
      </c>
      <c r="AS12" s="101">
        <f>IFERROR(AR12/AN12,"-")</f>
        <v>4921.6666666667</v>
      </c>
      <c r="AT12" s="102"/>
      <c r="AU12" s="102"/>
      <c r="AV12" s="102">
        <v>1</v>
      </c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0.28571428571429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0.14285714285714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14765</v>
      </c>
      <c r="CR12" s="138">
        <v>14765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216</v>
      </c>
      <c r="C13" s="184" t="s">
        <v>210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40</v>
      </c>
      <c r="M13" s="79">
        <v>22</v>
      </c>
      <c r="N13" s="79">
        <v>15</v>
      </c>
      <c r="O13" s="88">
        <v>9</v>
      </c>
      <c r="P13" s="89">
        <v>0</v>
      </c>
      <c r="Q13" s="90">
        <f>O13+P13</f>
        <v>9</v>
      </c>
      <c r="R13" s="80">
        <f>IFERROR(Q13/N13,"-")</f>
        <v>0.6</v>
      </c>
      <c r="S13" s="79">
        <v>0</v>
      </c>
      <c r="T13" s="79">
        <v>3</v>
      </c>
      <c r="U13" s="80">
        <f>IFERROR(T13/(Q13),"-")</f>
        <v>0.33333333333333</v>
      </c>
      <c r="V13" s="81"/>
      <c r="W13" s="82">
        <v>1</v>
      </c>
      <c r="X13" s="80">
        <f>IF(Q13=0,"-",W13/Q13)</f>
        <v>0.11111111111111</v>
      </c>
      <c r="Y13" s="181">
        <v>10000</v>
      </c>
      <c r="Z13" s="182">
        <f>IFERROR(Y13/Q13,"-")</f>
        <v>1111.1111111111</v>
      </c>
      <c r="AA13" s="182">
        <f>IFERROR(Y13/W13,"-")</f>
        <v>10000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2</v>
      </c>
      <c r="AX13" s="104">
        <f>IF(Q13=0,"",IF(AW13=0,"",(AW13/Q13)))</f>
        <v>0.22222222222222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4</v>
      </c>
      <c r="BG13" s="110">
        <f>IF(Q13=0,"",IF(BF13=0,"",(BF13/Q13)))</f>
        <v>0.44444444444444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0.22222222222222</v>
      </c>
      <c r="BQ13" s="118">
        <v>1</v>
      </c>
      <c r="BR13" s="119">
        <f>IFERROR(BQ13/BO13,"-")</f>
        <v>0.5</v>
      </c>
      <c r="BS13" s="120">
        <v>10000</v>
      </c>
      <c r="BT13" s="121">
        <f>IFERROR(BS13/BO13,"-")</f>
        <v>5000</v>
      </c>
      <c r="BU13" s="122">
        <v>1</v>
      </c>
      <c r="BV13" s="122"/>
      <c r="BW13" s="122"/>
      <c r="BX13" s="123">
        <v>1</v>
      </c>
      <c r="BY13" s="124">
        <f>IF(Q13=0,"",IF(BX13=0,"",(BX13/Q13)))</f>
        <v>0.11111111111111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10000</v>
      </c>
      <c r="CR13" s="138">
        <v>10000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1.0161333333333</v>
      </c>
      <c r="B14" s="184" t="s">
        <v>217</v>
      </c>
      <c r="C14" s="184" t="s">
        <v>210</v>
      </c>
      <c r="D14" s="184" t="s">
        <v>211</v>
      </c>
      <c r="E14" s="184" t="s">
        <v>218</v>
      </c>
      <c r="F14" s="184"/>
      <c r="G14" s="184" t="s">
        <v>77</v>
      </c>
      <c r="H14" s="87" t="s">
        <v>219</v>
      </c>
      <c r="I14" s="87" t="s">
        <v>220</v>
      </c>
      <c r="J14" s="87" t="s">
        <v>221</v>
      </c>
      <c r="K14" s="176">
        <v>75000</v>
      </c>
      <c r="L14" s="79">
        <v>9</v>
      </c>
      <c r="M14" s="79">
        <v>0</v>
      </c>
      <c r="N14" s="79">
        <v>37</v>
      </c>
      <c r="O14" s="88">
        <v>6</v>
      </c>
      <c r="P14" s="89">
        <v>0</v>
      </c>
      <c r="Q14" s="90">
        <f>O14+P14</f>
        <v>6</v>
      </c>
      <c r="R14" s="80">
        <f>IFERROR(Q14/N14,"-")</f>
        <v>0.16216216216216</v>
      </c>
      <c r="S14" s="79">
        <v>0</v>
      </c>
      <c r="T14" s="79">
        <v>2</v>
      </c>
      <c r="U14" s="80">
        <f>IFERROR(T14/(Q14),"-")</f>
        <v>0.33333333333333</v>
      </c>
      <c r="V14" s="81">
        <f>IFERROR(K14/SUM(Q14:Q15),"-")</f>
        <v>3947.3684210526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1210</v>
      </c>
      <c r="AC14" s="83">
        <f>SUM(Y14:Y15)/SUM(K14:K15)</f>
        <v>1.0161333333333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2</v>
      </c>
      <c r="AO14" s="98">
        <f>IF(Q14=0,"",IF(AN14=0,"",(AN14/Q14)))</f>
        <v>0.33333333333333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0.16666666666667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222</v>
      </c>
      <c r="C15" s="184" t="s">
        <v>210</v>
      </c>
      <c r="D15" s="184"/>
      <c r="E15" s="184"/>
      <c r="F15" s="184"/>
      <c r="G15" s="184" t="s">
        <v>74</v>
      </c>
      <c r="H15" s="87"/>
      <c r="I15" s="87"/>
      <c r="J15" s="87"/>
      <c r="K15" s="176"/>
      <c r="L15" s="79">
        <v>67</v>
      </c>
      <c r="M15" s="79">
        <v>44</v>
      </c>
      <c r="N15" s="79">
        <v>34</v>
      </c>
      <c r="O15" s="88">
        <v>13</v>
      </c>
      <c r="P15" s="89">
        <v>0</v>
      </c>
      <c r="Q15" s="90">
        <f>O15+P15</f>
        <v>13</v>
      </c>
      <c r="R15" s="80">
        <f>IFERROR(Q15/N15,"-")</f>
        <v>0.38235294117647</v>
      </c>
      <c r="S15" s="79">
        <v>1</v>
      </c>
      <c r="T15" s="79">
        <v>3</v>
      </c>
      <c r="U15" s="80">
        <f>IFERROR(T15/(Q15),"-")</f>
        <v>0.23076923076923</v>
      </c>
      <c r="V15" s="81"/>
      <c r="W15" s="82">
        <v>4</v>
      </c>
      <c r="X15" s="80">
        <f>IF(Q15=0,"-",W15/Q15)</f>
        <v>0.30769230769231</v>
      </c>
      <c r="Y15" s="181">
        <v>76210</v>
      </c>
      <c r="Z15" s="182">
        <f>IFERROR(Y15/Q15,"-")</f>
        <v>5862.3076923077</v>
      </c>
      <c r="AA15" s="182">
        <f>IFERROR(Y15/W15,"-")</f>
        <v>19052.5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6</v>
      </c>
      <c r="BG15" s="110">
        <f>IF(Q15=0,"",IF(BF15=0,"",(BF15/Q15)))</f>
        <v>0.46153846153846</v>
      </c>
      <c r="BH15" s="109">
        <v>1</v>
      </c>
      <c r="BI15" s="111">
        <f>IFERROR(BH15/BF15,"-")</f>
        <v>0.16666666666667</v>
      </c>
      <c r="BJ15" s="112">
        <v>10000</v>
      </c>
      <c r="BK15" s="113">
        <f>IFERROR(BJ15/BF15,"-")</f>
        <v>1666.6666666667</v>
      </c>
      <c r="BL15" s="114"/>
      <c r="BM15" s="114">
        <v>1</v>
      </c>
      <c r="BN15" s="114"/>
      <c r="BO15" s="116">
        <v>5</v>
      </c>
      <c r="BP15" s="117">
        <f>IF(Q15=0,"",IF(BO15=0,"",(BO15/Q15)))</f>
        <v>0.38461538461538</v>
      </c>
      <c r="BQ15" s="118">
        <v>3</v>
      </c>
      <c r="BR15" s="119">
        <f>IFERROR(BQ15/BO15,"-")</f>
        <v>0.6</v>
      </c>
      <c r="BS15" s="120">
        <v>66210</v>
      </c>
      <c r="BT15" s="121">
        <f>IFERROR(BS15/BO15,"-")</f>
        <v>13242</v>
      </c>
      <c r="BU15" s="122">
        <v>1</v>
      </c>
      <c r="BV15" s="122">
        <v>1</v>
      </c>
      <c r="BW15" s="122">
        <v>1</v>
      </c>
      <c r="BX15" s="123">
        <v>2</v>
      </c>
      <c r="BY15" s="124">
        <f>IF(Q15=0,"",IF(BX15=0,"",(BX15/Q15)))</f>
        <v>0.15384615384615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4</v>
      </c>
      <c r="CQ15" s="138">
        <v>76210</v>
      </c>
      <c r="CR15" s="138">
        <v>55000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11.16</v>
      </c>
      <c r="B16" s="184" t="s">
        <v>223</v>
      </c>
      <c r="C16" s="184" t="s">
        <v>210</v>
      </c>
      <c r="D16" s="184" t="s">
        <v>211</v>
      </c>
      <c r="E16" s="184" t="s">
        <v>224</v>
      </c>
      <c r="F16" s="184"/>
      <c r="G16" s="184" t="s">
        <v>77</v>
      </c>
      <c r="H16" s="87" t="s">
        <v>225</v>
      </c>
      <c r="I16" s="87" t="s">
        <v>194</v>
      </c>
      <c r="J16" s="87" t="s">
        <v>203</v>
      </c>
      <c r="K16" s="176">
        <v>125000</v>
      </c>
      <c r="L16" s="79">
        <v>8</v>
      </c>
      <c r="M16" s="79">
        <v>0</v>
      </c>
      <c r="N16" s="79">
        <v>33</v>
      </c>
      <c r="O16" s="88">
        <v>6</v>
      </c>
      <c r="P16" s="89">
        <v>0</v>
      </c>
      <c r="Q16" s="90">
        <f>O16+P16</f>
        <v>6</v>
      </c>
      <c r="R16" s="80">
        <f>IFERROR(Q16/N16,"-")</f>
        <v>0.18181818181818</v>
      </c>
      <c r="S16" s="79">
        <v>1</v>
      </c>
      <c r="T16" s="79">
        <v>2</v>
      </c>
      <c r="U16" s="80">
        <f>IFERROR(T16/(Q16),"-")</f>
        <v>0.33333333333333</v>
      </c>
      <c r="V16" s="81">
        <f>IFERROR(K16/SUM(Q16:Q17),"-")</f>
        <v>6578.9473684211</v>
      </c>
      <c r="W16" s="82">
        <v>2</v>
      </c>
      <c r="X16" s="80">
        <f>IF(Q16=0,"-",W16/Q16)</f>
        <v>0.33333333333333</v>
      </c>
      <c r="Y16" s="181">
        <v>67000</v>
      </c>
      <c r="Z16" s="182">
        <f>IFERROR(Y16/Q16,"-")</f>
        <v>11166.666666667</v>
      </c>
      <c r="AA16" s="182">
        <f>IFERROR(Y16/W16,"-")</f>
        <v>33500</v>
      </c>
      <c r="AB16" s="176">
        <f>SUM(Y16:Y17)-SUM(K16:K17)</f>
        <v>1270000</v>
      </c>
      <c r="AC16" s="83">
        <f>SUM(Y16:Y17)/SUM(K16:K17)</f>
        <v>11.16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0.33333333333333</v>
      </c>
      <c r="BQ16" s="118">
        <v>1</v>
      </c>
      <c r="BR16" s="119">
        <f>IFERROR(BQ16/BO16,"-")</f>
        <v>0.5</v>
      </c>
      <c r="BS16" s="120">
        <v>37000</v>
      </c>
      <c r="BT16" s="121">
        <f>IFERROR(BS16/BO16,"-")</f>
        <v>18500</v>
      </c>
      <c r="BU16" s="122"/>
      <c r="BV16" s="122"/>
      <c r="BW16" s="122">
        <v>1</v>
      </c>
      <c r="BX16" s="123">
        <v>2</v>
      </c>
      <c r="BY16" s="124">
        <f>IF(Q16=0,"",IF(BX16=0,"",(BX16/Q16)))</f>
        <v>0.33333333333333</v>
      </c>
      <c r="BZ16" s="125">
        <v>1</v>
      </c>
      <c r="CA16" s="126">
        <f>IFERROR(BZ16/BX16,"-")</f>
        <v>0.5</v>
      </c>
      <c r="CB16" s="127">
        <v>30000</v>
      </c>
      <c r="CC16" s="128">
        <f>IFERROR(CB16/BX16,"-")</f>
        <v>15000</v>
      </c>
      <c r="CD16" s="129"/>
      <c r="CE16" s="129"/>
      <c r="CF16" s="129">
        <v>1</v>
      </c>
      <c r="CG16" s="130">
        <v>1</v>
      </c>
      <c r="CH16" s="131">
        <f>IF(Q16=0,"",IF(CG16=0,"",(CG16/Q16)))</f>
        <v>0.16666666666667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2</v>
      </c>
      <c r="CQ16" s="138">
        <v>67000</v>
      </c>
      <c r="CR16" s="138">
        <v>37000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226</v>
      </c>
      <c r="C17" s="184" t="s">
        <v>210</v>
      </c>
      <c r="D17" s="184"/>
      <c r="E17" s="184"/>
      <c r="F17" s="184"/>
      <c r="G17" s="184" t="s">
        <v>74</v>
      </c>
      <c r="H17" s="87"/>
      <c r="I17" s="87"/>
      <c r="J17" s="87"/>
      <c r="K17" s="176"/>
      <c r="L17" s="79">
        <v>88</v>
      </c>
      <c r="M17" s="79">
        <v>40</v>
      </c>
      <c r="N17" s="79">
        <v>21</v>
      </c>
      <c r="O17" s="88">
        <v>13</v>
      </c>
      <c r="P17" s="89">
        <v>0</v>
      </c>
      <c r="Q17" s="90">
        <f>O17+P17</f>
        <v>13</v>
      </c>
      <c r="R17" s="80">
        <f>IFERROR(Q17/N17,"-")</f>
        <v>0.61904761904762</v>
      </c>
      <c r="S17" s="79">
        <v>4</v>
      </c>
      <c r="T17" s="79">
        <v>1</v>
      </c>
      <c r="U17" s="80">
        <f>IFERROR(T17/(Q17),"-")</f>
        <v>0.076923076923077</v>
      </c>
      <c r="V17" s="81"/>
      <c r="W17" s="82">
        <v>5</v>
      </c>
      <c r="X17" s="80">
        <f>IF(Q17=0,"-",W17/Q17)</f>
        <v>0.38461538461538</v>
      </c>
      <c r="Y17" s="181">
        <v>1328000</v>
      </c>
      <c r="Z17" s="182">
        <f>IFERROR(Y17/Q17,"-")</f>
        <v>102153.84615385</v>
      </c>
      <c r="AA17" s="182">
        <f>IFERROR(Y17/W17,"-")</f>
        <v>265600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0.076923076923077</v>
      </c>
      <c r="AY17" s="103">
        <v>1</v>
      </c>
      <c r="AZ17" s="105">
        <f>IFERROR(AY17/AW17,"-")</f>
        <v>1</v>
      </c>
      <c r="BA17" s="106">
        <v>6000</v>
      </c>
      <c r="BB17" s="107">
        <f>IFERROR(BA17/AW17,"-")</f>
        <v>6000</v>
      </c>
      <c r="BC17" s="108"/>
      <c r="BD17" s="108">
        <v>1</v>
      </c>
      <c r="BE17" s="108"/>
      <c r="BF17" s="109">
        <v>2</v>
      </c>
      <c r="BG17" s="110">
        <f>IF(Q17=0,"",IF(BF17=0,"",(BF17/Q17)))</f>
        <v>0.15384615384615</v>
      </c>
      <c r="BH17" s="109">
        <v>1</v>
      </c>
      <c r="BI17" s="111">
        <f>IFERROR(BH17/BF17,"-")</f>
        <v>0.5</v>
      </c>
      <c r="BJ17" s="112">
        <v>629000</v>
      </c>
      <c r="BK17" s="113">
        <f>IFERROR(BJ17/BF17,"-")</f>
        <v>314500</v>
      </c>
      <c r="BL17" s="114"/>
      <c r="BM17" s="114"/>
      <c r="BN17" s="114">
        <v>1</v>
      </c>
      <c r="BO17" s="116">
        <v>4</v>
      </c>
      <c r="BP17" s="117">
        <f>IF(Q17=0,"",IF(BO17=0,"",(BO17/Q17)))</f>
        <v>0.30769230769231</v>
      </c>
      <c r="BQ17" s="118">
        <v>2</v>
      </c>
      <c r="BR17" s="119">
        <f>IFERROR(BQ17/BO17,"-")</f>
        <v>0.5</v>
      </c>
      <c r="BS17" s="120">
        <v>655000</v>
      </c>
      <c r="BT17" s="121">
        <f>IFERROR(BS17/BO17,"-")</f>
        <v>163750</v>
      </c>
      <c r="BU17" s="122"/>
      <c r="BV17" s="122"/>
      <c r="BW17" s="122">
        <v>2</v>
      </c>
      <c r="BX17" s="123">
        <v>6</v>
      </c>
      <c r="BY17" s="124">
        <f>IF(Q17=0,"",IF(BX17=0,"",(BX17/Q17)))</f>
        <v>0.46153846153846</v>
      </c>
      <c r="BZ17" s="125">
        <v>2</v>
      </c>
      <c r="CA17" s="126">
        <f>IFERROR(BZ17/BX17,"-")</f>
        <v>0.33333333333333</v>
      </c>
      <c r="CB17" s="127">
        <v>44000</v>
      </c>
      <c r="CC17" s="128">
        <f>IFERROR(CB17/BX17,"-")</f>
        <v>7333.3333333333</v>
      </c>
      <c r="CD17" s="129"/>
      <c r="CE17" s="129"/>
      <c r="CF17" s="129">
        <v>2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5</v>
      </c>
      <c r="CQ17" s="138">
        <v>1328000</v>
      </c>
      <c r="CR17" s="138">
        <v>640000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2.4430838323353</v>
      </c>
      <c r="B20" s="39"/>
      <c r="C20" s="39"/>
      <c r="D20" s="39"/>
      <c r="E20" s="39"/>
      <c r="F20" s="39"/>
      <c r="G20" s="39"/>
      <c r="H20" s="40" t="s">
        <v>227</v>
      </c>
      <c r="I20" s="40"/>
      <c r="J20" s="40"/>
      <c r="K20" s="179">
        <f>SUM(K6:K19)</f>
        <v>835000</v>
      </c>
      <c r="L20" s="41">
        <f>SUM(L6:L19)</f>
        <v>503</v>
      </c>
      <c r="M20" s="41">
        <f>SUM(M6:M19)</f>
        <v>233</v>
      </c>
      <c r="N20" s="41">
        <f>SUM(N6:N19)</f>
        <v>504</v>
      </c>
      <c r="O20" s="41">
        <f>SUM(O6:O19)</f>
        <v>109</v>
      </c>
      <c r="P20" s="41">
        <f>SUM(P6:P19)</f>
        <v>1</v>
      </c>
      <c r="Q20" s="41">
        <f>SUM(Q6:Q19)</f>
        <v>110</v>
      </c>
      <c r="R20" s="42">
        <f>IFERROR(Q20/N20,"-")</f>
        <v>0.21825396825397</v>
      </c>
      <c r="S20" s="76">
        <f>SUM(S6:S19)</f>
        <v>13</v>
      </c>
      <c r="T20" s="76">
        <f>SUM(T6:T19)</f>
        <v>25</v>
      </c>
      <c r="U20" s="42">
        <f>IFERROR(S20/Q20,"-")</f>
        <v>0.11818181818182</v>
      </c>
      <c r="V20" s="43">
        <f>IFERROR(K20/Q20,"-")</f>
        <v>7590.9090909091</v>
      </c>
      <c r="W20" s="44">
        <f>SUM(W6:W19)</f>
        <v>22</v>
      </c>
      <c r="X20" s="42">
        <f>IFERROR(W20/Q20,"-")</f>
        <v>0.2</v>
      </c>
      <c r="Y20" s="179">
        <f>SUM(Y6:Y19)</f>
        <v>2039975</v>
      </c>
      <c r="Z20" s="179">
        <f>IFERROR(Y20/Q20,"-")</f>
        <v>18545.227272727</v>
      </c>
      <c r="AA20" s="179">
        <f>IFERROR(Y20/W20,"-")</f>
        <v>92726.136363636</v>
      </c>
      <c r="AB20" s="179">
        <f>Y20-K20</f>
        <v>1204975</v>
      </c>
      <c r="AC20" s="45">
        <f>Y20/K20</f>
        <v>2.4430838323353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0.33297297297297</v>
      </c>
      <c r="B6" s="184" t="s">
        <v>229</v>
      </c>
      <c r="C6" s="184" t="s">
        <v>210</v>
      </c>
      <c r="D6" s="184" t="s">
        <v>230</v>
      </c>
      <c r="E6" s="184" t="s">
        <v>231</v>
      </c>
      <c r="F6" s="184" t="s">
        <v>232</v>
      </c>
      <c r="G6" s="184" t="s">
        <v>77</v>
      </c>
      <c r="H6" s="87" t="s">
        <v>233</v>
      </c>
      <c r="I6" s="87" t="s">
        <v>234</v>
      </c>
      <c r="J6" s="185" t="s">
        <v>150</v>
      </c>
      <c r="K6" s="176">
        <v>185000</v>
      </c>
      <c r="L6" s="79">
        <v>36</v>
      </c>
      <c r="M6" s="79">
        <v>0</v>
      </c>
      <c r="N6" s="79">
        <v>196</v>
      </c>
      <c r="O6" s="88">
        <v>15</v>
      </c>
      <c r="P6" s="89">
        <v>0</v>
      </c>
      <c r="Q6" s="90">
        <f>O6+P6</f>
        <v>15</v>
      </c>
      <c r="R6" s="80">
        <f>IFERROR(Q6/N6,"-")</f>
        <v>0.076530612244898</v>
      </c>
      <c r="S6" s="79">
        <v>2</v>
      </c>
      <c r="T6" s="79">
        <v>4</v>
      </c>
      <c r="U6" s="80">
        <f>IFERROR(T6/(Q6),"-")</f>
        <v>0.26666666666667</v>
      </c>
      <c r="V6" s="81">
        <f>IFERROR(K6/SUM(Q6:Q7),"-")</f>
        <v>1850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-123400</v>
      </c>
      <c r="AC6" s="83">
        <f>SUM(Y6:Y7)/SUM(K6:K7)</f>
        <v>0.33297297297297</v>
      </c>
      <c r="AD6" s="77"/>
      <c r="AE6" s="91">
        <v>1</v>
      </c>
      <c r="AF6" s="92">
        <f>IF(Q6=0,"",IF(AE6=0,"",(AE6/Q6)))</f>
        <v>0.066666666666667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5</v>
      </c>
      <c r="AO6" s="98">
        <f>IF(Q6=0,"",IF(AN6=0,"",(AN6/Q6)))</f>
        <v>0.33333333333333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0.13333333333333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235</v>
      </c>
      <c r="C7" s="184" t="s">
        <v>210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377</v>
      </c>
      <c r="M7" s="79">
        <v>232</v>
      </c>
      <c r="N7" s="79">
        <v>203</v>
      </c>
      <c r="O7" s="88">
        <v>83</v>
      </c>
      <c r="P7" s="89">
        <v>2</v>
      </c>
      <c r="Q7" s="90">
        <f>O7+P7</f>
        <v>85</v>
      </c>
      <c r="R7" s="80">
        <f>IFERROR(Q7/N7,"-")</f>
        <v>0.41871921182266</v>
      </c>
      <c r="S7" s="79">
        <v>6</v>
      </c>
      <c r="T7" s="79">
        <v>5</v>
      </c>
      <c r="U7" s="80">
        <f>IFERROR(T7/(Q7),"-")</f>
        <v>0.058823529411765</v>
      </c>
      <c r="V7" s="81"/>
      <c r="W7" s="82">
        <v>4</v>
      </c>
      <c r="X7" s="80">
        <f>IF(Q7=0,"-",W7/Q7)</f>
        <v>0.047058823529412</v>
      </c>
      <c r="Y7" s="181">
        <v>61600</v>
      </c>
      <c r="Z7" s="182">
        <f>IFERROR(Y7/Q7,"-")</f>
        <v>724.70588235294</v>
      </c>
      <c r="AA7" s="182">
        <f>IFERROR(Y7/W7,"-")</f>
        <v>15400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19</v>
      </c>
      <c r="AO7" s="98">
        <f>IF(Q7=0,"",IF(AN7=0,"",(AN7/Q7)))</f>
        <v>0.22352941176471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11</v>
      </c>
      <c r="AX7" s="104">
        <f>IF(Q7=0,"",IF(AW7=0,"",(AW7/Q7)))</f>
        <v>0.12941176470588</v>
      </c>
      <c r="AY7" s="103">
        <v>1</v>
      </c>
      <c r="AZ7" s="105">
        <f>IFERROR(AY7/AW7,"-")</f>
        <v>0.090909090909091</v>
      </c>
      <c r="BA7" s="106">
        <v>600</v>
      </c>
      <c r="BB7" s="107">
        <f>IFERROR(BA7/AW7,"-")</f>
        <v>54.545454545455</v>
      </c>
      <c r="BC7" s="108">
        <v>1</v>
      </c>
      <c r="BD7" s="108"/>
      <c r="BE7" s="108"/>
      <c r="BF7" s="109">
        <v>17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20</v>
      </c>
      <c r="BP7" s="117">
        <f>IF(Q7=0,"",IF(BO7=0,"",(BO7/Q7)))</f>
        <v>0.23529411764706</v>
      </c>
      <c r="BQ7" s="118">
        <v>2</v>
      </c>
      <c r="BR7" s="119">
        <f>IFERROR(BQ7/BO7,"-")</f>
        <v>0.1</v>
      </c>
      <c r="BS7" s="120">
        <v>46000</v>
      </c>
      <c r="BT7" s="121">
        <f>IFERROR(BS7/BO7,"-")</f>
        <v>2300</v>
      </c>
      <c r="BU7" s="122"/>
      <c r="BV7" s="122">
        <v>1</v>
      </c>
      <c r="BW7" s="122">
        <v>1</v>
      </c>
      <c r="BX7" s="123">
        <v>13</v>
      </c>
      <c r="BY7" s="124">
        <f>IF(Q7=0,"",IF(BX7=0,"",(BX7/Q7)))</f>
        <v>0.15294117647059</v>
      </c>
      <c r="BZ7" s="125">
        <v>1</v>
      </c>
      <c r="CA7" s="126">
        <f>IFERROR(BZ7/BX7,"-")</f>
        <v>0.076923076923077</v>
      </c>
      <c r="CB7" s="127">
        <v>55924</v>
      </c>
      <c r="CC7" s="128">
        <f>IFERROR(CB7/BX7,"-")</f>
        <v>4301.8461538462</v>
      </c>
      <c r="CD7" s="129"/>
      <c r="CE7" s="129"/>
      <c r="CF7" s="129">
        <v>1</v>
      </c>
      <c r="CG7" s="130">
        <v>5</v>
      </c>
      <c r="CH7" s="131">
        <f>IF(Q7=0,"",IF(CG7=0,"",(CG7/Q7)))</f>
        <v>0.058823529411765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61600</v>
      </c>
      <c r="CR7" s="138">
        <v>55924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10.542256</v>
      </c>
      <c r="B8" s="184" t="s">
        <v>236</v>
      </c>
      <c r="C8" s="184" t="s">
        <v>210</v>
      </c>
      <c r="D8" s="184" t="s">
        <v>237</v>
      </c>
      <c r="E8" s="184" t="s">
        <v>238</v>
      </c>
      <c r="F8" s="184" t="s">
        <v>239</v>
      </c>
      <c r="G8" s="184" t="s">
        <v>77</v>
      </c>
      <c r="H8" s="87" t="s">
        <v>240</v>
      </c>
      <c r="I8" s="87" t="s">
        <v>241</v>
      </c>
      <c r="J8" s="87" t="s">
        <v>242</v>
      </c>
      <c r="K8" s="176">
        <v>125000</v>
      </c>
      <c r="L8" s="79">
        <v>48</v>
      </c>
      <c r="M8" s="79">
        <v>0</v>
      </c>
      <c r="N8" s="79">
        <v>274</v>
      </c>
      <c r="O8" s="88">
        <v>24</v>
      </c>
      <c r="P8" s="89">
        <v>0</v>
      </c>
      <c r="Q8" s="90">
        <f>O8+P8</f>
        <v>24</v>
      </c>
      <c r="R8" s="80">
        <f>IFERROR(Q8/N8,"-")</f>
        <v>0.087591240875912</v>
      </c>
      <c r="S8" s="79">
        <v>1</v>
      </c>
      <c r="T8" s="79">
        <v>3</v>
      </c>
      <c r="U8" s="80">
        <f>IFERROR(T8/(Q8),"-")</f>
        <v>0.125</v>
      </c>
      <c r="V8" s="81">
        <f>IFERROR(K8/SUM(Q8:Q9),"-")</f>
        <v>1436.7816091954</v>
      </c>
      <c r="W8" s="82">
        <v>1</v>
      </c>
      <c r="X8" s="80">
        <f>IF(Q8=0,"-",W8/Q8)</f>
        <v>0.041666666666667</v>
      </c>
      <c r="Y8" s="181">
        <v>79000</v>
      </c>
      <c r="Z8" s="182">
        <f>IFERROR(Y8/Q8,"-")</f>
        <v>3291.6666666667</v>
      </c>
      <c r="AA8" s="182">
        <f>IFERROR(Y8/W8,"-")</f>
        <v>79000</v>
      </c>
      <c r="AB8" s="176">
        <f>SUM(Y8:Y9)-SUM(K8:K9)</f>
        <v>1192782</v>
      </c>
      <c r="AC8" s="83">
        <f>SUM(Y8:Y9)/SUM(K8:K9)</f>
        <v>10.542256</v>
      </c>
      <c r="AD8" s="77"/>
      <c r="AE8" s="91">
        <v>1</v>
      </c>
      <c r="AF8" s="92">
        <f>IF(Q8=0,"",IF(AE8=0,"",(AE8/Q8)))</f>
        <v>0.041666666666667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4</v>
      </c>
      <c r="AO8" s="98">
        <f>IF(Q8=0,"",IF(AN8=0,"",(AN8/Q8)))</f>
        <v>0.16666666666667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0.125</v>
      </c>
      <c r="AY8" s="103">
        <v>1</v>
      </c>
      <c r="AZ8" s="105">
        <f>IFERROR(AY8/AW8,"-")</f>
        <v>0.33333333333333</v>
      </c>
      <c r="BA8" s="106">
        <v>5000</v>
      </c>
      <c r="BB8" s="107">
        <f>IFERROR(BA8/AW8,"-")</f>
        <v>1666.6666666667</v>
      </c>
      <c r="BC8" s="108">
        <v>1</v>
      </c>
      <c r="BD8" s="108"/>
      <c r="BE8" s="108"/>
      <c r="BF8" s="109">
        <v>2</v>
      </c>
      <c r="BG8" s="110">
        <f>IF(Q8=0,"",IF(BF8=0,"",(BF8/Q8)))</f>
        <v>0.083333333333333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10</v>
      </c>
      <c r="BP8" s="117">
        <f>IF(Q8=0,"",IF(BO8=0,"",(BO8/Q8)))</f>
        <v>0.41666666666667</v>
      </c>
      <c r="BQ8" s="118">
        <v>1</v>
      </c>
      <c r="BR8" s="119">
        <f>IFERROR(BQ8/BO8,"-")</f>
        <v>0.1</v>
      </c>
      <c r="BS8" s="120">
        <v>79000</v>
      </c>
      <c r="BT8" s="121">
        <f>IFERROR(BS8/BO8,"-")</f>
        <v>7900</v>
      </c>
      <c r="BU8" s="122"/>
      <c r="BV8" s="122"/>
      <c r="BW8" s="122">
        <v>1</v>
      </c>
      <c r="BX8" s="123">
        <v>4</v>
      </c>
      <c r="BY8" s="124">
        <f>IF(Q8=0,"",IF(BX8=0,"",(BX8/Q8)))</f>
        <v>0.16666666666667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79000</v>
      </c>
      <c r="CR8" s="138">
        <v>79000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243</v>
      </c>
      <c r="C9" s="184" t="s">
        <v>210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235</v>
      </c>
      <c r="M9" s="79">
        <v>168</v>
      </c>
      <c r="N9" s="79">
        <v>137</v>
      </c>
      <c r="O9" s="88">
        <v>63</v>
      </c>
      <c r="P9" s="89">
        <v>0</v>
      </c>
      <c r="Q9" s="90">
        <f>O9+P9</f>
        <v>63</v>
      </c>
      <c r="R9" s="80">
        <f>IFERROR(Q9/N9,"-")</f>
        <v>0.45985401459854</v>
      </c>
      <c r="S9" s="79">
        <v>3</v>
      </c>
      <c r="T9" s="79">
        <v>13</v>
      </c>
      <c r="U9" s="80">
        <f>IFERROR(T9/(Q9),"-")</f>
        <v>0.20634920634921</v>
      </c>
      <c r="V9" s="81"/>
      <c r="W9" s="82">
        <v>4</v>
      </c>
      <c r="X9" s="80">
        <f>IF(Q9=0,"-",W9/Q9)</f>
        <v>0.063492063492063</v>
      </c>
      <c r="Y9" s="181">
        <v>1238782</v>
      </c>
      <c r="Z9" s="182">
        <f>IFERROR(Y9/Q9,"-")</f>
        <v>19663.206349206</v>
      </c>
      <c r="AA9" s="182">
        <f>IFERROR(Y9/W9,"-")</f>
        <v>309695.5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19</v>
      </c>
      <c r="AO9" s="98">
        <f>IF(Q9=0,"",IF(AN9=0,"",(AN9/Q9)))</f>
        <v>0.3015873015873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6</v>
      </c>
      <c r="AX9" s="104">
        <f>IF(Q9=0,"",IF(AW9=0,"",(AW9/Q9)))</f>
        <v>0.095238095238095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11</v>
      </c>
      <c r="BG9" s="110">
        <f>IF(Q9=0,"",IF(BF9=0,"",(BF9/Q9)))</f>
        <v>0.17460317460317</v>
      </c>
      <c r="BH9" s="109">
        <v>1</v>
      </c>
      <c r="BI9" s="111">
        <f>IFERROR(BH9/BF9,"-")</f>
        <v>0.090909090909091</v>
      </c>
      <c r="BJ9" s="112">
        <v>170000</v>
      </c>
      <c r="BK9" s="113">
        <f>IFERROR(BJ9/BF9,"-")</f>
        <v>15454.545454545</v>
      </c>
      <c r="BL9" s="114"/>
      <c r="BM9" s="114"/>
      <c r="BN9" s="114">
        <v>1</v>
      </c>
      <c r="BO9" s="116">
        <v>14</v>
      </c>
      <c r="BP9" s="117">
        <f>IF(Q9=0,"",IF(BO9=0,"",(BO9/Q9)))</f>
        <v>0.22222222222222</v>
      </c>
      <c r="BQ9" s="118">
        <v>2</v>
      </c>
      <c r="BR9" s="119">
        <f>IFERROR(BQ9/BO9,"-")</f>
        <v>0.14285714285714</v>
      </c>
      <c r="BS9" s="120">
        <v>736782</v>
      </c>
      <c r="BT9" s="121">
        <f>IFERROR(BS9/BO9,"-")</f>
        <v>52627.285714286</v>
      </c>
      <c r="BU9" s="122"/>
      <c r="BV9" s="122"/>
      <c r="BW9" s="122">
        <v>2</v>
      </c>
      <c r="BX9" s="123">
        <v>9</v>
      </c>
      <c r="BY9" s="124">
        <f>IF(Q9=0,"",IF(BX9=0,"",(BX9/Q9)))</f>
        <v>0.14285714285714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4</v>
      </c>
      <c r="CH9" s="131">
        <f>IF(Q9=0,"",IF(CG9=0,"",(CG9/Q9)))</f>
        <v>0.063492063492063</v>
      </c>
      <c r="CI9" s="132">
        <v>2</v>
      </c>
      <c r="CJ9" s="133">
        <f>IFERROR(CI9/CG9,"-")</f>
        <v>0.5</v>
      </c>
      <c r="CK9" s="134">
        <v>430000</v>
      </c>
      <c r="CL9" s="135">
        <f>IFERROR(CK9/CG9,"-")</f>
        <v>107500</v>
      </c>
      <c r="CM9" s="136"/>
      <c r="CN9" s="136"/>
      <c r="CO9" s="136">
        <v>2</v>
      </c>
      <c r="CP9" s="137">
        <v>4</v>
      </c>
      <c r="CQ9" s="138">
        <v>1238782</v>
      </c>
      <c r="CR9" s="138">
        <v>605782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4.4496193548387</v>
      </c>
      <c r="B12" s="39"/>
      <c r="C12" s="39"/>
      <c r="D12" s="39"/>
      <c r="E12" s="39"/>
      <c r="F12" s="39"/>
      <c r="G12" s="39"/>
      <c r="H12" s="40" t="s">
        <v>244</v>
      </c>
      <c r="I12" s="40"/>
      <c r="J12" s="40"/>
      <c r="K12" s="179">
        <f>SUM(K6:K11)</f>
        <v>310000</v>
      </c>
      <c r="L12" s="41">
        <f>SUM(L6:L11)</f>
        <v>696</v>
      </c>
      <c r="M12" s="41">
        <f>SUM(M6:M11)</f>
        <v>400</v>
      </c>
      <c r="N12" s="41">
        <f>SUM(N6:N11)</f>
        <v>810</v>
      </c>
      <c r="O12" s="41">
        <f>SUM(O6:O11)</f>
        <v>185</v>
      </c>
      <c r="P12" s="41">
        <f>SUM(P6:P11)</f>
        <v>2</v>
      </c>
      <c r="Q12" s="41">
        <f>SUM(Q6:Q11)</f>
        <v>187</v>
      </c>
      <c r="R12" s="42">
        <f>IFERROR(Q12/N12,"-")</f>
        <v>0.23086419753086</v>
      </c>
      <c r="S12" s="76">
        <f>SUM(S6:S11)</f>
        <v>12</v>
      </c>
      <c r="T12" s="76">
        <f>SUM(T6:T11)</f>
        <v>25</v>
      </c>
      <c r="U12" s="42">
        <f>IFERROR(S12/Q12,"-")</f>
        <v>0.064171122994652</v>
      </c>
      <c r="V12" s="43">
        <f>IFERROR(K12/Q12,"-")</f>
        <v>1657.7540106952</v>
      </c>
      <c r="W12" s="44">
        <f>SUM(W6:W11)</f>
        <v>9</v>
      </c>
      <c r="X12" s="42">
        <f>IFERROR(W12/Q12,"-")</f>
        <v>0.048128342245989</v>
      </c>
      <c r="Y12" s="179">
        <f>SUM(Y6:Y11)</f>
        <v>1379382</v>
      </c>
      <c r="Z12" s="179">
        <f>IFERROR(Y12/Q12,"-")</f>
        <v>7376.3743315508</v>
      </c>
      <c r="AA12" s="179">
        <f>IFERROR(Y12/W12,"-")</f>
        <v>153264.66666667</v>
      </c>
      <c r="AB12" s="179">
        <f>Y12-K12</f>
        <v>1069382</v>
      </c>
      <c r="AC12" s="45">
        <f>Y12/K12</f>
        <v>4.4496193548387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245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246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 t="str">
        <f>X6</f>
        <v>0</v>
      </c>
      <c r="B6" s="184" t="s">
        <v>247</v>
      </c>
      <c r="C6" s="184" t="s">
        <v>248</v>
      </c>
      <c r="D6" s="184" t="s">
        <v>249</v>
      </c>
      <c r="E6" s="184" t="s">
        <v>61</v>
      </c>
      <c r="F6" s="87" t="s">
        <v>250</v>
      </c>
      <c r="G6" s="87" t="s">
        <v>251</v>
      </c>
      <c r="H6" s="176">
        <v>0</v>
      </c>
      <c r="I6" s="79">
        <v>1</v>
      </c>
      <c r="J6" s="79">
        <v>0</v>
      </c>
      <c r="K6" s="79">
        <v>8</v>
      </c>
      <c r="L6" s="90">
        <v>0</v>
      </c>
      <c r="M6" s="80">
        <f>IFERROR(L6/K6,"-")</f>
        <v>0</v>
      </c>
      <c r="N6" s="79">
        <v>0</v>
      </c>
      <c r="O6" s="79">
        <v>0</v>
      </c>
      <c r="P6" s="80" t="str">
        <f>IFERROR(N6/(L6),"-")</f>
        <v>-</v>
      </c>
      <c r="Q6" s="81" t="str">
        <f>IFERROR(H6/SUM(L6:L6),"-")</f>
        <v>-</v>
      </c>
      <c r="R6" s="82">
        <v>0</v>
      </c>
      <c r="S6" s="80" t="str">
        <f>IF(L6=0,"-",R6/L6)</f>
        <v>-</v>
      </c>
      <c r="T6" s="181"/>
      <c r="U6" s="182" t="str">
        <f>IFERROR(T6/L6,"-")</f>
        <v>-</v>
      </c>
      <c r="V6" s="182" t="str">
        <f>IFERROR(T6/R6,"-")</f>
        <v>-</v>
      </c>
      <c r="W6" s="176">
        <f>SUM(T6:T6)-SUM(H6:H6)</f>
        <v>0</v>
      </c>
      <c r="X6" s="83" t="str">
        <f>SUM(T6:T6)/SUM(H6:H6)</f>
        <v>0</v>
      </c>
      <c r="Y6" s="77"/>
      <c r="Z6" s="91"/>
      <c r="AA6" s="92" t="str">
        <f>IF(L6=0,"",IF(Z6=0,"",(Z6/L6)))</f>
        <v/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 t="str">
        <f>IF(L6=0,"",IF(AI6=0,"",(AI6/L6)))</f>
        <v/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/>
      <c r="AS6" s="104" t="str">
        <f>IF(L6=0,"",IF(AR6=0,"",(AR6/L6)))</f>
        <v/>
      </c>
      <c r="AT6" s="103"/>
      <c r="AU6" s="105" t="str">
        <f>IFERROR(AT6/AR6,"-")</f>
        <v>-</v>
      </c>
      <c r="AV6" s="106"/>
      <c r="AW6" s="107" t="str">
        <f>IFERROR(AV6/AR6,"-")</f>
        <v>-</v>
      </c>
      <c r="AX6" s="108"/>
      <c r="AY6" s="108"/>
      <c r="AZ6" s="108"/>
      <c r="BA6" s="109"/>
      <c r="BB6" s="110" t="str">
        <f>IF(L6=0,"",IF(BA6=0,"",(BA6/L6)))</f>
        <v/>
      </c>
      <c r="BC6" s="109"/>
      <c r="BD6" s="111" t="str">
        <f>IFERROR(BC6/BA6,"-")</f>
        <v>-</v>
      </c>
      <c r="BE6" s="112"/>
      <c r="BF6" s="113" t="str">
        <f>IFERROR(BE6/BA6,"-")</f>
        <v>-</v>
      </c>
      <c r="BG6" s="114"/>
      <c r="BH6" s="114"/>
      <c r="BI6" s="114"/>
      <c r="BJ6" s="116"/>
      <c r="BK6" s="117" t="str">
        <f>IF(L6=0,"",IF(BJ6=0,"",(BJ6/L6)))</f>
        <v/>
      </c>
      <c r="BL6" s="118"/>
      <c r="BM6" s="119" t="str">
        <f>IFERROR(BL6/BJ6,"-")</f>
        <v>-</v>
      </c>
      <c r="BN6" s="120"/>
      <c r="BO6" s="121" t="str">
        <f>IFERROR(BN6/BJ6,"-")</f>
        <v>-</v>
      </c>
      <c r="BP6" s="122"/>
      <c r="BQ6" s="122"/>
      <c r="BR6" s="122"/>
      <c r="BS6" s="123"/>
      <c r="BT6" s="124" t="str">
        <f>IF(L6=0,"",IF(BS6=0,"",(BS6/L6)))</f>
        <v/>
      </c>
      <c r="BU6" s="125"/>
      <c r="BV6" s="126" t="str">
        <f>IFERROR(BU6/BS6,"-")</f>
        <v>-</v>
      </c>
      <c r="BW6" s="127"/>
      <c r="BX6" s="128" t="str">
        <f>IFERROR(BW6/BS6,"-")</f>
        <v>-</v>
      </c>
      <c r="BY6" s="129"/>
      <c r="BZ6" s="129"/>
      <c r="CA6" s="129"/>
      <c r="CB6" s="130"/>
      <c r="CC6" s="131" t="str">
        <f>IF(L6=0,"",IF(CB6=0,"",(CB6/L6)))</f>
        <v/>
      </c>
      <c r="CD6" s="132"/>
      <c r="CE6" s="133" t="str">
        <f>IFERROR(CD6/CB6,"-")</f>
        <v>-</v>
      </c>
      <c r="CF6" s="134"/>
      <c r="CG6" s="135" t="str">
        <f>IFERROR(CF6/CB6,"-")</f>
        <v>-</v>
      </c>
      <c r="CH6" s="136"/>
      <c r="CI6" s="136"/>
      <c r="CJ6" s="136"/>
      <c r="CK6" s="137">
        <v>0</v>
      </c>
      <c r="CL6" s="138"/>
      <c r="CM6" s="138"/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2.7936100777369</v>
      </c>
      <c r="B7" s="184" t="s">
        <v>252</v>
      </c>
      <c r="C7" s="184" t="s">
        <v>248</v>
      </c>
      <c r="D7" s="184" t="s">
        <v>249</v>
      </c>
      <c r="E7" s="184" t="s">
        <v>61</v>
      </c>
      <c r="F7" s="87" t="s">
        <v>253</v>
      </c>
      <c r="G7" s="87" t="s">
        <v>251</v>
      </c>
      <c r="H7" s="176">
        <v>7948610</v>
      </c>
      <c r="I7" s="79">
        <v>7067</v>
      </c>
      <c r="J7" s="79">
        <v>0</v>
      </c>
      <c r="K7" s="79">
        <v>175284</v>
      </c>
      <c r="L7" s="90">
        <v>3833</v>
      </c>
      <c r="M7" s="80">
        <f>IFERROR(L7/K7,"-")</f>
        <v>0.021867369526026</v>
      </c>
      <c r="N7" s="79">
        <v>158</v>
      </c>
      <c r="O7" s="79">
        <v>1148</v>
      </c>
      <c r="P7" s="80">
        <f>IFERROR(N7/(L7),"-")</f>
        <v>0.041220975737021</v>
      </c>
      <c r="Q7" s="81">
        <f>IFERROR(H7/SUM(L7:L7),"-")</f>
        <v>2073.7307591965</v>
      </c>
      <c r="R7" s="82">
        <v>391</v>
      </c>
      <c r="S7" s="80">
        <f>IF(L7=0,"-",R7/L7)</f>
        <v>0.10200887033655</v>
      </c>
      <c r="T7" s="181">
        <v>22205317</v>
      </c>
      <c r="U7" s="182">
        <f>IFERROR(T7/L7,"-")</f>
        <v>5793.1951474041</v>
      </c>
      <c r="V7" s="182">
        <f>IFERROR(T7/R7,"-")</f>
        <v>56791.092071611</v>
      </c>
      <c r="W7" s="176">
        <f>SUM(T7:T7)-SUM(H7:H7)</f>
        <v>14256707</v>
      </c>
      <c r="X7" s="83">
        <f>SUM(T7:T7)/SUM(H7:H7)</f>
        <v>2.7936100777369</v>
      </c>
      <c r="Y7" s="77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>
        <v>49</v>
      </c>
      <c r="AJ7" s="98">
        <f>IF(L7=0,"",IF(AI7=0,"",(AI7/L7)))</f>
        <v>0.012783720323506</v>
      </c>
      <c r="AK7" s="97">
        <v>2</v>
      </c>
      <c r="AL7" s="99">
        <f>IFERROR(AK7/AI7,"-")</f>
        <v>0.040816326530612</v>
      </c>
      <c r="AM7" s="100">
        <v>15000</v>
      </c>
      <c r="AN7" s="101">
        <f>IFERROR(AM7/AI7,"-")</f>
        <v>306.12244897959</v>
      </c>
      <c r="AO7" s="102">
        <v>2</v>
      </c>
      <c r="AP7" s="102"/>
      <c r="AQ7" s="102"/>
      <c r="AR7" s="103">
        <v>14</v>
      </c>
      <c r="AS7" s="104">
        <f>IF(L7=0,"",IF(AR7=0,"",(AR7/L7)))</f>
        <v>0.0036524915210018</v>
      </c>
      <c r="AT7" s="103">
        <v>1</v>
      </c>
      <c r="AU7" s="105">
        <f>IFERROR(AT7/AR7,"-")</f>
        <v>0.071428571428571</v>
      </c>
      <c r="AV7" s="106">
        <v>198</v>
      </c>
      <c r="AW7" s="107">
        <f>IFERROR(AV7/AR7,"-")</f>
        <v>14.142857142857</v>
      </c>
      <c r="AX7" s="108"/>
      <c r="AY7" s="108">
        <v>1</v>
      </c>
      <c r="AZ7" s="108"/>
      <c r="BA7" s="109">
        <v>227</v>
      </c>
      <c r="BB7" s="110">
        <f>IF(L7=0,"",IF(BA7=0,"",(BA7/L7)))</f>
        <v>0.05922254109053</v>
      </c>
      <c r="BC7" s="109">
        <v>16</v>
      </c>
      <c r="BD7" s="111">
        <f>IFERROR(BC7/BA7,"-")</f>
        <v>0.070484581497797</v>
      </c>
      <c r="BE7" s="112">
        <v>117000</v>
      </c>
      <c r="BF7" s="113">
        <f>IFERROR(BE7/BA7,"-")</f>
        <v>515.41850220264</v>
      </c>
      <c r="BG7" s="114">
        <v>11</v>
      </c>
      <c r="BH7" s="114">
        <v>2</v>
      </c>
      <c r="BI7" s="114">
        <v>3</v>
      </c>
      <c r="BJ7" s="116">
        <v>2709</v>
      </c>
      <c r="BK7" s="117">
        <f>IF(L7=0,"",IF(BJ7=0,"",(BJ7/L7)))</f>
        <v>0.70675710931385</v>
      </c>
      <c r="BL7" s="118">
        <v>251</v>
      </c>
      <c r="BM7" s="119">
        <f>IFERROR(BL7/BJ7,"-")</f>
        <v>0.09265411590993</v>
      </c>
      <c r="BN7" s="120">
        <v>8068357</v>
      </c>
      <c r="BO7" s="121">
        <f>IFERROR(BN7/BJ7,"-")</f>
        <v>2978.3525286083</v>
      </c>
      <c r="BP7" s="122">
        <v>129</v>
      </c>
      <c r="BQ7" s="122">
        <v>41</v>
      </c>
      <c r="BR7" s="122">
        <v>81</v>
      </c>
      <c r="BS7" s="123">
        <v>746</v>
      </c>
      <c r="BT7" s="124">
        <f>IF(L7=0,"",IF(BS7=0,"",(BS7/L7)))</f>
        <v>0.1946256196191</v>
      </c>
      <c r="BU7" s="125">
        <v>100</v>
      </c>
      <c r="BV7" s="126">
        <f>IFERROR(BU7/BS7,"-")</f>
        <v>0.13404825737265</v>
      </c>
      <c r="BW7" s="127">
        <v>12298487</v>
      </c>
      <c r="BX7" s="128">
        <f>IFERROR(BW7/BS7,"-")</f>
        <v>16485.907506702</v>
      </c>
      <c r="BY7" s="129">
        <v>22</v>
      </c>
      <c r="BZ7" s="129">
        <v>20</v>
      </c>
      <c r="CA7" s="129">
        <v>58</v>
      </c>
      <c r="CB7" s="130">
        <v>88</v>
      </c>
      <c r="CC7" s="131">
        <f>IF(L7=0,"",IF(CB7=0,"",(CB7/L7)))</f>
        <v>0.022958518132011</v>
      </c>
      <c r="CD7" s="132">
        <v>21</v>
      </c>
      <c r="CE7" s="133">
        <f>IFERROR(CD7/CB7,"-")</f>
        <v>0.23863636363636</v>
      </c>
      <c r="CF7" s="134">
        <v>1706275</v>
      </c>
      <c r="CG7" s="135">
        <f>IFERROR(CF7/CB7,"-")</f>
        <v>19389.488636364</v>
      </c>
      <c r="CH7" s="136">
        <v>7</v>
      </c>
      <c r="CI7" s="136">
        <v>3</v>
      </c>
      <c r="CJ7" s="136">
        <v>11</v>
      </c>
      <c r="CK7" s="137">
        <v>391</v>
      </c>
      <c r="CL7" s="138">
        <v>22205317</v>
      </c>
      <c r="CM7" s="138">
        <v>2458000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2.6637839220294</v>
      </c>
      <c r="B8" s="184" t="s">
        <v>254</v>
      </c>
      <c r="C8" s="184" t="s">
        <v>248</v>
      </c>
      <c r="D8" s="184" t="s">
        <v>249</v>
      </c>
      <c r="E8" s="184" t="s">
        <v>61</v>
      </c>
      <c r="F8" s="87" t="s">
        <v>255</v>
      </c>
      <c r="G8" s="87" t="s">
        <v>251</v>
      </c>
      <c r="H8" s="176">
        <v>2783921</v>
      </c>
      <c r="I8" s="79">
        <v>2611</v>
      </c>
      <c r="J8" s="79">
        <v>0</v>
      </c>
      <c r="K8" s="79">
        <v>51732</v>
      </c>
      <c r="L8" s="90">
        <v>1466</v>
      </c>
      <c r="M8" s="80">
        <f>IFERROR(L8/K8,"-")</f>
        <v>0.028338359236063</v>
      </c>
      <c r="N8" s="79">
        <v>46</v>
      </c>
      <c r="O8" s="79">
        <v>440</v>
      </c>
      <c r="P8" s="80">
        <f>IFERROR(N8/(L8),"-")</f>
        <v>0.03137789904502</v>
      </c>
      <c r="Q8" s="81">
        <f>IFERROR(H8/SUM(L8:L8),"-")</f>
        <v>1898.9911323329</v>
      </c>
      <c r="R8" s="82">
        <v>159</v>
      </c>
      <c r="S8" s="80">
        <f>IF(L8=0,"-",R8/L8)</f>
        <v>0.10845839017735</v>
      </c>
      <c r="T8" s="181">
        <v>7415764</v>
      </c>
      <c r="U8" s="182">
        <f>IFERROR(T8/L8,"-")</f>
        <v>5058.5020463847</v>
      </c>
      <c r="V8" s="182">
        <f>IFERROR(T8/R8,"-")</f>
        <v>46640.025157233</v>
      </c>
      <c r="W8" s="176">
        <f>SUM(T8:T8)-SUM(H8:H8)</f>
        <v>4631843</v>
      </c>
      <c r="X8" s="83">
        <f>SUM(T8:T8)/SUM(H8:H8)</f>
        <v>2.6637839220294</v>
      </c>
      <c r="Y8" s="77"/>
      <c r="Z8" s="91">
        <v>89</v>
      </c>
      <c r="AA8" s="92">
        <f>IF(L8=0,"",IF(Z8=0,"",(Z8/L8)))</f>
        <v>0.060709413369714</v>
      </c>
      <c r="AB8" s="91">
        <v>1</v>
      </c>
      <c r="AC8" s="93">
        <f>IFERROR(AB8/Z8,"-")</f>
        <v>0.01123595505618</v>
      </c>
      <c r="AD8" s="94">
        <v>10143</v>
      </c>
      <c r="AE8" s="95">
        <f>IFERROR(AD8/Z8,"-")</f>
        <v>113.96629213483</v>
      </c>
      <c r="AF8" s="96"/>
      <c r="AG8" s="96"/>
      <c r="AH8" s="96">
        <v>1</v>
      </c>
      <c r="AI8" s="97">
        <v>330</v>
      </c>
      <c r="AJ8" s="98">
        <f>IF(L8=0,"",IF(AI8=0,"",(AI8/L8)))</f>
        <v>0.22510231923602</v>
      </c>
      <c r="AK8" s="97">
        <v>26</v>
      </c>
      <c r="AL8" s="99">
        <f>IFERROR(AK8/AI8,"-")</f>
        <v>0.078787878787879</v>
      </c>
      <c r="AM8" s="100">
        <v>152391</v>
      </c>
      <c r="AN8" s="101">
        <f>IFERROR(AM8/AI8,"-")</f>
        <v>461.79090909091</v>
      </c>
      <c r="AO8" s="102">
        <v>16</v>
      </c>
      <c r="AP8" s="102">
        <v>6</v>
      </c>
      <c r="AQ8" s="102">
        <v>4</v>
      </c>
      <c r="AR8" s="103">
        <v>175</v>
      </c>
      <c r="AS8" s="104">
        <f>IF(L8=0,"",IF(AR8=0,"",(AR8/L8)))</f>
        <v>0.1193724420191</v>
      </c>
      <c r="AT8" s="103">
        <v>10</v>
      </c>
      <c r="AU8" s="105">
        <f>IFERROR(AT8/AR8,"-")</f>
        <v>0.057142857142857</v>
      </c>
      <c r="AV8" s="106">
        <v>37300</v>
      </c>
      <c r="AW8" s="107">
        <f>IFERROR(AV8/AR8,"-")</f>
        <v>213.14285714286</v>
      </c>
      <c r="AX8" s="108">
        <v>9</v>
      </c>
      <c r="AY8" s="108">
        <v>1</v>
      </c>
      <c r="AZ8" s="108"/>
      <c r="BA8" s="109">
        <v>309</v>
      </c>
      <c r="BB8" s="110">
        <f>IF(L8=0,"",IF(BA8=0,"",(BA8/L8)))</f>
        <v>0.21077762619372</v>
      </c>
      <c r="BC8" s="109">
        <v>25</v>
      </c>
      <c r="BD8" s="111">
        <f>IFERROR(BC8/BA8,"-")</f>
        <v>0.080906148867314</v>
      </c>
      <c r="BE8" s="112">
        <v>307150</v>
      </c>
      <c r="BF8" s="113">
        <f>IFERROR(BE8/BA8,"-")</f>
        <v>994.01294498382</v>
      </c>
      <c r="BG8" s="114">
        <v>14</v>
      </c>
      <c r="BH8" s="114">
        <v>4</v>
      </c>
      <c r="BI8" s="114">
        <v>7</v>
      </c>
      <c r="BJ8" s="116">
        <v>357</v>
      </c>
      <c r="BK8" s="117">
        <f>IF(L8=0,"",IF(BJ8=0,"",(BJ8/L8)))</f>
        <v>0.24351978171896</v>
      </c>
      <c r="BL8" s="118">
        <v>59</v>
      </c>
      <c r="BM8" s="119">
        <f>IFERROR(BL8/BJ8,"-")</f>
        <v>0.16526610644258</v>
      </c>
      <c r="BN8" s="120">
        <v>5519800</v>
      </c>
      <c r="BO8" s="121">
        <f>IFERROR(BN8/BJ8,"-")</f>
        <v>15461.62464986</v>
      </c>
      <c r="BP8" s="122">
        <v>34</v>
      </c>
      <c r="BQ8" s="122">
        <v>9</v>
      </c>
      <c r="BR8" s="122">
        <v>16</v>
      </c>
      <c r="BS8" s="123">
        <v>175</v>
      </c>
      <c r="BT8" s="124">
        <f>IF(L8=0,"",IF(BS8=0,"",(BS8/L8)))</f>
        <v>0.1193724420191</v>
      </c>
      <c r="BU8" s="125">
        <v>33</v>
      </c>
      <c r="BV8" s="126">
        <f>IFERROR(BU8/BS8,"-")</f>
        <v>0.18857142857143</v>
      </c>
      <c r="BW8" s="127">
        <v>1143980</v>
      </c>
      <c r="BX8" s="128">
        <f>IFERROR(BW8/BS8,"-")</f>
        <v>6537.0285714286</v>
      </c>
      <c r="BY8" s="129">
        <v>14</v>
      </c>
      <c r="BZ8" s="129">
        <v>3</v>
      </c>
      <c r="CA8" s="129">
        <v>16</v>
      </c>
      <c r="CB8" s="130">
        <v>31</v>
      </c>
      <c r="CC8" s="131">
        <f>IF(L8=0,"",IF(CB8=0,"",(CB8/L8)))</f>
        <v>0.021145975443383</v>
      </c>
      <c r="CD8" s="132">
        <v>5</v>
      </c>
      <c r="CE8" s="133">
        <f>IFERROR(CD8/CB8,"-")</f>
        <v>0.16129032258065</v>
      </c>
      <c r="CF8" s="134">
        <v>245000</v>
      </c>
      <c r="CG8" s="135">
        <f>IFERROR(CF8/CB8,"-")</f>
        <v>7903.2258064516</v>
      </c>
      <c r="CH8" s="136">
        <v>1</v>
      </c>
      <c r="CI8" s="136">
        <v>2</v>
      </c>
      <c r="CJ8" s="136">
        <v>2</v>
      </c>
      <c r="CK8" s="137">
        <v>159</v>
      </c>
      <c r="CL8" s="138">
        <v>7415764</v>
      </c>
      <c r="CM8" s="138">
        <v>1868000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256</v>
      </c>
      <c r="G11" s="40"/>
      <c r="H11" s="179"/>
      <c r="I11" s="41">
        <f>SUM(I6:I10)</f>
        <v>9679</v>
      </c>
      <c r="J11" s="41">
        <f>SUM(J6:J10)</f>
        <v>0</v>
      </c>
      <c r="K11" s="41">
        <f>SUM(K6:K10)</f>
        <v>227024</v>
      </c>
      <c r="L11" s="41">
        <f>SUM(L6:L10)</f>
        <v>5299</v>
      </c>
      <c r="M11" s="42">
        <f>IFERROR(L11/K11,"-")</f>
        <v>0.023341144548594</v>
      </c>
      <c r="N11" s="76">
        <f>SUM(N6:N10)</f>
        <v>204</v>
      </c>
      <c r="O11" s="76">
        <f>SUM(O6:O10)</f>
        <v>1588</v>
      </c>
      <c r="P11" s="42">
        <f>IFERROR(N11/L11,"-")</f>
        <v>0.038497829779204</v>
      </c>
      <c r="Q11" s="43">
        <f>IFERROR(H11/L11,"-")</f>
        <v>0</v>
      </c>
      <c r="R11" s="44">
        <f>SUM(R6:R10)</f>
        <v>550</v>
      </c>
      <c r="S11" s="42">
        <f>IFERROR(R11/L11,"-")</f>
        <v>0.10379316852236</v>
      </c>
      <c r="T11" s="179">
        <f>SUM(T6:T10)</f>
        <v>29621081</v>
      </c>
      <c r="U11" s="179">
        <f>IFERROR(T11/L11,"-")</f>
        <v>5589.9379128137</v>
      </c>
      <c r="V11" s="179">
        <f>IFERROR(T11/R11,"-")</f>
        <v>53856.510909091</v>
      </c>
      <c r="W11" s="179">
        <f>T11-H11</f>
        <v>29621081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