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<sst xmlns="http://schemas.openxmlformats.org/spreadsheetml/2006/main" uniqueCount="279">
  <si>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</si>
  <si>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</si>
  <si>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</si>
  <si>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</si>
  <si>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</si>
  <si>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</si>
  <si>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</si>
  <si>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</si>
  <si>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</si>
  <si>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</si>
  <si>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</si>
  <si>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</si>
  <si>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</si>
  <si>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</si>
  <si>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</si>
  <si>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</si>
  <si>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</si>
  <si>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</si>
  <si>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</si>
  <si>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</si>
  <si>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</si>
  <si>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</si>
  <si>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</si>
  <si>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</si>
  <si>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</si>
  <si>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</si>
  <si>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</si>
  <si>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</si>
  <si>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</si>
  <si>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</si>
  <si>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</si>
  <si>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</si>
  <si>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</si>
  <si>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</si>
  <si>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</si>
  <si>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</si>
  <si>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</si>
  <si>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</si>
  <si>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</si>
  <si>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</si>
  <si>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</si>
  <si>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</si>
  <si>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</si>
  <si>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</si>
  <si>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</si>
  <si>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</si>
  <si>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</si>
  <si>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</si>
  <si>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</si>
  <si>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</si>
  <si>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</si>
  <si>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</si>
  <si>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</si>
  <si>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</si>
  <si>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</si>
  <si>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</si>
  <si>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</si>
  <si>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ic2089</t>
  </si>
  <si>
    <t>インターカラー</t>
  </si>
  <si>
    <t>デリヘル版2（高宮菜々子）</t>
  </si>
  <si>
    <t>学生いませんギャルもいません熟女熟女熟女熟女</t>
  </si>
  <si>
    <t>lp07</t>
  </si>
  <si>
    <t>スポニチ関東</t>
  </si>
  <si>
    <t>4C終面全5段</t>
  </si>
  <si>
    <t>2月13日(土)</t>
  </si>
  <si>
    <t>ic2090</t>
  </si>
  <si>
    <t>スポニチ関西</t>
  </si>
  <si>
    <t>2月23日(火)</t>
  </si>
  <si>
    <t>ic2091</t>
  </si>
  <si>
    <t>スポニチ西部</t>
  </si>
  <si>
    <t>2月14日(日)</t>
  </si>
  <si>
    <t>ic2092</t>
  </si>
  <si>
    <t>スポニチ北海道</t>
  </si>
  <si>
    <t>ic2093</t>
  </si>
  <si>
    <t>(空電共通)</t>
  </si>
  <si>
    <t>空電</t>
  </si>
  <si>
    <t>空電 (共通)</t>
  </si>
  <si>
    <t>ic2094</t>
  </si>
  <si>
    <t>デリヘル版3（高宮菜々子）</t>
  </si>
  <si>
    <t>もし出会系大賞があったら、このサイトが受賞しているでしょう</t>
  </si>
  <si>
    <t>サンスポ関西</t>
  </si>
  <si>
    <t>ic2095</t>
  </si>
  <si>
    <t>ic2096</t>
  </si>
  <si>
    <t>お祭り版（広瀬結香）</t>
  </si>
  <si>
    <t>出会い祭り</t>
  </si>
  <si>
    <t>lp01</t>
  </si>
  <si>
    <t>サンスポ関東</t>
  </si>
  <si>
    <t>全5段</t>
  </si>
  <si>
    <t>2月06日(土)</t>
  </si>
  <si>
    <t>ic2097</t>
  </si>
  <si>
    <t>ic2098</t>
  </si>
  <si>
    <t>新書籍版（山口椿）</t>
  </si>
  <si>
    <t>日本の出会い系番付第1位に推薦します</t>
  </si>
  <si>
    <t>2月21日(日)</t>
  </si>
  <si>
    <t>ic2099</t>
  </si>
  <si>
    <t>ic2163</t>
  </si>
  <si>
    <t>デリヘル版3（晶エリー）</t>
  </si>
  <si>
    <t>デイリースポーツ関西</t>
  </si>
  <si>
    <t>全5段・半5段段つかみ10段保証</t>
  </si>
  <si>
    <t>10段保証</t>
  </si>
  <si>
    <t>ic2164</t>
  </si>
  <si>
    <t>デリヘル版2（広瀬結香）</t>
  </si>
  <si>
    <t>ic2165</t>
  </si>
  <si>
    <t>ic2166</t>
  </si>
  <si>
    <t>記者取材風版（晶エリー）</t>
  </si>
  <si>
    <t>男性求む</t>
  </si>
  <si>
    <t>ic2167</t>
  </si>
  <si>
    <t>70歳までの出会いリクルート</t>
  </si>
  <si>
    <t>ic2168</t>
  </si>
  <si>
    <t>ic2100</t>
  </si>
  <si>
    <t>スポーツ報知関西</t>
  </si>
  <si>
    <t>全5段つかみ4回</t>
  </si>
  <si>
    <t>2月04日(木)</t>
  </si>
  <si>
    <t>ic2101</t>
  </si>
  <si>
    <t>2月08日(月)</t>
  </si>
  <si>
    <t>ic2102</t>
  </si>
  <si>
    <t>デリヘル版2（山口椿）</t>
  </si>
  <si>
    <t>2月17日(水)</t>
  </si>
  <si>
    <t>ic2103</t>
  </si>
  <si>
    <t>新書籍版（高宮菜々子）</t>
  </si>
  <si>
    <t>ic2104</t>
  </si>
  <si>
    <t>ic2105</t>
  </si>
  <si>
    <t>ニッカン西部</t>
  </si>
  <si>
    <t>全5段つかみ5回</t>
  </si>
  <si>
    <t>ic2106</t>
  </si>
  <si>
    <t>ic2107</t>
  </si>
  <si>
    <t>ic2108</t>
  </si>
  <si>
    <t>2月18日(木)</t>
  </si>
  <si>
    <t>ic2109</t>
  </si>
  <si>
    <t>2月26日(金)</t>
  </si>
  <si>
    <t>ic2110</t>
  </si>
  <si>
    <t>ic2111</t>
  </si>
  <si>
    <t>①求人風（高宮菜々子）</t>
  </si>
  <si>
    <t>①もう５０代の熟女だけど</t>
  </si>
  <si>
    <t>半2段つかみ20段保証</t>
  </si>
  <si>
    <t>20段保証</t>
  </si>
  <si>
    <t>ic2112</t>
  </si>
  <si>
    <t>②旧デイリー風（山口椿）</t>
  </si>
  <si>
    <t>②日本の出会い系番付第1位に推薦します</t>
  </si>
  <si>
    <t>ic2113</t>
  </si>
  <si>
    <t>③胸の上広告版（--）</t>
  </si>
  <si>
    <t>③70歳までの出会いリクルート</t>
  </si>
  <si>
    <t>ic2114</t>
  </si>
  <si>
    <t>④興奮版（晶エリー）</t>
  </si>
  <si>
    <t>ic2115</t>
  </si>
  <si>
    <t>ic2116</t>
  </si>
  <si>
    <t>ic2117</t>
  </si>
  <si>
    <t>ic2118</t>
  </si>
  <si>
    <t>ic2119</t>
  </si>
  <si>
    <t>ic2120</t>
  </si>
  <si>
    <t>ic2121</t>
  </si>
  <si>
    <t>半2段・半3段つかみ10段保証</t>
  </si>
  <si>
    <t>1～10日</t>
  </si>
  <si>
    <t>ic2122</t>
  </si>
  <si>
    <t>11～20日</t>
  </si>
  <si>
    <t>ic2123</t>
  </si>
  <si>
    <t>21～31日</t>
  </si>
  <si>
    <t>ic2124</t>
  </si>
  <si>
    <t>ic2125</t>
  </si>
  <si>
    <t>ic2126</t>
  </si>
  <si>
    <t>ic2127</t>
  </si>
  <si>
    <t>ic2128</t>
  </si>
  <si>
    <t>ic2129</t>
  </si>
  <si>
    <t>ニッカン関西</t>
  </si>
  <si>
    <t>半2段つかみ１0段保証</t>
  </si>
  <si>
    <t>ic2130</t>
  </si>
  <si>
    <t>ic2131</t>
  </si>
  <si>
    <t>ic2132</t>
  </si>
  <si>
    <t>ic2133</t>
  </si>
  <si>
    <t>ic2134</t>
  </si>
  <si>
    <t>ic2135</t>
  </si>
  <si>
    <t>ic2136</t>
  </si>
  <si>
    <t>ic2137</t>
  </si>
  <si>
    <t>ニッカン北海道</t>
  </si>
  <si>
    <t>半2段つかみ10回以上</t>
  </si>
  <si>
    <t>ic2138</t>
  </si>
  <si>
    <t>ic2139</t>
  </si>
  <si>
    <t>ic2140</t>
  </si>
  <si>
    <t>ic2141</t>
  </si>
  <si>
    <t>2月05日(金)</t>
  </si>
  <si>
    <t>ic2142</t>
  </si>
  <si>
    <t>ic2143</t>
  </si>
  <si>
    <t>ic2144</t>
  </si>
  <si>
    <t>ic2145</t>
  </si>
  <si>
    <t>1C終面全5段</t>
  </si>
  <si>
    <t>2月28日(日)</t>
  </si>
  <si>
    <t>ic2146</t>
  </si>
  <si>
    <t>ic2147</t>
  </si>
  <si>
    <t>右女3スマホ（広瀬結香）</t>
  </si>
  <si>
    <t>2月20日(土)</t>
  </si>
  <si>
    <t>ic2148</t>
  </si>
  <si>
    <t>ic2149</t>
  </si>
  <si>
    <t>お祭り版（高宮菜々子）</t>
  </si>
  <si>
    <t>ic2150</t>
  </si>
  <si>
    <t>ic2151</t>
  </si>
  <si>
    <t>2月07日(日)</t>
  </si>
  <si>
    <t>ic2152</t>
  </si>
  <si>
    <t>ic2153</t>
  </si>
  <si>
    <t>大正版（）</t>
  </si>
  <si>
    <t>155「天然素人熟女」</t>
  </si>
  <si>
    <t>4C雑報</t>
  </si>
  <si>
    <t>ic2154</t>
  </si>
  <si>
    <t>ic2155</t>
  </si>
  <si>
    <t>興奮版（）</t>
  </si>
  <si>
    <t>156「早い！安い！熟女！」</t>
  </si>
  <si>
    <t>ic2156</t>
  </si>
  <si>
    <t>ic2157</t>
  </si>
  <si>
    <t>コンパニオン版（）</t>
  </si>
  <si>
    <t>157「迷うな！50代以上なら今試すしかない！」</t>
  </si>
  <si>
    <t>ic2158</t>
  </si>
  <si>
    <t>ic2159</t>
  </si>
  <si>
    <t>旧デイリー風（）</t>
  </si>
  <si>
    <t>158「なぜ中年が恋人を作れるのか。それは女性から来るから！」</t>
  </si>
  <si>
    <t>ic2160</t>
  </si>
  <si>
    <t>ic2161</t>
  </si>
  <si>
    <t>東スポ・大スポ・九スポ・中京</t>
  </si>
  <si>
    <t>記事枠</t>
  </si>
  <si>
    <t>2月25日(木)</t>
  </si>
  <si>
    <t>ic2162</t>
  </si>
  <si>
    <t>ic2169</t>
  </si>
  <si>
    <t>九スポ</t>
  </si>
  <si>
    <t>2月15日(月)</t>
  </si>
  <si>
    <t>ic2170</t>
  </si>
  <si>
    <t>新聞 TOTAL</t>
  </si>
  <si>
    <t>●雑誌 広告</t>
  </si>
  <si>
    <t>za189</t>
  </si>
  <si>
    <t>ぶんか社</t>
  </si>
  <si>
    <t>黄色黒版（高宮菜々子）</t>
  </si>
  <si>
    <t>EXMAX!</t>
  </si>
  <si>
    <t>表4</t>
  </si>
  <si>
    <t>za190</t>
  </si>
  <si>
    <t>ad694</t>
  </si>
  <si>
    <t>アドライヴ</t>
  </si>
  <si>
    <t>いろいろ</t>
  </si>
  <si>
    <t>企画枠高宮菜々子さんメインB</t>
  </si>
  <si>
    <t>実話カタログ企画</t>
  </si>
  <si>
    <t>企画枠</t>
  </si>
  <si>
    <t>2月01日(月)</t>
  </si>
  <si>
    <t>ad695</t>
  </si>
  <si>
    <t>ad696</t>
  </si>
  <si>
    <t>大洋図書</t>
  </si>
  <si>
    <t>5P風俗ヘスティア(高宮菜々子さん)</t>
  </si>
  <si>
    <t>実話ナックルズ ウルトラ</t>
  </si>
  <si>
    <t>1C5P</t>
  </si>
  <si>
    <t>ad697</t>
  </si>
  <si>
    <t>ad692</t>
  </si>
  <si>
    <t>コアマガジン</t>
  </si>
  <si>
    <t>2P逆ナンインタビュー版_ヘスティア（高宮菜々子さん）</t>
  </si>
  <si>
    <t>実話BUNKAタブー</t>
  </si>
  <si>
    <t>1C2P</t>
  </si>
  <si>
    <t>2月16日(火)</t>
  </si>
  <si>
    <t>ad693</t>
  </si>
  <si>
    <t>ad698</t>
  </si>
  <si>
    <t>1P記事_求む！中高年男性版_ヘスティア</t>
  </si>
  <si>
    <t>臨時増刊ラヴァーズ</t>
  </si>
  <si>
    <t>2月22日(月)</t>
  </si>
  <si>
    <t>ad699</t>
  </si>
  <si>
    <t>雑誌 TOTAL</t>
  </si>
  <si>
    <t>●DVD 広告</t>
  </si>
  <si>
    <t>pa551</t>
  </si>
  <si>
    <t>三和出版</t>
  </si>
  <si>
    <t>DVD漫画きよし</t>
  </si>
  <si>
    <t>A4変形、CVS、860円</t>
  </si>
  <si>
    <t>MEN'S DVD SEXY</t>
  </si>
  <si>
    <t>DVD貼付面4C1/3P</t>
  </si>
  <si>
    <t>pa552</t>
  </si>
  <si>
    <t>DVD TOTAL</t>
  </si>
  <si>
    <t>●リスティング 広告</t>
  </si>
  <si>
    <t>UA</t>
  </si>
  <si>
    <t>a_ydi</t>
  </si>
  <si>
    <t>ADIT</t>
  </si>
  <si>
    <t>SP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</si>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</sst>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0.12642857142857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48</v>
      </c>
      <c r="M6" s="79">
        <v>0</v>
      </c>
      <c r="N6" s="79">
        <v>174</v>
      </c>
      <c r="O6" s="88">
        <v>25</v>
      </c>
      <c r="P6" s="89">
        <v>0</v>
      </c>
      <c r="Q6" s="90">
        <f>O6+P6</f>
        <v>25</v>
      </c>
      <c r="R6" s="80">
        <f>IFERROR(Q6/N6,"-")</f>
        <v>0.14367816091954</v>
      </c>
      <c r="S6" s="79">
        <v>1</v>
      </c>
      <c r="T6" s="79">
        <v>12</v>
      </c>
      <c r="U6" s="80">
        <f>IFERROR(T6/(Q6),"-")</f>
        <v>0.48</v>
      </c>
      <c r="V6" s="81">
        <f>IFERROR(K6/SUM(Q6:Q10),"-")</f>
        <v>8860.7594936709</v>
      </c>
      <c r="W6" s="82">
        <v>4</v>
      </c>
      <c r="X6" s="80">
        <f>IF(Q6=0,"-",W6/Q6)</f>
        <v>0.16</v>
      </c>
      <c r="Y6" s="181">
        <v>52000</v>
      </c>
      <c r="Z6" s="182">
        <f>IFERROR(Y6/Q6,"-")</f>
        <v>2080</v>
      </c>
      <c r="AA6" s="182">
        <f>IFERROR(Y6/W6,"-")</f>
        <v>13000</v>
      </c>
      <c r="AB6" s="176">
        <f>SUM(Y6:Y10)-SUM(K6:K10)</f>
        <v>-611500</v>
      </c>
      <c r="AC6" s="83">
        <f>SUM(Y6:Y10)/SUM(K6:K10)</f>
        <v>0.12642857142857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0.08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0.04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15</v>
      </c>
      <c r="BP6" s="117">
        <f>IF(Q6=0,"",IF(BO6=0,"",(BO6/Q6)))</f>
        <v>0.6</v>
      </c>
      <c r="BQ6" s="118">
        <v>3</v>
      </c>
      <c r="BR6" s="119">
        <f>IFERROR(BQ6/BO6,"-")</f>
        <v>0.2</v>
      </c>
      <c r="BS6" s="120">
        <v>35000</v>
      </c>
      <c r="BT6" s="121">
        <f>IFERROR(BS6/BO6,"-")</f>
        <v>2333.3333333333</v>
      </c>
      <c r="BU6" s="122">
        <v>1</v>
      </c>
      <c r="BV6" s="122">
        <v>1</v>
      </c>
      <c r="BW6" s="122">
        <v>1</v>
      </c>
      <c r="BX6" s="123">
        <v>4</v>
      </c>
      <c r="BY6" s="124">
        <f>IF(Q6=0,"",IF(BX6=0,"",(BX6/Q6)))</f>
        <v>0.16</v>
      </c>
      <c r="BZ6" s="125">
        <v>1</v>
      </c>
      <c r="CA6" s="126">
        <f>IFERROR(BZ6/BX6,"-")</f>
        <v>0.25</v>
      </c>
      <c r="CB6" s="127">
        <v>13000</v>
      </c>
      <c r="CC6" s="128">
        <f>IFERROR(CB6/BX6,"-")</f>
        <v>3250</v>
      </c>
      <c r="CD6" s="129"/>
      <c r="CE6" s="129"/>
      <c r="CF6" s="129">
        <v>1</v>
      </c>
      <c r="CG6" s="130">
        <v>2</v>
      </c>
      <c r="CH6" s="131">
        <f>IF(Q6=0,"",IF(CG6=0,"",(CG6/Q6)))</f>
        <v>0.08</v>
      </c>
      <c r="CI6" s="132">
        <v>1</v>
      </c>
      <c r="CJ6" s="133">
        <f>IFERROR(CI6/CG6,"-")</f>
        <v>0.5</v>
      </c>
      <c r="CK6" s="134">
        <v>9000</v>
      </c>
      <c r="CL6" s="135">
        <f>IFERROR(CK6/CG6,"-")</f>
        <v>4500</v>
      </c>
      <c r="CM6" s="136"/>
      <c r="CN6" s="136"/>
      <c r="CO6" s="136">
        <v>1</v>
      </c>
      <c r="CP6" s="137">
        <v>4</v>
      </c>
      <c r="CQ6" s="138">
        <v>52000</v>
      </c>
      <c r="CR6" s="138">
        <v>24000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87" t="s">
        <v>67</v>
      </c>
      <c r="K7" s="176"/>
      <c r="L7" s="79">
        <v>20</v>
      </c>
      <c r="M7" s="79">
        <v>0</v>
      </c>
      <c r="N7" s="79">
        <v>107</v>
      </c>
      <c r="O7" s="88">
        <v>9</v>
      </c>
      <c r="P7" s="89">
        <v>0</v>
      </c>
      <c r="Q7" s="90">
        <f>O7+P7</f>
        <v>9</v>
      </c>
      <c r="R7" s="80">
        <f>IFERROR(Q7/N7,"-")</f>
        <v>0.08411214953271</v>
      </c>
      <c r="S7" s="79">
        <v>0</v>
      </c>
      <c r="T7" s="79">
        <v>4</v>
      </c>
      <c r="U7" s="80">
        <f>IFERROR(T7/(Q7),"-")</f>
        <v>0.44444444444444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4</v>
      </c>
      <c r="BG7" s="110">
        <f>IF(Q7=0,"",IF(BF7=0,"",(BF7/Q7)))</f>
        <v>0.44444444444444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0.22222222222222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6" t="s">
        <v>70</v>
      </c>
      <c r="K8" s="176"/>
      <c r="L8" s="79">
        <v>13</v>
      </c>
      <c r="M8" s="79">
        <v>0</v>
      </c>
      <c r="N8" s="79">
        <v>49</v>
      </c>
      <c r="O8" s="88">
        <v>8</v>
      </c>
      <c r="P8" s="89">
        <v>0</v>
      </c>
      <c r="Q8" s="90">
        <f>O8+P8</f>
        <v>8</v>
      </c>
      <c r="R8" s="80">
        <f>IFERROR(Q8/N8,"-")</f>
        <v>0.16326530612245</v>
      </c>
      <c r="S8" s="79">
        <v>0</v>
      </c>
      <c r="T8" s="79">
        <v>2</v>
      </c>
      <c r="U8" s="80">
        <f>IFERROR(T8/(Q8),"-")</f>
        <v>0.25</v>
      </c>
      <c r="V8" s="81"/>
      <c r="W8" s="82">
        <v>1</v>
      </c>
      <c r="X8" s="80">
        <f>IF(Q8=0,"-",W8/Q8)</f>
        <v>0.125</v>
      </c>
      <c r="Y8" s="181">
        <v>5000</v>
      </c>
      <c r="Z8" s="182">
        <f>IFERROR(Y8/Q8,"-")</f>
        <v>625</v>
      </c>
      <c r="AA8" s="182">
        <f>IFERROR(Y8/W8,"-")</f>
        <v>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0.125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0.5</v>
      </c>
      <c r="BQ8" s="118">
        <v>1</v>
      </c>
      <c r="BR8" s="119">
        <f>IFERROR(BQ8/BO8,"-")</f>
        <v>0.25</v>
      </c>
      <c r="BS8" s="120">
        <v>5000</v>
      </c>
      <c r="BT8" s="121">
        <f>IFERROR(BS8/BO8,"-")</f>
        <v>1250</v>
      </c>
      <c r="BU8" s="122">
        <v>1</v>
      </c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5000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72</v>
      </c>
      <c r="I9" s="87" t="s">
        <v>63</v>
      </c>
      <c r="J9" s="185" t="s">
        <v>64</v>
      </c>
      <c r="K9" s="176"/>
      <c r="L9" s="79">
        <v>3</v>
      </c>
      <c r="M9" s="79">
        <v>0</v>
      </c>
      <c r="N9" s="79">
        <v>25</v>
      </c>
      <c r="O9" s="88">
        <v>1</v>
      </c>
      <c r="P9" s="89">
        <v>0</v>
      </c>
      <c r="Q9" s="90">
        <f>O9+P9</f>
        <v>1</v>
      </c>
      <c r="R9" s="80">
        <f>IFERROR(Q9/N9,"-")</f>
        <v>0.04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74</v>
      </c>
      <c r="G10" s="184" t="s">
        <v>75</v>
      </c>
      <c r="H10" s="87" t="s">
        <v>76</v>
      </c>
      <c r="I10" s="87"/>
      <c r="J10" s="87"/>
      <c r="K10" s="176"/>
      <c r="L10" s="79">
        <v>166</v>
      </c>
      <c r="M10" s="79">
        <v>121</v>
      </c>
      <c r="N10" s="79">
        <v>49</v>
      </c>
      <c r="O10" s="88">
        <v>36</v>
      </c>
      <c r="P10" s="89">
        <v>0</v>
      </c>
      <c r="Q10" s="90">
        <f>O10+P10</f>
        <v>36</v>
      </c>
      <c r="R10" s="80">
        <f>IFERROR(Q10/N10,"-")</f>
        <v>0.73469387755102</v>
      </c>
      <c r="S10" s="79">
        <v>3</v>
      </c>
      <c r="T10" s="79">
        <v>7</v>
      </c>
      <c r="U10" s="80">
        <f>IFERROR(T10/(Q10),"-")</f>
        <v>0.19444444444444</v>
      </c>
      <c r="V10" s="81"/>
      <c r="W10" s="82">
        <v>5</v>
      </c>
      <c r="X10" s="80">
        <f>IF(Q10=0,"-",W10/Q10)</f>
        <v>0.13888888888889</v>
      </c>
      <c r="Y10" s="181">
        <v>31500</v>
      </c>
      <c r="Z10" s="182">
        <f>IFERROR(Y10/Q10,"-")</f>
        <v>875</v>
      </c>
      <c r="AA10" s="182">
        <f>IFERROR(Y10/W10,"-")</f>
        <v>6300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0.027777777777778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0.055555555555556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0.11111111111111</v>
      </c>
      <c r="BH10" s="109">
        <v>1</v>
      </c>
      <c r="BI10" s="111">
        <f>IFERROR(BH10/BF10,"-")</f>
        <v>0.25</v>
      </c>
      <c r="BJ10" s="112">
        <v>6000</v>
      </c>
      <c r="BK10" s="113">
        <f>IFERROR(BJ10/BF10,"-")</f>
        <v>1500</v>
      </c>
      <c r="BL10" s="114">
        <v>1</v>
      </c>
      <c r="BM10" s="114"/>
      <c r="BN10" s="114"/>
      <c r="BO10" s="116">
        <v>16</v>
      </c>
      <c r="BP10" s="117">
        <f>IF(Q10=0,"",IF(BO10=0,"",(BO10/Q10)))</f>
        <v>0.44444444444444</v>
      </c>
      <c r="BQ10" s="118">
        <v>2</v>
      </c>
      <c r="BR10" s="119">
        <f>IFERROR(BQ10/BO10,"-")</f>
        <v>0.125</v>
      </c>
      <c r="BS10" s="120">
        <v>20500</v>
      </c>
      <c r="BT10" s="121">
        <f>IFERROR(BS10/BO10,"-")</f>
        <v>1281.25</v>
      </c>
      <c r="BU10" s="122"/>
      <c r="BV10" s="122">
        <v>2</v>
      </c>
      <c r="BW10" s="122"/>
      <c r="BX10" s="123">
        <v>12</v>
      </c>
      <c r="BY10" s="124">
        <f>IF(Q10=0,"",IF(BX10=0,"",(BX10/Q10)))</f>
        <v>0.33333333333333</v>
      </c>
      <c r="BZ10" s="125">
        <v>3</v>
      </c>
      <c r="CA10" s="126">
        <f>IFERROR(BZ10/BX10,"-")</f>
        <v>0.25</v>
      </c>
      <c r="CB10" s="127">
        <v>24000</v>
      </c>
      <c r="CC10" s="128">
        <f>IFERROR(CB10/BX10,"-")</f>
        <v>2000</v>
      </c>
      <c r="CD10" s="129">
        <v>2</v>
      </c>
      <c r="CE10" s="129"/>
      <c r="CF10" s="129">
        <v>1</v>
      </c>
      <c r="CG10" s="130">
        <v>1</v>
      </c>
      <c r="CH10" s="131">
        <f>IF(Q10=0,"",IF(CG10=0,"",(CG10/Q10)))</f>
        <v>0.027777777777778</v>
      </c>
      <c r="CI10" s="132">
        <v>1</v>
      </c>
      <c r="CJ10" s="133">
        <f>IFERROR(CI10/CG10,"-")</f>
        <v>1</v>
      </c>
      <c r="CK10" s="134">
        <v>3000</v>
      </c>
      <c r="CL10" s="135">
        <f>IFERROR(CK10/CG10,"-")</f>
        <v>3000</v>
      </c>
      <c r="CM10" s="136">
        <v>1</v>
      </c>
      <c r="CN10" s="136"/>
      <c r="CO10" s="136"/>
      <c r="CP10" s="137">
        <v>5</v>
      </c>
      <c r="CQ10" s="138">
        <v>31500</v>
      </c>
      <c r="CR10" s="138">
        <v>16000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0.53157894736842</v>
      </c>
      <c r="B11" s="184" t="s">
        <v>77</v>
      </c>
      <c r="C11" s="184" t="s">
        <v>58</v>
      </c>
      <c r="D11" s="184"/>
      <c r="E11" s="184" t="s">
        <v>78</v>
      </c>
      <c r="F11" s="184" t="s">
        <v>79</v>
      </c>
      <c r="G11" s="184" t="s">
        <v>61</v>
      </c>
      <c r="H11" s="87" t="s">
        <v>80</v>
      </c>
      <c r="I11" s="87" t="s">
        <v>63</v>
      </c>
      <c r="J11" s="186" t="s">
        <v>70</v>
      </c>
      <c r="K11" s="176">
        <v>570000</v>
      </c>
      <c r="L11" s="79">
        <v>64</v>
      </c>
      <c r="M11" s="79">
        <v>0</v>
      </c>
      <c r="N11" s="79">
        <v>254</v>
      </c>
      <c r="O11" s="88">
        <v>32</v>
      </c>
      <c r="P11" s="89">
        <v>0</v>
      </c>
      <c r="Q11" s="90">
        <f>O11+P11</f>
        <v>32</v>
      </c>
      <c r="R11" s="80">
        <f>IFERROR(Q11/N11,"-")</f>
        <v>0.1259842519685</v>
      </c>
      <c r="S11" s="79">
        <v>2</v>
      </c>
      <c r="T11" s="79">
        <v>6</v>
      </c>
      <c r="U11" s="80">
        <f>IFERROR(T11/(Q11),"-")</f>
        <v>0.1875</v>
      </c>
      <c r="V11" s="81">
        <f>IFERROR(K11/SUM(Q11:Q16),"-")</f>
        <v>9344.262295082</v>
      </c>
      <c r="W11" s="82">
        <v>5</v>
      </c>
      <c r="X11" s="80">
        <f>IF(Q11=0,"-",W11/Q11)</f>
        <v>0.15625</v>
      </c>
      <c r="Y11" s="181">
        <v>146000</v>
      </c>
      <c r="Z11" s="182">
        <f>IFERROR(Y11/Q11,"-")</f>
        <v>4562.5</v>
      </c>
      <c r="AA11" s="182">
        <f>IFERROR(Y11/W11,"-")</f>
        <v>29200</v>
      </c>
      <c r="AB11" s="176">
        <f>SUM(Y11:Y16)-SUM(K11:K16)</f>
        <v>-267000</v>
      </c>
      <c r="AC11" s="83">
        <f>SUM(Y11:Y16)/SUM(K11:K16)</f>
        <v>0.53157894736842</v>
      </c>
      <c r="AD11" s="77"/>
      <c r="AE11" s="91">
        <v>1</v>
      </c>
      <c r="AF11" s="92">
        <f>IF(Q11=0,"",IF(AE11=0,"",(AE11/Q11)))</f>
        <v>0.03125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4</v>
      </c>
      <c r="AO11" s="98">
        <f>IF(Q11=0,"",IF(AN11=0,"",(AN11/Q11)))</f>
        <v>0.125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4</v>
      </c>
      <c r="AX11" s="104">
        <f>IF(Q11=0,"",IF(AW11=0,"",(AW11/Q11)))</f>
        <v>0.125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6</v>
      </c>
      <c r="BG11" s="110">
        <f>IF(Q11=0,"",IF(BF11=0,"",(BF11/Q11)))</f>
        <v>0.1875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11</v>
      </c>
      <c r="BP11" s="117">
        <f>IF(Q11=0,"",IF(BO11=0,"",(BO11/Q11)))</f>
        <v>0.34375</v>
      </c>
      <c r="BQ11" s="118">
        <v>4</v>
      </c>
      <c r="BR11" s="119">
        <f>IFERROR(BQ11/BO11,"-")</f>
        <v>0.36363636363636</v>
      </c>
      <c r="BS11" s="120">
        <v>91000</v>
      </c>
      <c r="BT11" s="121">
        <f>IFERROR(BS11/BO11,"-")</f>
        <v>8272.7272727273</v>
      </c>
      <c r="BU11" s="122">
        <v>1</v>
      </c>
      <c r="BV11" s="122">
        <v>1</v>
      </c>
      <c r="BW11" s="122">
        <v>2</v>
      </c>
      <c r="BX11" s="123">
        <v>5</v>
      </c>
      <c r="BY11" s="124">
        <f>IF(Q11=0,"",IF(BX11=0,"",(BX11/Q11)))</f>
        <v>0.15625</v>
      </c>
      <c r="BZ11" s="125">
        <v>3</v>
      </c>
      <c r="CA11" s="126">
        <f>IFERROR(BZ11/BX11,"-")</f>
        <v>0.6</v>
      </c>
      <c r="CB11" s="127">
        <v>61000</v>
      </c>
      <c r="CC11" s="128">
        <f>IFERROR(CB11/BX11,"-")</f>
        <v>12200</v>
      </c>
      <c r="CD11" s="129">
        <v>1</v>
      </c>
      <c r="CE11" s="129">
        <v>1</v>
      </c>
      <c r="CF11" s="129">
        <v>1</v>
      </c>
      <c r="CG11" s="130">
        <v>1</v>
      </c>
      <c r="CH11" s="131">
        <f>IF(Q11=0,"",IF(CG11=0,"",(CG11/Q11)))</f>
        <v>0.03125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5</v>
      </c>
      <c r="CQ11" s="138">
        <v>146000</v>
      </c>
      <c r="CR11" s="138">
        <v>62000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78</v>
      </c>
      <c r="F12" s="184" t="s">
        <v>79</v>
      </c>
      <c r="G12" s="184" t="s">
        <v>75</v>
      </c>
      <c r="H12" s="87"/>
      <c r="I12" s="87"/>
      <c r="J12" s="87"/>
      <c r="K12" s="176"/>
      <c r="L12" s="79">
        <v>63</v>
      </c>
      <c r="M12" s="79">
        <v>48</v>
      </c>
      <c r="N12" s="79">
        <v>14</v>
      </c>
      <c r="O12" s="88">
        <v>9</v>
      </c>
      <c r="P12" s="89">
        <v>0</v>
      </c>
      <c r="Q12" s="90">
        <f>O12+P12</f>
        <v>9</v>
      </c>
      <c r="R12" s="80">
        <f>IFERROR(Q12/N12,"-")</f>
        <v>0.64285714285714</v>
      </c>
      <c r="S12" s="79">
        <v>0</v>
      </c>
      <c r="T12" s="79">
        <v>2</v>
      </c>
      <c r="U12" s="80">
        <f>IFERROR(T12/(Q12),"-")</f>
        <v>0.22222222222222</v>
      </c>
      <c r="V12" s="81"/>
      <c r="W12" s="82">
        <v>1</v>
      </c>
      <c r="X12" s="80">
        <f>IF(Q12=0,"-",W12/Q12)</f>
        <v>0.11111111111111</v>
      </c>
      <c r="Y12" s="181">
        <v>3000</v>
      </c>
      <c r="Z12" s="182">
        <f>IFERROR(Y12/Q12,"-")</f>
        <v>333.33333333333</v>
      </c>
      <c r="AA12" s="182">
        <f>IFERROR(Y12/W12,"-")</f>
        <v>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0.11111111111111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8</v>
      </c>
      <c r="BY12" s="124">
        <f>IF(Q12=0,"",IF(BX12=0,"",(BX12/Q12)))</f>
        <v>0.88888888888889</v>
      </c>
      <c r="BZ12" s="125">
        <v>2</v>
      </c>
      <c r="CA12" s="126">
        <f>IFERROR(BZ12/BX12,"-")</f>
        <v>0.25</v>
      </c>
      <c r="CB12" s="127">
        <v>50000</v>
      </c>
      <c r="CC12" s="128">
        <f>IFERROR(CB12/BX12,"-")</f>
        <v>6250</v>
      </c>
      <c r="CD12" s="129">
        <v>1</v>
      </c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47000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85</v>
      </c>
      <c r="H13" s="87" t="s">
        <v>86</v>
      </c>
      <c r="I13" s="87" t="s">
        <v>87</v>
      </c>
      <c r="J13" s="185" t="s">
        <v>88</v>
      </c>
      <c r="K13" s="176"/>
      <c r="L13" s="79">
        <v>16</v>
      </c>
      <c r="M13" s="79">
        <v>0</v>
      </c>
      <c r="N13" s="79">
        <v>81</v>
      </c>
      <c r="O13" s="88">
        <v>8</v>
      </c>
      <c r="P13" s="89">
        <v>0</v>
      </c>
      <c r="Q13" s="90">
        <f>O13+P13</f>
        <v>8</v>
      </c>
      <c r="R13" s="80">
        <f>IFERROR(Q13/N13,"-")</f>
        <v>0.098765432098765</v>
      </c>
      <c r="S13" s="79">
        <v>0</v>
      </c>
      <c r="T13" s="79">
        <v>3</v>
      </c>
      <c r="U13" s="80">
        <f>IFERROR(T13/(Q13),"-")</f>
        <v>0.375</v>
      </c>
      <c r="V13" s="81"/>
      <c r="W13" s="82">
        <v>2</v>
      </c>
      <c r="X13" s="80">
        <f>IF(Q13=0,"-",W13/Q13)</f>
        <v>0.25</v>
      </c>
      <c r="Y13" s="181">
        <v>42000</v>
      </c>
      <c r="Z13" s="182">
        <f>IFERROR(Y13/Q13,"-")</f>
        <v>5250</v>
      </c>
      <c r="AA13" s="182">
        <f>IFERROR(Y13/W13,"-")</f>
        <v>21000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0.125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4</v>
      </c>
      <c r="BP13" s="117">
        <f>IF(Q13=0,"",IF(BO13=0,"",(BO13/Q13)))</f>
        <v>0.5</v>
      </c>
      <c r="BQ13" s="118">
        <v>2</v>
      </c>
      <c r="BR13" s="119">
        <f>IFERROR(BQ13/BO13,"-")</f>
        <v>0.5</v>
      </c>
      <c r="BS13" s="120">
        <v>36000</v>
      </c>
      <c r="BT13" s="121">
        <f>IFERROR(BS13/BO13,"-")</f>
        <v>9000</v>
      </c>
      <c r="BU13" s="122">
        <v>1</v>
      </c>
      <c r="BV13" s="122"/>
      <c r="BW13" s="122">
        <v>1</v>
      </c>
      <c r="BX13" s="123">
        <v>3</v>
      </c>
      <c r="BY13" s="124">
        <f>IF(Q13=0,"",IF(BX13=0,"",(BX13/Q13)))</f>
        <v>0.375</v>
      </c>
      <c r="BZ13" s="125">
        <v>2</v>
      </c>
      <c r="CA13" s="126">
        <f>IFERROR(BZ13/BX13,"-")</f>
        <v>0.66666666666667</v>
      </c>
      <c r="CB13" s="127">
        <v>254000</v>
      </c>
      <c r="CC13" s="128">
        <f>IFERROR(CB13/BX13,"-")</f>
        <v>84666.666666667</v>
      </c>
      <c r="CD13" s="129"/>
      <c r="CE13" s="129">
        <v>1</v>
      </c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42000</v>
      </c>
      <c r="CR13" s="138">
        <v>248000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89</v>
      </c>
      <c r="C14" s="184" t="s">
        <v>58</v>
      </c>
      <c r="D14" s="184"/>
      <c r="E14" s="184" t="s">
        <v>83</v>
      </c>
      <c r="F14" s="184" t="s">
        <v>84</v>
      </c>
      <c r="G14" s="184" t="s">
        <v>75</v>
      </c>
      <c r="H14" s="87"/>
      <c r="I14" s="87"/>
      <c r="J14" s="87"/>
      <c r="K14" s="176"/>
      <c r="L14" s="79">
        <v>31</v>
      </c>
      <c r="M14" s="79">
        <v>27</v>
      </c>
      <c r="N14" s="79">
        <v>5</v>
      </c>
      <c r="O14" s="88">
        <v>2</v>
      </c>
      <c r="P14" s="89">
        <v>0</v>
      </c>
      <c r="Q14" s="90">
        <f>O14+P14</f>
        <v>2</v>
      </c>
      <c r="R14" s="80">
        <f>IFERROR(Q14/N14,"-")</f>
        <v>0.4</v>
      </c>
      <c r="S14" s="79">
        <v>0</v>
      </c>
      <c r="T14" s="79">
        <v>1</v>
      </c>
      <c r="U14" s="80">
        <f>IFERROR(T14/(Q14),"-")</f>
        <v>0.5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>
        <v>1</v>
      </c>
      <c r="CH14" s="131">
        <f>IF(Q14=0,"",IF(CG14=0,"",(CG14/Q14)))</f>
        <v>0.5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90</v>
      </c>
      <c r="C15" s="184" t="s">
        <v>58</v>
      </c>
      <c r="D15" s="184"/>
      <c r="E15" s="184" t="s">
        <v>91</v>
      </c>
      <c r="F15" s="184" t="s">
        <v>92</v>
      </c>
      <c r="G15" s="184" t="s">
        <v>61</v>
      </c>
      <c r="H15" s="87" t="s">
        <v>86</v>
      </c>
      <c r="I15" s="87" t="s">
        <v>87</v>
      </c>
      <c r="J15" s="186" t="s">
        <v>93</v>
      </c>
      <c r="K15" s="176"/>
      <c r="L15" s="79">
        <v>9</v>
      </c>
      <c r="M15" s="79">
        <v>0</v>
      </c>
      <c r="N15" s="79">
        <v>33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94</v>
      </c>
      <c r="C16" s="184" t="s">
        <v>58</v>
      </c>
      <c r="D16" s="184"/>
      <c r="E16" s="184" t="s">
        <v>91</v>
      </c>
      <c r="F16" s="184" t="s">
        <v>92</v>
      </c>
      <c r="G16" s="184" t="s">
        <v>75</v>
      </c>
      <c r="H16" s="87"/>
      <c r="I16" s="87"/>
      <c r="J16" s="87"/>
      <c r="K16" s="176"/>
      <c r="L16" s="79">
        <v>37</v>
      </c>
      <c r="M16" s="79">
        <v>31</v>
      </c>
      <c r="N16" s="79">
        <v>10</v>
      </c>
      <c r="O16" s="88">
        <v>10</v>
      </c>
      <c r="P16" s="89">
        <v>0</v>
      </c>
      <c r="Q16" s="90">
        <f>O16+P16</f>
        <v>10</v>
      </c>
      <c r="R16" s="80">
        <f>IFERROR(Q16/N16,"-")</f>
        <v>1</v>
      </c>
      <c r="S16" s="79">
        <v>2</v>
      </c>
      <c r="T16" s="79">
        <v>1</v>
      </c>
      <c r="U16" s="80">
        <f>IFERROR(T16/(Q16),"-")</f>
        <v>0.1</v>
      </c>
      <c r="V16" s="81"/>
      <c r="W16" s="82">
        <v>4</v>
      </c>
      <c r="X16" s="80">
        <f>IF(Q16=0,"-",W16/Q16)</f>
        <v>0.4</v>
      </c>
      <c r="Y16" s="181">
        <v>112000</v>
      </c>
      <c r="Z16" s="182">
        <f>IFERROR(Y16/Q16,"-")</f>
        <v>11200</v>
      </c>
      <c r="AA16" s="182">
        <f>IFERROR(Y16/W16,"-")</f>
        <v>28000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0.1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</v>
      </c>
      <c r="BH16" s="109">
        <v>1</v>
      </c>
      <c r="BI16" s="111">
        <f>IFERROR(BH16/BF16,"-")</f>
        <v>1</v>
      </c>
      <c r="BJ16" s="112">
        <v>16000</v>
      </c>
      <c r="BK16" s="113">
        <f>IFERROR(BJ16/BF16,"-")</f>
        <v>16000</v>
      </c>
      <c r="BL16" s="114"/>
      <c r="BM16" s="114"/>
      <c r="BN16" s="114">
        <v>1</v>
      </c>
      <c r="BO16" s="116">
        <v>1</v>
      </c>
      <c r="BP16" s="117">
        <f>IF(Q16=0,"",IF(BO16=0,"",(BO16/Q16)))</f>
        <v>0.1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4</v>
      </c>
      <c r="BY16" s="124">
        <f>IF(Q16=0,"",IF(BX16=0,"",(BX16/Q16)))</f>
        <v>0.4</v>
      </c>
      <c r="BZ16" s="125">
        <v>3</v>
      </c>
      <c r="CA16" s="126">
        <f>IFERROR(BZ16/BX16,"-")</f>
        <v>0.75</v>
      </c>
      <c r="CB16" s="127">
        <v>27000</v>
      </c>
      <c r="CC16" s="128">
        <f>IFERROR(CB16/BX16,"-")</f>
        <v>6750</v>
      </c>
      <c r="CD16" s="129">
        <v>2</v>
      </c>
      <c r="CE16" s="129"/>
      <c r="CF16" s="129">
        <v>1</v>
      </c>
      <c r="CG16" s="130">
        <v>3</v>
      </c>
      <c r="CH16" s="131">
        <f>IF(Q16=0,"",IF(CG16=0,"",(CG16/Q16)))</f>
        <v>0.3</v>
      </c>
      <c r="CI16" s="132">
        <v>1</v>
      </c>
      <c r="CJ16" s="133">
        <f>IFERROR(CI16/CG16,"-")</f>
        <v>0.33333333333333</v>
      </c>
      <c r="CK16" s="134">
        <v>85000</v>
      </c>
      <c r="CL16" s="135">
        <f>IFERROR(CK16/CG16,"-")</f>
        <v>28333.333333333</v>
      </c>
      <c r="CM16" s="136"/>
      <c r="CN16" s="136"/>
      <c r="CO16" s="136">
        <v>1</v>
      </c>
      <c r="CP16" s="137">
        <v>4</v>
      </c>
      <c r="CQ16" s="138">
        <v>112000</v>
      </c>
      <c r="CR16" s="138">
        <v>85000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0.8322</v>
      </c>
      <c r="B17" s="184" t="s">
        <v>95</v>
      </c>
      <c r="C17" s="184" t="s">
        <v>58</v>
      </c>
      <c r="D17" s="184"/>
      <c r="E17" s="184" t="s">
        <v>96</v>
      </c>
      <c r="F17" s="184" t="s">
        <v>79</v>
      </c>
      <c r="G17" s="184" t="s">
        <v>85</v>
      </c>
      <c r="H17" s="87" t="s">
        <v>97</v>
      </c>
      <c r="I17" s="87" t="s">
        <v>98</v>
      </c>
      <c r="J17" s="87" t="s">
        <v>99</v>
      </c>
      <c r="K17" s="176">
        <v>200000</v>
      </c>
      <c r="L17" s="79">
        <v>13</v>
      </c>
      <c r="M17" s="79">
        <v>0</v>
      </c>
      <c r="N17" s="79">
        <v>110</v>
      </c>
      <c r="O17" s="88">
        <v>1</v>
      </c>
      <c r="P17" s="89">
        <v>1</v>
      </c>
      <c r="Q17" s="90">
        <f>O17+P17</f>
        <v>2</v>
      </c>
      <c r="R17" s="80">
        <f>IFERROR(Q17/N17,"-")</f>
        <v>0.018181818181818</v>
      </c>
      <c r="S17" s="79">
        <v>0</v>
      </c>
      <c r="T17" s="79">
        <v>0</v>
      </c>
      <c r="U17" s="80">
        <f>IFERROR(T17/(Q17),"-")</f>
        <v>0</v>
      </c>
      <c r="V17" s="81">
        <f>IFERROR(K17/SUM(Q17:Q22),"-")</f>
        <v>6896.5517241379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SUM(Y17:Y22)-SUM(K17:K22)</f>
        <v>-33560</v>
      </c>
      <c r="AC17" s="83">
        <f>SUM(Y17:Y22)/SUM(K17:K22)</f>
        <v>0.8322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100</v>
      </c>
      <c r="C18" s="184" t="s">
        <v>58</v>
      </c>
      <c r="D18" s="184"/>
      <c r="E18" s="184" t="s">
        <v>101</v>
      </c>
      <c r="F18" s="184" t="s">
        <v>60</v>
      </c>
      <c r="G18" s="184" t="s">
        <v>61</v>
      </c>
      <c r="H18" s="87"/>
      <c r="I18" s="87" t="s">
        <v>98</v>
      </c>
      <c r="J18" s="87"/>
      <c r="K18" s="176"/>
      <c r="L18" s="79">
        <v>8</v>
      </c>
      <c r="M18" s="79">
        <v>0</v>
      </c>
      <c r="N18" s="79">
        <v>79</v>
      </c>
      <c r="O18" s="88">
        <v>4</v>
      </c>
      <c r="P18" s="89">
        <v>0</v>
      </c>
      <c r="Q18" s="90">
        <f>O18+P18</f>
        <v>4</v>
      </c>
      <c r="R18" s="80">
        <f>IFERROR(Q18/N18,"-")</f>
        <v>0.050632911392405</v>
      </c>
      <c r="S18" s="79">
        <v>2</v>
      </c>
      <c r="T18" s="79">
        <v>0</v>
      </c>
      <c r="U18" s="80">
        <f>IFERROR(T18/(Q18),"-")</f>
        <v>0</v>
      </c>
      <c r="V18" s="81"/>
      <c r="W18" s="82">
        <v>2</v>
      </c>
      <c r="X18" s="80">
        <f>IF(Q18=0,"-",W18/Q18)</f>
        <v>0.5</v>
      </c>
      <c r="Y18" s="181">
        <v>66000</v>
      </c>
      <c r="Z18" s="182">
        <f>IFERROR(Y18/Q18,"-")</f>
        <v>16500</v>
      </c>
      <c r="AA18" s="182">
        <f>IFERROR(Y18/W18,"-")</f>
        <v>33000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0.75</v>
      </c>
      <c r="BH18" s="109">
        <v>2</v>
      </c>
      <c r="BI18" s="111">
        <f>IFERROR(BH18/BF18,"-")</f>
        <v>0.66666666666667</v>
      </c>
      <c r="BJ18" s="112">
        <v>61000</v>
      </c>
      <c r="BK18" s="113">
        <f>IFERROR(BJ18/BF18,"-")</f>
        <v>20333.333333333</v>
      </c>
      <c r="BL18" s="114">
        <v>1</v>
      </c>
      <c r="BM18" s="114"/>
      <c r="BN18" s="114">
        <v>1</v>
      </c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0.25</v>
      </c>
      <c r="BZ18" s="125">
        <v>1</v>
      </c>
      <c r="CA18" s="126">
        <f>IFERROR(BZ18/BX18,"-")</f>
        <v>1</v>
      </c>
      <c r="CB18" s="127">
        <v>35000</v>
      </c>
      <c r="CC18" s="128">
        <f>IFERROR(CB18/BX18,"-")</f>
        <v>35000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66000</v>
      </c>
      <c r="CR18" s="138">
        <v>55000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102</v>
      </c>
      <c r="C19" s="184" t="s">
        <v>58</v>
      </c>
      <c r="D19" s="184"/>
      <c r="E19" s="184" t="s">
        <v>91</v>
      </c>
      <c r="F19" s="184" t="s">
        <v>92</v>
      </c>
      <c r="G19" s="184" t="s">
        <v>85</v>
      </c>
      <c r="H19" s="87"/>
      <c r="I19" s="87" t="s">
        <v>98</v>
      </c>
      <c r="J19" s="87"/>
      <c r="K19" s="176"/>
      <c r="L19" s="79">
        <v>5</v>
      </c>
      <c r="M19" s="79">
        <v>0</v>
      </c>
      <c r="N19" s="79">
        <v>32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103</v>
      </c>
      <c r="C20" s="184" t="s">
        <v>58</v>
      </c>
      <c r="D20" s="184"/>
      <c r="E20" s="184" t="s">
        <v>104</v>
      </c>
      <c r="F20" s="184" t="s">
        <v>105</v>
      </c>
      <c r="G20" s="184" t="s">
        <v>61</v>
      </c>
      <c r="H20" s="87"/>
      <c r="I20" s="87" t="s">
        <v>98</v>
      </c>
      <c r="J20" s="87"/>
      <c r="K20" s="176"/>
      <c r="L20" s="79">
        <v>10</v>
      </c>
      <c r="M20" s="79">
        <v>0</v>
      </c>
      <c r="N20" s="79">
        <v>43</v>
      </c>
      <c r="O20" s="88">
        <v>2</v>
      </c>
      <c r="P20" s="89">
        <v>0</v>
      </c>
      <c r="Q20" s="90">
        <f>O20+P20</f>
        <v>2</v>
      </c>
      <c r="R20" s="80">
        <f>IFERROR(Q20/N20,"-")</f>
        <v>0.046511627906977</v>
      </c>
      <c r="S20" s="79">
        <v>0</v>
      </c>
      <c r="T20" s="79">
        <v>1</v>
      </c>
      <c r="U20" s="80">
        <f>IFERROR(T20/(Q20),"-")</f>
        <v>0.5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106</v>
      </c>
      <c r="C21" s="184" t="s">
        <v>58</v>
      </c>
      <c r="D21" s="184"/>
      <c r="E21" s="184" t="s">
        <v>78</v>
      </c>
      <c r="F21" s="184" t="s">
        <v>107</v>
      </c>
      <c r="G21" s="184" t="s">
        <v>85</v>
      </c>
      <c r="H21" s="87"/>
      <c r="I21" s="87" t="s">
        <v>98</v>
      </c>
      <c r="J21" s="87"/>
      <c r="K21" s="176"/>
      <c r="L21" s="79">
        <v>10</v>
      </c>
      <c r="M21" s="79">
        <v>0</v>
      </c>
      <c r="N21" s="79">
        <v>91</v>
      </c>
      <c r="O21" s="88">
        <v>3</v>
      </c>
      <c r="P21" s="89">
        <v>0</v>
      </c>
      <c r="Q21" s="90">
        <f>O21+P21</f>
        <v>3</v>
      </c>
      <c r="R21" s="80">
        <f>IFERROR(Q21/N21,"-")</f>
        <v>0.032967032967033</v>
      </c>
      <c r="S21" s="79">
        <v>0</v>
      </c>
      <c r="T21" s="79">
        <v>1</v>
      </c>
      <c r="U21" s="80">
        <f>IFERROR(T21/(Q21),"-")</f>
        <v>0.33333333333333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0.33333333333333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1</v>
      </c>
      <c r="BG21" s="110">
        <f>IF(Q21=0,"",IF(BF21=0,"",(BF21/Q21)))</f>
        <v>0.33333333333333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0.33333333333333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108</v>
      </c>
      <c r="C22" s="184" t="s">
        <v>58</v>
      </c>
      <c r="D22" s="184"/>
      <c r="E22" s="184" t="s">
        <v>74</v>
      </c>
      <c r="F22" s="184" t="s">
        <v>74</v>
      </c>
      <c r="G22" s="184" t="s">
        <v>75</v>
      </c>
      <c r="H22" s="87"/>
      <c r="I22" s="87"/>
      <c r="J22" s="87"/>
      <c r="K22" s="176"/>
      <c r="L22" s="79">
        <v>240</v>
      </c>
      <c r="M22" s="79">
        <v>108</v>
      </c>
      <c r="N22" s="79">
        <v>38</v>
      </c>
      <c r="O22" s="88">
        <v>18</v>
      </c>
      <c r="P22" s="89">
        <v>0</v>
      </c>
      <c r="Q22" s="90">
        <f>O22+P22</f>
        <v>18</v>
      </c>
      <c r="R22" s="80">
        <f>IFERROR(Q22/N22,"-")</f>
        <v>0.47368421052632</v>
      </c>
      <c r="S22" s="79">
        <v>0</v>
      </c>
      <c r="T22" s="79">
        <v>2</v>
      </c>
      <c r="U22" s="80">
        <f>IFERROR(T22/(Q22),"-")</f>
        <v>0.11111111111111</v>
      </c>
      <c r="V22" s="81"/>
      <c r="W22" s="82">
        <v>5</v>
      </c>
      <c r="X22" s="80">
        <f>IF(Q22=0,"-",W22/Q22)</f>
        <v>0.27777777777778</v>
      </c>
      <c r="Y22" s="181">
        <v>100440</v>
      </c>
      <c r="Z22" s="182">
        <f>IFERROR(Y22/Q22,"-")</f>
        <v>5580</v>
      </c>
      <c r="AA22" s="182">
        <f>IFERROR(Y22/W22,"-")</f>
        <v>20088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0.055555555555556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8</v>
      </c>
      <c r="BP22" s="117">
        <f>IF(Q22=0,"",IF(BO22=0,"",(BO22/Q22)))</f>
        <v>0.44444444444444</v>
      </c>
      <c r="BQ22" s="118">
        <v>1</v>
      </c>
      <c r="BR22" s="119">
        <f>IFERROR(BQ22/BO22,"-")</f>
        <v>0.125</v>
      </c>
      <c r="BS22" s="120">
        <v>30440</v>
      </c>
      <c r="BT22" s="121">
        <f>IFERROR(BS22/BO22,"-")</f>
        <v>3805</v>
      </c>
      <c r="BU22" s="122"/>
      <c r="BV22" s="122"/>
      <c r="BW22" s="122">
        <v>1</v>
      </c>
      <c r="BX22" s="123">
        <v>6</v>
      </c>
      <c r="BY22" s="124">
        <f>IF(Q22=0,"",IF(BX22=0,"",(BX22/Q22)))</f>
        <v>0.33333333333333</v>
      </c>
      <c r="BZ22" s="125">
        <v>2</v>
      </c>
      <c r="CA22" s="126">
        <f>IFERROR(BZ22/BX22,"-")</f>
        <v>0.33333333333333</v>
      </c>
      <c r="CB22" s="127">
        <v>302000</v>
      </c>
      <c r="CC22" s="128">
        <f>IFERROR(CB22/BX22,"-")</f>
        <v>50333.333333333</v>
      </c>
      <c r="CD22" s="129"/>
      <c r="CE22" s="129"/>
      <c r="CF22" s="129">
        <v>2</v>
      </c>
      <c r="CG22" s="130">
        <v>3</v>
      </c>
      <c r="CH22" s="131">
        <f>IF(Q22=0,"",IF(CG22=0,"",(CG22/Q22)))</f>
        <v>0.16666666666667</v>
      </c>
      <c r="CI22" s="132">
        <v>3</v>
      </c>
      <c r="CJ22" s="133">
        <f>IFERROR(CI22/CG22,"-")</f>
        <v>1</v>
      </c>
      <c r="CK22" s="134">
        <v>30000</v>
      </c>
      <c r="CL22" s="135">
        <f>IFERROR(CK22/CG22,"-")</f>
        <v>10000</v>
      </c>
      <c r="CM22" s="136">
        <v>1</v>
      </c>
      <c r="CN22" s="136">
        <v>2</v>
      </c>
      <c r="CO22" s="136"/>
      <c r="CP22" s="137">
        <v>5</v>
      </c>
      <c r="CQ22" s="138">
        <v>100440</v>
      </c>
      <c r="CR22" s="138">
        <v>262000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>
        <f>AC23</f>
        <v>0.96071428571429</v>
      </c>
      <c r="B23" s="184" t="s">
        <v>109</v>
      </c>
      <c r="C23" s="184" t="s">
        <v>58</v>
      </c>
      <c r="D23" s="184"/>
      <c r="E23" s="184" t="s">
        <v>78</v>
      </c>
      <c r="F23" s="184" t="s">
        <v>79</v>
      </c>
      <c r="G23" s="184" t="s">
        <v>85</v>
      </c>
      <c r="H23" s="87" t="s">
        <v>110</v>
      </c>
      <c r="I23" s="87" t="s">
        <v>111</v>
      </c>
      <c r="J23" s="87" t="s">
        <v>112</v>
      </c>
      <c r="K23" s="176">
        <v>280000</v>
      </c>
      <c r="L23" s="79">
        <v>10</v>
      </c>
      <c r="M23" s="79">
        <v>0</v>
      </c>
      <c r="N23" s="79">
        <v>49</v>
      </c>
      <c r="O23" s="88">
        <v>4</v>
      </c>
      <c r="P23" s="89">
        <v>0</v>
      </c>
      <c r="Q23" s="90">
        <f>O23+P23</f>
        <v>4</v>
      </c>
      <c r="R23" s="80">
        <f>IFERROR(Q23/N23,"-")</f>
        <v>0.081632653061224</v>
      </c>
      <c r="S23" s="79">
        <v>0</v>
      </c>
      <c r="T23" s="79">
        <v>0</v>
      </c>
      <c r="U23" s="80">
        <f>IFERROR(T23/(Q23),"-")</f>
        <v>0</v>
      </c>
      <c r="V23" s="81">
        <f>IFERROR(K23/SUM(Q23:Q27),"-")</f>
        <v>14000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SUM(Y23:Y27)-SUM(K23:K27)</f>
        <v>-11000</v>
      </c>
      <c r="AC23" s="83">
        <f>SUM(Y23:Y27)/SUM(K23:K27)</f>
        <v>0.96071428571429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0.25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0.75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113</v>
      </c>
      <c r="C24" s="184" t="s">
        <v>58</v>
      </c>
      <c r="D24" s="184"/>
      <c r="E24" s="184" t="s">
        <v>83</v>
      </c>
      <c r="F24" s="184" t="s">
        <v>84</v>
      </c>
      <c r="G24" s="184" t="s">
        <v>61</v>
      </c>
      <c r="H24" s="87" t="s">
        <v>110</v>
      </c>
      <c r="I24" s="87" t="s">
        <v>111</v>
      </c>
      <c r="J24" s="87" t="s">
        <v>114</v>
      </c>
      <c r="K24" s="176"/>
      <c r="L24" s="79">
        <v>5</v>
      </c>
      <c r="M24" s="79">
        <v>0</v>
      </c>
      <c r="N24" s="79">
        <v>23</v>
      </c>
      <c r="O24" s="88">
        <v>1</v>
      </c>
      <c r="P24" s="89">
        <v>0</v>
      </c>
      <c r="Q24" s="90">
        <f>O24+P24</f>
        <v>1</v>
      </c>
      <c r="R24" s="80">
        <f>IFERROR(Q24/N24,"-")</f>
        <v>0.043478260869565</v>
      </c>
      <c r="S24" s="79">
        <v>1</v>
      </c>
      <c r="T24" s="79">
        <v>0</v>
      </c>
      <c r="U24" s="80">
        <f>IFERROR(T24/(Q24),"-")</f>
        <v>0</v>
      </c>
      <c r="V24" s="81"/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1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115</v>
      </c>
      <c r="C25" s="184" t="s">
        <v>58</v>
      </c>
      <c r="D25" s="184"/>
      <c r="E25" s="184" t="s">
        <v>116</v>
      </c>
      <c r="F25" s="184" t="s">
        <v>60</v>
      </c>
      <c r="G25" s="184" t="s">
        <v>85</v>
      </c>
      <c r="H25" s="87" t="s">
        <v>110</v>
      </c>
      <c r="I25" s="87" t="s">
        <v>111</v>
      </c>
      <c r="J25" s="87" t="s">
        <v>117</v>
      </c>
      <c r="K25" s="176"/>
      <c r="L25" s="79">
        <v>10</v>
      </c>
      <c r="M25" s="79">
        <v>0</v>
      </c>
      <c r="N25" s="79">
        <v>51</v>
      </c>
      <c r="O25" s="88">
        <v>4</v>
      </c>
      <c r="P25" s="89">
        <v>0</v>
      </c>
      <c r="Q25" s="90">
        <f>O25+P25</f>
        <v>4</v>
      </c>
      <c r="R25" s="80">
        <f>IFERROR(Q25/N25,"-")</f>
        <v>0.07843137254902</v>
      </c>
      <c r="S25" s="79">
        <v>0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0.25</v>
      </c>
      <c r="Y25" s="181">
        <v>9000</v>
      </c>
      <c r="Z25" s="182">
        <f>IFERROR(Y25/Q25,"-")</f>
        <v>2250</v>
      </c>
      <c r="AA25" s="182">
        <f>IFERROR(Y25/W25,"-")</f>
        <v>9000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2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0.25</v>
      </c>
      <c r="BZ25" s="125">
        <v>1</v>
      </c>
      <c r="CA25" s="126">
        <f>IFERROR(BZ25/BX25,"-")</f>
        <v>1</v>
      </c>
      <c r="CB25" s="127">
        <v>9000</v>
      </c>
      <c r="CC25" s="128">
        <f>IFERROR(CB25/BX25,"-")</f>
        <v>9000</v>
      </c>
      <c r="CD25" s="129"/>
      <c r="CE25" s="129"/>
      <c r="CF25" s="129">
        <v>1</v>
      </c>
      <c r="CG25" s="130">
        <v>1</v>
      </c>
      <c r="CH25" s="131">
        <f>IF(Q25=0,"",IF(CG25=0,"",(CG25/Q25)))</f>
        <v>0.25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1</v>
      </c>
      <c r="CQ25" s="138">
        <v>9000</v>
      </c>
      <c r="CR25" s="138">
        <v>9000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119</v>
      </c>
      <c r="F26" s="184" t="s">
        <v>92</v>
      </c>
      <c r="G26" s="184" t="s">
        <v>61</v>
      </c>
      <c r="H26" s="87" t="s">
        <v>110</v>
      </c>
      <c r="I26" s="87" t="s">
        <v>111</v>
      </c>
      <c r="J26" s="87" t="s">
        <v>67</v>
      </c>
      <c r="K26" s="176"/>
      <c r="L26" s="79">
        <v>6</v>
      </c>
      <c r="M26" s="79">
        <v>0</v>
      </c>
      <c r="N26" s="79">
        <v>21</v>
      </c>
      <c r="O26" s="88">
        <v>1</v>
      </c>
      <c r="P26" s="89">
        <v>0</v>
      </c>
      <c r="Q26" s="90">
        <f>O26+P26</f>
        <v>1</v>
      </c>
      <c r="R26" s="80">
        <f>IFERROR(Q26/N26,"-")</f>
        <v>0.047619047619048</v>
      </c>
      <c r="S26" s="79">
        <v>0</v>
      </c>
      <c r="T26" s="79">
        <v>0</v>
      </c>
      <c r="U26" s="80">
        <f>IFERROR(T26/(Q26),"-")</f>
        <v>0</v>
      </c>
      <c r="V26" s="81"/>
      <c r="W26" s="82">
        <v>1</v>
      </c>
      <c r="X26" s="80">
        <f>IF(Q26=0,"-",W26/Q26)</f>
        <v>1</v>
      </c>
      <c r="Y26" s="181">
        <v>50000</v>
      </c>
      <c r="Z26" s="182">
        <f>IFERROR(Y26/Q26,"-")</f>
        <v>50000</v>
      </c>
      <c r="AA26" s="182">
        <f>IFERROR(Y26/W26,"-")</f>
        <v>50000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>
        <v>1</v>
      </c>
      <c r="CH26" s="131">
        <f>IF(Q26=0,"",IF(CG26=0,"",(CG26/Q26)))</f>
        <v>1</v>
      </c>
      <c r="CI26" s="132">
        <v>1</v>
      </c>
      <c r="CJ26" s="133">
        <f>IFERROR(CI26/CG26,"-")</f>
        <v>1</v>
      </c>
      <c r="CK26" s="134">
        <v>50000</v>
      </c>
      <c r="CL26" s="135">
        <f>IFERROR(CK26/CG26,"-")</f>
        <v>50000</v>
      </c>
      <c r="CM26" s="136"/>
      <c r="CN26" s="136"/>
      <c r="CO26" s="136">
        <v>1</v>
      </c>
      <c r="CP26" s="137">
        <v>1</v>
      </c>
      <c r="CQ26" s="138">
        <v>50000</v>
      </c>
      <c r="CR26" s="138">
        <v>50000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120</v>
      </c>
      <c r="C27" s="184" t="s">
        <v>58</v>
      </c>
      <c r="D27" s="184"/>
      <c r="E27" s="184" t="s">
        <v>74</v>
      </c>
      <c r="F27" s="184" t="s">
        <v>74</v>
      </c>
      <c r="G27" s="184" t="s">
        <v>75</v>
      </c>
      <c r="H27" s="87" t="s">
        <v>76</v>
      </c>
      <c r="I27" s="87"/>
      <c r="J27" s="87"/>
      <c r="K27" s="176"/>
      <c r="L27" s="79">
        <v>67</v>
      </c>
      <c r="M27" s="79">
        <v>49</v>
      </c>
      <c r="N27" s="79">
        <v>24</v>
      </c>
      <c r="O27" s="88">
        <v>9</v>
      </c>
      <c r="P27" s="89">
        <v>1</v>
      </c>
      <c r="Q27" s="90">
        <f>O27+P27</f>
        <v>10</v>
      </c>
      <c r="R27" s="80">
        <f>IFERROR(Q27/N27,"-")</f>
        <v>0.41666666666667</v>
      </c>
      <c r="S27" s="79">
        <v>1</v>
      </c>
      <c r="T27" s="79">
        <v>2</v>
      </c>
      <c r="U27" s="80">
        <f>IFERROR(T27/(Q27),"-")</f>
        <v>0.2</v>
      </c>
      <c r="V27" s="81"/>
      <c r="W27" s="82">
        <v>1</v>
      </c>
      <c r="X27" s="80">
        <f>IF(Q27=0,"-",W27/Q27)</f>
        <v>0.1</v>
      </c>
      <c r="Y27" s="181">
        <v>210000</v>
      </c>
      <c r="Z27" s="182">
        <f>IFERROR(Y27/Q27,"-")</f>
        <v>21000</v>
      </c>
      <c r="AA27" s="182">
        <f>IFERROR(Y27/W27,"-")</f>
        <v>210000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0.2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2</v>
      </c>
      <c r="BY27" s="124">
        <f>IF(Q27=0,"",IF(BX27=0,"",(BX27/Q27)))</f>
        <v>0.2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3</v>
      </c>
      <c r="CH27" s="131">
        <f>IF(Q27=0,"",IF(CG27=0,"",(CG27/Q27)))</f>
        <v>0.3</v>
      </c>
      <c r="CI27" s="132">
        <v>1</v>
      </c>
      <c r="CJ27" s="133">
        <f>IFERROR(CI27/CG27,"-")</f>
        <v>0.33333333333333</v>
      </c>
      <c r="CK27" s="134">
        <v>210000</v>
      </c>
      <c r="CL27" s="135">
        <f>IFERROR(CK27/CG27,"-")</f>
        <v>70000</v>
      </c>
      <c r="CM27" s="136"/>
      <c r="CN27" s="136"/>
      <c r="CO27" s="136">
        <v>1</v>
      </c>
      <c r="CP27" s="137">
        <v>1</v>
      </c>
      <c r="CQ27" s="138">
        <v>210000</v>
      </c>
      <c r="CR27" s="138">
        <v>210000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>
        <f>AC28</f>
        <v>0.176</v>
      </c>
      <c r="B28" s="184" t="s">
        <v>121</v>
      </c>
      <c r="C28" s="184" t="s">
        <v>58</v>
      </c>
      <c r="D28" s="184"/>
      <c r="E28" s="184" t="s">
        <v>96</v>
      </c>
      <c r="F28" s="184" t="s">
        <v>79</v>
      </c>
      <c r="G28" s="184" t="s">
        <v>85</v>
      </c>
      <c r="H28" s="87" t="s">
        <v>122</v>
      </c>
      <c r="I28" s="87" t="s">
        <v>123</v>
      </c>
      <c r="J28" s="87" t="s">
        <v>112</v>
      </c>
      <c r="K28" s="176">
        <v>250000</v>
      </c>
      <c r="L28" s="79">
        <v>3</v>
      </c>
      <c r="M28" s="79">
        <v>0</v>
      </c>
      <c r="N28" s="79">
        <v>16</v>
      </c>
      <c r="O28" s="88">
        <v>0</v>
      </c>
      <c r="P28" s="89">
        <v>0</v>
      </c>
      <c r="Q28" s="90">
        <f>O28+P28</f>
        <v>0</v>
      </c>
      <c r="R28" s="80">
        <f>IFERROR(Q28/N28,"-")</f>
        <v>0</v>
      </c>
      <c r="S28" s="79">
        <v>0</v>
      </c>
      <c r="T28" s="79">
        <v>0</v>
      </c>
      <c r="U28" s="80" t="str">
        <f>IFERROR(T28/(Q28),"-")</f>
        <v>-</v>
      </c>
      <c r="V28" s="81">
        <f>IFERROR(K28/SUM(Q28:Q33),"-")</f>
        <v>20833.333333333</v>
      </c>
      <c r="W28" s="82">
        <v>0</v>
      </c>
      <c r="X28" s="80" t="str">
        <f>IF(Q28=0,"-",W28/Q28)</f>
        <v>-</v>
      </c>
      <c r="Y28" s="181">
        <v>0</v>
      </c>
      <c r="Z28" s="182" t="str">
        <f>IFERROR(Y28/Q28,"-")</f>
        <v>-</v>
      </c>
      <c r="AA28" s="182" t="str">
        <f>IFERROR(Y28/W28,"-")</f>
        <v>-</v>
      </c>
      <c r="AB28" s="176">
        <f>SUM(Y28:Y33)-SUM(K28:K33)</f>
        <v>-206000</v>
      </c>
      <c r="AC28" s="83">
        <f>SUM(Y28:Y33)/SUM(K28:K33)</f>
        <v>0.176</v>
      </c>
      <c r="AD28" s="77"/>
      <c r="AE28" s="91"/>
      <c r="AF28" s="92" t="str">
        <f>IF(Q28=0,"",IF(AE28=0,"",(AE28/Q28)))</f>
        <v/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 t="str">
        <f>IF(Q28=0,"",IF(AN28=0,"",(AN28/Q28)))</f>
        <v/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 t="str">
        <f>IF(Q28=0,"",IF(AW28=0,"",(AW28/Q28)))</f>
        <v/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 t="str">
        <f>IF(Q28=0,"",IF(BF28=0,"",(BF28/Q28)))</f>
        <v/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 t="str">
        <f>IF(Q28=0,"",IF(BO28=0,"",(BO28/Q28)))</f>
        <v/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 t="str">
        <f>IF(Q28=0,"",IF(BX28=0,"",(BX28/Q28)))</f>
        <v/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 t="str">
        <f>IF(Q28=0,"",IF(CG28=0,"",(CG28/Q28)))</f>
        <v/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124</v>
      </c>
      <c r="C29" s="184" t="s">
        <v>58</v>
      </c>
      <c r="D29" s="184"/>
      <c r="E29" s="184" t="s">
        <v>101</v>
      </c>
      <c r="F29" s="184" t="s">
        <v>60</v>
      </c>
      <c r="G29" s="184" t="s">
        <v>61</v>
      </c>
      <c r="H29" s="87" t="s">
        <v>122</v>
      </c>
      <c r="I29" s="87" t="s">
        <v>123</v>
      </c>
      <c r="J29" s="185" t="s">
        <v>88</v>
      </c>
      <c r="K29" s="176"/>
      <c r="L29" s="79">
        <v>2</v>
      </c>
      <c r="M29" s="79">
        <v>0</v>
      </c>
      <c r="N29" s="79">
        <v>10</v>
      </c>
      <c r="O29" s="88">
        <v>1</v>
      </c>
      <c r="P29" s="89">
        <v>0</v>
      </c>
      <c r="Q29" s="90">
        <f>O29+P29</f>
        <v>1</v>
      </c>
      <c r="R29" s="80">
        <f>IFERROR(Q29/N29,"-")</f>
        <v>0.1</v>
      </c>
      <c r="S29" s="79">
        <v>0</v>
      </c>
      <c r="T29" s="79">
        <v>0</v>
      </c>
      <c r="U29" s="80">
        <f>IFERROR(T29/(Q29),"-")</f>
        <v>0</v>
      </c>
      <c r="V29" s="81"/>
      <c r="W29" s="82">
        <v>1</v>
      </c>
      <c r="X29" s="80">
        <f>IF(Q29=0,"-",W29/Q29)</f>
        <v>1</v>
      </c>
      <c r="Y29" s="181">
        <v>26000</v>
      </c>
      <c r="Z29" s="182">
        <f>IFERROR(Y29/Q29,"-")</f>
        <v>26000</v>
      </c>
      <c r="AA29" s="182">
        <f>IFERROR(Y29/W29,"-")</f>
        <v>26000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1</v>
      </c>
      <c r="BY29" s="124">
        <f>IF(Q29=0,"",IF(BX29=0,"",(BX29/Q29)))</f>
        <v>1</v>
      </c>
      <c r="BZ29" s="125">
        <v>1</v>
      </c>
      <c r="CA29" s="126">
        <f>IFERROR(BZ29/BX29,"-")</f>
        <v>1</v>
      </c>
      <c r="CB29" s="127">
        <v>26000</v>
      </c>
      <c r="CC29" s="128">
        <f>IFERROR(CB29/BX29,"-")</f>
        <v>26000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26000</v>
      </c>
      <c r="CR29" s="138">
        <v>26000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125</v>
      </c>
      <c r="C30" s="184" t="s">
        <v>58</v>
      </c>
      <c r="D30" s="184"/>
      <c r="E30" s="184" t="s">
        <v>91</v>
      </c>
      <c r="F30" s="184" t="s">
        <v>92</v>
      </c>
      <c r="G30" s="184" t="s">
        <v>85</v>
      </c>
      <c r="H30" s="87" t="s">
        <v>122</v>
      </c>
      <c r="I30" s="87" t="s">
        <v>123</v>
      </c>
      <c r="J30" s="186" t="s">
        <v>70</v>
      </c>
      <c r="K30" s="176"/>
      <c r="L30" s="79">
        <v>7</v>
      </c>
      <c r="M30" s="79">
        <v>0</v>
      </c>
      <c r="N30" s="79">
        <v>19</v>
      </c>
      <c r="O30" s="88">
        <v>1</v>
      </c>
      <c r="P30" s="89">
        <v>0</v>
      </c>
      <c r="Q30" s="90">
        <f>O30+P30</f>
        <v>1</v>
      </c>
      <c r="R30" s="80">
        <f>IFERROR(Q30/N30,"-")</f>
        <v>0.052631578947368</v>
      </c>
      <c r="S30" s="79">
        <v>0</v>
      </c>
      <c r="T30" s="79">
        <v>0</v>
      </c>
      <c r="U30" s="80">
        <f>IFERROR(T30/(Q30),"-")</f>
        <v>0</v>
      </c>
      <c r="V30" s="81"/>
      <c r="W30" s="82">
        <v>1</v>
      </c>
      <c r="X30" s="80">
        <f>IF(Q30=0,"-",W30/Q30)</f>
        <v>1</v>
      </c>
      <c r="Y30" s="181">
        <v>3000</v>
      </c>
      <c r="Z30" s="182">
        <f>IFERROR(Y30/Q30,"-")</f>
        <v>3000</v>
      </c>
      <c r="AA30" s="182">
        <f>IFERROR(Y30/W30,"-")</f>
        <v>3000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1</v>
      </c>
      <c r="BH30" s="109">
        <v>1</v>
      </c>
      <c r="BI30" s="111">
        <f>IFERROR(BH30/BF30,"-")</f>
        <v>1</v>
      </c>
      <c r="BJ30" s="112">
        <v>3000</v>
      </c>
      <c r="BK30" s="113">
        <f>IFERROR(BJ30/BF30,"-")</f>
        <v>3000</v>
      </c>
      <c r="BL30" s="114">
        <v>1</v>
      </c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3000</v>
      </c>
      <c r="CR30" s="138">
        <v>3000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104</v>
      </c>
      <c r="F31" s="184" t="s">
        <v>105</v>
      </c>
      <c r="G31" s="184" t="s">
        <v>61</v>
      </c>
      <c r="H31" s="87" t="s">
        <v>122</v>
      </c>
      <c r="I31" s="87" t="s">
        <v>123</v>
      </c>
      <c r="J31" s="87" t="s">
        <v>127</v>
      </c>
      <c r="K31" s="176"/>
      <c r="L31" s="79">
        <v>2</v>
      </c>
      <c r="M31" s="79">
        <v>0</v>
      </c>
      <c r="N31" s="79">
        <v>8</v>
      </c>
      <c r="O31" s="88">
        <v>1</v>
      </c>
      <c r="P31" s="89">
        <v>0</v>
      </c>
      <c r="Q31" s="90">
        <f>O31+P31</f>
        <v>1</v>
      </c>
      <c r="R31" s="80">
        <f>IFERROR(Q31/N31,"-")</f>
        <v>0.125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1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78</v>
      </c>
      <c r="F32" s="184" t="s">
        <v>107</v>
      </c>
      <c r="G32" s="184" t="s">
        <v>85</v>
      </c>
      <c r="H32" s="87" t="s">
        <v>122</v>
      </c>
      <c r="I32" s="87" t="s">
        <v>123</v>
      </c>
      <c r="J32" s="87" t="s">
        <v>129</v>
      </c>
      <c r="K32" s="176"/>
      <c r="L32" s="79">
        <v>5</v>
      </c>
      <c r="M32" s="79">
        <v>0</v>
      </c>
      <c r="N32" s="79">
        <v>28</v>
      </c>
      <c r="O32" s="88">
        <v>3</v>
      </c>
      <c r="P32" s="89">
        <v>0</v>
      </c>
      <c r="Q32" s="90">
        <f>O32+P32</f>
        <v>3</v>
      </c>
      <c r="R32" s="80">
        <f>IFERROR(Q32/N32,"-")</f>
        <v>0.10714285714286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0.33333333333333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2</v>
      </c>
      <c r="BY32" s="124">
        <f>IF(Q32=0,"",IF(BX32=0,"",(BX32/Q32)))</f>
        <v>0.66666666666667</v>
      </c>
      <c r="BZ32" s="125">
        <v>1</v>
      </c>
      <c r="CA32" s="126">
        <f>IFERROR(BZ32/BX32,"-")</f>
        <v>0.5</v>
      </c>
      <c r="CB32" s="127">
        <v>31000</v>
      </c>
      <c r="CC32" s="128">
        <f>IFERROR(CB32/BX32,"-")</f>
        <v>15500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>
        <v>31000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74</v>
      </c>
      <c r="F33" s="184" t="s">
        <v>74</v>
      </c>
      <c r="G33" s="184" t="s">
        <v>75</v>
      </c>
      <c r="H33" s="87" t="s">
        <v>76</v>
      </c>
      <c r="I33" s="87"/>
      <c r="J33" s="87"/>
      <c r="K33" s="176"/>
      <c r="L33" s="79">
        <v>44</v>
      </c>
      <c r="M33" s="79">
        <v>21</v>
      </c>
      <c r="N33" s="79">
        <v>17</v>
      </c>
      <c r="O33" s="88">
        <v>6</v>
      </c>
      <c r="P33" s="89">
        <v>0</v>
      </c>
      <c r="Q33" s="90">
        <f>O33+P33</f>
        <v>6</v>
      </c>
      <c r="R33" s="80">
        <f>IFERROR(Q33/N33,"-")</f>
        <v>0.35294117647059</v>
      </c>
      <c r="S33" s="79">
        <v>2</v>
      </c>
      <c r="T33" s="79">
        <v>1</v>
      </c>
      <c r="U33" s="80">
        <f>IFERROR(T33/(Q33),"-")</f>
        <v>0.16666666666667</v>
      </c>
      <c r="V33" s="81"/>
      <c r="W33" s="82">
        <v>0</v>
      </c>
      <c r="X33" s="80">
        <f>IF(Q33=0,"-",W33/Q33)</f>
        <v>0</v>
      </c>
      <c r="Y33" s="181">
        <v>15000</v>
      </c>
      <c r="Z33" s="182">
        <f>IFERROR(Y33/Q33,"-")</f>
        <v>2500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0.33333333333333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0.16666666666667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1</v>
      </c>
      <c r="CH33" s="131">
        <f>IF(Q33=0,"",IF(CG33=0,"",(CG33/Q33)))</f>
        <v>0.16666666666667</v>
      </c>
      <c r="CI33" s="132">
        <v>1</v>
      </c>
      <c r="CJ33" s="133">
        <f>IFERROR(CI33/CG33,"-")</f>
        <v>1</v>
      </c>
      <c r="CK33" s="134">
        <v>15000</v>
      </c>
      <c r="CL33" s="135">
        <f>IFERROR(CK33/CG33,"-")</f>
        <v>15000</v>
      </c>
      <c r="CM33" s="136"/>
      <c r="CN33" s="136"/>
      <c r="CO33" s="136">
        <v>1</v>
      </c>
      <c r="CP33" s="137">
        <v>0</v>
      </c>
      <c r="CQ33" s="138">
        <v>15000</v>
      </c>
      <c r="CR33" s="138">
        <v>15000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0.12</v>
      </c>
      <c r="B34" s="184" t="s">
        <v>131</v>
      </c>
      <c r="C34" s="184" t="s">
        <v>58</v>
      </c>
      <c r="D34" s="184"/>
      <c r="E34" s="184" t="s">
        <v>132</v>
      </c>
      <c r="F34" s="184" t="s">
        <v>133</v>
      </c>
      <c r="G34" s="184" t="s">
        <v>85</v>
      </c>
      <c r="H34" s="87" t="s">
        <v>62</v>
      </c>
      <c r="I34" s="87" t="s">
        <v>134</v>
      </c>
      <c r="J34" s="87" t="s">
        <v>135</v>
      </c>
      <c r="K34" s="176">
        <v>400000</v>
      </c>
      <c r="L34" s="79">
        <v>27</v>
      </c>
      <c r="M34" s="79">
        <v>0</v>
      </c>
      <c r="N34" s="79">
        <v>107</v>
      </c>
      <c r="O34" s="88">
        <v>11</v>
      </c>
      <c r="P34" s="89">
        <v>0</v>
      </c>
      <c r="Q34" s="90">
        <f>O34+P34</f>
        <v>11</v>
      </c>
      <c r="R34" s="80">
        <f>IFERROR(Q34/N34,"-")</f>
        <v>0.10280373831776</v>
      </c>
      <c r="S34" s="79">
        <v>0</v>
      </c>
      <c r="T34" s="79">
        <v>3</v>
      </c>
      <c r="U34" s="80">
        <f>IFERROR(T34/(Q34),"-")</f>
        <v>0.27272727272727</v>
      </c>
      <c r="V34" s="81">
        <f>IFERROR(K34/SUM(Q34:Q38),"-")</f>
        <v>8333.3333333333</v>
      </c>
      <c r="W34" s="82">
        <v>1</v>
      </c>
      <c r="X34" s="80">
        <f>IF(Q34=0,"-",W34/Q34)</f>
        <v>0.090909090909091</v>
      </c>
      <c r="Y34" s="181">
        <v>3000</v>
      </c>
      <c r="Z34" s="182">
        <f>IFERROR(Y34/Q34,"-")</f>
        <v>272.72727272727</v>
      </c>
      <c r="AA34" s="182">
        <f>IFERROR(Y34/W34,"-")</f>
        <v>3000</v>
      </c>
      <c r="AB34" s="176">
        <f>SUM(Y34:Y38)-SUM(K34:K38)</f>
        <v>-352000</v>
      </c>
      <c r="AC34" s="83">
        <f>SUM(Y34:Y38)/SUM(K34:K38)</f>
        <v>0.12</v>
      </c>
      <c r="AD34" s="77"/>
      <c r="AE34" s="91">
        <v>1</v>
      </c>
      <c r="AF34" s="92">
        <f>IF(Q34=0,"",IF(AE34=0,"",(AE34/Q34)))</f>
        <v>0.090909090909091</v>
      </c>
      <c r="AG34" s="91"/>
      <c r="AH34" s="93">
        <f>IFERROR(AG34/AE34,"-")</f>
        <v>0</v>
      </c>
      <c r="AI34" s="94"/>
      <c r="AJ34" s="95">
        <f>IFERROR(AI34/AE34,"-")</f>
        <v>0</v>
      </c>
      <c r="AK34" s="96"/>
      <c r="AL34" s="96"/>
      <c r="AM34" s="96"/>
      <c r="AN34" s="97">
        <v>1</v>
      </c>
      <c r="AO34" s="98">
        <f>IF(Q34=0,"",IF(AN34=0,"",(AN34/Q34)))</f>
        <v>0.090909090909091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0.090909090909091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6</v>
      </c>
      <c r="BP34" s="117">
        <f>IF(Q34=0,"",IF(BO34=0,"",(BO34/Q34)))</f>
        <v>0.54545454545455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2</v>
      </c>
      <c r="BY34" s="124">
        <f>IF(Q34=0,"",IF(BX34=0,"",(BX34/Q34)))</f>
        <v>0.18181818181818</v>
      </c>
      <c r="BZ34" s="125">
        <v>2</v>
      </c>
      <c r="CA34" s="126">
        <f>IFERROR(BZ34/BX34,"-")</f>
        <v>1</v>
      </c>
      <c r="CB34" s="127">
        <v>6000</v>
      </c>
      <c r="CC34" s="128">
        <f>IFERROR(CB34/BX34,"-")</f>
        <v>3000</v>
      </c>
      <c r="CD34" s="129">
        <v>2</v>
      </c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3000</v>
      </c>
      <c r="CR34" s="138">
        <v>3000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136</v>
      </c>
      <c r="C35" s="184" t="s">
        <v>58</v>
      </c>
      <c r="D35" s="184"/>
      <c r="E35" s="184" t="s">
        <v>137</v>
      </c>
      <c r="F35" s="184" t="s">
        <v>138</v>
      </c>
      <c r="G35" s="184" t="s">
        <v>61</v>
      </c>
      <c r="H35" s="87"/>
      <c r="I35" s="87" t="s">
        <v>134</v>
      </c>
      <c r="J35" s="87"/>
      <c r="K35" s="176"/>
      <c r="L35" s="79">
        <v>5</v>
      </c>
      <c r="M35" s="79">
        <v>0</v>
      </c>
      <c r="N35" s="79">
        <v>49</v>
      </c>
      <c r="O35" s="88">
        <v>3</v>
      </c>
      <c r="P35" s="89">
        <v>0</v>
      </c>
      <c r="Q35" s="90">
        <f>O35+P35</f>
        <v>3</v>
      </c>
      <c r="R35" s="80">
        <f>IFERROR(Q35/N35,"-")</f>
        <v>0.061224489795918</v>
      </c>
      <c r="S35" s="79">
        <v>0</v>
      </c>
      <c r="T35" s="79">
        <v>1</v>
      </c>
      <c r="U35" s="80">
        <f>IFERROR(T35/(Q35),"-")</f>
        <v>0.33333333333333</v>
      </c>
      <c r="V35" s="81"/>
      <c r="W35" s="82">
        <v>1</v>
      </c>
      <c r="X35" s="80">
        <f>IF(Q35=0,"-",W35/Q35)</f>
        <v>0.33333333333333</v>
      </c>
      <c r="Y35" s="181">
        <v>3000</v>
      </c>
      <c r="Z35" s="182">
        <f>IFERROR(Y35/Q35,"-")</f>
        <v>1000</v>
      </c>
      <c r="AA35" s="182">
        <f>IFERROR(Y35/W35,"-")</f>
        <v>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3</v>
      </c>
      <c r="BP35" s="117">
        <f>IF(Q35=0,"",IF(BO35=0,"",(BO35/Q35)))</f>
        <v>1</v>
      </c>
      <c r="BQ35" s="118">
        <v>1</v>
      </c>
      <c r="BR35" s="119">
        <f>IFERROR(BQ35/BO35,"-")</f>
        <v>0.33333333333333</v>
      </c>
      <c r="BS35" s="120">
        <v>3000</v>
      </c>
      <c r="BT35" s="121">
        <f>IFERROR(BS35/BO35,"-")</f>
        <v>1000</v>
      </c>
      <c r="BU35" s="122">
        <v>1</v>
      </c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139</v>
      </c>
      <c r="C36" s="184" t="s">
        <v>58</v>
      </c>
      <c r="D36" s="184"/>
      <c r="E36" s="184" t="s">
        <v>140</v>
      </c>
      <c r="F36" s="184" t="s">
        <v>141</v>
      </c>
      <c r="G36" s="184" t="s">
        <v>85</v>
      </c>
      <c r="H36" s="87"/>
      <c r="I36" s="87" t="s">
        <v>134</v>
      </c>
      <c r="J36" s="87"/>
      <c r="K36" s="176"/>
      <c r="L36" s="79">
        <v>11</v>
      </c>
      <c r="M36" s="79">
        <v>0</v>
      </c>
      <c r="N36" s="79">
        <v>64</v>
      </c>
      <c r="O36" s="88">
        <v>5</v>
      </c>
      <c r="P36" s="89">
        <v>0</v>
      </c>
      <c r="Q36" s="90">
        <f>O36+P36</f>
        <v>5</v>
      </c>
      <c r="R36" s="80">
        <f>IFERROR(Q36/N36,"-")</f>
        <v>0.078125</v>
      </c>
      <c r="S36" s="79">
        <v>0</v>
      </c>
      <c r="T36" s="79">
        <v>4</v>
      </c>
      <c r="U36" s="80">
        <f>IFERROR(T36/(Q36),"-")</f>
        <v>0.8</v>
      </c>
      <c r="V36" s="81"/>
      <c r="W36" s="82">
        <v>1</v>
      </c>
      <c r="X36" s="80">
        <f>IF(Q36=0,"-",W36/Q36)</f>
        <v>0.2</v>
      </c>
      <c r="Y36" s="181">
        <v>6000</v>
      </c>
      <c r="Z36" s="182">
        <f>IFERROR(Y36/Q36,"-")</f>
        <v>1200</v>
      </c>
      <c r="AA36" s="182">
        <f>IFERROR(Y36/W36,"-")</f>
        <v>6000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0.2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0.2</v>
      </c>
      <c r="BQ36" s="118">
        <v>1</v>
      </c>
      <c r="BR36" s="119">
        <f>IFERROR(BQ36/BO36,"-")</f>
        <v>1</v>
      </c>
      <c r="BS36" s="120">
        <v>6000</v>
      </c>
      <c r="BT36" s="121">
        <f>IFERROR(BS36/BO36,"-")</f>
        <v>6000</v>
      </c>
      <c r="BU36" s="122"/>
      <c r="BV36" s="122">
        <v>1</v>
      </c>
      <c r="BW36" s="122"/>
      <c r="BX36" s="123">
        <v>1</v>
      </c>
      <c r="BY36" s="124">
        <f>IF(Q36=0,"",IF(BX36=0,"",(BX36/Q36)))</f>
        <v>0.2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>
        <v>2</v>
      </c>
      <c r="CH36" s="131">
        <f>IF(Q36=0,"",IF(CG36=0,"",(CG36/Q36)))</f>
        <v>0.4</v>
      </c>
      <c r="CI36" s="132"/>
      <c r="CJ36" s="133">
        <f>IFERROR(CI36/CG36,"-")</f>
        <v>0</v>
      </c>
      <c r="CK36" s="134"/>
      <c r="CL36" s="135">
        <f>IFERROR(CK36/CG36,"-")</f>
        <v>0</v>
      </c>
      <c r="CM36" s="136"/>
      <c r="CN36" s="136"/>
      <c r="CO36" s="136"/>
      <c r="CP36" s="137">
        <v>1</v>
      </c>
      <c r="CQ36" s="138">
        <v>6000</v>
      </c>
      <c r="CR36" s="138">
        <v>6000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142</v>
      </c>
      <c r="C37" s="184" t="s">
        <v>58</v>
      </c>
      <c r="D37" s="184"/>
      <c r="E37" s="184" t="s">
        <v>143</v>
      </c>
      <c r="F37" s="184" t="s">
        <v>105</v>
      </c>
      <c r="G37" s="184" t="s">
        <v>61</v>
      </c>
      <c r="H37" s="87"/>
      <c r="I37" s="87" t="s">
        <v>134</v>
      </c>
      <c r="J37" s="87"/>
      <c r="K37" s="176"/>
      <c r="L37" s="79">
        <v>20</v>
      </c>
      <c r="M37" s="79">
        <v>0</v>
      </c>
      <c r="N37" s="79">
        <v>77</v>
      </c>
      <c r="O37" s="88">
        <v>9</v>
      </c>
      <c r="P37" s="89">
        <v>0</v>
      </c>
      <c r="Q37" s="90">
        <f>O37+P37</f>
        <v>9</v>
      </c>
      <c r="R37" s="80">
        <f>IFERROR(Q37/N37,"-")</f>
        <v>0.11688311688312</v>
      </c>
      <c r="S37" s="79">
        <v>0</v>
      </c>
      <c r="T37" s="79">
        <v>2</v>
      </c>
      <c r="U37" s="80">
        <f>IFERROR(T37/(Q37),"-")</f>
        <v>0.22222222222222</v>
      </c>
      <c r="V37" s="81"/>
      <c r="W37" s="82">
        <v>2</v>
      </c>
      <c r="X37" s="80">
        <f>IF(Q37=0,"-",W37/Q37)</f>
        <v>0.22222222222222</v>
      </c>
      <c r="Y37" s="181">
        <v>18000</v>
      </c>
      <c r="Z37" s="182">
        <f>IFERROR(Y37/Q37,"-")</f>
        <v>2000</v>
      </c>
      <c r="AA37" s="182">
        <f>IFERROR(Y37/W37,"-")</f>
        <v>9000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0.11111111111111</v>
      </c>
      <c r="AP37" s="97"/>
      <c r="AQ37" s="99">
        <f>IFERROR(AP37/AN37,"-")</f>
        <v>0</v>
      </c>
      <c r="AR37" s="100"/>
      <c r="AS37" s="101">
        <f>IFERROR(AR37/AN37,"-")</f>
        <v>0</v>
      </c>
      <c r="AT37" s="102"/>
      <c r="AU37" s="102"/>
      <c r="AV37" s="102"/>
      <c r="AW37" s="103">
        <v>2</v>
      </c>
      <c r="AX37" s="104">
        <f>IF(Q37=0,"",IF(AW37=0,"",(AW37/Q37)))</f>
        <v>0.22222222222222</v>
      </c>
      <c r="AY37" s="103">
        <v>1</v>
      </c>
      <c r="AZ37" s="105">
        <f>IFERROR(AY37/AW37,"-")</f>
        <v>0.5</v>
      </c>
      <c r="BA37" s="106">
        <v>15000</v>
      </c>
      <c r="BB37" s="107">
        <f>IFERROR(BA37/AW37,"-")</f>
        <v>7500</v>
      </c>
      <c r="BC37" s="108">
        <v>1</v>
      </c>
      <c r="BD37" s="108"/>
      <c r="BE37" s="108"/>
      <c r="BF37" s="109">
        <v>1</v>
      </c>
      <c r="BG37" s="110">
        <f>IF(Q37=0,"",IF(BF37=0,"",(BF37/Q37)))</f>
        <v>0.11111111111111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3</v>
      </c>
      <c r="BP37" s="117">
        <f>IF(Q37=0,"",IF(BO37=0,"",(BO37/Q37)))</f>
        <v>0.33333333333333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2</v>
      </c>
      <c r="BY37" s="124">
        <f>IF(Q37=0,"",IF(BX37=0,"",(BX37/Q37)))</f>
        <v>0.22222222222222</v>
      </c>
      <c r="BZ37" s="125">
        <v>1</v>
      </c>
      <c r="CA37" s="126">
        <f>IFERROR(BZ37/BX37,"-")</f>
        <v>0.5</v>
      </c>
      <c r="CB37" s="127">
        <v>3000</v>
      </c>
      <c r="CC37" s="128">
        <f>IFERROR(CB37/BX37,"-")</f>
        <v>1500</v>
      </c>
      <c r="CD37" s="129">
        <v>1</v>
      </c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18000</v>
      </c>
      <c r="CR37" s="138">
        <v>15000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144</v>
      </c>
      <c r="C38" s="184" t="s">
        <v>58</v>
      </c>
      <c r="D38" s="184"/>
      <c r="E38" s="184" t="s">
        <v>74</v>
      </c>
      <c r="F38" s="184" t="s">
        <v>74</v>
      </c>
      <c r="G38" s="184" t="s">
        <v>75</v>
      </c>
      <c r="H38" s="87"/>
      <c r="I38" s="87"/>
      <c r="J38" s="87"/>
      <c r="K38" s="176"/>
      <c r="L38" s="79">
        <v>156</v>
      </c>
      <c r="M38" s="79">
        <v>94</v>
      </c>
      <c r="N38" s="79">
        <v>40</v>
      </c>
      <c r="O38" s="88">
        <v>20</v>
      </c>
      <c r="P38" s="89">
        <v>0</v>
      </c>
      <c r="Q38" s="90">
        <f>O38+P38</f>
        <v>20</v>
      </c>
      <c r="R38" s="80">
        <f>IFERROR(Q38/N38,"-")</f>
        <v>0.5</v>
      </c>
      <c r="S38" s="79">
        <v>1</v>
      </c>
      <c r="T38" s="79">
        <v>2</v>
      </c>
      <c r="U38" s="80">
        <f>IFERROR(T38/(Q38),"-")</f>
        <v>0.1</v>
      </c>
      <c r="V38" s="81"/>
      <c r="W38" s="82">
        <v>2</v>
      </c>
      <c r="X38" s="80">
        <f>IF(Q38=0,"-",W38/Q38)</f>
        <v>0.1</v>
      </c>
      <c r="Y38" s="181">
        <v>18000</v>
      </c>
      <c r="Z38" s="182">
        <f>IFERROR(Y38/Q38,"-")</f>
        <v>900</v>
      </c>
      <c r="AA38" s="182">
        <f>IFERROR(Y38/W38,"-")</f>
        <v>9000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>
        <v>1</v>
      </c>
      <c r="AO38" s="98">
        <f>IF(Q38=0,"",IF(AN38=0,"",(AN38/Q38)))</f>
        <v>0.05</v>
      </c>
      <c r="AP38" s="97"/>
      <c r="AQ38" s="99">
        <f>IFERROR(AP38/AN38,"-")</f>
        <v>0</v>
      </c>
      <c r="AR38" s="100"/>
      <c r="AS38" s="101">
        <f>IFERROR(AR38/AN38,"-")</f>
        <v>0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2</v>
      </c>
      <c r="BG38" s="110">
        <f>IF(Q38=0,"",IF(BF38=0,"",(BF38/Q38)))</f>
        <v>0.1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5</v>
      </c>
      <c r="BP38" s="117">
        <f>IF(Q38=0,"",IF(BO38=0,"",(BO38/Q38)))</f>
        <v>0.25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11</v>
      </c>
      <c r="BY38" s="124">
        <f>IF(Q38=0,"",IF(BX38=0,"",(BX38/Q38)))</f>
        <v>0.55</v>
      </c>
      <c r="BZ38" s="125">
        <v>2</v>
      </c>
      <c r="CA38" s="126">
        <f>IFERROR(BZ38/BX38,"-")</f>
        <v>0.18181818181818</v>
      </c>
      <c r="CB38" s="127">
        <v>18000</v>
      </c>
      <c r="CC38" s="128">
        <f>IFERROR(CB38/BX38,"-")</f>
        <v>1636.3636363636</v>
      </c>
      <c r="CD38" s="129">
        <v>1</v>
      </c>
      <c r="CE38" s="129">
        <v>1</v>
      </c>
      <c r="CF38" s="129"/>
      <c r="CG38" s="130">
        <v>1</v>
      </c>
      <c r="CH38" s="131">
        <f>IF(Q38=0,"",IF(CG38=0,"",(CG38/Q38)))</f>
        <v>0.05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2</v>
      </c>
      <c r="CQ38" s="138">
        <v>18000</v>
      </c>
      <c r="CR38" s="138">
        <v>10000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2.56855</v>
      </c>
      <c r="B39" s="184" t="s">
        <v>145</v>
      </c>
      <c r="C39" s="184" t="s">
        <v>58</v>
      </c>
      <c r="D39" s="184"/>
      <c r="E39" s="184" t="s">
        <v>132</v>
      </c>
      <c r="F39" s="184" t="s">
        <v>133</v>
      </c>
      <c r="G39" s="184" t="s">
        <v>85</v>
      </c>
      <c r="H39" s="87" t="s">
        <v>66</v>
      </c>
      <c r="I39" s="87" t="s">
        <v>134</v>
      </c>
      <c r="J39" s="87" t="s">
        <v>135</v>
      </c>
      <c r="K39" s="176">
        <v>400000</v>
      </c>
      <c r="L39" s="79">
        <v>11</v>
      </c>
      <c r="M39" s="79">
        <v>0</v>
      </c>
      <c r="N39" s="79">
        <v>140</v>
      </c>
      <c r="O39" s="88">
        <v>4</v>
      </c>
      <c r="P39" s="89">
        <v>0</v>
      </c>
      <c r="Q39" s="90">
        <f>O39+P39</f>
        <v>4</v>
      </c>
      <c r="R39" s="80">
        <f>IFERROR(Q39/N39,"-")</f>
        <v>0.028571428571429</v>
      </c>
      <c r="S39" s="79">
        <v>0</v>
      </c>
      <c r="T39" s="79">
        <v>1</v>
      </c>
      <c r="U39" s="80">
        <f>IFERROR(T39/(Q39),"-")</f>
        <v>0.25</v>
      </c>
      <c r="V39" s="81">
        <f>IFERROR(K39/SUM(Q39:Q43),"-")</f>
        <v>10256.41025641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SUM(Y39:Y43)-SUM(K39:K43)</f>
        <v>627420</v>
      </c>
      <c r="AC39" s="83">
        <f>SUM(Y39:Y43)/SUM(K39:K43)</f>
        <v>2.56855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0.25</v>
      </c>
      <c r="AP39" s="97"/>
      <c r="AQ39" s="99">
        <f>IFERROR(AP39/AN39,"-")</f>
        <v>0</v>
      </c>
      <c r="AR39" s="100"/>
      <c r="AS39" s="101">
        <f>IFERROR(AR39/AN39,"-")</f>
        <v>0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0.25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0.25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1</v>
      </c>
      <c r="BY39" s="124">
        <f>IF(Q39=0,"",IF(BX39=0,"",(BX39/Q39)))</f>
        <v>0.25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146</v>
      </c>
      <c r="C40" s="184" t="s">
        <v>58</v>
      </c>
      <c r="D40" s="184"/>
      <c r="E40" s="184" t="s">
        <v>137</v>
      </c>
      <c r="F40" s="184" t="s">
        <v>138</v>
      </c>
      <c r="G40" s="184" t="s">
        <v>61</v>
      </c>
      <c r="H40" s="87"/>
      <c r="I40" s="87" t="s">
        <v>134</v>
      </c>
      <c r="J40" s="87"/>
      <c r="K40" s="176"/>
      <c r="L40" s="79">
        <v>16</v>
      </c>
      <c r="M40" s="79">
        <v>0</v>
      </c>
      <c r="N40" s="79">
        <v>73</v>
      </c>
      <c r="O40" s="88">
        <v>7</v>
      </c>
      <c r="P40" s="89">
        <v>0</v>
      </c>
      <c r="Q40" s="90">
        <f>O40+P40</f>
        <v>7</v>
      </c>
      <c r="R40" s="80">
        <f>IFERROR(Q40/N40,"-")</f>
        <v>0.095890410958904</v>
      </c>
      <c r="S40" s="79">
        <v>1</v>
      </c>
      <c r="T40" s="79">
        <v>0</v>
      </c>
      <c r="U40" s="80">
        <f>IFERROR(T40/(Q40),"-")</f>
        <v>0</v>
      </c>
      <c r="V40" s="81"/>
      <c r="W40" s="82">
        <v>2</v>
      </c>
      <c r="X40" s="80">
        <f>IF(Q40=0,"-",W40/Q40)</f>
        <v>0.28571428571429</v>
      </c>
      <c r="Y40" s="181">
        <v>37000</v>
      </c>
      <c r="Z40" s="182">
        <f>IFERROR(Y40/Q40,"-")</f>
        <v>5285.7142857143</v>
      </c>
      <c r="AA40" s="182">
        <f>IFERROR(Y40/W40,"-")</f>
        <v>18500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4</v>
      </c>
      <c r="BP40" s="117">
        <f>IF(Q40=0,"",IF(BO40=0,"",(BO40/Q40)))</f>
        <v>0.57142857142857</v>
      </c>
      <c r="BQ40" s="118">
        <v>1</v>
      </c>
      <c r="BR40" s="119">
        <f>IFERROR(BQ40/BO40,"-")</f>
        <v>0.25</v>
      </c>
      <c r="BS40" s="120">
        <v>22000</v>
      </c>
      <c r="BT40" s="121">
        <f>IFERROR(BS40/BO40,"-")</f>
        <v>5500</v>
      </c>
      <c r="BU40" s="122"/>
      <c r="BV40" s="122"/>
      <c r="BW40" s="122">
        <v>1</v>
      </c>
      <c r="BX40" s="123">
        <v>3</v>
      </c>
      <c r="BY40" s="124">
        <f>IF(Q40=0,"",IF(BX40=0,"",(BX40/Q40)))</f>
        <v>0.42857142857143</v>
      </c>
      <c r="BZ40" s="125">
        <v>1</v>
      </c>
      <c r="CA40" s="126">
        <f>IFERROR(BZ40/BX40,"-")</f>
        <v>0.33333333333333</v>
      </c>
      <c r="CB40" s="127">
        <v>15000</v>
      </c>
      <c r="CC40" s="128">
        <f>IFERROR(CB40/BX40,"-")</f>
        <v>5000</v>
      </c>
      <c r="CD40" s="129"/>
      <c r="CE40" s="129"/>
      <c r="CF40" s="129">
        <v>1</v>
      </c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2</v>
      </c>
      <c r="CQ40" s="138">
        <v>37000</v>
      </c>
      <c r="CR40" s="138">
        <v>22000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147</v>
      </c>
      <c r="C41" s="184" t="s">
        <v>58</v>
      </c>
      <c r="D41" s="184"/>
      <c r="E41" s="184" t="s">
        <v>140</v>
      </c>
      <c r="F41" s="184" t="s">
        <v>141</v>
      </c>
      <c r="G41" s="184" t="s">
        <v>85</v>
      </c>
      <c r="H41" s="87"/>
      <c r="I41" s="87" t="s">
        <v>134</v>
      </c>
      <c r="J41" s="87"/>
      <c r="K41" s="176"/>
      <c r="L41" s="79">
        <v>15</v>
      </c>
      <c r="M41" s="79">
        <v>0</v>
      </c>
      <c r="N41" s="79">
        <v>76</v>
      </c>
      <c r="O41" s="88">
        <v>8</v>
      </c>
      <c r="P41" s="89">
        <v>0</v>
      </c>
      <c r="Q41" s="90">
        <f>O41+P41</f>
        <v>8</v>
      </c>
      <c r="R41" s="80">
        <f>IFERROR(Q41/N41,"-")</f>
        <v>0.10526315789474</v>
      </c>
      <c r="S41" s="79">
        <v>0</v>
      </c>
      <c r="T41" s="79">
        <v>2</v>
      </c>
      <c r="U41" s="80">
        <f>IFERROR(T41/(Q41),"-")</f>
        <v>0.25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0.125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7</v>
      </c>
      <c r="BY41" s="124">
        <f>IF(Q41=0,"",IF(BX41=0,"",(BX41/Q41)))</f>
        <v>0.875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148</v>
      </c>
      <c r="C42" s="184" t="s">
        <v>58</v>
      </c>
      <c r="D42" s="184"/>
      <c r="E42" s="184" t="s">
        <v>143</v>
      </c>
      <c r="F42" s="184" t="s">
        <v>105</v>
      </c>
      <c r="G42" s="184" t="s">
        <v>61</v>
      </c>
      <c r="H42" s="87"/>
      <c r="I42" s="87" t="s">
        <v>134</v>
      </c>
      <c r="J42" s="87"/>
      <c r="K42" s="176"/>
      <c r="L42" s="79">
        <v>9</v>
      </c>
      <c r="M42" s="79">
        <v>0</v>
      </c>
      <c r="N42" s="79">
        <v>77</v>
      </c>
      <c r="O42" s="88">
        <v>2</v>
      </c>
      <c r="P42" s="89">
        <v>1</v>
      </c>
      <c r="Q42" s="90">
        <f>O42+P42</f>
        <v>3</v>
      </c>
      <c r="R42" s="80">
        <f>IFERROR(Q42/N42,"-")</f>
        <v>0.038961038961039</v>
      </c>
      <c r="S42" s="79">
        <v>2</v>
      </c>
      <c r="T42" s="79">
        <v>1</v>
      </c>
      <c r="U42" s="80">
        <f>IFERROR(T42/(Q42),"-")</f>
        <v>0.33333333333333</v>
      </c>
      <c r="V42" s="81"/>
      <c r="W42" s="82">
        <v>2</v>
      </c>
      <c r="X42" s="80">
        <f>IF(Q42=0,"-",W42/Q42)</f>
        <v>0.66666666666667</v>
      </c>
      <c r="Y42" s="181">
        <v>108000</v>
      </c>
      <c r="Z42" s="182">
        <f>IFERROR(Y42/Q42,"-")</f>
        <v>36000</v>
      </c>
      <c r="AA42" s="182">
        <f>IFERROR(Y42/W42,"-")</f>
        <v>54000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2</v>
      </c>
      <c r="BY42" s="124">
        <f>IF(Q42=0,"",IF(BX42=0,"",(BX42/Q42)))</f>
        <v>0.66666666666667</v>
      </c>
      <c r="BZ42" s="125">
        <v>1</v>
      </c>
      <c r="CA42" s="126">
        <f>IFERROR(BZ42/BX42,"-")</f>
        <v>0.5</v>
      </c>
      <c r="CB42" s="127">
        <v>102000</v>
      </c>
      <c r="CC42" s="128">
        <f>IFERROR(CB42/BX42,"-")</f>
        <v>51000</v>
      </c>
      <c r="CD42" s="129"/>
      <c r="CE42" s="129"/>
      <c r="CF42" s="129">
        <v>1</v>
      </c>
      <c r="CG42" s="130">
        <v>1</v>
      </c>
      <c r="CH42" s="131">
        <f>IF(Q42=0,"",IF(CG42=0,"",(CG42/Q42)))</f>
        <v>0.33333333333333</v>
      </c>
      <c r="CI42" s="132">
        <v>1</v>
      </c>
      <c r="CJ42" s="133">
        <f>IFERROR(CI42/CG42,"-")</f>
        <v>1</v>
      </c>
      <c r="CK42" s="134">
        <v>6000</v>
      </c>
      <c r="CL42" s="135">
        <f>IFERROR(CK42/CG42,"-")</f>
        <v>6000</v>
      </c>
      <c r="CM42" s="136"/>
      <c r="CN42" s="136">
        <v>1</v>
      </c>
      <c r="CO42" s="136"/>
      <c r="CP42" s="137">
        <v>2</v>
      </c>
      <c r="CQ42" s="138">
        <v>108000</v>
      </c>
      <c r="CR42" s="138">
        <v>102000</v>
      </c>
      <c r="CS42" s="138"/>
      <c r="CT42" s="139" t="str">
        <f>IF(AND(CR42=0,CS42=0),"",IF(AND(CR42&lt;=100000,CS42&lt;=100000),"",IF(CR42/CQ42&gt;0.7,"男高",IF(CS42/CQ42&gt;0.7,"女高",""))))</f>
        <v>男高</v>
      </c>
    </row>
    <row r="43" spans="1:99">
      <c r="A43" s="78"/>
      <c r="B43" s="184" t="s">
        <v>149</v>
      </c>
      <c r="C43" s="184" t="s">
        <v>58</v>
      </c>
      <c r="D43" s="184"/>
      <c r="E43" s="184" t="s">
        <v>74</v>
      </c>
      <c r="F43" s="184" t="s">
        <v>74</v>
      </c>
      <c r="G43" s="184" t="s">
        <v>75</v>
      </c>
      <c r="H43" s="87"/>
      <c r="I43" s="87"/>
      <c r="J43" s="87"/>
      <c r="K43" s="176"/>
      <c r="L43" s="79">
        <v>200</v>
      </c>
      <c r="M43" s="79">
        <v>107</v>
      </c>
      <c r="N43" s="79">
        <v>60</v>
      </c>
      <c r="O43" s="88">
        <v>16</v>
      </c>
      <c r="P43" s="89">
        <v>1</v>
      </c>
      <c r="Q43" s="90">
        <f>O43+P43</f>
        <v>17</v>
      </c>
      <c r="R43" s="80">
        <f>IFERROR(Q43/N43,"-")</f>
        <v>0.28333333333333</v>
      </c>
      <c r="S43" s="79">
        <v>4</v>
      </c>
      <c r="T43" s="79">
        <v>4</v>
      </c>
      <c r="U43" s="80">
        <f>IFERROR(T43/(Q43),"-")</f>
        <v>0.23529411764706</v>
      </c>
      <c r="V43" s="81"/>
      <c r="W43" s="82">
        <v>4</v>
      </c>
      <c r="X43" s="80">
        <f>IF(Q43=0,"-",W43/Q43)</f>
        <v>0.23529411764706</v>
      </c>
      <c r="Y43" s="181">
        <v>882420</v>
      </c>
      <c r="Z43" s="182">
        <f>IFERROR(Y43/Q43,"-")</f>
        <v>51907.058823529</v>
      </c>
      <c r="AA43" s="182">
        <f>IFERROR(Y43/W43,"-")</f>
        <v>220605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4</v>
      </c>
      <c r="BG43" s="110">
        <f>IF(Q43=0,"",IF(BF43=0,"",(BF43/Q43)))</f>
        <v>0.23529411764706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6</v>
      </c>
      <c r="BP43" s="117">
        <f>IF(Q43=0,"",IF(BO43=0,"",(BO43/Q43)))</f>
        <v>0.35294117647059</v>
      </c>
      <c r="BQ43" s="118">
        <v>2</v>
      </c>
      <c r="BR43" s="119">
        <f>IFERROR(BQ43/BO43,"-")</f>
        <v>0.33333333333333</v>
      </c>
      <c r="BS43" s="120">
        <v>98000</v>
      </c>
      <c r="BT43" s="121">
        <f>IFERROR(BS43/BO43,"-")</f>
        <v>16333.333333333</v>
      </c>
      <c r="BU43" s="122"/>
      <c r="BV43" s="122"/>
      <c r="BW43" s="122">
        <v>2</v>
      </c>
      <c r="BX43" s="123">
        <v>5</v>
      </c>
      <c r="BY43" s="124">
        <f>IF(Q43=0,"",IF(BX43=0,"",(BX43/Q43)))</f>
        <v>0.29411764705882</v>
      </c>
      <c r="BZ43" s="125">
        <v>3</v>
      </c>
      <c r="CA43" s="126">
        <f>IFERROR(BZ43/BX43,"-")</f>
        <v>0.6</v>
      </c>
      <c r="CB43" s="127">
        <v>829420</v>
      </c>
      <c r="CC43" s="128">
        <f>IFERROR(CB43/BX43,"-")</f>
        <v>165884</v>
      </c>
      <c r="CD43" s="129"/>
      <c r="CE43" s="129"/>
      <c r="CF43" s="129">
        <v>3</v>
      </c>
      <c r="CG43" s="130">
        <v>2</v>
      </c>
      <c r="CH43" s="131">
        <f>IF(Q43=0,"",IF(CG43=0,"",(CG43/Q43)))</f>
        <v>0.11764705882353</v>
      </c>
      <c r="CI43" s="132"/>
      <c r="CJ43" s="133">
        <f>IFERROR(CI43/CG43,"-")</f>
        <v>0</v>
      </c>
      <c r="CK43" s="134"/>
      <c r="CL43" s="135">
        <f>IFERROR(CK43/CG43,"-")</f>
        <v>0</v>
      </c>
      <c r="CM43" s="136"/>
      <c r="CN43" s="136"/>
      <c r="CO43" s="136"/>
      <c r="CP43" s="137">
        <v>4</v>
      </c>
      <c r="CQ43" s="138">
        <v>882420</v>
      </c>
      <c r="CR43" s="138">
        <v>655420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>
        <f>AC44</f>
        <v>3.6426666666667</v>
      </c>
      <c r="B44" s="184" t="s">
        <v>150</v>
      </c>
      <c r="C44" s="184" t="s">
        <v>58</v>
      </c>
      <c r="D44" s="184"/>
      <c r="E44" s="184" t="s">
        <v>132</v>
      </c>
      <c r="F44" s="184" t="s">
        <v>133</v>
      </c>
      <c r="G44" s="184" t="s">
        <v>85</v>
      </c>
      <c r="H44" s="87" t="s">
        <v>86</v>
      </c>
      <c r="I44" s="87" t="s">
        <v>151</v>
      </c>
      <c r="J44" s="87" t="s">
        <v>152</v>
      </c>
      <c r="K44" s="176">
        <v>375000</v>
      </c>
      <c r="L44" s="79">
        <v>12</v>
      </c>
      <c r="M44" s="79">
        <v>0</v>
      </c>
      <c r="N44" s="79">
        <v>41</v>
      </c>
      <c r="O44" s="88">
        <v>3</v>
      </c>
      <c r="P44" s="89">
        <v>0</v>
      </c>
      <c r="Q44" s="90">
        <f>O44+P44</f>
        <v>3</v>
      </c>
      <c r="R44" s="80">
        <f>IFERROR(Q44/N44,"-")</f>
        <v>0.073170731707317</v>
      </c>
      <c r="S44" s="79">
        <v>1</v>
      </c>
      <c r="T44" s="79">
        <v>1</v>
      </c>
      <c r="U44" s="80">
        <f>IFERROR(T44/(Q44),"-")</f>
        <v>0.33333333333333</v>
      </c>
      <c r="V44" s="81">
        <f>IFERROR(K44/SUM(Q44:Q51),"-")</f>
        <v>12096.774193548</v>
      </c>
      <c r="W44" s="82">
        <v>1</v>
      </c>
      <c r="X44" s="80">
        <f>IF(Q44=0,"-",W44/Q44)</f>
        <v>0.33333333333333</v>
      </c>
      <c r="Y44" s="181">
        <v>144000</v>
      </c>
      <c r="Z44" s="182">
        <f>IFERROR(Y44/Q44,"-")</f>
        <v>48000</v>
      </c>
      <c r="AA44" s="182">
        <f>IFERROR(Y44/W44,"-")</f>
        <v>144000</v>
      </c>
      <c r="AB44" s="176">
        <f>SUM(Y44:Y51)-SUM(K44:K51)</f>
        <v>991000</v>
      </c>
      <c r="AC44" s="83">
        <f>SUM(Y44:Y51)/SUM(K44:K51)</f>
        <v>3.6426666666667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0.33333333333333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0.66666666666667</v>
      </c>
      <c r="BQ44" s="118">
        <v>1</v>
      </c>
      <c r="BR44" s="119">
        <f>IFERROR(BQ44/BO44,"-")</f>
        <v>0.5</v>
      </c>
      <c r="BS44" s="120">
        <v>144000</v>
      </c>
      <c r="BT44" s="121">
        <f>IFERROR(BS44/BO44,"-")</f>
        <v>72000</v>
      </c>
      <c r="BU44" s="122"/>
      <c r="BV44" s="122"/>
      <c r="BW44" s="122">
        <v>1</v>
      </c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144000</v>
      </c>
      <c r="CR44" s="138">
        <v>144000</v>
      </c>
      <c r="CS44" s="138"/>
      <c r="CT44" s="139" t="str">
        <f>IF(AND(CR44=0,CS44=0),"",IF(AND(CR44&lt;=100000,CS44&lt;=100000),"",IF(CR44/CQ44&gt;0.7,"男高",IF(CS44/CQ44&gt;0.7,"女高",""))))</f>
        <v>男高</v>
      </c>
    </row>
    <row r="45" spans="1:99">
      <c r="A45" s="78"/>
      <c r="B45" s="184" t="s">
        <v>153</v>
      </c>
      <c r="C45" s="184" t="s">
        <v>58</v>
      </c>
      <c r="D45" s="184"/>
      <c r="E45" s="184" t="s">
        <v>137</v>
      </c>
      <c r="F45" s="184" t="s">
        <v>138</v>
      </c>
      <c r="G45" s="184" t="s">
        <v>61</v>
      </c>
      <c r="H45" s="87"/>
      <c r="I45" s="87" t="s">
        <v>151</v>
      </c>
      <c r="J45" s="87" t="s">
        <v>154</v>
      </c>
      <c r="K45" s="176"/>
      <c r="L45" s="79">
        <v>12</v>
      </c>
      <c r="M45" s="79">
        <v>0</v>
      </c>
      <c r="N45" s="79">
        <v>44</v>
      </c>
      <c r="O45" s="88">
        <v>6</v>
      </c>
      <c r="P45" s="89">
        <v>0</v>
      </c>
      <c r="Q45" s="90">
        <f>O45+P45</f>
        <v>6</v>
      </c>
      <c r="R45" s="80">
        <f>IFERROR(Q45/N45,"-")</f>
        <v>0.13636363636364</v>
      </c>
      <c r="S45" s="79">
        <v>0</v>
      </c>
      <c r="T45" s="79">
        <v>2</v>
      </c>
      <c r="U45" s="80">
        <f>IFERROR(T45/(Q45),"-")</f>
        <v>0.33333333333333</v>
      </c>
      <c r="V45" s="81"/>
      <c r="W45" s="82">
        <v>1</v>
      </c>
      <c r="X45" s="80">
        <f>IF(Q45=0,"-",W45/Q45)</f>
        <v>0.16666666666667</v>
      </c>
      <c r="Y45" s="181">
        <v>180000</v>
      </c>
      <c r="Z45" s="182">
        <f>IFERROR(Y45/Q45,"-")</f>
        <v>30000</v>
      </c>
      <c r="AA45" s="182">
        <f>IFERROR(Y45/W45,"-")</f>
        <v>180000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0.16666666666667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1</v>
      </c>
      <c r="BG45" s="110">
        <f>IF(Q45=0,"",IF(BF45=0,"",(BF45/Q45)))</f>
        <v>0.16666666666667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2</v>
      </c>
      <c r="BP45" s="117">
        <f>IF(Q45=0,"",IF(BO45=0,"",(BO45/Q45)))</f>
        <v>0.33333333333333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>
        <v>1</v>
      </c>
      <c r="BY45" s="124">
        <f>IF(Q45=0,"",IF(BX45=0,"",(BX45/Q45)))</f>
        <v>0.16666666666667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>
        <v>1</v>
      </c>
      <c r="CH45" s="131">
        <f>IF(Q45=0,"",IF(CG45=0,"",(CG45/Q45)))</f>
        <v>0.16666666666667</v>
      </c>
      <c r="CI45" s="132">
        <v>1</v>
      </c>
      <c r="CJ45" s="133">
        <f>IFERROR(CI45/CG45,"-")</f>
        <v>1</v>
      </c>
      <c r="CK45" s="134">
        <v>180000</v>
      </c>
      <c r="CL45" s="135">
        <f>IFERROR(CK45/CG45,"-")</f>
        <v>180000</v>
      </c>
      <c r="CM45" s="136"/>
      <c r="CN45" s="136"/>
      <c r="CO45" s="136">
        <v>1</v>
      </c>
      <c r="CP45" s="137">
        <v>1</v>
      </c>
      <c r="CQ45" s="138">
        <v>180000</v>
      </c>
      <c r="CR45" s="138">
        <v>180000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/>
      <c r="B46" s="184" t="s">
        <v>155</v>
      </c>
      <c r="C46" s="184" t="s">
        <v>58</v>
      </c>
      <c r="D46" s="184"/>
      <c r="E46" s="184" t="s">
        <v>140</v>
      </c>
      <c r="F46" s="184" t="s">
        <v>141</v>
      </c>
      <c r="G46" s="184" t="s">
        <v>85</v>
      </c>
      <c r="H46" s="87"/>
      <c r="I46" s="87" t="s">
        <v>151</v>
      </c>
      <c r="J46" s="87" t="s">
        <v>156</v>
      </c>
      <c r="K46" s="176"/>
      <c r="L46" s="79">
        <v>2</v>
      </c>
      <c r="M46" s="79">
        <v>0</v>
      </c>
      <c r="N46" s="79">
        <v>17</v>
      </c>
      <c r="O46" s="88">
        <v>1</v>
      </c>
      <c r="P46" s="89">
        <v>0</v>
      </c>
      <c r="Q46" s="90">
        <f>O46+P46</f>
        <v>1</v>
      </c>
      <c r="R46" s="80">
        <f>IFERROR(Q46/N46,"-")</f>
        <v>0.058823529411765</v>
      </c>
      <c r="S46" s="79">
        <v>0</v>
      </c>
      <c r="T46" s="79">
        <v>0</v>
      </c>
      <c r="U46" s="80">
        <f>IFERROR(T46/(Q46),"-")</f>
        <v>0</v>
      </c>
      <c r="V46" s="81"/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1</v>
      </c>
      <c r="BQ46" s="118">
        <v>1</v>
      </c>
      <c r="BR46" s="119">
        <f>IFERROR(BQ46/BO46,"-")</f>
        <v>1</v>
      </c>
      <c r="BS46" s="120">
        <v>5000</v>
      </c>
      <c r="BT46" s="121">
        <f>IFERROR(BS46/BO46,"-")</f>
        <v>5000</v>
      </c>
      <c r="BU46" s="122">
        <v>1</v>
      </c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>
        <v>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157</v>
      </c>
      <c r="C47" s="184" t="s">
        <v>58</v>
      </c>
      <c r="D47" s="184"/>
      <c r="E47" s="184" t="s">
        <v>74</v>
      </c>
      <c r="F47" s="184" t="s">
        <v>74</v>
      </c>
      <c r="G47" s="184" t="s">
        <v>75</v>
      </c>
      <c r="H47" s="87"/>
      <c r="I47" s="87"/>
      <c r="J47" s="87"/>
      <c r="K47" s="176"/>
      <c r="L47" s="79">
        <v>63</v>
      </c>
      <c r="M47" s="79">
        <v>40</v>
      </c>
      <c r="N47" s="79">
        <v>26</v>
      </c>
      <c r="O47" s="88">
        <v>10</v>
      </c>
      <c r="P47" s="89">
        <v>0</v>
      </c>
      <c r="Q47" s="90">
        <f>O47+P47</f>
        <v>10</v>
      </c>
      <c r="R47" s="80">
        <f>IFERROR(Q47/N47,"-")</f>
        <v>0.38461538461538</v>
      </c>
      <c r="S47" s="79">
        <v>2</v>
      </c>
      <c r="T47" s="79">
        <v>2</v>
      </c>
      <c r="U47" s="80">
        <f>IFERROR(T47/(Q47),"-")</f>
        <v>0.2</v>
      </c>
      <c r="V47" s="81"/>
      <c r="W47" s="82">
        <v>2</v>
      </c>
      <c r="X47" s="80">
        <f>IF(Q47=0,"-",W47/Q47)</f>
        <v>0.2</v>
      </c>
      <c r="Y47" s="181">
        <v>163000</v>
      </c>
      <c r="Z47" s="182">
        <f>IFERROR(Y47/Q47,"-")</f>
        <v>16300</v>
      </c>
      <c r="AA47" s="182">
        <f>IFERROR(Y47/W47,"-")</f>
        <v>81500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5</v>
      </c>
      <c r="BP47" s="117">
        <f>IF(Q47=0,"",IF(BO47=0,"",(BO47/Q47)))</f>
        <v>0.5</v>
      </c>
      <c r="BQ47" s="118">
        <v>2</v>
      </c>
      <c r="BR47" s="119">
        <f>IFERROR(BQ47/BO47,"-")</f>
        <v>0.4</v>
      </c>
      <c r="BS47" s="120">
        <v>83000</v>
      </c>
      <c r="BT47" s="121">
        <f>IFERROR(BS47/BO47,"-")</f>
        <v>16600</v>
      </c>
      <c r="BU47" s="122"/>
      <c r="BV47" s="122">
        <v>1</v>
      </c>
      <c r="BW47" s="122">
        <v>1</v>
      </c>
      <c r="BX47" s="123">
        <v>2</v>
      </c>
      <c r="BY47" s="124">
        <f>IF(Q47=0,"",IF(BX47=0,"",(BX47/Q47)))</f>
        <v>0.2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>
        <v>3</v>
      </c>
      <c r="CH47" s="131">
        <f>IF(Q47=0,"",IF(CG47=0,"",(CG47/Q47)))</f>
        <v>0.3</v>
      </c>
      <c r="CI47" s="132">
        <v>2</v>
      </c>
      <c r="CJ47" s="133">
        <f>IFERROR(CI47/CG47,"-")</f>
        <v>0.66666666666667</v>
      </c>
      <c r="CK47" s="134">
        <v>815054</v>
      </c>
      <c r="CL47" s="135">
        <f>IFERROR(CK47/CG47,"-")</f>
        <v>271684.66666667</v>
      </c>
      <c r="CM47" s="136">
        <v>1</v>
      </c>
      <c r="CN47" s="136"/>
      <c r="CO47" s="136">
        <v>1</v>
      </c>
      <c r="CP47" s="137">
        <v>2</v>
      </c>
      <c r="CQ47" s="138">
        <v>163000</v>
      </c>
      <c r="CR47" s="138">
        <v>810054</v>
      </c>
      <c r="CS47" s="138"/>
      <c r="CT47" s="139" t="str">
        <f>IF(AND(CR47=0,CS47=0),"",IF(AND(CR47&lt;=100000,CS47&lt;=100000),"",IF(CR47/CQ47&gt;0.7,"男高",IF(CS47/CQ47&gt;0.7,"女高",""))))</f>
        <v>男高</v>
      </c>
    </row>
    <row r="48" spans="1:99">
      <c r="A48" s="78"/>
      <c r="B48" s="184" t="s">
        <v>158</v>
      </c>
      <c r="C48" s="184" t="s">
        <v>58</v>
      </c>
      <c r="D48" s="184"/>
      <c r="E48" s="184" t="s">
        <v>132</v>
      </c>
      <c r="F48" s="184" t="s">
        <v>133</v>
      </c>
      <c r="G48" s="184" t="s">
        <v>85</v>
      </c>
      <c r="H48" s="87" t="s">
        <v>80</v>
      </c>
      <c r="I48" s="87" t="s">
        <v>151</v>
      </c>
      <c r="J48" s="87" t="s">
        <v>152</v>
      </c>
      <c r="K48" s="176"/>
      <c r="L48" s="79">
        <v>5</v>
      </c>
      <c r="M48" s="79">
        <v>0</v>
      </c>
      <c r="N48" s="79">
        <v>42</v>
      </c>
      <c r="O48" s="88">
        <v>2</v>
      </c>
      <c r="P48" s="89">
        <v>0</v>
      </c>
      <c r="Q48" s="90">
        <f>O48+P48</f>
        <v>2</v>
      </c>
      <c r="R48" s="80">
        <f>IFERROR(Q48/N48,"-")</f>
        <v>0.047619047619048</v>
      </c>
      <c r="S48" s="79">
        <v>1</v>
      </c>
      <c r="T48" s="79">
        <v>1</v>
      </c>
      <c r="U48" s="80">
        <f>IFERROR(T48/(Q48),"-")</f>
        <v>0.5</v>
      </c>
      <c r="V48" s="81"/>
      <c r="W48" s="82">
        <v>1</v>
      </c>
      <c r="X48" s="80">
        <f>IF(Q48=0,"-",W48/Q48)</f>
        <v>0.5</v>
      </c>
      <c r="Y48" s="181">
        <v>861000</v>
      </c>
      <c r="Z48" s="182">
        <f>IFERROR(Y48/Q48,"-")</f>
        <v>430500</v>
      </c>
      <c r="AA48" s="182">
        <f>IFERROR(Y48/W48,"-")</f>
        <v>861000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0.5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>
        <v>1</v>
      </c>
      <c r="CH48" s="131">
        <f>IF(Q48=0,"",IF(CG48=0,"",(CG48/Q48)))</f>
        <v>0.5</v>
      </c>
      <c r="CI48" s="132">
        <v>1</v>
      </c>
      <c r="CJ48" s="133">
        <f>IFERROR(CI48/CG48,"-")</f>
        <v>1</v>
      </c>
      <c r="CK48" s="134">
        <v>861000</v>
      </c>
      <c r="CL48" s="135">
        <f>IFERROR(CK48/CG48,"-")</f>
        <v>861000</v>
      </c>
      <c r="CM48" s="136"/>
      <c r="CN48" s="136"/>
      <c r="CO48" s="136">
        <v>1</v>
      </c>
      <c r="CP48" s="137">
        <v>1</v>
      </c>
      <c r="CQ48" s="138">
        <v>861000</v>
      </c>
      <c r="CR48" s="138">
        <v>861000</v>
      </c>
      <c r="CS48" s="138"/>
      <c r="CT48" s="139" t="str">
        <f>IF(AND(CR48=0,CS48=0),"",IF(AND(CR48&lt;=100000,CS48&lt;=100000),"",IF(CR48/CQ48&gt;0.7,"男高",IF(CS48/CQ48&gt;0.7,"女高",""))))</f>
        <v>男高</v>
      </c>
    </row>
    <row r="49" spans="1:99">
      <c r="A49" s="78"/>
      <c r="B49" s="184" t="s">
        <v>159</v>
      </c>
      <c r="C49" s="184" t="s">
        <v>58</v>
      </c>
      <c r="D49" s="184"/>
      <c r="E49" s="184" t="s">
        <v>137</v>
      </c>
      <c r="F49" s="184" t="s">
        <v>138</v>
      </c>
      <c r="G49" s="184" t="s">
        <v>61</v>
      </c>
      <c r="H49" s="87"/>
      <c r="I49" s="87" t="s">
        <v>151</v>
      </c>
      <c r="J49" s="87" t="s">
        <v>154</v>
      </c>
      <c r="K49" s="176"/>
      <c r="L49" s="79">
        <v>13</v>
      </c>
      <c r="M49" s="79">
        <v>0</v>
      </c>
      <c r="N49" s="79">
        <v>39</v>
      </c>
      <c r="O49" s="88">
        <v>4</v>
      </c>
      <c r="P49" s="89">
        <v>0</v>
      </c>
      <c r="Q49" s="90">
        <f>O49+P49</f>
        <v>4</v>
      </c>
      <c r="R49" s="80">
        <f>IFERROR(Q49/N49,"-")</f>
        <v>0.1025641025641</v>
      </c>
      <c r="S49" s="79">
        <v>0</v>
      </c>
      <c r="T49" s="79">
        <v>0</v>
      </c>
      <c r="U49" s="80">
        <f>IFERROR(T49/(Q49),"-")</f>
        <v>0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3</v>
      </c>
      <c r="BP49" s="117">
        <f>IF(Q49=0,"",IF(BO49=0,"",(BO49/Q49)))</f>
        <v>0.75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1</v>
      </c>
      <c r="BY49" s="124">
        <f>IF(Q49=0,"",IF(BX49=0,"",(BX49/Q49)))</f>
        <v>0.25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160</v>
      </c>
      <c r="C50" s="184" t="s">
        <v>58</v>
      </c>
      <c r="D50" s="184"/>
      <c r="E50" s="184" t="s">
        <v>140</v>
      </c>
      <c r="F50" s="184" t="s">
        <v>141</v>
      </c>
      <c r="G50" s="184" t="s">
        <v>85</v>
      </c>
      <c r="H50" s="87"/>
      <c r="I50" s="87" t="s">
        <v>151</v>
      </c>
      <c r="J50" s="87" t="s">
        <v>156</v>
      </c>
      <c r="K50" s="176"/>
      <c r="L50" s="79">
        <v>1</v>
      </c>
      <c r="M50" s="79">
        <v>0</v>
      </c>
      <c r="N50" s="79">
        <v>32</v>
      </c>
      <c r="O50" s="88">
        <v>0</v>
      </c>
      <c r="P50" s="89">
        <v>0</v>
      </c>
      <c r="Q50" s="90">
        <f>O50+P50</f>
        <v>0</v>
      </c>
      <c r="R50" s="80">
        <f>IFERROR(Q50/N50,"-")</f>
        <v>0</v>
      </c>
      <c r="S50" s="79">
        <v>0</v>
      </c>
      <c r="T50" s="79">
        <v>0</v>
      </c>
      <c r="U50" s="80" t="str">
        <f>IFERROR(T50/(Q50),"-")</f>
        <v>-</v>
      </c>
      <c r="V50" s="81"/>
      <c r="W50" s="82">
        <v>0</v>
      </c>
      <c r="X50" s="80" t="str">
        <f>IF(Q50=0,"-",W50/Q50)</f>
        <v>-</v>
      </c>
      <c r="Y50" s="181">
        <v>0</v>
      </c>
      <c r="Z50" s="182" t="str">
        <f>IFERROR(Y50/Q50,"-")</f>
        <v>-</v>
      </c>
      <c r="AA50" s="182" t="str">
        <f>IFERROR(Y50/W50,"-")</f>
        <v>-</v>
      </c>
      <c r="AB50" s="176"/>
      <c r="AC50" s="83"/>
      <c r="AD50" s="77"/>
      <c r="AE50" s="91"/>
      <c r="AF50" s="92" t="str">
        <f>IF(Q50=0,"",IF(AE50=0,"",(AE50/Q50)))</f>
        <v/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 t="str">
        <f>IF(Q50=0,"",IF(AN50=0,"",(AN50/Q50)))</f>
        <v/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 t="str">
        <f>IF(Q50=0,"",IF(AW50=0,"",(AW50/Q50)))</f>
        <v/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 t="str">
        <f>IF(Q50=0,"",IF(BF50=0,"",(BF50/Q50)))</f>
        <v/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 t="str">
        <f>IF(Q50=0,"",IF(BO50=0,"",(BO50/Q50)))</f>
        <v/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 t="str">
        <f>IF(Q50=0,"",IF(BX50=0,"",(BX50/Q50)))</f>
        <v/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 t="str">
        <f>IF(Q50=0,"",IF(CG50=0,"",(CG50/Q50)))</f>
        <v/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161</v>
      </c>
      <c r="C51" s="184" t="s">
        <v>58</v>
      </c>
      <c r="D51" s="184"/>
      <c r="E51" s="184" t="s">
        <v>74</v>
      </c>
      <c r="F51" s="184" t="s">
        <v>74</v>
      </c>
      <c r="G51" s="184" t="s">
        <v>75</v>
      </c>
      <c r="H51" s="87"/>
      <c r="I51" s="87"/>
      <c r="J51" s="87"/>
      <c r="K51" s="176"/>
      <c r="L51" s="79">
        <v>89</v>
      </c>
      <c r="M51" s="79">
        <v>47</v>
      </c>
      <c r="N51" s="79">
        <v>9</v>
      </c>
      <c r="O51" s="88">
        <v>5</v>
      </c>
      <c r="P51" s="89">
        <v>0</v>
      </c>
      <c r="Q51" s="90">
        <f>O51+P51</f>
        <v>5</v>
      </c>
      <c r="R51" s="80">
        <f>IFERROR(Q51/N51,"-")</f>
        <v>0.55555555555556</v>
      </c>
      <c r="S51" s="79">
        <v>0</v>
      </c>
      <c r="T51" s="79">
        <v>0</v>
      </c>
      <c r="U51" s="80">
        <f>IFERROR(T51/(Q51),"-")</f>
        <v>0</v>
      </c>
      <c r="V51" s="81"/>
      <c r="W51" s="82">
        <v>2</v>
      </c>
      <c r="X51" s="80">
        <f>IF(Q51=0,"-",W51/Q51)</f>
        <v>0.4</v>
      </c>
      <c r="Y51" s="181">
        <v>18000</v>
      </c>
      <c r="Z51" s="182">
        <f>IFERROR(Y51/Q51,"-")</f>
        <v>3600</v>
      </c>
      <c r="AA51" s="182">
        <f>IFERROR(Y51/W51,"-")</f>
        <v>9000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0.2</v>
      </c>
      <c r="BQ51" s="118">
        <v>1</v>
      </c>
      <c r="BR51" s="119">
        <f>IFERROR(BQ51/BO51,"-")</f>
        <v>1</v>
      </c>
      <c r="BS51" s="120">
        <v>8000</v>
      </c>
      <c r="BT51" s="121">
        <f>IFERROR(BS51/BO51,"-")</f>
        <v>8000</v>
      </c>
      <c r="BU51" s="122"/>
      <c r="BV51" s="122">
        <v>1</v>
      </c>
      <c r="BW51" s="122"/>
      <c r="BX51" s="123">
        <v>1</v>
      </c>
      <c r="BY51" s="124">
        <f>IF(Q51=0,"",IF(BX51=0,"",(BX51/Q51)))</f>
        <v>0.2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>
        <v>3</v>
      </c>
      <c r="CH51" s="131">
        <f>IF(Q51=0,"",IF(CG51=0,"",(CG51/Q51)))</f>
        <v>0.6</v>
      </c>
      <c r="CI51" s="132">
        <v>1</v>
      </c>
      <c r="CJ51" s="133">
        <f>IFERROR(CI51/CG51,"-")</f>
        <v>0.33333333333333</v>
      </c>
      <c r="CK51" s="134">
        <v>10000</v>
      </c>
      <c r="CL51" s="135">
        <f>IFERROR(CK51/CG51,"-")</f>
        <v>3333.3333333333</v>
      </c>
      <c r="CM51" s="136">
        <v>1</v>
      </c>
      <c r="CN51" s="136"/>
      <c r="CO51" s="136"/>
      <c r="CP51" s="137">
        <v>2</v>
      </c>
      <c r="CQ51" s="138">
        <v>18000</v>
      </c>
      <c r="CR51" s="138">
        <v>10000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0.58846153846154</v>
      </c>
      <c r="B52" s="184" t="s">
        <v>162</v>
      </c>
      <c r="C52" s="184" t="s">
        <v>58</v>
      </c>
      <c r="D52" s="184"/>
      <c r="E52" s="184" t="s">
        <v>132</v>
      </c>
      <c r="F52" s="184" t="s">
        <v>133</v>
      </c>
      <c r="G52" s="184" t="s">
        <v>85</v>
      </c>
      <c r="H52" s="87" t="s">
        <v>163</v>
      </c>
      <c r="I52" s="87" t="s">
        <v>164</v>
      </c>
      <c r="J52" s="87" t="s">
        <v>152</v>
      </c>
      <c r="K52" s="176">
        <v>260000</v>
      </c>
      <c r="L52" s="79">
        <v>19</v>
      </c>
      <c r="M52" s="79">
        <v>0</v>
      </c>
      <c r="N52" s="79">
        <v>106</v>
      </c>
      <c r="O52" s="88">
        <v>8</v>
      </c>
      <c r="P52" s="89">
        <v>0</v>
      </c>
      <c r="Q52" s="90">
        <f>O52+P52</f>
        <v>8</v>
      </c>
      <c r="R52" s="80">
        <f>IFERROR(Q52/N52,"-")</f>
        <v>0.075471698113208</v>
      </c>
      <c r="S52" s="79">
        <v>0</v>
      </c>
      <c r="T52" s="79">
        <v>3</v>
      </c>
      <c r="U52" s="80">
        <f>IFERROR(T52/(Q52),"-")</f>
        <v>0.375</v>
      </c>
      <c r="V52" s="81">
        <f>IFERROR(K52/SUM(Q52:Q55),"-")</f>
        <v>6190.4761904762</v>
      </c>
      <c r="W52" s="82">
        <v>1</v>
      </c>
      <c r="X52" s="80">
        <f>IF(Q52=0,"-",W52/Q52)</f>
        <v>0.125</v>
      </c>
      <c r="Y52" s="181">
        <v>3000</v>
      </c>
      <c r="Z52" s="182">
        <f>IFERROR(Y52/Q52,"-")</f>
        <v>375</v>
      </c>
      <c r="AA52" s="182">
        <f>IFERROR(Y52/W52,"-")</f>
        <v>3000</v>
      </c>
      <c r="AB52" s="176">
        <f>SUM(Y52:Y55)-SUM(K52:K55)</f>
        <v>-107000</v>
      </c>
      <c r="AC52" s="83">
        <f>SUM(Y52:Y55)/SUM(K52:K55)</f>
        <v>0.58846153846154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3</v>
      </c>
      <c r="BG52" s="110">
        <f>IF(Q52=0,"",IF(BF52=0,"",(BF52/Q52)))</f>
        <v>0.375</v>
      </c>
      <c r="BH52" s="109">
        <v>1</v>
      </c>
      <c r="BI52" s="111">
        <f>IFERROR(BH52/BF52,"-")</f>
        <v>0.33333333333333</v>
      </c>
      <c r="BJ52" s="112">
        <v>3000</v>
      </c>
      <c r="BK52" s="113">
        <f>IFERROR(BJ52/BF52,"-")</f>
        <v>1000</v>
      </c>
      <c r="BL52" s="114">
        <v>1</v>
      </c>
      <c r="BM52" s="114"/>
      <c r="BN52" s="114"/>
      <c r="BO52" s="116">
        <v>2</v>
      </c>
      <c r="BP52" s="117">
        <f>IF(Q52=0,"",IF(BO52=0,"",(BO52/Q52)))</f>
        <v>0.25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2</v>
      </c>
      <c r="BY52" s="124">
        <f>IF(Q52=0,"",IF(BX52=0,"",(BX52/Q52)))</f>
        <v>0.25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>
        <v>1</v>
      </c>
      <c r="CH52" s="131">
        <f>IF(Q52=0,"",IF(CG52=0,"",(CG52/Q52)))</f>
        <v>0.125</v>
      </c>
      <c r="CI52" s="132"/>
      <c r="CJ52" s="133">
        <f>IFERROR(CI52/CG52,"-")</f>
        <v>0</v>
      </c>
      <c r="CK52" s="134"/>
      <c r="CL52" s="135">
        <f>IFERROR(CK52/CG52,"-")</f>
        <v>0</v>
      </c>
      <c r="CM52" s="136"/>
      <c r="CN52" s="136"/>
      <c r="CO52" s="136"/>
      <c r="CP52" s="137">
        <v>1</v>
      </c>
      <c r="CQ52" s="138">
        <v>3000</v>
      </c>
      <c r="CR52" s="138">
        <v>3000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165</v>
      </c>
      <c r="C53" s="184" t="s">
        <v>58</v>
      </c>
      <c r="D53" s="184"/>
      <c r="E53" s="184" t="s">
        <v>137</v>
      </c>
      <c r="F53" s="184" t="s">
        <v>138</v>
      </c>
      <c r="G53" s="184" t="s">
        <v>61</v>
      </c>
      <c r="H53" s="87"/>
      <c r="I53" s="87" t="s">
        <v>164</v>
      </c>
      <c r="J53" s="87" t="s">
        <v>154</v>
      </c>
      <c r="K53" s="176"/>
      <c r="L53" s="79">
        <v>23</v>
      </c>
      <c r="M53" s="79">
        <v>0</v>
      </c>
      <c r="N53" s="79">
        <v>121</v>
      </c>
      <c r="O53" s="88">
        <v>13</v>
      </c>
      <c r="P53" s="89">
        <v>0</v>
      </c>
      <c r="Q53" s="90">
        <f>O53+P53</f>
        <v>13</v>
      </c>
      <c r="R53" s="80">
        <f>IFERROR(Q53/N53,"-")</f>
        <v>0.10743801652893</v>
      </c>
      <c r="S53" s="79">
        <v>0</v>
      </c>
      <c r="T53" s="79">
        <v>2</v>
      </c>
      <c r="U53" s="80">
        <f>IFERROR(T53/(Q53),"-")</f>
        <v>0.15384615384615</v>
      </c>
      <c r="V53" s="81"/>
      <c r="W53" s="82">
        <v>3</v>
      </c>
      <c r="X53" s="80">
        <f>IF(Q53=0,"-",W53/Q53)</f>
        <v>0.23076923076923</v>
      </c>
      <c r="Y53" s="181">
        <v>32000</v>
      </c>
      <c r="Z53" s="182">
        <f>IFERROR(Y53/Q53,"-")</f>
        <v>2461.5384615385</v>
      </c>
      <c r="AA53" s="182">
        <f>IFERROR(Y53/W53,"-")</f>
        <v>10666.666666667</v>
      </c>
      <c r="AB53" s="176"/>
      <c r="AC53" s="83"/>
      <c r="AD53" s="77"/>
      <c r="AE53" s="91">
        <v>1</v>
      </c>
      <c r="AF53" s="92">
        <f>IF(Q53=0,"",IF(AE53=0,"",(AE53/Q53)))</f>
        <v>0.076923076923077</v>
      </c>
      <c r="AG53" s="91"/>
      <c r="AH53" s="93">
        <f>IFERROR(AG53/AE53,"-")</f>
        <v>0</v>
      </c>
      <c r="AI53" s="94"/>
      <c r="AJ53" s="95">
        <f>IFERROR(AI53/AE53,"-")</f>
        <v>0</v>
      </c>
      <c r="AK53" s="96"/>
      <c r="AL53" s="96"/>
      <c r="AM53" s="96"/>
      <c r="AN53" s="97">
        <v>1</v>
      </c>
      <c r="AO53" s="98">
        <f>IF(Q53=0,"",IF(AN53=0,"",(AN53/Q53)))</f>
        <v>0.076923076923077</v>
      </c>
      <c r="AP53" s="97"/>
      <c r="AQ53" s="99">
        <f>IFERROR(AP53/AN53,"-")</f>
        <v>0</v>
      </c>
      <c r="AR53" s="100"/>
      <c r="AS53" s="101">
        <f>IFERROR(AR53/AN53,"-")</f>
        <v>0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2</v>
      </c>
      <c r="BG53" s="110">
        <f>IF(Q53=0,"",IF(BF53=0,"",(BF53/Q53)))</f>
        <v>0.15384615384615</v>
      </c>
      <c r="BH53" s="109">
        <v>2</v>
      </c>
      <c r="BI53" s="111">
        <f>IFERROR(BH53/BF53,"-")</f>
        <v>1</v>
      </c>
      <c r="BJ53" s="112">
        <v>29000</v>
      </c>
      <c r="BK53" s="113">
        <f>IFERROR(BJ53/BF53,"-")</f>
        <v>14500</v>
      </c>
      <c r="BL53" s="114">
        <v>1</v>
      </c>
      <c r="BM53" s="114"/>
      <c r="BN53" s="114">
        <v>1</v>
      </c>
      <c r="BO53" s="116">
        <v>6</v>
      </c>
      <c r="BP53" s="117">
        <f>IF(Q53=0,"",IF(BO53=0,"",(BO53/Q53)))</f>
        <v>0.46153846153846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3</v>
      </c>
      <c r="BY53" s="124">
        <f>IF(Q53=0,"",IF(BX53=0,"",(BX53/Q53)))</f>
        <v>0.23076923076923</v>
      </c>
      <c r="BZ53" s="125">
        <v>1</v>
      </c>
      <c r="CA53" s="126">
        <f>IFERROR(BZ53/BX53,"-")</f>
        <v>0.33333333333333</v>
      </c>
      <c r="CB53" s="127">
        <v>3000</v>
      </c>
      <c r="CC53" s="128">
        <f>IFERROR(CB53/BX53,"-")</f>
        <v>1000</v>
      </c>
      <c r="CD53" s="129">
        <v>1</v>
      </c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3</v>
      </c>
      <c r="CQ53" s="138">
        <v>32000</v>
      </c>
      <c r="CR53" s="138">
        <v>26000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166</v>
      </c>
      <c r="C54" s="184" t="s">
        <v>58</v>
      </c>
      <c r="D54" s="184"/>
      <c r="E54" s="184" t="s">
        <v>140</v>
      </c>
      <c r="F54" s="184" t="s">
        <v>141</v>
      </c>
      <c r="G54" s="184" t="s">
        <v>85</v>
      </c>
      <c r="H54" s="87"/>
      <c r="I54" s="87" t="s">
        <v>164</v>
      </c>
      <c r="J54" s="87" t="s">
        <v>156</v>
      </c>
      <c r="K54" s="176"/>
      <c r="L54" s="79">
        <v>3</v>
      </c>
      <c r="M54" s="79">
        <v>0</v>
      </c>
      <c r="N54" s="79">
        <v>28</v>
      </c>
      <c r="O54" s="88">
        <v>1</v>
      </c>
      <c r="P54" s="89">
        <v>0</v>
      </c>
      <c r="Q54" s="90">
        <f>O54+P54</f>
        <v>1</v>
      </c>
      <c r="R54" s="80">
        <f>IFERROR(Q54/N54,"-")</f>
        <v>0.035714285714286</v>
      </c>
      <c r="S54" s="79">
        <v>0</v>
      </c>
      <c r="T54" s="79">
        <v>0</v>
      </c>
      <c r="U54" s="80">
        <f>IFERROR(T54/(Q54),"-")</f>
        <v>0</v>
      </c>
      <c r="V54" s="81"/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1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167</v>
      </c>
      <c r="C55" s="184" t="s">
        <v>58</v>
      </c>
      <c r="D55" s="184"/>
      <c r="E55" s="184" t="s">
        <v>74</v>
      </c>
      <c r="F55" s="184" t="s">
        <v>74</v>
      </c>
      <c r="G55" s="184" t="s">
        <v>75</v>
      </c>
      <c r="H55" s="87"/>
      <c r="I55" s="87"/>
      <c r="J55" s="87"/>
      <c r="K55" s="176"/>
      <c r="L55" s="79">
        <v>100</v>
      </c>
      <c r="M55" s="79">
        <v>59</v>
      </c>
      <c r="N55" s="79">
        <v>24</v>
      </c>
      <c r="O55" s="88">
        <v>19</v>
      </c>
      <c r="P55" s="89">
        <v>1</v>
      </c>
      <c r="Q55" s="90">
        <f>O55+P55</f>
        <v>20</v>
      </c>
      <c r="R55" s="80">
        <f>IFERROR(Q55/N55,"-")</f>
        <v>0.83333333333333</v>
      </c>
      <c r="S55" s="79">
        <v>2</v>
      </c>
      <c r="T55" s="79">
        <v>2</v>
      </c>
      <c r="U55" s="80">
        <f>IFERROR(T55/(Q55),"-")</f>
        <v>0.1</v>
      </c>
      <c r="V55" s="81"/>
      <c r="W55" s="82">
        <v>4</v>
      </c>
      <c r="X55" s="80">
        <f>IF(Q55=0,"-",W55/Q55)</f>
        <v>0.2</v>
      </c>
      <c r="Y55" s="181">
        <v>118000</v>
      </c>
      <c r="Z55" s="182">
        <f>IFERROR(Y55/Q55,"-")</f>
        <v>5900</v>
      </c>
      <c r="AA55" s="182">
        <f>IFERROR(Y55/W55,"-")</f>
        <v>29500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>
        <v>4</v>
      </c>
      <c r="AO55" s="98">
        <f>IF(Q55=0,"",IF(AN55=0,"",(AN55/Q55)))</f>
        <v>0.2</v>
      </c>
      <c r="AP55" s="97"/>
      <c r="AQ55" s="99">
        <f>IFERROR(AP55/AN55,"-")</f>
        <v>0</v>
      </c>
      <c r="AR55" s="100"/>
      <c r="AS55" s="101">
        <f>IFERROR(AR55/AN55,"-")</f>
        <v>0</v>
      </c>
      <c r="AT55" s="102"/>
      <c r="AU55" s="102"/>
      <c r="AV55" s="102"/>
      <c r="AW55" s="103">
        <v>1</v>
      </c>
      <c r="AX55" s="104">
        <f>IF(Q55=0,"",IF(AW55=0,"",(AW55/Q55)))</f>
        <v>0.05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>
        <v>3</v>
      </c>
      <c r="BG55" s="110">
        <f>IF(Q55=0,"",IF(BF55=0,"",(BF55/Q55)))</f>
        <v>0.15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8</v>
      </c>
      <c r="BP55" s="117">
        <f>IF(Q55=0,"",IF(BO55=0,"",(BO55/Q55)))</f>
        <v>0.4</v>
      </c>
      <c r="BQ55" s="118">
        <v>3</v>
      </c>
      <c r="BR55" s="119">
        <f>IFERROR(BQ55/BO55,"-")</f>
        <v>0.375</v>
      </c>
      <c r="BS55" s="120">
        <v>20000</v>
      </c>
      <c r="BT55" s="121">
        <f>IFERROR(BS55/BO55,"-")</f>
        <v>2500</v>
      </c>
      <c r="BU55" s="122"/>
      <c r="BV55" s="122">
        <v>3</v>
      </c>
      <c r="BW55" s="122"/>
      <c r="BX55" s="123">
        <v>3</v>
      </c>
      <c r="BY55" s="124">
        <f>IF(Q55=0,"",IF(BX55=0,"",(BX55/Q55)))</f>
        <v>0.15</v>
      </c>
      <c r="BZ55" s="125">
        <v>1</v>
      </c>
      <c r="CA55" s="126">
        <f>IFERROR(BZ55/BX55,"-")</f>
        <v>0.33333333333333</v>
      </c>
      <c r="CB55" s="127">
        <v>58000</v>
      </c>
      <c r="CC55" s="128">
        <f>IFERROR(CB55/BX55,"-")</f>
        <v>19333.333333333</v>
      </c>
      <c r="CD55" s="129"/>
      <c r="CE55" s="129"/>
      <c r="CF55" s="129">
        <v>1</v>
      </c>
      <c r="CG55" s="130">
        <v>1</v>
      </c>
      <c r="CH55" s="131">
        <f>IF(Q55=0,"",IF(CG55=0,"",(CG55/Q55)))</f>
        <v>0.05</v>
      </c>
      <c r="CI55" s="132">
        <v>1</v>
      </c>
      <c r="CJ55" s="133">
        <f>IFERROR(CI55/CG55,"-")</f>
        <v>1</v>
      </c>
      <c r="CK55" s="134">
        <v>48000</v>
      </c>
      <c r="CL55" s="135">
        <f>IFERROR(CK55/CG55,"-")</f>
        <v>48000</v>
      </c>
      <c r="CM55" s="136"/>
      <c r="CN55" s="136"/>
      <c r="CO55" s="136">
        <v>1</v>
      </c>
      <c r="CP55" s="137">
        <v>4</v>
      </c>
      <c r="CQ55" s="138">
        <v>118000</v>
      </c>
      <c r="CR55" s="138">
        <v>58000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0.13</v>
      </c>
      <c r="B56" s="184" t="s">
        <v>168</v>
      </c>
      <c r="C56" s="184" t="s">
        <v>58</v>
      </c>
      <c r="D56" s="184"/>
      <c r="E56" s="184" t="s">
        <v>132</v>
      </c>
      <c r="F56" s="184" t="s">
        <v>133</v>
      </c>
      <c r="G56" s="184" t="s">
        <v>85</v>
      </c>
      <c r="H56" s="87" t="s">
        <v>122</v>
      </c>
      <c r="I56" s="87" t="s">
        <v>134</v>
      </c>
      <c r="J56" s="87" t="s">
        <v>152</v>
      </c>
      <c r="K56" s="176">
        <v>200000</v>
      </c>
      <c r="L56" s="79">
        <v>10</v>
      </c>
      <c r="M56" s="79">
        <v>0</v>
      </c>
      <c r="N56" s="79">
        <v>57</v>
      </c>
      <c r="O56" s="88">
        <v>5</v>
      </c>
      <c r="P56" s="89">
        <v>0</v>
      </c>
      <c r="Q56" s="90">
        <f>O56+P56</f>
        <v>5</v>
      </c>
      <c r="R56" s="80">
        <f>IFERROR(Q56/N56,"-")</f>
        <v>0.087719298245614</v>
      </c>
      <c r="S56" s="79">
        <v>0</v>
      </c>
      <c r="T56" s="79">
        <v>1</v>
      </c>
      <c r="U56" s="80">
        <f>IFERROR(T56/(Q56),"-")</f>
        <v>0.2</v>
      </c>
      <c r="V56" s="81">
        <f>IFERROR(K56/SUM(Q56:Q59),"-")</f>
        <v>8695.652173913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SUM(Y56:Y59)-SUM(K56:K59)</f>
        <v>-174000</v>
      </c>
      <c r="AC56" s="83">
        <f>SUM(Y56:Y59)/SUM(K56:K59)</f>
        <v>0.13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0.2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4</v>
      </c>
      <c r="BP56" s="117">
        <f>IF(Q56=0,"",IF(BO56=0,"",(BO56/Q56)))</f>
        <v>0.8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169</v>
      </c>
      <c r="C57" s="184" t="s">
        <v>58</v>
      </c>
      <c r="D57" s="184"/>
      <c r="E57" s="184" t="s">
        <v>137</v>
      </c>
      <c r="F57" s="184" t="s">
        <v>138</v>
      </c>
      <c r="G57" s="184" t="s">
        <v>61</v>
      </c>
      <c r="H57" s="87"/>
      <c r="I57" s="87" t="s">
        <v>134</v>
      </c>
      <c r="J57" s="87" t="s">
        <v>154</v>
      </c>
      <c r="K57" s="176"/>
      <c r="L57" s="79">
        <v>11</v>
      </c>
      <c r="M57" s="79">
        <v>0</v>
      </c>
      <c r="N57" s="79">
        <v>50</v>
      </c>
      <c r="O57" s="88">
        <v>6</v>
      </c>
      <c r="P57" s="89">
        <v>0</v>
      </c>
      <c r="Q57" s="90">
        <f>O57+P57</f>
        <v>6</v>
      </c>
      <c r="R57" s="80">
        <f>IFERROR(Q57/N57,"-")</f>
        <v>0.12</v>
      </c>
      <c r="S57" s="79">
        <v>0</v>
      </c>
      <c r="T57" s="79">
        <v>2</v>
      </c>
      <c r="U57" s="80">
        <f>IFERROR(T57/(Q57),"-")</f>
        <v>0.33333333333333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3</v>
      </c>
      <c r="BG57" s="110">
        <f>IF(Q57=0,"",IF(BF57=0,"",(BF57/Q57)))</f>
        <v>0.5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2</v>
      </c>
      <c r="BP57" s="117">
        <f>IF(Q57=0,"",IF(BO57=0,"",(BO57/Q57)))</f>
        <v>0.33333333333333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1</v>
      </c>
      <c r="BY57" s="124">
        <f>IF(Q57=0,"",IF(BX57=0,"",(BX57/Q57)))</f>
        <v>0.16666666666667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170</v>
      </c>
      <c r="C58" s="184" t="s">
        <v>58</v>
      </c>
      <c r="D58" s="184"/>
      <c r="E58" s="184" t="s">
        <v>140</v>
      </c>
      <c r="F58" s="184" t="s">
        <v>141</v>
      </c>
      <c r="G58" s="184" t="s">
        <v>85</v>
      </c>
      <c r="H58" s="87"/>
      <c r="I58" s="87" t="s">
        <v>134</v>
      </c>
      <c r="J58" s="87" t="s">
        <v>156</v>
      </c>
      <c r="K58" s="176"/>
      <c r="L58" s="79">
        <v>5</v>
      </c>
      <c r="M58" s="79">
        <v>0</v>
      </c>
      <c r="N58" s="79">
        <v>15</v>
      </c>
      <c r="O58" s="88">
        <v>1</v>
      </c>
      <c r="P58" s="89">
        <v>0</v>
      </c>
      <c r="Q58" s="90">
        <f>O58+P58</f>
        <v>1</v>
      </c>
      <c r="R58" s="80">
        <f>IFERROR(Q58/N58,"-")</f>
        <v>0.066666666666667</v>
      </c>
      <c r="S58" s="79">
        <v>0</v>
      </c>
      <c r="T58" s="79">
        <v>0</v>
      </c>
      <c r="U58" s="80">
        <f>IFERROR(T58/(Q58),"-")</f>
        <v>0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1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171</v>
      </c>
      <c r="C59" s="184" t="s">
        <v>58</v>
      </c>
      <c r="D59" s="184"/>
      <c r="E59" s="184" t="s">
        <v>74</v>
      </c>
      <c r="F59" s="184" t="s">
        <v>74</v>
      </c>
      <c r="G59" s="184" t="s">
        <v>75</v>
      </c>
      <c r="H59" s="87"/>
      <c r="I59" s="87"/>
      <c r="J59" s="87"/>
      <c r="K59" s="176"/>
      <c r="L59" s="79">
        <v>70</v>
      </c>
      <c r="M59" s="79">
        <v>31</v>
      </c>
      <c r="N59" s="79">
        <v>18</v>
      </c>
      <c r="O59" s="88">
        <v>11</v>
      </c>
      <c r="P59" s="89">
        <v>0</v>
      </c>
      <c r="Q59" s="90">
        <f>O59+P59</f>
        <v>11</v>
      </c>
      <c r="R59" s="80">
        <f>IFERROR(Q59/N59,"-")</f>
        <v>0.61111111111111</v>
      </c>
      <c r="S59" s="79">
        <v>0</v>
      </c>
      <c r="T59" s="79">
        <v>3</v>
      </c>
      <c r="U59" s="80">
        <f>IFERROR(T59/(Q59),"-")</f>
        <v>0.27272727272727</v>
      </c>
      <c r="V59" s="81"/>
      <c r="W59" s="82">
        <v>2</v>
      </c>
      <c r="X59" s="80">
        <f>IF(Q59=0,"-",W59/Q59)</f>
        <v>0.18181818181818</v>
      </c>
      <c r="Y59" s="181">
        <v>26000</v>
      </c>
      <c r="Z59" s="182">
        <f>IFERROR(Y59/Q59,"-")</f>
        <v>2363.6363636364</v>
      </c>
      <c r="AA59" s="182">
        <f>IFERROR(Y59/W59,"-")</f>
        <v>13000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4</v>
      </c>
      <c r="BG59" s="110">
        <f>IF(Q59=0,"",IF(BF59=0,"",(BF59/Q59)))</f>
        <v>0.36363636363636</v>
      </c>
      <c r="BH59" s="109">
        <v>1</v>
      </c>
      <c r="BI59" s="111">
        <f>IFERROR(BH59/BF59,"-")</f>
        <v>0.25</v>
      </c>
      <c r="BJ59" s="112">
        <v>15000</v>
      </c>
      <c r="BK59" s="113">
        <f>IFERROR(BJ59/BF59,"-")</f>
        <v>3750</v>
      </c>
      <c r="BL59" s="114"/>
      <c r="BM59" s="114"/>
      <c r="BN59" s="114">
        <v>1</v>
      </c>
      <c r="BO59" s="116">
        <v>1</v>
      </c>
      <c r="BP59" s="117">
        <f>IF(Q59=0,"",IF(BO59=0,"",(BO59/Q59)))</f>
        <v>0.090909090909091</v>
      </c>
      <c r="BQ59" s="118">
        <v>1</v>
      </c>
      <c r="BR59" s="119">
        <f>IFERROR(BQ59/BO59,"-")</f>
        <v>1</v>
      </c>
      <c r="BS59" s="120">
        <v>11000</v>
      </c>
      <c r="BT59" s="121">
        <f>IFERROR(BS59/BO59,"-")</f>
        <v>11000</v>
      </c>
      <c r="BU59" s="122"/>
      <c r="BV59" s="122"/>
      <c r="BW59" s="122">
        <v>1</v>
      </c>
      <c r="BX59" s="123">
        <v>4</v>
      </c>
      <c r="BY59" s="124">
        <f>IF(Q59=0,"",IF(BX59=0,"",(BX59/Q59)))</f>
        <v>0.36363636363636</v>
      </c>
      <c r="BZ59" s="125">
        <v>2</v>
      </c>
      <c r="CA59" s="126">
        <f>IFERROR(BZ59/BX59,"-")</f>
        <v>0.5</v>
      </c>
      <c r="CB59" s="127">
        <v>128000</v>
      </c>
      <c r="CC59" s="128">
        <f>IFERROR(CB59/BX59,"-")</f>
        <v>32000</v>
      </c>
      <c r="CD59" s="129">
        <v>1</v>
      </c>
      <c r="CE59" s="129"/>
      <c r="CF59" s="129">
        <v>1</v>
      </c>
      <c r="CG59" s="130">
        <v>2</v>
      </c>
      <c r="CH59" s="131">
        <f>IF(Q59=0,"",IF(CG59=0,"",(CG59/Q59)))</f>
        <v>0.18181818181818</v>
      </c>
      <c r="CI59" s="132"/>
      <c r="CJ59" s="133">
        <f>IFERROR(CI59/CG59,"-")</f>
        <v>0</v>
      </c>
      <c r="CK59" s="134"/>
      <c r="CL59" s="135">
        <f>IFERROR(CK59/CG59,"-")</f>
        <v>0</v>
      </c>
      <c r="CM59" s="136"/>
      <c r="CN59" s="136"/>
      <c r="CO59" s="136"/>
      <c r="CP59" s="137">
        <v>2</v>
      </c>
      <c r="CQ59" s="138">
        <v>26000</v>
      </c>
      <c r="CR59" s="138">
        <v>126000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78">
        <f>AC60</f>
        <v>0.06</v>
      </c>
      <c r="B60" s="184" t="s">
        <v>172</v>
      </c>
      <c r="C60" s="184" t="s">
        <v>58</v>
      </c>
      <c r="D60" s="184"/>
      <c r="E60" s="184" t="s">
        <v>132</v>
      </c>
      <c r="F60" s="184" t="s">
        <v>133</v>
      </c>
      <c r="G60" s="184" t="s">
        <v>85</v>
      </c>
      <c r="H60" s="87" t="s">
        <v>173</v>
      </c>
      <c r="I60" s="87" t="s">
        <v>174</v>
      </c>
      <c r="J60" s="87" t="s">
        <v>152</v>
      </c>
      <c r="K60" s="176">
        <v>125000</v>
      </c>
      <c r="L60" s="79">
        <v>5</v>
      </c>
      <c r="M60" s="79">
        <v>0</v>
      </c>
      <c r="N60" s="79">
        <v>40</v>
      </c>
      <c r="O60" s="88">
        <v>5</v>
      </c>
      <c r="P60" s="89">
        <v>0</v>
      </c>
      <c r="Q60" s="90">
        <f>O60+P60</f>
        <v>5</v>
      </c>
      <c r="R60" s="80">
        <f>IFERROR(Q60/N60,"-")</f>
        <v>0.125</v>
      </c>
      <c r="S60" s="79">
        <v>0</v>
      </c>
      <c r="T60" s="79">
        <v>3</v>
      </c>
      <c r="U60" s="80">
        <f>IFERROR(T60/(Q60),"-")</f>
        <v>0.6</v>
      </c>
      <c r="V60" s="81">
        <f>IFERROR(K60/SUM(Q60:Q63),"-")</f>
        <v>8928.5714285714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SUM(Y60:Y63)-SUM(K60:K63)</f>
        <v>-117500</v>
      </c>
      <c r="AC60" s="83">
        <f>SUM(Y60:Y63)/SUM(K60:K63)</f>
        <v>0.06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5</v>
      </c>
      <c r="BP60" s="117">
        <f>IF(Q60=0,"",IF(BO60=0,"",(BO60/Q60)))</f>
        <v>1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175</v>
      </c>
      <c r="C61" s="184" t="s">
        <v>58</v>
      </c>
      <c r="D61" s="184"/>
      <c r="E61" s="184" t="s">
        <v>137</v>
      </c>
      <c r="F61" s="184" t="s">
        <v>138</v>
      </c>
      <c r="G61" s="184" t="s">
        <v>61</v>
      </c>
      <c r="H61" s="87"/>
      <c r="I61" s="87" t="s">
        <v>174</v>
      </c>
      <c r="J61" s="87" t="s">
        <v>154</v>
      </c>
      <c r="K61" s="176"/>
      <c r="L61" s="79">
        <v>7</v>
      </c>
      <c r="M61" s="79">
        <v>0</v>
      </c>
      <c r="N61" s="79">
        <v>31</v>
      </c>
      <c r="O61" s="88">
        <v>3</v>
      </c>
      <c r="P61" s="89">
        <v>0</v>
      </c>
      <c r="Q61" s="90">
        <f>O61+P61</f>
        <v>3</v>
      </c>
      <c r="R61" s="80">
        <f>IFERROR(Q61/N61,"-")</f>
        <v>0.096774193548387</v>
      </c>
      <c r="S61" s="79">
        <v>0</v>
      </c>
      <c r="T61" s="79">
        <v>1</v>
      </c>
      <c r="U61" s="80">
        <f>IFERROR(T61/(Q61),"-")</f>
        <v>0.33333333333333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2</v>
      </c>
      <c r="BP61" s="117">
        <f>IF(Q61=0,"",IF(BO61=0,"",(BO61/Q61)))</f>
        <v>0.66666666666667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1</v>
      </c>
      <c r="BY61" s="124">
        <f>IF(Q61=0,"",IF(BX61=0,"",(BX61/Q61)))</f>
        <v>0.33333333333333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176</v>
      </c>
      <c r="C62" s="184" t="s">
        <v>58</v>
      </c>
      <c r="D62" s="184"/>
      <c r="E62" s="184" t="s">
        <v>143</v>
      </c>
      <c r="F62" s="184" t="s">
        <v>105</v>
      </c>
      <c r="G62" s="184" t="s">
        <v>85</v>
      </c>
      <c r="H62" s="87"/>
      <c r="I62" s="87" t="s">
        <v>174</v>
      </c>
      <c r="J62" s="87" t="s">
        <v>156</v>
      </c>
      <c r="K62" s="176"/>
      <c r="L62" s="79">
        <v>4</v>
      </c>
      <c r="M62" s="79">
        <v>0</v>
      </c>
      <c r="N62" s="79">
        <v>21</v>
      </c>
      <c r="O62" s="88">
        <v>2</v>
      </c>
      <c r="P62" s="89">
        <v>0</v>
      </c>
      <c r="Q62" s="90">
        <f>O62+P62</f>
        <v>2</v>
      </c>
      <c r="R62" s="80">
        <f>IFERROR(Q62/N62,"-")</f>
        <v>0.095238095238095</v>
      </c>
      <c r="S62" s="79">
        <v>0</v>
      </c>
      <c r="T62" s="79">
        <v>0</v>
      </c>
      <c r="U62" s="80">
        <f>IFERROR(T62/(Q62),"-")</f>
        <v>0</v>
      </c>
      <c r="V62" s="81"/>
      <c r="W62" s="82">
        <v>1</v>
      </c>
      <c r="X62" s="80">
        <f>IF(Q62=0,"-",W62/Q62)</f>
        <v>0.5</v>
      </c>
      <c r="Y62" s="181">
        <v>1500</v>
      </c>
      <c r="Z62" s="182">
        <f>IFERROR(Y62/Q62,"-")</f>
        <v>750</v>
      </c>
      <c r="AA62" s="182">
        <f>IFERROR(Y62/W62,"-")</f>
        <v>1500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>
        <v>1</v>
      </c>
      <c r="AO62" s="98">
        <f>IF(Q62=0,"",IF(AN62=0,"",(AN62/Q62)))</f>
        <v>0.5</v>
      </c>
      <c r="AP62" s="97">
        <v>1</v>
      </c>
      <c r="AQ62" s="99">
        <f>IFERROR(AP62/AN62,"-")</f>
        <v>1</v>
      </c>
      <c r="AR62" s="100">
        <v>1500</v>
      </c>
      <c r="AS62" s="101">
        <f>IFERROR(AR62/AN62,"-")</f>
        <v>1500</v>
      </c>
      <c r="AT62" s="102">
        <v>1</v>
      </c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0.5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1500</v>
      </c>
      <c r="CR62" s="138">
        <v>1500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177</v>
      </c>
      <c r="C63" s="184" t="s">
        <v>58</v>
      </c>
      <c r="D63" s="184"/>
      <c r="E63" s="184" t="s">
        <v>74</v>
      </c>
      <c r="F63" s="184" t="s">
        <v>74</v>
      </c>
      <c r="G63" s="184" t="s">
        <v>75</v>
      </c>
      <c r="H63" s="87"/>
      <c r="I63" s="87"/>
      <c r="J63" s="87"/>
      <c r="K63" s="176"/>
      <c r="L63" s="79">
        <v>23</v>
      </c>
      <c r="M63" s="79">
        <v>16</v>
      </c>
      <c r="N63" s="79">
        <v>8</v>
      </c>
      <c r="O63" s="88">
        <v>4</v>
      </c>
      <c r="P63" s="89">
        <v>0</v>
      </c>
      <c r="Q63" s="90">
        <f>O63+P63</f>
        <v>4</v>
      </c>
      <c r="R63" s="80">
        <f>IFERROR(Q63/N63,"-")</f>
        <v>0.5</v>
      </c>
      <c r="S63" s="79">
        <v>1</v>
      </c>
      <c r="T63" s="79">
        <v>0</v>
      </c>
      <c r="U63" s="80">
        <f>IFERROR(T63/(Q63),"-")</f>
        <v>0</v>
      </c>
      <c r="V63" s="81"/>
      <c r="W63" s="82">
        <v>1</v>
      </c>
      <c r="X63" s="80">
        <f>IF(Q63=0,"-",W63/Q63)</f>
        <v>0.25</v>
      </c>
      <c r="Y63" s="181">
        <v>6000</v>
      </c>
      <c r="Z63" s="182">
        <f>IFERROR(Y63/Q63,"-")</f>
        <v>1500</v>
      </c>
      <c r="AA63" s="182">
        <f>IFERROR(Y63/W63,"-")</f>
        <v>6000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0.25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>
        <v>3</v>
      </c>
      <c r="BY63" s="124">
        <f>IF(Q63=0,"",IF(BX63=0,"",(BX63/Q63)))</f>
        <v>0.75</v>
      </c>
      <c r="BZ63" s="125">
        <v>1</v>
      </c>
      <c r="CA63" s="126">
        <f>IFERROR(BZ63/BX63,"-")</f>
        <v>0.33333333333333</v>
      </c>
      <c r="CB63" s="127">
        <v>6000</v>
      </c>
      <c r="CC63" s="128">
        <f>IFERROR(CB63/BX63,"-")</f>
        <v>2000</v>
      </c>
      <c r="CD63" s="129"/>
      <c r="CE63" s="129">
        <v>1</v>
      </c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6000</v>
      </c>
      <c r="CR63" s="138">
        <v>6000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8.3000083333333</v>
      </c>
      <c r="B64" s="184" t="s">
        <v>178</v>
      </c>
      <c r="C64" s="184" t="s">
        <v>58</v>
      </c>
      <c r="D64" s="184"/>
      <c r="E64" s="184" t="s">
        <v>83</v>
      </c>
      <c r="F64" s="184" t="s">
        <v>84</v>
      </c>
      <c r="G64" s="184" t="s">
        <v>61</v>
      </c>
      <c r="H64" s="87" t="s">
        <v>62</v>
      </c>
      <c r="I64" s="87" t="s">
        <v>87</v>
      </c>
      <c r="J64" s="87" t="s">
        <v>179</v>
      </c>
      <c r="K64" s="176">
        <v>120000</v>
      </c>
      <c r="L64" s="79">
        <v>19</v>
      </c>
      <c r="M64" s="79">
        <v>0</v>
      </c>
      <c r="N64" s="79">
        <v>65</v>
      </c>
      <c r="O64" s="88">
        <v>6</v>
      </c>
      <c r="P64" s="89">
        <v>0</v>
      </c>
      <c r="Q64" s="90">
        <f>O64+P64</f>
        <v>6</v>
      </c>
      <c r="R64" s="80">
        <f>IFERROR(Q64/N64,"-")</f>
        <v>0.092307692307692</v>
      </c>
      <c r="S64" s="79">
        <v>0</v>
      </c>
      <c r="T64" s="79">
        <v>2</v>
      </c>
      <c r="U64" s="80">
        <f>IFERROR(T64/(Q64),"-")</f>
        <v>0.33333333333333</v>
      </c>
      <c r="V64" s="81">
        <f>IFERROR(K64/SUM(Q64:Q65),"-")</f>
        <v>10000</v>
      </c>
      <c r="W64" s="82">
        <v>3</v>
      </c>
      <c r="X64" s="80">
        <f>IF(Q64=0,"-",W64/Q64)</f>
        <v>0.5</v>
      </c>
      <c r="Y64" s="181">
        <v>716000</v>
      </c>
      <c r="Z64" s="182">
        <f>IFERROR(Y64/Q64,"-")</f>
        <v>119333.33333333</v>
      </c>
      <c r="AA64" s="182">
        <f>IFERROR(Y64/W64,"-")</f>
        <v>238666.66666667</v>
      </c>
      <c r="AB64" s="176">
        <f>SUM(Y64:Y65)-SUM(K64:K65)</f>
        <v>876001</v>
      </c>
      <c r="AC64" s="83">
        <f>SUM(Y64:Y65)/SUM(K64:K65)</f>
        <v>8.3000083333333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3</v>
      </c>
      <c r="BP64" s="117">
        <f>IF(Q64=0,"",IF(BO64=0,"",(BO64/Q64)))</f>
        <v>0.5</v>
      </c>
      <c r="BQ64" s="118">
        <v>1</v>
      </c>
      <c r="BR64" s="119">
        <f>IFERROR(BQ64/BO64,"-")</f>
        <v>0.33333333333333</v>
      </c>
      <c r="BS64" s="120">
        <v>28000</v>
      </c>
      <c r="BT64" s="121">
        <f>IFERROR(BS64/BO64,"-")</f>
        <v>9333.3333333333</v>
      </c>
      <c r="BU64" s="122"/>
      <c r="BV64" s="122"/>
      <c r="BW64" s="122">
        <v>1</v>
      </c>
      <c r="BX64" s="123">
        <v>3</v>
      </c>
      <c r="BY64" s="124">
        <f>IF(Q64=0,"",IF(BX64=0,"",(BX64/Q64)))</f>
        <v>0.5</v>
      </c>
      <c r="BZ64" s="125">
        <v>2</v>
      </c>
      <c r="CA64" s="126">
        <f>IFERROR(BZ64/BX64,"-")</f>
        <v>0.66666666666667</v>
      </c>
      <c r="CB64" s="127">
        <v>688000</v>
      </c>
      <c r="CC64" s="128">
        <f>IFERROR(CB64/BX64,"-")</f>
        <v>229333.33333333</v>
      </c>
      <c r="CD64" s="129">
        <v>1</v>
      </c>
      <c r="CE64" s="129"/>
      <c r="CF64" s="129">
        <v>1</v>
      </c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3</v>
      </c>
      <c r="CQ64" s="138">
        <v>716000</v>
      </c>
      <c r="CR64" s="138">
        <v>683000</v>
      </c>
      <c r="CS64" s="138"/>
      <c r="CT64" s="139" t="str">
        <f>IF(AND(CR64=0,CS64=0),"",IF(AND(CR64&lt;=100000,CS64&lt;=100000),"",IF(CR64/CQ64&gt;0.7,"男高",IF(CS64/CQ64&gt;0.7,"女高",""))))</f>
        <v>男高</v>
      </c>
    </row>
    <row r="65" spans="1:99">
      <c r="A65" s="78"/>
      <c r="B65" s="184" t="s">
        <v>180</v>
      </c>
      <c r="C65" s="184" t="s">
        <v>58</v>
      </c>
      <c r="D65" s="184"/>
      <c r="E65" s="184" t="s">
        <v>83</v>
      </c>
      <c r="F65" s="184" t="s">
        <v>84</v>
      </c>
      <c r="G65" s="184" t="s">
        <v>75</v>
      </c>
      <c r="H65" s="87"/>
      <c r="I65" s="87"/>
      <c r="J65" s="87"/>
      <c r="K65" s="176"/>
      <c r="L65" s="79">
        <v>26</v>
      </c>
      <c r="M65" s="79">
        <v>12</v>
      </c>
      <c r="N65" s="79">
        <v>7</v>
      </c>
      <c r="O65" s="88">
        <v>6</v>
      </c>
      <c r="P65" s="89">
        <v>0</v>
      </c>
      <c r="Q65" s="90">
        <f>O65+P65</f>
        <v>6</v>
      </c>
      <c r="R65" s="80">
        <f>IFERROR(Q65/N65,"-")</f>
        <v>0.85714285714286</v>
      </c>
      <c r="S65" s="79">
        <v>2</v>
      </c>
      <c r="T65" s="79">
        <v>1</v>
      </c>
      <c r="U65" s="80">
        <f>IFERROR(T65/(Q65),"-")</f>
        <v>0.16666666666667</v>
      </c>
      <c r="V65" s="81"/>
      <c r="W65" s="82">
        <v>3</v>
      </c>
      <c r="X65" s="80">
        <f>IF(Q65=0,"-",W65/Q65)</f>
        <v>0.5</v>
      </c>
      <c r="Y65" s="181">
        <v>280001</v>
      </c>
      <c r="Z65" s="182">
        <f>IFERROR(Y65/Q65,"-")</f>
        <v>46666.833333333</v>
      </c>
      <c r="AA65" s="182">
        <f>IFERROR(Y65/W65,"-")</f>
        <v>93333.666666667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2</v>
      </c>
      <c r="BP65" s="117">
        <f>IF(Q65=0,"",IF(BO65=0,"",(BO65/Q65)))</f>
        <v>0.33333333333333</v>
      </c>
      <c r="BQ65" s="118">
        <v>1</v>
      </c>
      <c r="BR65" s="119">
        <f>IFERROR(BQ65/BO65,"-")</f>
        <v>0.5</v>
      </c>
      <c r="BS65" s="120">
        <v>180001</v>
      </c>
      <c r="BT65" s="121">
        <f>IFERROR(BS65/BO65,"-")</f>
        <v>90000.5</v>
      </c>
      <c r="BU65" s="122"/>
      <c r="BV65" s="122"/>
      <c r="BW65" s="122">
        <v>1</v>
      </c>
      <c r="BX65" s="123">
        <v>2</v>
      </c>
      <c r="BY65" s="124">
        <f>IF(Q65=0,"",IF(BX65=0,"",(BX65/Q65)))</f>
        <v>0.33333333333333</v>
      </c>
      <c r="BZ65" s="125">
        <v>1</v>
      </c>
      <c r="CA65" s="126">
        <f>IFERROR(BZ65/BX65,"-")</f>
        <v>0.5</v>
      </c>
      <c r="CB65" s="127">
        <v>60000</v>
      </c>
      <c r="CC65" s="128">
        <f>IFERROR(CB65/BX65,"-")</f>
        <v>30000</v>
      </c>
      <c r="CD65" s="129"/>
      <c r="CE65" s="129"/>
      <c r="CF65" s="129">
        <v>1</v>
      </c>
      <c r="CG65" s="130">
        <v>2</v>
      </c>
      <c r="CH65" s="131">
        <f>IF(Q65=0,"",IF(CG65=0,"",(CG65/Q65)))</f>
        <v>0.33333333333333</v>
      </c>
      <c r="CI65" s="132">
        <v>2</v>
      </c>
      <c r="CJ65" s="133">
        <f>IFERROR(CI65/CG65,"-")</f>
        <v>1</v>
      </c>
      <c r="CK65" s="134">
        <v>59000</v>
      </c>
      <c r="CL65" s="135">
        <f>IFERROR(CK65/CG65,"-")</f>
        <v>29500</v>
      </c>
      <c r="CM65" s="136"/>
      <c r="CN65" s="136"/>
      <c r="CO65" s="136">
        <v>2</v>
      </c>
      <c r="CP65" s="137">
        <v>3</v>
      </c>
      <c r="CQ65" s="138">
        <v>280001</v>
      </c>
      <c r="CR65" s="138">
        <v>180001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0.26666666666667</v>
      </c>
      <c r="B66" s="184" t="s">
        <v>181</v>
      </c>
      <c r="C66" s="184" t="s">
        <v>58</v>
      </c>
      <c r="D66" s="184"/>
      <c r="E66" s="184" t="s">
        <v>83</v>
      </c>
      <c r="F66" s="184" t="s">
        <v>84</v>
      </c>
      <c r="G66" s="184" t="s">
        <v>85</v>
      </c>
      <c r="H66" s="87" t="s">
        <v>66</v>
      </c>
      <c r="I66" s="87" t="s">
        <v>87</v>
      </c>
      <c r="J66" s="87" t="s">
        <v>129</v>
      </c>
      <c r="K66" s="176">
        <v>150000</v>
      </c>
      <c r="L66" s="79">
        <v>6</v>
      </c>
      <c r="M66" s="79">
        <v>0</v>
      </c>
      <c r="N66" s="79">
        <v>39</v>
      </c>
      <c r="O66" s="88">
        <v>3</v>
      </c>
      <c r="P66" s="89">
        <v>0</v>
      </c>
      <c r="Q66" s="90">
        <f>O66+P66</f>
        <v>3</v>
      </c>
      <c r="R66" s="80">
        <f>IFERROR(Q66/N66,"-")</f>
        <v>0.076923076923077</v>
      </c>
      <c r="S66" s="79">
        <v>0</v>
      </c>
      <c r="T66" s="79">
        <v>2</v>
      </c>
      <c r="U66" s="80">
        <f>IFERROR(T66/(Q66),"-")</f>
        <v>0.66666666666667</v>
      </c>
      <c r="V66" s="81">
        <f>IFERROR(K66/SUM(Q66:Q67),"-")</f>
        <v>25000</v>
      </c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>
        <f>SUM(Y66:Y67)-SUM(K66:K67)</f>
        <v>-110000</v>
      </c>
      <c r="AC66" s="83">
        <f>SUM(Y66:Y67)/SUM(K66:K67)</f>
        <v>0.26666666666667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2</v>
      </c>
      <c r="BG66" s="110">
        <f>IF(Q66=0,"",IF(BF66=0,"",(BF66/Q66)))</f>
        <v>0.66666666666667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>
        <v>1</v>
      </c>
      <c r="BP66" s="117">
        <f>IF(Q66=0,"",IF(BO66=0,"",(BO66/Q66)))</f>
        <v>0.33333333333333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182</v>
      </c>
      <c r="C67" s="184" t="s">
        <v>58</v>
      </c>
      <c r="D67" s="184"/>
      <c r="E67" s="184" t="s">
        <v>83</v>
      </c>
      <c r="F67" s="184" t="s">
        <v>84</v>
      </c>
      <c r="G67" s="184" t="s">
        <v>75</v>
      </c>
      <c r="H67" s="87"/>
      <c r="I67" s="87"/>
      <c r="J67" s="87"/>
      <c r="K67" s="176"/>
      <c r="L67" s="79">
        <v>25</v>
      </c>
      <c r="M67" s="79">
        <v>20</v>
      </c>
      <c r="N67" s="79">
        <v>3</v>
      </c>
      <c r="O67" s="88">
        <v>3</v>
      </c>
      <c r="P67" s="89">
        <v>0</v>
      </c>
      <c r="Q67" s="90">
        <f>O67+P67</f>
        <v>3</v>
      </c>
      <c r="R67" s="80">
        <f>IFERROR(Q67/N67,"-")</f>
        <v>1</v>
      </c>
      <c r="S67" s="79">
        <v>1</v>
      </c>
      <c r="T67" s="79">
        <v>0</v>
      </c>
      <c r="U67" s="80">
        <f>IFERROR(T67/(Q67),"-")</f>
        <v>0</v>
      </c>
      <c r="V67" s="81"/>
      <c r="W67" s="82">
        <v>1</v>
      </c>
      <c r="X67" s="80">
        <f>IF(Q67=0,"-",W67/Q67)</f>
        <v>0.33333333333333</v>
      </c>
      <c r="Y67" s="181">
        <v>40000</v>
      </c>
      <c r="Z67" s="182">
        <f>IFERROR(Y67/Q67,"-")</f>
        <v>13333.333333333</v>
      </c>
      <c r="AA67" s="182">
        <f>IFERROR(Y67/W67,"-")</f>
        <v>40000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1</v>
      </c>
      <c r="BG67" s="110">
        <f>IF(Q67=0,"",IF(BF67=0,"",(BF67/Q67)))</f>
        <v>0.33333333333333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/>
      <c r="BP67" s="117">
        <f>IF(Q67=0,"",IF(BO67=0,"",(BO67/Q67)))</f>
        <v>0</v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>
        <v>1</v>
      </c>
      <c r="BY67" s="124">
        <f>IF(Q67=0,"",IF(BX67=0,"",(BX67/Q67)))</f>
        <v>0.33333333333333</v>
      </c>
      <c r="BZ67" s="125"/>
      <c r="CA67" s="126">
        <f>IFERROR(BZ67/BX67,"-")</f>
        <v>0</v>
      </c>
      <c r="CB67" s="127"/>
      <c r="CC67" s="128">
        <f>IFERROR(CB67/BX67,"-")</f>
        <v>0</v>
      </c>
      <c r="CD67" s="129"/>
      <c r="CE67" s="129"/>
      <c r="CF67" s="129"/>
      <c r="CG67" s="130">
        <v>1</v>
      </c>
      <c r="CH67" s="131">
        <f>IF(Q67=0,"",IF(CG67=0,"",(CG67/Q67)))</f>
        <v>0.33333333333333</v>
      </c>
      <c r="CI67" s="132">
        <v>1</v>
      </c>
      <c r="CJ67" s="133">
        <f>IFERROR(CI67/CG67,"-")</f>
        <v>1</v>
      </c>
      <c r="CK67" s="134">
        <v>40000</v>
      </c>
      <c r="CL67" s="135">
        <f>IFERROR(CK67/CG67,"-")</f>
        <v>40000</v>
      </c>
      <c r="CM67" s="136"/>
      <c r="CN67" s="136"/>
      <c r="CO67" s="136">
        <v>1</v>
      </c>
      <c r="CP67" s="137">
        <v>1</v>
      </c>
      <c r="CQ67" s="138">
        <v>40000</v>
      </c>
      <c r="CR67" s="138">
        <v>40000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0.48666666666667</v>
      </c>
      <c r="B68" s="184" t="s">
        <v>183</v>
      </c>
      <c r="C68" s="184" t="s">
        <v>58</v>
      </c>
      <c r="D68" s="184"/>
      <c r="E68" s="184" t="s">
        <v>78</v>
      </c>
      <c r="F68" s="184" t="s">
        <v>79</v>
      </c>
      <c r="G68" s="184" t="s">
        <v>61</v>
      </c>
      <c r="H68" s="87" t="s">
        <v>86</v>
      </c>
      <c r="I68" s="87" t="s">
        <v>184</v>
      </c>
      <c r="J68" s="186" t="s">
        <v>185</v>
      </c>
      <c r="K68" s="176">
        <v>150000</v>
      </c>
      <c r="L68" s="79">
        <v>42</v>
      </c>
      <c r="M68" s="79">
        <v>0</v>
      </c>
      <c r="N68" s="79">
        <v>168</v>
      </c>
      <c r="O68" s="88">
        <v>18</v>
      </c>
      <c r="P68" s="89">
        <v>0</v>
      </c>
      <c r="Q68" s="90">
        <f>O68+P68</f>
        <v>18</v>
      </c>
      <c r="R68" s="80">
        <f>IFERROR(Q68/N68,"-")</f>
        <v>0.10714285714286</v>
      </c>
      <c r="S68" s="79">
        <v>2</v>
      </c>
      <c r="T68" s="79">
        <v>2</v>
      </c>
      <c r="U68" s="80">
        <f>IFERROR(T68/(Q68),"-")</f>
        <v>0.11111111111111</v>
      </c>
      <c r="V68" s="81">
        <f>IFERROR(K68/SUM(Q68:Q69),"-")</f>
        <v>6000</v>
      </c>
      <c r="W68" s="82">
        <v>2</v>
      </c>
      <c r="X68" s="80">
        <f>IF(Q68=0,"-",W68/Q68)</f>
        <v>0.11111111111111</v>
      </c>
      <c r="Y68" s="181">
        <v>14000</v>
      </c>
      <c r="Z68" s="182">
        <f>IFERROR(Y68/Q68,"-")</f>
        <v>777.77777777778</v>
      </c>
      <c r="AA68" s="182">
        <f>IFERROR(Y68/W68,"-")</f>
        <v>7000</v>
      </c>
      <c r="AB68" s="176">
        <f>SUM(Y68:Y69)-SUM(K68:K69)</f>
        <v>-77000</v>
      </c>
      <c r="AC68" s="83">
        <f>SUM(Y68:Y69)/SUM(K68:K69)</f>
        <v>0.48666666666667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>
        <v>1</v>
      </c>
      <c r="AO68" s="98">
        <f>IF(Q68=0,"",IF(AN68=0,"",(AN68/Q68)))</f>
        <v>0.055555555555556</v>
      </c>
      <c r="AP68" s="97"/>
      <c r="AQ68" s="99">
        <f>IFERROR(AP68/AN68,"-")</f>
        <v>0</v>
      </c>
      <c r="AR68" s="100"/>
      <c r="AS68" s="101">
        <f>IFERROR(AR68/AN68,"-")</f>
        <v>0</v>
      </c>
      <c r="AT68" s="102"/>
      <c r="AU68" s="102"/>
      <c r="AV68" s="102"/>
      <c r="AW68" s="103">
        <v>2</v>
      </c>
      <c r="AX68" s="104">
        <f>IF(Q68=0,"",IF(AW68=0,"",(AW68/Q68)))</f>
        <v>0.11111111111111</v>
      </c>
      <c r="AY68" s="103"/>
      <c r="AZ68" s="105">
        <f>IFERROR(AY68/AW68,"-")</f>
        <v>0</v>
      </c>
      <c r="BA68" s="106"/>
      <c r="BB68" s="107">
        <f>IFERROR(BA68/AW68,"-")</f>
        <v>0</v>
      </c>
      <c r="BC68" s="108"/>
      <c r="BD68" s="108"/>
      <c r="BE68" s="108"/>
      <c r="BF68" s="109">
        <v>8</v>
      </c>
      <c r="BG68" s="110">
        <f>IF(Q68=0,"",IF(BF68=0,"",(BF68/Q68)))</f>
        <v>0.44444444444444</v>
      </c>
      <c r="BH68" s="109">
        <v>1</v>
      </c>
      <c r="BI68" s="111">
        <f>IFERROR(BH68/BF68,"-")</f>
        <v>0.125</v>
      </c>
      <c r="BJ68" s="112">
        <v>3000</v>
      </c>
      <c r="BK68" s="113">
        <f>IFERROR(BJ68/BF68,"-")</f>
        <v>375</v>
      </c>
      <c r="BL68" s="114">
        <v>1</v>
      </c>
      <c r="BM68" s="114"/>
      <c r="BN68" s="114"/>
      <c r="BO68" s="116">
        <v>3</v>
      </c>
      <c r="BP68" s="117">
        <f>IF(Q68=0,"",IF(BO68=0,"",(BO68/Q68)))</f>
        <v>0.16666666666667</v>
      </c>
      <c r="BQ68" s="118">
        <v>1</v>
      </c>
      <c r="BR68" s="119">
        <f>IFERROR(BQ68/BO68,"-")</f>
        <v>0.33333333333333</v>
      </c>
      <c r="BS68" s="120">
        <v>11000</v>
      </c>
      <c r="BT68" s="121">
        <f>IFERROR(BS68/BO68,"-")</f>
        <v>3666.6666666667</v>
      </c>
      <c r="BU68" s="122"/>
      <c r="BV68" s="122"/>
      <c r="BW68" s="122">
        <v>1</v>
      </c>
      <c r="BX68" s="123">
        <v>3</v>
      </c>
      <c r="BY68" s="124">
        <f>IF(Q68=0,"",IF(BX68=0,"",(BX68/Q68)))</f>
        <v>0.16666666666667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>
        <v>1</v>
      </c>
      <c r="CH68" s="131">
        <f>IF(Q68=0,"",IF(CG68=0,"",(CG68/Q68)))</f>
        <v>0.055555555555556</v>
      </c>
      <c r="CI68" s="132"/>
      <c r="CJ68" s="133">
        <f>IFERROR(CI68/CG68,"-")</f>
        <v>0</v>
      </c>
      <c r="CK68" s="134"/>
      <c r="CL68" s="135">
        <f>IFERROR(CK68/CG68,"-")</f>
        <v>0</v>
      </c>
      <c r="CM68" s="136"/>
      <c r="CN68" s="136"/>
      <c r="CO68" s="136"/>
      <c r="CP68" s="137">
        <v>2</v>
      </c>
      <c r="CQ68" s="138">
        <v>14000</v>
      </c>
      <c r="CR68" s="138">
        <v>11000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186</v>
      </c>
      <c r="C69" s="184" t="s">
        <v>58</v>
      </c>
      <c r="D69" s="184"/>
      <c r="E69" s="184" t="s">
        <v>78</v>
      </c>
      <c r="F69" s="184" t="s">
        <v>79</v>
      </c>
      <c r="G69" s="184" t="s">
        <v>75</v>
      </c>
      <c r="H69" s="87"/>
      <c r="I69" s="87"/>
      <c r="J69" s="87"/>
      <c r="K69" s="176"/>
      <c r="L69" s="79">
        <v>31</v>
      </c>
      <c r="M69" s="79">
        <v>27</v>
      </c>
      <c r="N69" s="79">
        <v>14</v>
      </c>
      <c r="O69" s="88">
        <v>7</v>
      </c>
      <c r="P69" s="89">
        <v>0</v>
      </c>
      <c r="Q69" s="90">
        <f>O69+P69</f>
        <v>7</v>
      </c>
      <c r="R69" s="80">
        <f>IFERROR(Q69/N69,"-")</f>
        <v>0.5</v>
      </c>
      <c r="S69" s="79">
        <v>0</v>
      </c>
      <c r="T69" s="79">
        <v>1</v>
      </c>
      <c r="U69" s="80">
        <f>IFERROR(T69/(Q69),"-")</f>
        <v>0.14285714285714</v>
      </c>
      <c r="V69" s="81"/>
      <c r="W69" s="82">
        <v>1</v>
      </c>
      <c r="X69" s="80">
        <f>IF(Q69=0,"-",W69/Q69)</f>
        <v>0.14285714285714</v>
      </c>
      <c r="Y69" s="181">
        <v>59000</v>
      </c>
      <c r="Z69" s="182">
        <f>IFERROR(Y69/Q69,"-")</f>
        <v>8428.5714285714</v>
      </c>
      <c r="AA69" s="182">
        <f>IFERROR(Y69/W69,"-")</f>
        <v>59000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>
        <v>3</v>
      </c>
      <c r="BP69" s="117">
        <f>IF(Q69=0,"",IF(BO69=0,"",(BO69/Q69)))</f>
        <v>0.42857142857143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2</v>
      </c>
      <c r="BY69" s="124">
        <f>IF(Q69=0,"",IF(BX69=0,"",(BX69/Q69)))</f>
        <v>0.28571428571429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>
        <v>2</v>
      </c>
      <c r="CH69" s="131">
        <f>IF(Q69=0,"",IF(CG69=0,"",(CG69/Q69)))</f>
        <v>0.28571428571429</v>
      </c>
      <c r="CI69" s="132">
        <v>1</v>
      </c>
      <c r="CJ69" s="133">
        <f>IFERROR(CI69/CG69,"-")</f>
        <v>0.5</v>
      </c>
      <c r="CK69" s="134">
        <v>59000</v>
      </c>
      <c r="CL69" s="135">
        <f>IFERROR(CK69/CG69,"-")</f>
        <v>29500</v>
      </c>
      <c r="CM69" s="136"/>
      <c r="CN69" s="136"/>
      <c r="CO69" s="136">
        <v>1</v>
      </c>
      <c r="CP69" s="137">
        <v>1</v>
      </c>
      <c r="CQ69" s="138">
        <v>59000</v>
      </c>
      <c r="CR69" s="138">
        <v>59000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0.49230769230769</v>
      </c>
      <c r="B70" s="184" t="s">
        <v>187</v>
      </c>
      <c r="C70" s="184" t="s">
        <v>58</v>
      </c>
      <c r="D70" s="184"/>
      <c r="E70" s="184" t="s">
        <v>188</v>
      </c>
      <c r="F70" s="184" t="s">
        <v>92</v>
      </c>
      <c r="G70" s="184" t="s">
        <v>85</v>
      </c>
      <c r="H70" s="87" t="s">
        <v>80</v>
      </c>
      <c r="I70" s="87" t="s">
        <v>87</v>
      </c>
      <c r="J70" s="185" t="s">
        <v>189</v>
      </c>
      <c r="K70" s="176">
        <v>130000</v>
      </c>
      <c r="L70" s="79">
        <v>6</v>
      </c>
      <c r="M70" s="79">
        <v>0</v>
      </c>
      <c r="N70" s="79">
        <v>40</v>
      </c>
      <c r="O70" s="88">
        <v>4</v>
      </c>
      <c r="P70" s="89">
        <v>0</v>
      </c>
      <c r="Q70" s="90">
        <f>O70+P70</f>
        <v>4</v>
      </c>
      <c r="R70" s="80">
        <f>IFERROR(Q70/N70,"-")</f>
        <v>0.1</v>
      </c>
      <c r="S70" s="79">
        <v>0</v>
      </c>
      <c r="T70" s="79">
        <v>3</v>
      </c>
      <c r="U70" s="80">
        <f>IFERROR(T70/(Q70),"-")</f>
        <v>0.75</v>
      </c>
      <c r="V70" s="81">
        <f>IFERROR(K70/SUM(Q70:Q71),"-")</f>
        <v>18571.428571429</v>
      </c>
      <c r="W70" s="82">
        <v>2</v>
      </c>
      <c r="X70" s="80">
        <f>IF(Q70=0,"-",W70/Q70)</f>
        <v>0.5</v>
      </c>
      <c r="Y70" s="181">
        <v>64000</v>
      </c>
      <c r="Z70" s="182">
        <f>IFERROR(Y70/Q70,"-")</f>
        <v>16000</v>
      </c>
      <c r="AA70" s="182">
        <f>IFERROR(Y70/W70,"-")</f>
        <v>32000</v>
      </c>
      <c r="AB70" s="176">
        <f>SUM(Y70:Y71)-SUM(K70:K71)</f>
        <v>-66000</v>
      </c>
      <c r="AC70" s="83">
        <f>SUM(Y70:Y71)/SUM(K70:K71)</f>
        <v>0.49230769230769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>
        <v>1</v>
      </c>
      <c r="AX70" s="104">
        <f>IF(Q70=0,"",IF(AW70=0,"",(AW70/Q70)))</f>
        <v>0.25</v>
      </c>
      <c r="AY70" s="103"/>
      <c r="AZ70" s="105">
        <f>IFERROR(AY70/AW70,"-")</f>
        <v>0</v>
      </c>
      <c r="BA70" s="106"/>
      <c r="BB70" s="107">
        <f>IFERROR(BA70/AW70,"-")</f>
        <v>0</v>
      </c>
      <c r="BC70" s="108"/>
      <c r="BD70" s="108"/>
      <c r="BE70" s="108"/>
      <c r="BF70" s="109">
        <v>1</v>
      </c>
      <c r="BG70" s="110">
        <f>IF(Q70=0,"",IF(BF70=0,"",(BF70/Q70)))</f>
        <v>0.25</v>
      </c>
      <c r="BH70" s="109">
        <v>1</v>
      </c>
      <c r="BI70" s="111">
        <f>IFERROR(BH70/BF70,"-")</f>
        <v>1</v>
      </c>
      <c r="BJ70" s="112">
        <v>61000</v>
      </c>
      <c r="BK70" s="113">
        <f>IFERROR(BJ70/BF70,"-")</f>
        <v>61000</v>
      </c>
      <c r="BL70" s="114"/>
      <c r="BM70" s="114"/>
      <c r="BN70" s="114">
        <v>1</v>
      </c>
      <c r="BO70" s="116">
        <v>2</v>
      </c>
      <c r="BP70" s="117">
        <f>IF(Q70=0,"",IF(BO70=0,"",(BO70/Q70)))</f>
        <v>0.5</v>
      </c>
      <c r="BQ70" s="118">
        <v>1</v>
      </c>
      <c r="BR70" s="119">
        <f>IFERROR(BQ70/BO70,"-")</f>
        <v>0.5</v>
      </c>
      <c r="BS70" s="120">
        <v>3000</v>
      </c>
      <c r="BT70" s="121">
        <f>IFERROR(BS70/BO70,"-")</f>
        <v>1500</v>
      </c>
      <c r="BU70" s="122">
        <v>1</v>
      </c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2</v>
      </c>
      <c r="CQ70" s="138">
        <v>64000</v>
      </c>
      <c r="CR70" s="138">
        <v>61000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190</v>
      </c>
      <c r="C71" s="184" t="s">
        <v>58</v>
      </c>
      <c r="D71" s="184"/>
      <c r="E71" s="184" t="s">
        <v>188</v>
      </c>
      <c r="F71" s="184" t="s">
        <v>92</v>
      </c>
      <c r="G71" s="184" t="s">
        <v>75</v>
      </c>
      <c r="H71" s="87"/>
      <c r="I71" s="87"/>
      <c r="J71" s="87"/>
      <c r="K71" s="176"/>
      <c r="L71" s="79">
        <v>18</v>
      </c>
      <c r="M71" s="79">
        <v>15</v>
      </c>
      <c r="N71" s="79">
        <v>5</v>
      </c>
      <c r="O71" s="88">
        <v>3</v>
      </c>
      <c r="P71" s="89">
        <v>0</v>
      </c>
      <c r="Q71" s="90">
        <f>O71+P71</f>
        <v>3</v>
      </c>
      <c r="R71" s="80">
        <f>IFERROR(Q71/N71,"-")</f>
        <v>0.6</v>
      </c>
      <c r="S71" s="79">
        <v>0</v>
      </c>
      <c r="T71" s="79">
        <v>0</v>
      </c>
      <c r="U71" s="80">
        <f>IFERROR(T71/(Q71),"-")</f>
        <v>0</v>
      </c>
      <c r="V71" s="81"/>
      <c r="W71" s="82">
        <v>0</v>
      </c>
      <c r="X71" s="80">
        <f>IF(Q71=0,"-",W71/Q71)</f>
        <v>0</v>
      </c>
      <c r="Y71" s="181">
        <v>0</v>
      </c>
      <c r="Z71" s="182">
        <f>IFERROR(Y71/Q71,"-")</f>
        <v>0</v>
      </c>
      <c r="AA71" s="182" t="str">
        <f>IFERROR(Y71/W71,"-")</f>
        <v>-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>
        <v>1</v>
      </c>
      <c r="BG71" s="110">
        <f>IF(Q71=0,"",IF(BF71=0,"",(BF71/Q71)))</f>
        <v>0.33333333333333</v>
      </c>
      <c r="BH71" s="109"/>
      <c r="BI71" s="111">
        <f>IFERROR(BH71/BF71,"-")</f>
        <v>0</v>
      </c>
      <c r="BJ71" s="112"/>
      <c r="BK71" s="113">
        <f>IFERROR(BJ71/BF71,"-")</f>
        <v>0</v>
      </c>
      <c r="BL71" s="114"/>
      <c r="BM71" s="114"/>
      <c r="BN71" s="114"/>
      <c r="BO71" s="116">
        <v>1</v>
      </c>
      <c r="BP71" s="117">
        <f>IF(Q71=0,"",IF(BO71=0,"",(BO71/Q71)))</f>
        <v>0.33333333333333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>
        <v>1</v>
      </c>
      <c r="BY71" s="124">
        <f>IF(Q71=0,"",IF(BX71=0,"",(BX71/Q71)))</f>
        <v>0.33333333333333</v>
      </c>
      <c r="BZ71" s="125"/>
      <c r="CA71" s="126">
        <f>IFERROR(BZ71/BX71,"-")</f>
        <v>0</v>
      </c>
      <c r="CB71" s="127"/>
      <c r="CC71" s="128">
        <f>IFERROR(CB71/BX71,"-")</f>
        <v>0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0.96153846153846</v>
      </c>
      <c r="B72" s="184" t="s">
        <v>191</v>
      </c>
      <c r="C72" s="184" t="s">
        <v>58</v>
      </c>
      <c r="D72" s="184"/>
      <c r="E72" s="184" t="s">
        <v>192</v>
      </c>
      <c r="F72" s="184" t="s">
        <v>84</v>
      </c>
      <c r="G72" s="184" t="s">
        <v>85</v>
      </c>
      <c r="H72" s="87" t="s">
        <v>163</v>
      </c>
      <c r="I72" s="87" t="s">
        <v>87</v>
      </c>
      <c r="J72" s="186" t="s">
        <v>185</v>
      </c>
      <c r="K72" s="176">
        <v>130000</v>
      </c>
      <c r="L72" s="79">
        <v>11</v>
      </c>
      <c r="M72" s="79">
        <v>0</v>
      </c>
      <c r="N72" s="79">
        <v>56</v>
      </c>
      <c r="O72" s="88">
        <v>4</v>
      </c>
      <c r="P72" s="89">
        <v>0</v>
      </c>
      <c r="Q72" s="90">
        <f>O72+P72</f>
        <v>4</v>
      </c>
      <c r="R72" s="80">
        <f>IFERROR(Q72/N72,"-")</f>
        <v>0.071428571428571</v>
      </c>
      <c r="S72" s="79">
        <v>0</v>
      </c>
      <c r="T72" s="79">
        <v>3</v>
      </c>
      <c r="U72" s="80">
        <f>IFERROR(T72/(Q72),"-")</f>
        <v>0.75</v>
      </c>
      <c r="V72" s="81">
        <f>IFERROR(K72/SUM(Q72:Q73),"-")</f>
        <v>11818.181818182</v>
      </c>
      <c r="W72" s="82">
        <v>1</v>
      </c>
      <c r="X72" s="80">
        <f>IF(Q72=0,"-",W72/Q72)</f>
        <v>0.25</v>
      </c>
      <c r="Y72" s="181">
        <v>3000</v>
      </c>
      <c r="Z72" s="182">
        <f>IFERROR(Y72/Q72,"-")</f>
        <v>750</v>
      </c>
      <c r="AA72" s="182">
        <f>IFERROR(Y72/W72,"-")</f>
        <v>3000</v>
      </c>
      <c r="AB72" s="176">
        <f>SUM(Y72:Y73)-SUM(K72:K73)</f>
        <v>-5000</v>
      </c>
      <c r="AC72" s="83">
        <f>SUM(Y72:Y73)/SUM(K72:K73)</f>
        <v>0.96153846153846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0.25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2</v>
      </c>
      <c r="BP72" s="117">
        <f>IF(Q72=0,"",IF(BO72=0,"",(BO72/Q72)))</f>
        <v>0.5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>
        <v>1</v>
      </c>
      <c r="CH72" s="131">
        <f>IF(Q72=0,"",IF(CG72=0,"",(CG72/Q72)))</f>
        <v>0.25</v>
      </c>
      <c r="CI72" s="132">
        <v>1</v>
      </c>
      <c r="CJ72" s="133">
        <f>IFERROR(CI72/CG72,"-")</f>
        <v>1</v>
      </c>
      <c r="CK72" s="134">
        <v>3000</v>
      </c>
      <c r="CL72" s="135">
        <f>IFERROR(CK72/CG72,"-")</f>
        <v>3000</v>
      </c>
      <c r="CM72" s="136">
        <v>1</v>
      </c>
      <c r="CN72" s="136"/>
      <c r="CO72" s="136"/>
      <c r="CP72" s="137">
        <v>1</v>
      </c>
      <c r="CQ72" s="138">
        <v>3000</v>
      </c>
      <c r="CR72" s="138">
        <v>3000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193</v>
      </c>
      <c r="C73" s="184" t="s">
        <v>58</v>
      </c>
      <c r="D73" s="184"/>
      <c r="E73" s="184" t="s">
        <v>192</v>
      </c>
      <c r="F73" s="184" t="s">
        <v>84</v>
      </c>
      <c r="G73" s="184" t="s">
        <v>75</v>
      </c>
      <c r="H73" s="87"/>
      <c r="I73" s="87"/>
      <c r="J73" s="87"/>
      <c r="K73" s="176"/>
      <c r="L73" s="79">
        <v>29</v>
      </c>
      <c r="M73" s="79">
        <v>24</v>
      </c>
      <c r="N73" s="79">
        <v>7</v>
      </c>
      <c r="O73" s="88">
        <v>7</v>
      </c>
      <c r="P73" s="89">
        <v>0</v>
      </c>
      <c r="Q73" s="90">
        <f>O73+P73</f>
        <v>7</v>
      </c>
      <c r="R73" s="80">
        <f>IFERROR(Q73/N73,"-")</f>
        <v>1</v>
      </c>
      <c r="S73" s="79">
        <v>2</v>
      </c>
      <c r="T73" s="79">
        <v>0</v>
      </c>
      <c r="U73" s="80">
        <f>IFERROR(T73/(Q73),"-")</f>
        <v>0</v>
      </c>
      <c r="V73" s="81"/>
      <c r="W73" s="82">
        <v>1</v>
      </c>
      <c r="X73" s="80">
        <f>IF(Q73=0,"-",W73/Q73)</f>
        <v>0.14285714285714</v>
      </c>
      <c r="Y73" s="181">
        <v>122000</v>
      </c>
      <c r="Z73" s="182">
        <f>IFERROR(Y73/Q73,"-")</f>
        <v>17428.571428571</v>
      </c>
      <c r="AA73" s="182">
        <f>IFERROR(Y73/W73,"-")</f>
        <v>122000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2</v>
      </c>
      <c r="BG73" s="110">
        <f>IF(Q73=0,"",IF(BF73=0,"",(BF73/Q73)))</f>
        <v>0.28571428571429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1</v>
      </c>
      <c r="BP73" s="117">
        <f>IF(Q73=0,"",IF(BO73=0,"",(BO73/Q73)))</f>
        <v>0.14285714285714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>
        <v>3</v>
      </c>
      <c r="BY73" s="124">
        <f>IF(Q73=0,"",IF(BX73=0,"",(BX73/Q73)))</f>
        <v>0.42857142857143</v>
      </c>
      <c r="BZ73" s="125">
        <v>2</v>
      </c>
      <c r="CA73" s="126">
        <f>IFERROR(BZ73/BX73,"-")</f>
        <v>0.66666666666667</v>
      </c>
      <c r="CB73" s="127">
        <v>132000</v>
      </c>
      <c r="CC73" s="128">
        <f>IFERROR(CB73/BX73,"-")</f>
        <v>44000</v>
      </c>
      <c r="CD73" s="129"/>
      <c r="CE73" s="129">
        <v>1</v>
      </c>
      <c r="CF73" s="129">
        <v>1</v>
      </c>
      <c r="CG73" s="130">
        <v>1</v>
      </c>
      <c r="CH73" s="131">
        <f>IF(Q73=0,"",IF(CG73=0,"",(CG73/Q73)))</f>
        <v>0.14285714285714</v>
      </c>
      <c r="CI73" s="132"/>
      <c r="CJ73" s="133">
        <f>IFERROR(CI73/CG73,"-")</f>
        <v>0</v>
      </c>
      <c r="CK73" s="134"/>
      <c r="CL73" s="135">
        <f>IFERROR(CK73/CG73,"-")</f>
        <v>0</v>
      </c>
      <c r="CM73" s="136"/>
      <c r="CN73" s="136"/>
      <c r="CO73" s="136"/>
      <c r="CP73" s="137">
        <v>1</v>
      </c>
      <c r="CQ73" s="138">
        <v>122000</v>
      </c>
      <c r="CR73" s="138">
        <v>122000</v>
      </c>
      <c r="CS73" s="138"/>
      <c r="CT73" s="139" t="str">
        <f>IF(AND(CR73=0,CS73=0),"",IF(AND(CR73&lt;=100000,CS73&lt;=100000),"",IF(CR73/CQ73&gt;0.7,"男高",IF(CS73/CQ73&gt;0.7,"女高",""))))</f>
        <v>男高</v>
      </c>
    </row>
    <row r="74" spans="1:99">
      <c r="A74" s="78">
        <f>AC74</f>
        <v>0.56666666666667</v>
      </c>
      <c r="B74" s="184" t="s">
        <v>194</v>
      </c>
      <c r="C74" s="184" t="s">
        <v>58</v>
      </c>
      <c r="D74" s="184"/>
      <c r="E74" s="184" t="s">
        <v>78</v>
      </c>
      <c r="F74" s="184" t="s">
        <v>92</v>
      </c>
      <c r="G74" s="184" t="s">
        <v>61</v>
      </c>
      <c r="H74" s="87" t="s">
        <v>97</v>
      </c>
      <c r="I74" s="87" t="s">
        <v>63</v>
      </c>
      <c r="J74" s="186" t="s">
        <v>195</v>
      </c>
      <c r="K74" s="176">
        <v>120000</v>
      </c>
      <c r="L74" s="79">
        <v>38</v>
      </c>
      <c r="M74" s="79">
        <v>0</v>
      </c>
      <c r="N74" s="79">
        <v>146</v>
      </c>
      <c r="O74" s="88">
        <v>18</v>
      </c>
      <c r="P74" s="89">
        <v>0</v>
      </c>
      <c r="Q74" s="90">
        <f>O74+P74</f>
        <v>18</v>
      </c>
      <c r="R74" s="80">
        <f>IFERROR(Q74/N74,"-")</f>
        <v>0.12328767123288</v>
      </c>
      <c r="S74" s="79">
        <v>0</v>
      </c>
      <c r="T74" s="79">
        <v>8</v>
      </c>
      <c r="U74" s="80">
        <f>IFERROR(T74/(Q74),"-")</f>
        <v>0.44444444444444</v>
      </c>
      <c r="V74" s="81">
        <f>IFERROR(K74/SUM(Q74:Q75),"-")</f>
        <v>5000</v>
      </c>
      <c r="W74" s="82">
        <v>3</v>
      </c>
      <c r="X74" s="80">
        <f>IF(Q74=0,"-",W74/Q74)</f>
        <v>0.16666666666667</v>
      </c>
      <c r="Y74" s="181">
        <v>35000</v>
      </c>
      <c r="Z74" s="182">
        <f>IFERROR(Y74/Q74,"-")</f>
        <v>1944.4444444444</v>
      </c>
      <c r="AA74" s="182">
        <f>IFERROR(Y74/W74,"-")</f>
        <v>11666.666666667</v>
      </c>
      <c r="AB74" s="176">
        <f>SUM(Y74:Y75)-SUM(K74:K75)</f>
        <v>-52000</v>
      </c>
      <c r="AC74" s="83">
        <f>SUM(Y74:Y75)/SUM(K74:K75)</f>
        <v>0.56666666666667</v>
      </c>
      <c r="AD74" s="77"/>
      <c r="AE74" s="91">
        <v>1</v>
      </c>
      <c r="AF74" s="92">
        <f>IF(Q74=0,"",IF(AE74=0,"",(AE74/Q74)))</f>
        <v>0.055555555555556</v>
      </c>
      <c r="AG74" s="91"/>
      <c r="AH74" s="93">
        <f>IFERROR(AG74/AE74,"-")</f>
        <v>0</v>
      </c>
      <c r="AI74" s="94"/>
      <c r="AJ74" s="95">
        <f>IFERROR(AI74/AE74,"-")</f>
        <v>0</v>
      </c>
      <c r="AK74" s="96"/>
      <c r="AL74" s="96"/>
      <c r="AM74" s="96"/>
      <c r="AN74" s="97">
        <v>7</v>
      </c>
      <c r="AO74" s="98">
        <f>IF(Q74=0,"",IF(AN74=0,"",(AN74/Q74)))</f>
        <v>0.38888888888889</v>
      </c>
      <c r="AP74" s="97"/>
      <c r="AQ74" s="99">
        <f>IFERROR(AP74/AN74,"-")</f>
        <v>0</v>
      </c>
      <c r="AR74" s="100"/>
      <c r="AS74" s="101">
        <f>IFERROR(AR74/AN74,"-")</f>
        <v>0</v>
      </c>
      <c r="AT74" s="102"/>
      <c r="AU74" s="102"/>
      <c r="AV74" s="102"/>
      <c r="AW74" s="103">
        <v>1</v>
      </c>
      <c r="AX74" s="104">
        <f>IF(Q74=0,"",IF(AW74=0,"",(AW74/Q74)))</f>
        <v>0.055555555555556</v>
      </c>
      <c r="AY74" s="103"/>
      <c r="AZ74" s="105">
        <f>IFERROR(AY74/AW74,"-")</f>
        <v>0</v>
      </c>
      <c r="BA74" s="106"/>
      <c r="BB74" s="107">
        <f>IFERROR(BA74/AW74,"-")</f>
        <v>0</v>
      </c>
      <c r="BC74" s="108"/>
      <c r="BD74" s="108"/>
      <c r="BE74" s="108"/>
      <c r="BF74" s="109">
        <v>1</v>
      </c>
      <c r="BG74" s="110">
        <f>IF(Q74=0,"",IF(BF74=0,"",(BF74/Q74)))</f>
        <v>0.055555555555556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6</v>
      </c>
      <c r="BP74" s="117">
        <f>IF(Q74=0,"",IF(BO74=0,"",(BO74/Q74)))</f>
        <v>0.33333333333333</v>
      </c>
      <c r="BQ74" s="118">
        <v>3</v>
      </c>
      <c r="BR74" s="119">
        <f>IFERROR(BQ74/BO74,"-")</f>
        <v>0.5</v>
      </c>
      <c r="BS74" s="120">
        <v>35000</v>
      </c>
      <c r="BT74" s="121">
        <f>IFERROR(BS74/BO74,"-")</f>
        <v>5833.3333333333</v>
      </c>
      <c r="BU74" s="122">
        <v>1</v>
      </c>
      <c r="BV74" s="122">
        <v>1</v>
      </c>
      <c r="BW74" s="122">
        <v>1</v>
      </c>
      <c r="BX74" s="123">
        <v>2</v>
      </c>
      <c r="BY74" s="124">
        <f>IF(Q74=0,"",IF(BX74=0,"",(BX74/Q74)))</f>
        <v>0.11111111111111</v>
      </c>
      <c r="BZ74" s="125">
        <v>1</v>
      </c>
      <c r="CA74" s="126">
        <f>IFERROR(BZ74/BX74,"-")</f>
        <v>0.5</v>
      </c>
      <c r="CB74" s="127">
        <v>10000</v>
      </c>
      <c r="CC74" s="128">
        <f>IFERROR(CB74/BX74,"-")</f>
        <v>5000</v>
      </c>
      <c r="CD74" s="129">
        <v>1</v>
      </c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3</v>
      </c>
      <c r="CQ74" s="138">
        <v>35000</v>
      </c>
      <c r="CR74" s="138">
        <v>26000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196</v>
      </c>
      <c r="C75" s="184" t="s">
        <v>58</v>
      </c>
      <c r="D75" s="184"/>
      <c r="E75" s="184" t="s">
        <v>78</v>
      </c>
      <c r="F75" s="184" t="s">
        <v>92</v>
      </c>
      <c r="G75" s="184" t="s">
        <v>75</v>
      </c>
      <c r="H75" s="87"/>
      <c r="I75" s="87"/>
      <c r="J75" s="87"/>
      <c r="K75" s="176"/>
      <c r="L75" s="79">
        <v>75</v>
      </c>
      <c r="M75" s="79">
        <v>40</v>
      </c>
      <c r="N75" s="79">
        <v>9</v>
      </c>
      <c r="O75" s="88">
        <v>6</v>
      </c>
      <c r="P75" s="89">
        <v>0</v>
      </c>
      <c r="Q75" s="90">
        <f>O75+P75</f>
        <v>6</v>
      </c>
      <c r="R75" s="80">
        <f>IFERROR(Q75/N75,"-")</f>
        <v>0.66666666666667</v>
      </c>
      <c r="S75" s="79">
        <v>0</v>
      </c>
      <c r="T75" s="79">
        <v>1</v>
      </c>
      <c r="U75" s="80">
        <f>IFERROR(T75/(Q75),"-")</f>
        <v>0.16666666666667</v>
      </c>
      <c r="V75" s="81"/>
      <c r="W75" s="82">
        <v>2</v>
      </c>
      <c r="X75" s="80">
        <f>IF(Q75=0,"-",W75/Q75)</f>
        <v>0.33333333333333</v>
      </c>
      <c r="Y75" s="181">
        <v>33000</v>
      </c>
      <c r="Z75" s="182">
        <f>IFERROR(Y75/Q75,"-")</f>
        <v>5500</v>
      </c>
      <c r="AA75" s="182">
        <f>IFERROR(Y75/W75,"-")</f>
        <v>16500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4</v>
      </c>
      <c r="BP75" s="117">
        <f>IF(Q75=0,"",IF(BO75=0,"",(BO75/Q75)))</f>
        <v>0.66666666666667</v>
      </c>
      <c r="BQ75" s="118">
        <v>1</v>
      </c>
      <c r="BR75" s="119">
        <f>IFERROR(BQ75/BO75,"-")</f>
        <v>0.25</v>
      </c>
      <c r="BS75" s="120">
        <v>23000</v>
      </c>
      <c r="BT75" s="121">
        <f>IFERROR(BS75/BO75,"-")</f>
        <v>5750</v>
      </c>
      <c r="BU75" s="122"/>
      <c r="BV75" s="122"/>
      <c r="BW75" s="122">
        <v>1</v>
      </c>
      <c r="BX75" s="123">
        <v>1</v>
      </c>
      <c r="BY75" s="124">
        <f>IF(Q75=0,"",IF(BX75=0,"",(BX75/Q75)))</f>
        <v>0.16666666666667</v>
      </c>
      <c r="BZ75" s="125">
        <v>1</v>
      </c>
      <c r="CA75" s="126">
        <f>IFERROR(BZ75/BX75,"-")</f>
        <v>1</v>
      </c>
      <c r="CB75" s="127">
        <v>5000</v>
      </c>
      <c r="CC75" s="128">
        <f>IFERROR(CB75/BX75,"-")</f>
        <v>5000</v>
      </c>
      <c r="CD75" s="129">
        <v>1</v>
      </c>
      <c r="CE75" s="129"/>
      <c r="CF75" s="129"/>
      <c r="CG75" s="130">
        <v>1</v>
      </c>
      <c r="CH75" s="131">
        <f>IF(Q75=0,"",IF(CG75=0,"",(CG75/Q75)))</f>
        <v>0.16666666666667</v>
      </c>
      <c r="CI75" s="132">
        <v>1</v>
      </c>
      <c r="CJ75" s="133">
        <f>IFERROR(CI75/CG75,"-")</f>
        <v>1</v>
      </c>
      <c r="CK75" s="134">
        <v>10000</v>
      </c>
      <c r="CL75" s="135">
        <f>IFERROR(CK75/CG75,"-")</f>
        <v>10000</v>
      </c>
      <c r="CM75" s="136">
        <v>1</v>
      </c>
      <c r="CN75" s="136"/>
      <c r="CO75" s="136"/>
      <c r="CP75" s="137">
        <v>2</v>
      </c>
      <c r="CQ75" s="138">
        <v>33000</v>
      </c>
      <c r="CR75" s="138">
        <v>23000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0.1</v>
      </c>
      <c r="B76" s="184" t="s">
        <v>197</v>
      </c>
      <c r="C76" s="184" t="s">
        <v>58</v>
      </c>
      <c r="D76" s="184"/>
      <c r="E76" s="184" t="s">
        <v>198</v>
      </c>
      <c r="F76" s="184" t="s">
        <v>199</v>
      </c>
      <c r="G76" s="184" t="s">
        <v>61</v>
      </c>
      <c r="H76" s="87" t="s">
        <v>62</v>
      </c>
      <c r="I76" s="87" t="s">
        <v>200</v>
      </c>
      <c r="J76" s="185" t="s">
        <v>88</v>
      </c>
      <c r="K76" s="176">
        <v>30000</v>
      </c>
      <c r="L76" s="79">
        <v>8</v>
      </c>
      <c r="M76" s="79">
        <v>0</v>
      </c>
      <c r="N76" s="79">
        <v>41</v>
      </c>
      <c r="O76" s="88">
        <v>3</v>
      </c>
      <c r="P76" s="89">
        <v>0</v>
      </c>
      <c r="Q76" s="90">
        <f>O76+P76</f>
        <v>3</v>
      </c>
      <c r="R76" s="80">
        <f>IFERROR(Q76/N76,"-")</f>
        <v>0.073170731707317</v>
      </c>
      <c r="S76" s="79">
        <v>1</v>
      </c>
      <c r="T76" s="79">
        <v>0</v>
      </c>
      <c r="U76" s="80">
        <f>IFERROR(T76/(Q76),"-")</f>
        <v>0</v>
      </c>
      <c r="V76" s="81">
        <f>IFERROR(K76/SUM(Q76:Q77),"-")</f>
        <v>10000</v>
      </c>
      <c r="W76" s="82">
        <v>1</v>
      </c>
      <c r="X76" s="80">
        <f>IF(Q76=0,"-",W76/Q76)</f>
        <v>0.33333333333333</v>
      </c>
      <c r="Y76" s="181">
        <v>3000</v>
      </c>
      <c r="Z76" s="182">
        <f>IFERROR(Y76/Q76,"-")</f>
        <v>1000</v>
      </c>
      <c r="AA76" s="182">
        <f>IFERROR(Y76/W76,"-")</f>
        <v>3000</v>
      </c>
      <c r="AB76" s="176">
        <f>SUM(Y76:Y77)-SUM(K76:K77)</f>
        <v>-27000</v>
      </c>
      <c r="AC76" s="83">
        <f>SUM(Y76:Y77)/SUM(K76:K77)</f>
        <v>0.1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>
        <v>1</v>
      </c>
      <c r="AX76" s="104">
        <f>IF(Q76=0,"",IF(AW76=0,"",(AW76/Q76)))</f>
        <v>0.33333333333333</v>
      </c>
      <c r="AY76" s="103"/>
      <c r="AZ76" s="105">
        <f>IFERROR(AY76/AW76,"-")</f>
        <v>0</v>
      </c>
      <c r="BA76" s="106"/>
      <c r="BB76" s="107">
        <f>IFERROR(BA76/AW76,"-")</f>
        <v>0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1</v>
      </c>
      <c r="BP76" s="117">
        <f>IF(Q76=0,"",IF(BO76=0,"",(BO76/Q76)))</f>
        <v>0.33333333333333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>
        <v>1</v>
      </c>
      <c r="CH76" s="131">
        <f>IF(Q76=0,"",IF(CG76=0,"",(CG76/Q76)))</f>
        <v>0.33333333333333</v>
      </c>
      <c r="CI76" s="132">
        <v>1</v>
      </c>
      <c r="CJ76" s="133">
        <f>IFERROR(CI76/CG76,"-")</f>
        <v>1</v>
      </c>
      <c r="CK76" s="134">
        <v>3000</v>
      </c>
      <c r="CL76" s="135">
        <f>IFERROR(CK76/CG76,"-")</f>
        <v>3000</v>
      </c>
      <c r="CM76" s="136">
        <v>1</v>
      </c>
      <c r="CN76" s="136"/>
      <c r="CO76" s="136"/>
      <c r="CP76" s="137">
        <v>1</v>
      </c>
      <c r="CQ76" s="138">
        <v>3000</v>
      </c>
      <c r="CR76" s="138">
        <v>3000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201</v>
      </c>
      <c r="C77" s="184" t="s">
        <v>58</v>
      </c>
      <c r="D77" s="184"/>
      <c r="E77" s="184" t="s">
        <v>198</v>
      </c>
      <c r="F77" s="184" t="s">
        <v>199</v>
      </c>
      <c r="G77" s="184" t="s">
        <v>75</v>
      </c>
      <c r="H77" s="87"/>
      <c r="I77" s="87"/>
      <c r="J77" s="87"/>
      <c r="K77" s="176"/>
      <c r="L77" s="79">
        <v>3</v>
      </c>
      <c r="M77" s="79">
        <v>3</v>
      </c>
      <c r="N77" s="79">
        <v>0</v>
      </c>
      <c r="O77" s="88">
        <v>0</v>
      </c>
      <c r="P77" s="89">
        <v>0</v>
      </c>
      <c r="Q77" s="90">
        <f>O77+P77</f>
        <v>0</v>
      </c>
      <c r="R77" s="80" t="str">
        <f>IFERROR(Q77/N77,"-")</f>
        <v>-</v>
      </c>
      <c r="S77" s="79">
        <v>0</v>
      </c>
      <c r="T77" s="79">
        <v>0</v>
      </c>
      <c r="U77" s="80" t="str">
        <f>IFERROR(T77/(Q77),"-")</f>
        <v>-</v>
      </c>
      <c r="V77" s="81"/>
      <c r="W77" s="82">
        <v>0</v>
      </c>
      <c r="X77" s="80" t="str">
        <f>IF(Q77=0,"-",W77/Q77)</f>
        <v>-</v>
      </c>
      <c r="Y77" s="181">
        <v>0</v>
      </c>
      <c r="Z77" s="182" t="str">
        <f>IFERROR(Y77/Q77,"-")</f>
        <v>-</v>
      </c>
      <c r="AA77" s="182" t="str">
        <f>IFERROR(Y77/W77,"-")</f>
        <v>-</v>
      </c>
      <c r="AB77" s="176"/>
      <c r="AC77" s="83"/>
      <c r="AD77" s="77"/>
      <c r="AE77" s="91"/>
      <c r="AF77" s="92" t="str">
        <f>IF(Q77=0,"",IF(AE77=0,"",(AE77/Q77)))</f>
        <v/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 t="str">
        <f>IF(Q77=0,"",IF(AN77=0,"",(AN77/Q77)))</f>
        <v/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 t="str">
        <f>IF(Q77=0,"",IF(AW77=0,"",(AW77/Q77)))</f>
        <v/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 t="str">
        <f>IF(Q77=0,"",IF(BF77=0,"",(BF77/Q77)))</f>
        <v/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/>
      <c r="BP77" s="117" t="str">
        <f>IF(Q77=0,"",IF(BO77=0,"",(BO77/Q77)))</f>
        <v/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 t="str">
        <f>IF(Q77=0,"",IF(BX77=0,"",(BX77/Q77)))</f>
        <v/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 t="str">
        <f>IF(Q77=0,"",IF(CG77=0,"",(CG77/Q77)))</f>
        <v/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>
        <f>AC78</f>
        <v>0</v>
      </c>
      <c r="B78" s="184" t="s">
        <v>202</v>
      </c>
      <c r="C78" s="184" t="s">
        <v>58</v>
      </c>
      <c r="D78" s="184"/>
      <c r="E78" s="184" t="s">
        <v>203</v>
      </c>
      <c r="F78" s="184" t="s">
        <v>204</v>
      </c>
      <c r="G78" s="184" t="s">
        <v>85</v>
      </c>
      <c r="H78" s="87" t="s">
        <v>62</v>
      </c>
      <c r="I78" s="87" t="s">
        <v>200</v>
      </c>
      <c r="J78" s="186" t="s">
        <v>70</v>
      </c>
      <c r="K78" s="176">
        <v>30000</v>
      </c>
      <c r="L78" s="79">
        <v>7</v>
      </c>
      <c r="M78" s="79">
        <v>0</v>
      </c>
      <c r="N78" s="79">
        <v>43</v>
      </c>
      <c r="O78" s="88">
        <v>3</v>
      </c>
      <c r="P78" s="89">
        <v>0</v>
      </c>
      <c r="Q78" s="90">
        <f>O78+P78</f>
        <v>3</v>
      </c>
      <c r="R78" s="80">
        <f>IFERROR(Q78/N78,"-")</f>
        <v>0.069767441860465</v>
      </c>
      <c r="S78" s="79">
        <v>0</v>
      </c>
      <c r="T78" s="79">
        <v>0</v>
      </c>
      <c r="U78" s="80">
        <f>IFERROR(T78/(Q78),"-")</f>
        <v>0</v>
      </c>
      <c r="V78" s="81">
        <f>IFERROR(K78/SUM(Q78:Q79),"-")</f>
        <v>6000</v>
      </c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>
        <f>SUM(Y78:Y79)-SUM(K78:K79)</f>
        <v>-30000</v>
      </c>
      <c r="AC78" s="83">
        <f>SUM(Y78:Y79)/SUM(K78:K79)</f>
        <v>0</v>
      </c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2</v>
      </c>
      <c r="BG78" s="110">
        <f>IF(Q78=0,"",IF(BF78=0,"",(BF78/Q78)))</f>
        <v>0.66666666666667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>
        <v>1</v>
      </c>
      <c r="BP78" s="117">
        <f>IF(Q78=0,"",IF(BO78=0,"",(BO78/Q78)))</f>
        <v>0.33333333333333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205</v>
      </c>
      <c r="C79" s="184" t="s">
        <v>58</v>
      </c>
      <c r="D79" s="184"/>
      <c r="E79" s="184" t="s">
        <v>203</v>
      </c>
      <c r="F79" s="184" t="s">
        <v>204</v>
      </c>
      <c r="G79" s="184" t="s">
        <v>75</v>
      </c>
      <c r="H79" s="87"/>
      <c r="I79" s="87"/>
      <c r="J79" s="87"/>
      <c r="K79" s="176"/>
      <c r="L79" s="79">
        <v>12</v>
      </c>
      <c r="M79" s="79">
        <v>11</v>
      </c>
      <c r="N79" s="79">
        <v>2</v>
      </c>
      <c r="O79" s="88">
        <v>2</v>
      </c>
      <c r="P79" s="89">
        <v>0</v>
      </c>
      <c r="Q79" s="90">
        <f>O79+P79</f>
        <v>2</v>
      </c>
      <c r="R79" s="80">
        <f>IFERROR(Q79/N79,"-")</f>
        <v>1</v>
      </c>
      <c r="S79" s="79">
        <v>0</v>
      </c>
      <c r="T79" s="79">
        <v>0</v>
      </c>
      <c r="U79" s="80">
        <f>IFERROR(T79/(Q79),"-")</f>
        <v>0</v>
      </c>
      <c r="V79" s="81"/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>
        <v>1</v>
      </c>
      <c r="AX79" s="104">
        <f>IF(Q79=0,"",IF(AW79=0,"",(AW79/Q79)))</f>
        <v>0.5</v>
      </c>
      <c r="AY79" s="103"/>
      <c r="AZ79" s="105">
        <f>IFERROR(AY79/AW79,"-")</f>
        <v>0</v>
      </c>
      <c r="BA79" s="106"/>
      <c r="BB79" s="107">
        <f>IFERROR(BA79/AW79,"-")</f>
        <v>0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1</v>
      </c>
      <c r="BP79" s="117">
        <f>IF(Q79=0,"",IF(BO79=0,"",(BO79/Q79)))</f>
        <v>0.5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>
        <f>AC80</f>
        <v>0</v>
      </c>
      <c r="B80" s="184" t="s">
        <v>206</v>
      </c>
      <c r="C80" s="184" t="s">
        <v>58</v>
      </c>
      <c r="D80" s="184"/>
      <c r="E80" s="184" t="s">
        <v>207</v>
      </c>
      <c r="F80" s="184" t="s">
        <v>208</v>
      </c>
      <c r="G80" s="184" t="s">
        <v>61</v>
      </c>
      <c r="H80" s="87" t="s">
        <v>62</v>
      </c>
      <c r="I80" s="87" t="s">
        <v>200</v>
      </c>
      <c r="J80" s="185" t="s">
        <v>189</v>
      </c>
      <c r="K80" s="176">
        <v>30000</v>
      </c>
      <c r="L80" s="79">
        <v>8</v>
      </c>
      <c r="M80" s="79">
        <v>0</v>
      </c>
      <c r="N80" s="79">
        <v>47</v>
      </c>
      <c r="O80" s="88">
        <v>1</v>
      </c>
      <c r="P80" s="89">
        <v>0</v>
      </c>
      <c r="Q80" s="90">
        <f>O80+P80</f>
        <v>1</v>
      </c>
      <c r="R80" s="80">
        <f>IFERROR(Q80/N80,"-")</f>
        <v>0.021276595744681</v>
      </c>
      <c r="S80" s="79">
        <v>0</v>
      </c>
      <c r="T80" s="79">
        <v>0</v>
      </c>
      <c r="U80" s="80">
        <f>IFERROR(T80/(Q80),"-")</f>
        <v>0</v>
      </c>
      <c r="V80" s="81">
        <f>IFERROR(K80/SUM(Q80:Q81),"-")</f>
        <v>15000</v>
      </c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>
        <f>SUM(Y80:Y81)-SUM(K80:K81)</f>
        <v>-30000</v>
      </c>
      <c r="AC80" s="83">
        <f>SUM(Y80:Y81)/SUM(K80:K81)</f>
        <v>0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>
        <v>1</v>
      </c>
      <c r="AO80" s="98">
        <f>IF(Q80=0,"",IF(AN80=0,"",(AN80/Q80)))</f>
        <v>1</v>
      </c>
      <c r="AP80" s="97"/>
      <c r="AQ80" s="99">
        <f>IFERROR(AP80/AN80,"-")</f>
        <v>0</v>
      </c>
      <c r="AR80" s="100"/>
      <c r="AS80" s="101">
        <f>IFERROR(AR80/AN80,"-")</f>
        <v>0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209</v>
      </c>
      <c r="C81" s="184" t="s">
        <v>58</v>
      </c>
      <c r="D81" s="184"/>
      <c r="E81" s="184" t="s">
        <v>207</v>
      </c>
      <c r="F81" s="184" t="s">
        <v>208</v>
      </c>
      <c r="G81" s="184" t="s">
        <v>75</v>
      </c>
      <c r="H81" s="87"/>
      <c r="I81" s="87"/>
      <c r="J81" s="87"/>
      <c r="K81" s="176"/>
      <c r="L81" s="79">
        <v>10</v>
      </c>
      <c r="M81" s="79">
        <v>9</v>
      </c>
      <c r="N81" s="79">
        <v>8</v>
      </c>
      <c r="O81" s="88">
        <v>1</v>
      </c>
      <c r="P81" s="89">
        <v>0</v>
      </c>
      <c r="Q81" s="90">
        <f>O81+P81</f>
        <v>1</v>
      </c>
      <c r="R81" s="80">
        <f>IFERROR(Q81/N81,"-")</f>
        <v>0.125</v>
      </c>
      <c r="S81" s="79">
        <v>0</v>
      </c>
      <c r="T81" s="79">
        <v>0</v>
      </c>
      <c r="U81" s="80">
        <f>IFERROR(T81/(Q81),"-")</f>
        <v>0</v>
      </c>
      <c r="V81" s="81"/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1</v>
      </c>
      <c r="BG81" s="110">
        <f>IF(Q81=0,"",IF(BF81=0,"",(BF81/Q81)))</f>
        <v>1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/>
      <c r="BP81" s="117">
        <f>IF(Q81=0,"",IF(BO81=0,"",(BO81/Q81)))</f>
        <v>0</v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>
        <f>AC82</f>
        <v>1.0333333333333</v>
      </c>
      <c r="B82" s="184" t="s">
        <v>210</v>
      </c>
      <c r="C82" s="184" t="s">
        <v>58</v>
      </c>
      <c r="D82" s="184"/>
      <c r="E82" s="184" t="s">
        <v>211</v>
      </c>
      <c r="F82" s="184" t="s">
        <v>212</v>
      </c>
      <c r="G82" s="184" t="s">
        <v>85</v>
      </c>
      <c r="H82" s="87" t="s">
        <v>62</v>
      </c>
      <c r="I82" s="87" t="s">
        <v>200</v>
      </c>
      <c r="J82" s="186" t="s">
        <v>185</v>
      </c>
      <c r="K82" s="176">
        <v>30000</v>
      </c>
      <c r="L82" s="79">
        <v>3</v>
      </c>
      <c r="M82" s="79">
        <v>0</v>
      </c>
      <c r="N82" s="79">
        <v>39</v>
      </c>
      <c r="O82" s="88">
        <v>1</v>
      </c>
      <c r="P82" s="89">
        <v>0</v>
      </c>
      <c r="Q82" s="90">
        <f>O82+P82</f>
        <v>1</v>
      </c>
      <c r="R82" s="80">
        <f>IFERROR(Q82/N82,"-")</f>
        <v>0.025641025641026</v>
      </c>
      <c r="S82" s="79">
        <v>0</v>
      </c>
      <c r="T82" s="79">
        <v>0</v>
      </c>
      <c r="U82" s="80">
        <f>IFERROR(T82/(Q82),"-")</f>
        <v>0</v>
      </c>
      <c r="V82" s="81">
        <f>IFERROR(K82/SUM(Q82:Q83),"-")</f>
        <v>10000</v>
      </c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>
        <f>SUM(Y82:Y83)-SUM(K82:K83)</f>
        <v>1000</v>
      </c>
      <c r="AC82" s="83">
        <f>SUM(Y82:Y83)/SUM(K82:K83)</f>
        <v>1.0333333333333</v>
      </c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1</v>
      </c>
      <c r="BP82" s="117">
        <f>IF(Q82=0,"",IF(BO82=0,"",(BO82/Q82)))</f>
        <v>1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213</v>
      </c>
      <c r="C83" s="184" t="s">
        <v>58</v>
      </c>
      <c r="D83" s="184"/>
      <c r="E83" s="184" t="s">
        <v>211</v>
      </c>
      <c r="F83" s="184" t="s">
        <v>212</v>
      </c>
      <c r="G83" s="184" t="s">
        <v>75</v>
      </c>
      <c r="H83" s="87"/>
      <c r="I83" s="87"/>
      <c r="J83" s="87"/>
      <c r="K83" s="176"/>
      <c r="L83" s="79">
        <v>7</v>
      </c>
      <c r="M83" s="79">
        <v>4</v>
      </c>
      <c r="N83" s="79">
        <v>6</v>
      </c>
      <c r="O83" s="88">
        <v>2</v>
      </c>
      <c r="P83" s="89">
        <v>0</v>
      </c>
      <c r="Q83" s="90">
        <f>O83+P83</f>
        <v>2</v>
      </c>
      <c r="R83" s="80">
        <f>IFERROR(Q83/N83,"-")</f>
        <v>0.33333333333333</v>
      </c>
      <c r="S83" s="79">
        <v>1</v>
      </c>
      <c r="T83" s="79">
        <v>0</v>
      </c>
      <c r="U83" s="80">
        <f>IFERROR(T83/(Q83),"-")</f>
        <v>0</v>
      </c>
      <c r="V83" s="81"/>
      <c r="W83" s="82">
        <v>1</v>
      </c>
      <c r="X83" s="80">
        <f>IF(Q83=0,"-",W83/Q83)</f>
        <v>0.5</v>
      </c>
      <c r="Y83" s="181">
        <v>31000</v>
      </c>
      <c r="Z83" s="182">
        <f>IFERROR(Y83/Q83,"-")</f>
        <v>15500</v>
      </c>
      <c r="AA83" s="182">
        <f>IFERROR(Y83/W83,"-")</f>
        <v>31000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>
        <f>IF(Q83=0,"",IF(BF83=0,"",(BF83/Q83)))</f>
        <v>0</v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>
        <v>2</v>
      </c>
      <c r="BP83" s="117">
        <f>IF(Q83=0,"",IF(BO83=0,"",(BO83/Q83)))</f>
        <v>1</v>
      </c>
      <c r="BQ83" s="118">
        <v>1</v>
      </c>
      <c r="BR83" s="119">
        <f>IFERROR(BQ83/BO83,"-")</f>
        <v>0.5</v>
      </c>
      <c r="BS83" s="120">
        <v>31000</v>
      </c>
      <c r="BT83" s="121">
        <f>IFERROR(BS83/BO83,"-")</f>
        <v>15500</v>
      </c>
      <c r="BU83" s="122"/>
      <c r="BV83" s="122"/>
      <c r="BW83" s="122">
        <v>1</v>
      </c>
      <c r="BX83" s="123"/>
      <c r="BY83" s="124">
        <f>IF(Q83=0,"",IF(BX83=0,"",(BX83/Q83)))</f>
        <v>0</v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1</v>
      </c>
      <c r="CQ83" s="138">
        <v>31000</v>
      </c>
      <c r="CR83" s="138">
        <v>31000</v>
      </c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>
        <f>AC84</f>
        <v>0.1</v>
      </c>
      <c r="B84" s="184" t="s">
        <v>214</v>
      </c>
      <c r="C84" s="184" t="s">
        <v>58</v>
      </c>
      <c r="D84" s="184"/>
      <c r="E84" s="184"/>
      <c r="F84" s="184"/>
      <c r="G84" s="184" t="s">
        <v>85</v>
      </c>
      <c r="H84" s="87" t="s">
        <v>215</v>
      </c>
      <c r="I84" s="87" t="s">
        <v>216</v>
      </c>
      <c r="J84" s="87" t="s">
        <v>217</v>
      </c>
      <c r="K84" s="176">
        <v>80000</v>
      </c>
      <c r="L84" s="79">
        <v>13</v>
      </c>
      <c r="M84" s="79">
        <v>0</v>
      </c>
      <c r="N84" s="79">
        <v>41</v>
      </c>
      <c r="O84" s="88">
        <v>5</v>
      </c>
      <c r="P84" s="89">
        <v>0</v>
      </c>
      <c r="Q84" s="90">
        <f>O84+P84</f>
        <v>5</v>
      </c>
      <c r="R84" s="80">
        <f>IFERROR(Q84/N84,"-")</f>
        <v>0.1219512195122</v>
      </c>
      <c r="S84" s="79">
        <v>0</v>
      </c>
      <c r="T84" s="79">
        <v>1</v>
      </c>
      <c r="U84" s="80">
        <f>IFERROR(T84/(Q84),"-")</f>
        <v>0.2</v>
      </c>
      <c r="V84" s="81">
        <f>IFERROR(K84/SUM(Q84:Q85),"-")</f>
        <v>16000</v>
      </c>
      <c r="W84" s="82">
        <v>1</v>
      </c>
      <c r="X84" s="80">
        <f>IF(Q84=0,"-",W84/Q84)</f>
        <v>0.2</v>
      </c>
      <c r="Y84" s="181">
        <v>8000</v>
      </c>
      <c r="Z84" s="182">
        <f>IFERROR(Y84/Q84,"-")</f>
        <v>1600</v>
      </c>
      <c r="AA84" s="182">
        <f>IFERROR(Y84/W84,"-")</f>
        <v>8000</v>
      </c>
      <c r="AB84" s="176">
        <f>SUM(Y84:Y85)-SUM(K84:K85)</f>
        <v>-72000</v>
      </c>
      <c r="AC84" s="83">
        <f>SUM(Y84:Y85)/SUM(K84:K85)</f>
        <v>0.1</v>
      </c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>
        <v>1</v>
      </c>
      <c r="BG84" s="110">
        <f>IF(Q84=0,"",IF(BF84=0,"",(BF84/Q84)))</f>
        <v>0.2</v>
      </c>
      <c r="BH84" s="109"/>
      <c r="BI84" s="111">
        <f>IFERROR(BH84/BF84,"-")</f>
        <v>0</v>
      </c>
      <c r="BJ84" s="112"/>
      <c r="BK84" s="113">
        <f>IFERROR(BJ84/BF84,"-")</f>
        <v>0</v>
      </c>
      <c r="BL84" s="114"/>
      <c r="BM84" s="114"/>
      <c r="BN84" s="114"/>
      <c r="BO84" s="116">
        <v>2</v>
      </c>
      <c r="BP84" s="117">
        <f>IF(Q84=0,"",IF(BO84=0,"",(BO84/Q84)))</f>
        <v>0.4</v>
      </c>
      <c r="BQ84" s="118">
        <v>1</v>
      </c>
      <c r="BR84" s="119">
        <f>IFERROR(BQ84/BO84,"-")</f>
        <v>0.5</v>
      </c>
      <c r="BS84" s="120">
        <v>8000</v>
      </c>
      <c r="BT84" s="121">
        <f>IFERROR(BS84/BO84,"-")</f>
        <v>4000</v>
      </c>
      <c r="BU84" s="122"/>
      <c r="BV84" s="122">
        <v>1</v>
      </c>
      <c r="BW84" s="122"/>
      <c r="BX84" s="123">
        <v>2</v>
      </c>
      <c r="BY84" s="124">
        <f>IF(Q84=0,"",IF(BX84=0,"",(BX84/Q84)))</f>
        <v>0.4</v>
      </c>
      <c r="BZ84" s="125"/>
      <c r="CA84" s="126">
        <f>IFERROR(BZ84/BX84,"-")</f>
        <v>0</v>
      </c>
      <c r="CB84" s="127"/>
      <c r="CC84" s="128">
        <f>IFERROR(CB84/BX84,"-")</f>
        <v>0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1</v>
      </c>
      <c r="CQ84" s="138">
        <v>8000</v>
      </c>
      <c r="CR84" s="138">
        <v>8000</v>
      </c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218</v>
      </c>
      <c r="C85" s="184" t="s">
        <v>58</v>
      </c>
      <c r="D85" s="184"/>
      <c r="E85" s="184"/>
      <c r="F85" s="184"/>
      <c r="G85" s="184" t="s">
        <v>75</v>
      </c>
      <c r="H85" s="87"/>
      <c r="I85" s="87"/>
      <c r="J85" s="87"/>
      <c r="K85" s="176"/>
      <c r="L85" s="79">
        <v>5</v>
      </c>
      <c r="M85" s="79">
        <v>4</v>
      </c>
      <c r="N85" s="79">
        <v>0</v>
      </c>
      <c r="O85" s="88">
        <v>0</v>
      </c>
      <c r="P85" s="89">
        <v>0</v>
      </c>
      <c r="Q85" s="90">
        <f>O85+P85</f>
        <v>0</v>
      </c>
      <c r="R85" s="80" t="str">
        <f>IFERROR(Q85/N85,"-")</f>
        <v>-</v>
      </c>
      <c r="S85" s="79">
        <v>0</v>
      </c>
      <c r="T85" s="79">
        <v>0</v>
      </c>
      <c r="U85" s="80" t="str">
        <f>IFERROR(T85/(Q85),"-")</f>
        <v>-</v>
      </c>
      <c r="V85" s="81"/>
      <c r="W85" s="82">
        <v>0</v>
      </c>
      <c r="X85" s="80" t="str">
        <f>IF(Q85=0,"-",W85/Q85)</f>
        <v>-</v>
      </c>
      <c r="Y85" s="181">
        <v>0</v>
      </c>
      <c r="Z85" s="182" t="str">
        <f>IFERROR(Y85/Q85,"-")</f>
        <v>-</v>
      </c>
      <c r="AA85" s="182" t="str">
        <f>IFERROR(Y85/W85,"-")</f>
        <v>-</v>
      </c>
      <c r="AB85" s="176"/>
      <c r="AC85" s="83"/>
      <c r="AD85" s="77"/>
      <c r="AE85" s="91"/>
      <c r="AF85" s="92" t="str">
        <f>IF(Q85=0,"",IF(AE85=0,"",(AE85/Q85)))</f>
        <v/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 t="str">
        <f>IF(Q85=0,"",IF(AN85=0,"",(AN85/Q85)))</f>
        <v/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 t="str">
        <f>IF(Q85=0,"",IF(AW85=0,"",(AW85/Q85)))</f>
        <v/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 t="str">
        <f>IF(Q85=0,"",IF(BF85=0,"",(BF85/Q85)))</f>
        <v/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/>
      <c r="BP85" s="117" t="str">
        <f>IF(Q85=0,"",IF(BO85=0,"",(BO85/Q85)))</f>
        <v/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 t="str">
        <f>IF(Q85=0,"",IF(BX85=0,"",(BX85/Q85)))</f>
        <v/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 t="str">
        <f>IF(Q85=0,"",IF(CG85=0,"",(CG85/Q85)))</f>
        <v/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 t="str">
        <f>AC86</f>
        <v>0</v>
      </c>
      <c r="B86" s="184" t="s">
        <v>219</v>
      </c>
      <c r="C86" s="184" t="s">
        <v>58</v>
      </c>
      <c r="D86" s="184"/>
      <c r="E86" s="184"/>
      <c r="F86" s="184"/>
      <c r="G86" s="184" t="s">
        <v>61</v>
      </c>
      <c r="H86" s="87" t="s">
        <v>220</v>
      </c>
      <c r="I86" s="87" t="s">
        <v>216</v>
      </c>
      <c r="J86" s="87" t="s">
        <v>221</v>
      </c>
      <c r="K86" s="176">
        <v>0</v>
      </c>
      <c r="L86" s="79">
        <v>10</v>
      </c>
      <c r="M86" s="79">
        <v>0</v>
      </c>
      <c r="N86" s="79">
        <v>28</v>
      </c>
      <c r="O86" s="88">
        <v>1</v>
      </c>
      <c r="P86" s="89">
        <v>1</v>
      </c>
      <c r="Q86" s="90">
        <f>O86+P86</f>
        <v>2</v>
      </c>
      <c r="R86" s="80">
        <f>IFERROR(Q86/N86,"-")</f>
        <v>0.071428571428571</v>
      </c>
      <c r="S86" s="79">
        <v>0</v>
      </c>
      <c r="T86" s="79">
        <v>0</v>
      </c>
      <c r="U86" s="80">
        <f>IFERROR(T86/(Q86),"-")</f>
        <v>0</v>
      </c>
      <c r="V86" s="81">
        <f>IFERROR(K86/SUM(Q86:Q87),"-")</f>
        <v>0</v>
      </c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>
        <f>SUM(Y86:Y87)-SUM(K86:K87)</f>
        <v>0</v>
      </c>
      <c r="AC86" s="83" t="str">
        <f>SUM(Y86:Y87)/SUM(K86:K87)</f>
        <v>0</v>
      </c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>
        <v>2</v>
      </c>
      <c r="BP86" s="117">
        <f>IF(Q86=0,"",IF(BO86=0,"",(BO86/Q86)))</f>
        <v>1</v>
      </c>
      <c r="BQ86" s="118"/>
      <c r="BR86" s="119">
        <f>IFERROR(BQ86/BO86,"-")</f>
        <v>0</v>
      </c>
      <c r="BS86" s="120"/>
      <c r="BT86" s="121">
        <f>IFERROR(BS86/BO86,"-")</f>
        <v>0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222</v>
      </c>
      <c r="C87" s="184" t="s">
        <v>58</v>
      </c>
      <c r="D87" s="184"/>
      <c r="E87" s="184"/>
      <c r="F87" s="184"/>
      <c r="G87" s="184" t="s">
        <v>75</v>
      </c>
      <c r="H87" s="87"/>
      <c r="I87" s="87"/>
      <c r="J87" s="87"/>
      <c r="K87" s="176"/>
      <c r="L87" s="79">
        <v>0</v>
      </c>
      <c r="M87" s="79">
        <v>0</v>
      </c>
      <c r="N87" s="79">
        <v>0</v>
      </c>
      <c r="O87" s="88">
        <v>0</v>
      </c>
      <c r="P87" s="89">
        <v>0</v>
      </c>
      <c r="Q87" s="90">
        <f>O87+P87</f>
        <v>0</v>
      </c>
      <c r="R87" s="80" t="str">
        <f>IFERROR(Q87/N87,"-")</f>
        <v>-</v>
      </c>
      <c r="S87" s="79">
        <v>0</v>
      </c>
      <c r="T87" s="79">
        <v>0</v>
      </c>
      <c r="U87" s="80" t="str">
        <f>IFERROR(T87/(Q87),"-")</f>
        <v>-</v>
      </c>
      <c r="V87" s="81"/>
      <c r="W87" s="82">
        <v>0</v>
      </c>
      <c r="X87" s="80" t="str">
        <f>IF(Q87=0,"-",W87/Q87)</f>
        <v>-</v>
      </c>
      <c r="Y87" s="181">
        <v>0</v>
      </c>
      <c r="Z87" s="182" t="str">
        <f>IFERROR(Y87/Q87,"-")</f>
        <v>-</v>
      </c>
      <c r="AA87" s="182" t="str">
        <f>IFERROR(Y87/W87,"-")</f>
        <v>-</v>
      </c>
      <c r="AB87" s="176"/>
      <c r="AC87" s="83"/>
      <c r="AD87" s="77"/>
      <c r="AE87" s="91"/>
      <c r="AF87" s="92" t="str">
        <f>IF(Q87=0,"",IF(AE87=0,"",(AE87/Q87)))</f>
        <v/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 t="str">
        <f>IF(Q87=0,"",IF(AN87=0,"",(AN87/Q87)))</f>
        <v/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 t="str">
        <f>IF(Q87=0,"",IF(AW87=0,"",(AW87/Q87)))</f>
        <v/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 t="str">
        <f>IF(Q87=0,"",IF(BF87=0,"",(BF87/Q87)))</f>
        <v/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 t="str">
        <f>IF(Q87=0,"",IF(BO87=0,"",(BO87/Q87)))</f>
        <v/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 t="str">
        <f>IF(Q87=0,"",IF(BX87=0,"",(BX87/Q87)))</f>
        <v/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 t="str">
        <f>IF(Q87=0,"",IF(CG87=0,"",(CG87/Q87)))</f>
        <v/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30"/>
      <c r="B88" s="84"/>
      <c r="C88" s="84"/>
      <c r="D88" s="85"/>
      <c r="E88" s="85"/>
      <c r="F88" s="85"/>
      <c r="G88" s="86"/>
      <c r="H88" s="87"/>
      <c r="I88" s="87"/>
      <c r="J88" s="87"/>
      <c r="K88" s="177"/>
      <c r="L88" s="34"/>
      <c r="M88" s="34"/>
      <c r="N88" s="31"/>
      <c r="O88" s="23"/>
      <c r="P88" s="23"/>
      <c r="Q88" s="23"/>
      <c r="R88" s="32"/>
      <c r="S88" s="32"/>
      <c r="T88" s="23"/>
      <c r="U88" s="32"/>
      <c r="V88" s="25"/>
      <c r="W88" s="25"/>
      <c r="X88" s="25"/>
      <c r="Y88" s="183"/>
      <c r="Z88" s="183"/>
      <c r="AA88" s="183"/>
      <c r="AB88" s="183"/>
      <c r="AC88" s="33"/>
      <c r="AD88" s="57"/>
      <c r="AE88" s="61"/>
      <c r="AF88" s="62"/>
      <c r="AG88" s="61"/>
      <c r="AH88" s="65"/>
      <c r="AI88" s="66"/>
      <c r="AJ88" s="67"/>
      <c r="AK88" s="68"/>
      <c r="AL88" s="68"/>
      <c r="AM88" s="68"/>
      <c r="AN88" s="61"/>
      <c r="AO88" s="62"/>
      <c r="AP88" s="61"/>
      <c r="AQ88" s="65"/>
      <c r="AR88" s="66"/>
      <c r="AS88" s="67"/>
      <c r="AT88" s="68"/>
      <c r="AU88" s="68"/>
      <c r="AV88" s="68"/>
      <c r="AW88" s="61"/>
      <c r="AX88" s="62"/>
      <c r="AY88" s="61"/>
      <c r="AZ88" s="65"/>
      <c r="BA88" s="66"/>
      <c r="BB88" s="67"/>
      <c r="BC88" s="68"/>
      <c r="BD88" s="68"/>
      <c r="BE88" s="68"/>
      <c r="BF88" s="61"/>
      <c r="BG88" s="62"/>
      <c r="BH88" s="61"/>
      <c r="BI88" s="65"/>
      <c r="BJ88" s="66"/>
      <c r="BK88" s="67"/>
      <c r="BL88" s="68"/>
      <c r="BM88" s="68"/>
      <c r="BN88" s="68"/>
      <c r="BO88" s="63"/>
      <c r="BP88" s="64"/>
      <c r="BQ88" s="61"/>
      <c r="BR88" s="65"/>
      <c r="BS88" s="66"/>
      <c r="BT88" s="67"/>
      <c r="BU88" s="68"/>
      <c r="BV88" s="68"/>
      <c r="BW88" s="68"/>
      <c r="BX88" s="63"/>
      <c r="BY88" s="64"/>
      <c r="BZ88" s="61"/>
      <c r="CA88" s="65"/>
      <c r="CB88" s="66"/>
      <c r="CC88" s="67"/>
      <c r="CD88" s="68"/>
      <c r="CE88" s="68"/>
      <c r="CF88" s="68"/>
      <c r="CG88" s="63"/>
      <c r="CH88" s="64"/>
      <c r="CI88" s="61"/>
      <c r="CJ88" s="65"/>
      <c r="CK88" s="66"/>
      <c r="CL88" s="67"/>
      <c r="CM88" s="68"/>
      <c r="CN88" s="68"/>
      <c r="CO88" s="68"/>
      <c r="CP88" s="69"/>
      <c r="CQ88" s="66"/>
      <c r="CR88" s="66"/>
      <c r="CS88" s="66"/>
      <c r="CT88" s="70"/>
    </row>
    <row r="89" spans="1:99">
      <c r="A89" s="30"/>
      <c r="B89" s="37"/>
      <c r="C89" s="37"/>
      <c r="D89" s="21"/>
      <c r="E89" s="21"/>
      <c r="F89" s="21"/>
      <c r="G89" s="22"/>
      <c r="H89" s="36"/>
      <c r="I89" s="36"/>
      <c r="J89" s="73"/>
      <c r="K89" s="178"/>
      <c r="L89" s="34"/>
      <c r="M89" s="34"/>
      <c r="N89" s="31"/>
      <c r="O89" s="23"/>
      <c r="P89" s="23"/>
      <c r="Q89" s="23"/>
      <c r="R89" s="32"/>
      <c r="S89" s="32"/>
      <c r="T89" s="23"/>
      <c r="U89" s="32"/>
      <c r="V89" s="25"/>
      <c r="W89" s="25"/>
      <c r="X89" s="25"/>
      <c r="Y89" s="183"/>
      <c r="Z89" s="183"/>
      <c r="AA89" s="183"/>
      <c r="AB89" s="183"/>
      <c r="AC89" s="33"/>
      <c r="AD89" s="59"/>
      <c r="AE89" s="61"/>
      <c r="AF89" s="62"/>
      <c r="AG89" s="61"/>
      <c r="AH89" s="65"/>
      <c r="AI89" s="66"/>
      <c r="AJ89" s="67"/>
      <c r="AK89" s="68"/>
      <c r="AL89" s="68"/>
      <c r="AM89" s="68"/>
      <c r="AN89" s="61"/>
      <c r="AO89" s="62"/>
      <c r="AP89" s="61"/>
      <c r="AQ89" s="65"/>
      <c r="AR89" s="66"/>
      <c r="AS89" s="67"/>
      <c r="AT89" s="68"/>
      <c r="AU89" s="68"/>
      <c r="AV89" s="68"/>
      <c r="AW89" s="61"/>
      <c r="AX89" s="62"/>
      <c r="AY89" s="61"/>
      <c r="AZ89" s="65"/>
      <c r="BA89" s="66"/>
      <c r="BB89" s="67"/>
      <c r="BC89" s="68"/>
      <c r="BD89" s="68"/>
      <c r="BE89" s="68"/>
      <c r="BF89" s="61"/>
      <c r="BG89" s="62"/>
      <c r="BH89" s="61"/>
      <c r="BI89" s="65"/>
      <c r="BJ89" s="66"/>
      <c r="BK89" s="67"/>
      <c r="BL89" s="68"/>
      <c r="BM89" s="68"/>
      <c r="BN89" s="68"/>
      <c r="BO89" s="63"/>
      <c r="BP89" s="64"/>
      <c r="BQ89" s="61"/>
      <c r="BR89" s="65"/>
      <c r="BS89" s="66"/>
      <c r="BT89" s="67"/>
      <c r="BU89" s="68"/>
      <c r="BV89" s="68"/>
      <c r="BW89" s="68"/>
      <c r="BX89" s="63"/>
      <c r="BY89" s="64"/>
      <c r="BZ89" s="61"/>
      <c r="CA89" s="65"/>
      <c r="CB89" s="66"/>
      <c r="CC89" s="67"/>
      <c r="CD89" s="68"/>
      <c r="CE89" s="68"/>
      <c r="CF89" s="68"/>
      <c r="CG89" s="63"/>
      <c r="CH89" s="64"/>
      <c r="CI89" s="61"/>
      <c r="CJ89" s="65"/>
      <c r="CK89" s="66"/>
      <c r="CL89" s="67"/>
      <c r="CM89" s="68"/>
      <c r="CN89" s="68"/>
      <c r="CO89" s="68"/>
      <c r="CP89" s="69"/>
      <c r="CQ89" s="66"/>
      <c r="CR89" s="66"/>
      <c r="CS89" s="66"/>
      <c r="CT89" s="70"/>
    </row>
    <row r="90" spans="1:99">
      <c r="A90" s="19">
        <f>AC90</f>
        <v>1.0308531512605</v>
      </c>
      <c r="B90" s="39"/>
      <c r="C90" s="39"/>
      <c r="D90" s="39"/>
      <c r="E90" s="39"/>
      <c r="F90" s="39"/>
      <c r="G90" s="39"/>
      <c r="H90" s="40" t="s">
        <v>223</v>
      </c>
      <c r="I90" s="40"/>
      <c r="J90" s="40"/>
      <c r="K90" s="179">
        <f>SUM(K6:K89)</f>
        <v>4760000</v>
      </c>
      <c r="L90" s="41">
        <f>SUM(L6:L89)</f>
        <v>2276</v>
      </c>
      <c r="M90" s="41">
        <f>SUM(M6:M89)</f>
        <v>968</v>
      </c>
      <c r="N90" s="41">
        <f>SUM(N6:N89)</f>
        <v>3806</v>
      </c>
      <c r="O90" s="41">
        <f>SUM(O6:O89)</f>
        <v>497</v>
      </c>
      <c r="P90" s="41">
        <f>SUM(P6:P89)</f>
        <v>6</v>
      </c>
      <c r="Q90" s="41">
        <f>SUM(Q6:Q89)</f>
        <v>503</v>
      </c>
      <c r="R90" s="42">
        <f>IFERROR(Q90/N90,"-")</f>
        <v>0.13215974776668</v>
      </c>
      <c r="S90" s="76">
        <f>SUM(S6:S89)</f>
        <v>38</v>
      </c>
      <c r="T90" s="76">
        <f>SUM(T6:T89)</f>
        <v>112</v>
      </c>
      <c r="U90" s="42">
        <f>IFERROR(S90/Q90,"-")</f>
        <v>0.075546719681909</v>
      </c>
      <c r="V90" s="43">
        <f>IFERROR(K90/Q90,"-")</f>
        <v>9463.2206759443</v>
      </c>
      <c r="W90" s="44">
        <f>SUM(W6:W89)</f>
        <v>90</v>
      </c>
      <c r="X90" s="42">
        <f>IFERROR(W90/Q90,"-")</f>
        <v>0.17892644135189</v>
      </c>
      <c r="Y90" s="179">
        <f>SUM(Y6:Y89)</f>
        <v>4906861</v>
      </c>
      <c r="Z90" s="179">
        <f>IFERROR(Y90/Q90,"-")</f>
        <v>9755.1908548708</v>
      </c>
      <c r="AA90" s="179">
        <f>IFERROR(Y90/W90,"-")</f>
        <v>54520.677777778</v>
      </c>
      <c r="AB90" s="179">
        <f>Y90-K90</f>
        <v>146861</v>
      </c>
      <c r="AC90" s="45">
        <f>Y90/K90</f>
        <v>1.0308531512605</v>
      </c>
      <c r="AD90" s="58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27"/>
    <mergeCell ref="K23:K27"/>
    <mergeCell ref="V23:V27"/>
    <mergeCell ref="AB23:AB27"/>
    <mergeCell ref="AC23:AC27"/>
    <mergeCell ref="A28:A33"/>
    <mergeCell ref="K28:K33"/>
    <mergeCell ref="V28:V33"/>
    <mergeCell ref="AB28:AB33"/>
    <mergeCell ref="AC28:AC33"/>
    <mergeCell ref="A34:A38"/>
    <mergeCell ref="K34:K38"/>
    <mergeCell ref="V34:V38"/>
    <mergeCell ref="AB34:AB38"/>
    <mergeCell ref="AC34:AC38"/>
    <mergeCell ref="A39:A43"/>
    <mergeCell ref="K39:K43"/>
    <mergeCell ref="V39:V43"/>
    <mergeCell ref="AB39:AB43"/>
    <mergeCell ref="AC39:AC43"/>
    <mergeCell ref="A44:A51"/>
    <mergeCell ref="K44:K51"/>
    <mergeCell ref="V44:V51"/>
    <mergeCell ref="AB44:AB51"/>
    <mergeCell ref="AC44:AC51"/>
    <mergeCell ref="A52:A55"/>
    <mergeCell ref="K52:K55"/>
    <mergeCell ref="V52:V55"/>
    <mergeCell ref="AB52:AB55"/>
    <mergeCell ref="AC52:AC55"/>
    <mergeCell ref="A56:A59"/>
    <mergeCell ref="K56:K59"/>
    <mergeCell ref="V56:V59"/>
    <mergeCell ref="AB56:AB59"/>
    <mergeCell ref="AC56:AC59"/>
    <mergeCell ref="A60:A63"/>
    <mergeCell ref="K60:K63"/>
    <mergeCell ref="V60:V63"/>
    <mergeCell ref="AB60:AB63"/>
    <mergeCell ref="AC60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1.1875</v>
      </c>
      <c r="B6" s="184" t="s">
        <v>225</v>
      </c>
      <c r="C6" s="184" t="s">
        <v>58</v>
      </c>
      <c r="D6" s="184" t="s">
        <v>226</v>
      </c>
      <c r="E6" s="184" t="s">
        <v>227</v>
      </c>
      <c r="F6" s="184" t="s">
        <v>79</v>
      </c>
      <c r="G6" s="184" t="s">
        <v>85</v>
      </c>
      <c r="H6" s="87" t="s">
        <v>228</v>
      </c>
      <c r="I6" s="87" t="s">
        <v>229</v>
      </c>
      <c r="J6" s="87" t="s">
        <v>129</v>
      </c>
      <c r="K6" s="176">
        <v>80000</v>
      </c>
      <c r="L6" s="79">
        <v>22</v>
      </c>
      <c r="M6" s="79">
        <v>0</v>
      </c>
      <c r="N6" s="79">
        <v>69</v>
      </c>
      <c r="O6" s="88">
        <v>14</v>
      </c>
      <c r="P6" s="89">
        <v>0</v>
      </c>
      <c r="Q6" s="90">
        <f>O6+P6</f>
        <v>14</v>
      </c>
      <c r="R6" s="80">
        <f>IFERROR(Q6/N6,"-")</f>
        <v>0.20289855072464</v>
      </c>
      <c r="S6" s="79">
        <v>1</v>
      </c>
      <c r="T6" s="79">
        <v>1</v>
      </c>
      <c r="U6" s="80">
        <f>IFERROR(T6/(Q6),"-")</f>
        <v>0.071428571428571</v>
      </c>
      <c r="V6" s="81">
        <f>IFERROR(K6/SUM(Q6:Q7),"-")</f>
        <v>2500</v>
      </c>
      <c r="W6" s="82">
        <v>1</v>
      </c>
      <c r="X6" s="80">
        <f>IF(Q6=0,"-",W6/Q6)</f>
        <v>0.071428571428571</v>
      </c>
      <c r="Y6" s="181">
        <v>90000</v>
      </c>
      <c r="Z6" s="182">
        <f>IFERROR(Y6/Q6,"-")</f>
        <v>6428.5714285714</v>
      </c>
      <c r="AA6" s="182">
        <f>IFERROR(Y6/W6,"-")</f>
        <v>90000</v>
      </c>
      <c r="AB6" s="176">
        <f>SUM(Y6:Y7)-SUM(K6:K7)</f>
        <v>15000</v>
      </c>
      <c r="AC6" s="83">
        <f>SUM(Y6:Y7)/SUM(K6:K7)</f>
        <v>1.1875</v>
      </c>
      <c r="AD6" s="77"/>
      <c r="AE6" s="91">
        <v>1</v>
      </c>
      <c r="AF6" s="92">
        <f>IF(Q6=0,"",IF(AE6=0,"",(AE6/Q6)))</f>
        <v>0.071428571428571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6</v>
      </c>
      <c r="AO6" s="98">
        <f>IF(Q6=0,"",IF(AN6=0,"",(AN6/Q6)))</f>
        <v>0.42857142857143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0.071428571428571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0.28571428571429</v>
      </c>
      <c r="BH6" s="109">
        <v>1</v>
      </c>
      <c r="BI6" s="111">
        <f>IFERROR(BH6/BF6,"-")</f>
        <v>0.25</v>
      </c>
      <c r="BJ6" s="112">
        <v>90000</v>
      </c>
      <c r="BK6" s="113">
        <f>IFERROR(BJ6/BF6,"-")</f>
        <v>22500</v>
      </c>
      <c r="BL6" s="114"/>
      <c r="BM6" s="114"/>
      <c r="BN6" s="114">
        <v>1</v>
      </c>
      <c r="BO6" s="116">
        <v>1</v>
      </c>
      <c r="BP6" s="117">
        <f>IF(Q6=0,"",IF(BO6=0,"",(BO6/Q6)))</f>
        <v>0.071428571428571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0.071428571428571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90000</v>
      </c>
      <c r="CR6" s="138">
        <v>90000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230</v>
      </c>
      <c r="C7" s="184" t="s">
        <v>58</v>
      </c>
      <c r="D7" s="184"/>
      <c r="E7" s="184"/>
      <c r="F7" s="184"/>
      <c r="G7" s="184" t="s">
        <v>75</v>
      </c>
      <c r="H7" s="87"/>
      <c r="I7" s="87"/>
      <c r="J7" s="87"/>
      <c r="K7" s="176"/>
      <c r="L7" s="79">
        <v>93</v>
      </c>
      <c r="M7" s="79">
        <v>47</v>
      </c>
      <c r="N7" s="79">
        <v>25</v>
      </c>
      <c r="O7" s="88">
        <v>18</v>
      </c>
      <c r="P7" s="89">
        <v>0</v>
      </c>
      <c r="Q7" s="90">
        <f>O7+P7</f>
        <v>18</v>
      </c>
      <c r="R7" s="80">
        <f>IFERROR(Q7/N7,"-")</f>
        <v>0.72</v>
      </c>
      <c r="S7" s="79">
        <v>1</v>
      </c>
      <c r="T7" s="79">
        <v>3</v>
      </c>
      <c r="U7" s="80">
        <f>IFERROR(T7/(Q7),"-")</f>
        <v>0.16666666666667</v>
      </c>
      <c r="V7" s="81"/>
      <c r="W7" s="82">
        <v>0</v>
      </c>
      <c r="X7" s="80">
        <f>IF(Q7=0,"-",W7/Q7)</f>
        <v>0</v>
      </c>
      <c r="Y7" s="181">
        <v>5000</v>
      </c>
      <c r="Z7" s="182">
        <f>IFERROR(Y7/Q7,"-")</f>
        <v>277.77777777778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3</v>
      </c>
      <c r="AX7" s="104">
        <f>IF(Q7=0,"",IF(AW7=0,"",(AW7/Q7)))</f>
        <v>0.16666666666667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0.16666666666667</v>
      </c>
      <c r="BH7" s="109">
        <v>1</v>
      </c>
      <c r="BI7" s="111">
        <f>IFERROR(BH7/BF7,"-")</f>
        <v>0.33333333333333</v>
      </c>
      <c r="BJ7" s="112">
        <v>397000</v>
      </c>
      <c r="BK7" s="113">
        <f>IFERROR(BJ7/BF7,"-")</f>
        <v>132333.33333333</v>
      </c>
      <c r="BL7" s="114"/>
      <c r="BM7" s="114"/>
      <c r="BN7" s="114">
        <v>1</v>
      </c>
      <c r="BO7" s="116">
        <v>9</v>
      </c>
      <c r="BP7" s="117">
        <f>IF(Q7=0,"",IF(BO7=0,"",(BO7/Q7)))</f>
        <v>0.5</v>
      </c>
      <c r="BQ7" s="118">
        <v>1</v>
      </c>
      <c r="BR7" s="119">
        <f>IFERROR(BQ7/BO7,"-")</f>
        <v>0.11111111111111</v>
      </c>
      <c r="BS7" s="120">
        <v>5000</v>
      </c>
      <c r="BT7" s="121">
        <f>IFERROR(BS7/BO7,"-")</f>
        <v>555.55555555556</v>
      </c>
      <c r="BU7" s="122">
        <v>1</v>
      </c>
      <c r="BV7" s="122"/>
      <c r="BW7" s="122"/>
      <c r="BX7" s="123">
        <v>1</v>
      </c>
      <c r="BY7" s="124">
        <f>IF(Q7=0,"",IF(BX7=0,"",(BX7/Q7)))</f>
        <v>0.055555555555556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5000</v>
      </c>
      <c r="CR7" s="138">
        <v>397000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3.587</v>
      </c>
      <c r="B8" s="184" t="s">
        <v>231</v>
      </c>
      <c r="C8" s="184" t="s">
        <v>232</v>
      </c>
      <c r="D8" s="184" t="s">
        <v>233</v>
      </c>
      <c r="E8" s="184" t="s">
        <v>234</v>
      </c>
      <c r="F8" s="184"/>
      <c r="G8" s="184" t="s">
        <v>85</v>
      </c>
      <c r="H8" s="87" t="s">
        <v>235</v>
      </c>
      <c r="I8" s="87" t="s">
        <v>236</v>
      </c>
      <c r="J8" s="87" t="s">
        <v>237</v>
      </c>
      <c r="K8" s="176">
        <v>60000</v>
      </c>
      <c r="L8" s="79">
        <v>32</v>
      </c>
      <c r="M8" s="79">
        <v>0</v>
      </c>
      <c r="N8" s="79">
        <v>117</v>
      </c>
      <c r="O8" s="88">
        <v>16</v>
      </c>
      <c r="P8" s="89">
        <v>0</v>
      </c>
      <c r="Q8" s="90">
        <f>O8+P8</f>
        <v>16</v>
      </c>
      <c r="R8" s="80">
        <f>IFERROR(Q8/N8,"-")</f>
        <v>0.13675213675214</v>
      </c>
      <c r="S8" s="79">
        <v>1</v>
      </c>
      <c r="T8" s="79">
        <v>1</v>
      </c>
      <c r="U8" s="80">
        <f>IFERROR(T8/(Q8),"-")</f>
        <v>0.0625</v>
      </c>
      <c r="V8" s="81">
        <f>IFERROR(K8/SUM(Q8:Q9),"-")</f>
        <v>1034.4827586207</v>
      </c>
      <c r="W8" s="82">
        <v>3</v>
      </c>
      <c r="X8" s="80">
        <f>IF(Q8=0,"-",W8/Q8)</f>
        <v>0.1875</v>
      </c>
      <c r="Y8" s="181">
        <v>47000</v>
      </c>
      <c r="Z8" s="182">
        <f>IFERROR(Y8/Q8,"-")</f>
        <v>2937.5</v>
      </c>
      <c r="AA8" s="182">
        <f>IFERROR(Y8/W8,"-")</f>
        <v>15666.666666667</v>
      </c>
      <c r="AB8" s="176">
        <f>SUM(Y8:Y9)-SUM(K8:K9)</f>
        <v>155220</v>
      </c>
      <c r="AC8" s="83">
        <f>SUM(Y8:Y9)/SUM(K8:K9)</f>
        <v>3.587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5</v>
      </c>
      <c r="AO8" s="98">
        <f>IF(Q8=0,"",IF(AN8=0,"",(AN8/Q8)))</f>
        <v>0.3125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3</v>
      </c>
      <c r="BG8" s="110">
        <f>IF(Q8=0,"",IF(BF8=0,"",(BF8/Q8)))</f>
        <v>0.1875</v>
      </c>
      <c r="BH8" s="109">
        <v>1</v>
      </c>
      <c r="BI8" s="111">
        <f>IFERROR(BH8/BF8,"-")</f>
        <v>0.33333333333333</v>
      </c>
      <c r="BJ8" s="112">
        <v>3000</v>
      </c>
      <c r="BK8" s="113">
        <f>IFERROR(BJ8/BF8,"-")</f>
        <v>1000</v>
      </c>
      <c r="BL8" s="114">
        <v>1</v>
      </c>
      <c r="BM8" s="114"/>
      <c r="BN8" s="114"/>
      <c r="BO8" s="116">
        <v>5</v>
      </c>
      <c r="BP8" s="117">
        <f>IF(Q8=0,"",IF(BO8=0,"",(BO8/Q8)))</f>
        <v>0.3125</v>
      </c>
      <c r="BQ8" s="118">
        <v>2</v>
      </c>
      <c r="BR8" s="119">
        <f>IFERROR(BQ8/BO8,"-")</f>
        <v>0.4</v>
      </c>
      <c r="BS8" s="120">
        <v>44000</v>
      </c>
      <c r="BT8" s="121">
        <f>IFERROR(BS8/BO8,"-")</f>
        <v>8800</v>
      </c>
      <c r="BU8" s="122">
        <v>1</v>
      </c>
      <c r="BV8" s="122"/>
      <c r="BW8" s="122">
        <v>1</v>
      </c>
      <c r="BX8" s="123">
        <v>2</v>
      </c>
      <c r="BY8" s="124">
        <f>IF(Q8=0,"",IF(BX8=0,"",(BX8/Q8)))</f>
        <v>0.125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1</v>
      </c>
      <c r="CH8" s="131">
        <f>IF(Q8=0,"",IF(CG8=0,"",(CG8/Q8)))</f>
        <v>0.0625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3</v>
      </c>
      <c r="CQ8" s="138">
        <v>47000</v>
      </c>
      <c r="CR8" s="138">
        <v>41000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238</v>
      </c>
      <c r="C9" s="184" t="s">
        <v>232</v>
      </c>
      <c r="D9" s="184"/>
      <c r="E9" s="184"/>
      <c r="F9" s="184"/>
      <c r="G9" s="184" t="s">
        <v>75</v>
      </c>
      <c r="H9" s="87"/>
      <c r="I9" s="87"/>
      <c r="J9" s="87"/>
      <c r="K9" s="176"/>
      <c r="L9" s="79">
        <v>286</v>
      </c>
      <c r="M9" s="79">
        <v>184</v>
      </c>
      <c r="N9" s="79">
        <v>92</v>
      </c>
      <c r="O9" s="88">
        <v>42</v>
      </c>
      <c r="P9" s="89">
        <v>0</v>
      </c>
      <c r="Q9" s="90">
        <f>O9+P9</f>
        <v>42</v>
      </c>
      <c r="R9" s="80">
        <f>IFERROR(Q9/N9,"-")</f>
        <v>0.45652173913043</v>
      </c>
      <c r="S9" s="79">
        <v>4</v>
      </c>
      <c r="T9" s="79">
        <v>3</v>
      </c>
      <c r="U9" s="80">
        <f>IFERROR(T9/(Q9),"-")</f>
        <v>0.071428571428571</v>
      </c>
      <c r="V9" s="81"/>
      <c r="W9" s="82">
        <v>4</v>
      </c>
      <c r="X9" s="80">
        <f>IF(Q9=0,"-",W9/Q9)</f>
        <v>0.095238095238095</v>
      </c>
      <c r="Y9" s="181">
        <v>168220</v>
      </c>
      <c r="Z9" s="182">
        <f>IFERROR(Y9/Q9,"-")</f>
        <v>4005.2380952381</v>
      </c>
      <c r="AA9" s="182">
        <f>IFERROR(Y9/W9,"-")</f>
        <v>42055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4</v>
      </c>
      <c r="AO9" s="98">
        <f>IF(Q9=0,"",IF(AN9=0,"",(AN9/Q9)))</f>
        <v>0.095238095238095</v>
      </c>
      <c r="AP9" s="97">
        <v>1</v>
      </c>
      <c r="AQ9" s="99">
        <f>IFERROR(AP9/AN9,"-")</f>
        <v>0.25</v>
      </c>
      <c r="AR9" s="100">
        <v>220</v>
      </c>
      <c r="AS9" s="101">
        <f>IFERROR(AR9/AN9,"-")</f>
        <v>55</v>
      </c>
      <c r="AT9" s="102">
        <v>1</v>
      </c>
      <c r="AU9" s="102"/>
      <c r="AV9" s="102"/>
      <c r="AW9" s="103">
        <v>5</v>
      </c>
      <c r="AX9" s="104">
        <f>IF(Q9=0,"",IF(AW9=0,"",(AW9/Q9)))</f>
        <v>0.11904761904762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9</v>
      </c>
      <c r="BG9" s="110">
        <f>IF(Q9=0,"",IF(BF9=0,"",(BF9/Q9)))</f>
        <v>0.21428571428571</v>
      </c>
      <c r="BH9" s="109">
        <v>1</v>
      </c>
      <c r="BI9" s="111">
        <f>IFERROR(BH9/BF9,"-")</f>
        <v>0.11111111111111</v>
      </c>
      <c r="BJ9" s="112">
        <v>55000</v>
      </c>
      <c r="BK9" s="113">
        <f>IFERROR(BJ9/BF9,"-")</f>
        <v>6111.1111111111</v>
      </c>
      <c r="BL9" s="114"/>
      <c r="BM9" s="114"/>
      <c r="BN9" s="114">
        <v>1</v>
      </c>
      <c r="BO9" s="116">
        <v>19</v>
      </c>
      <c r="BP9" s="117">
        <f>IF(Q9=0,"",IF(BO9=0,"",(BO9/Q9)))</f>
        <v>0.45238095238095</v>
      </c>
      <c r="BQ9" s="118">
        <v>2</v>
      </c>
      <c r="BR9" s="119">
        <f>IFERROR(BQ9/BO9,"-")</f>
        <v>0.10526315789474</v>
      </c>
      <c r="BS9" s="120">
        <v>116500</v>
      </c>
      <c r="BT9" s="121">
        <f>IFERROR(BS9/BO9,"-")</f>
        <v>6131.5789473684</v>
      </c>
      <c r="BU9" s="122"/>
      <c r="BV9" s="122">
        <v>1</v>
      </c>
      <c r="BW9" s="122">
        <v>1</v>
      </c>
      <c r="BX9" s="123">
        <v>5</v>
      </c>
      <c r="BY9" s="124">
        <f>IF(Q9=0,"",IF(BX9=0,"",(BX9/Q9)))</f>
        <v>0.11904761904762</v>
      </c>
      <c r="BZ9" s="125">
        <v>1</v>
      </c>
      <c r="CA9" s="126">
        <f>IFERROR(BZ9/BX9,"-")</f>
        <v>0.2</v>
      </c>
      <c r="CB9" s="127">
        <v>1500</v>
      </c>
      <c r="CC9" s="128">
        <f>IFERROR(CB9/BX9,"-")</f>
        <v>300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4</v>
      </c>
      <c r="CQ9" s="138">
        <v>168220</v>
      </c>
      <c r="CR9" s="138">
        <v>101500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2.4533333333333</v>
      </c>
      <c r="B10" s="184" t="s">
        <v>239</v>
      </c>
      <c r="C10" s="184" t="s">
        <v>232</v>
      </c>
      <c r="D10" s="184" t="s">
        <v>240</v>
      </c>
      <c r="E10" s="184" t="s">
        <v>241</v>
      </c>
      <c r="F10" s="184"/>
      <c r="G10" s="184" t="s">
        <v>61</v>
      </c>
      <c r="H10" s="87" t="s">
        <v>242</v>
      </c>
      <c r="I10" s="87" t="s">
        <v>243</v>
      </c>
      <c r="J10" s="87" t="s">
        <v>221</v>
      </c>
      <c r="K10" s="176">
        <v>75000</v>
      </c>
      <c r="L10" s="79">
        <v>10</v>
      </c>
      <c r="M10" s="79">
        <v>0</v>
      </c>
      <c r="N10" s="79">
        <v>60</v>
      </c>
      <c r="O10" s="88">
        <v>9</v>
      </c>
      <c r="P10" s="89">
        <v>0</v>
      </c>
      <c r="Q10" s="90">
        <f>O10+P10</f>
        <v>9</v>
      </c>
      <c r="R10" s="80">
        <f>IFERROR(Q10/N10,"-")</f>
        <v>0.15</v>
      </c>
      <c r="S10" s="79">
        <v>0</v>
      </c>
      <c r="T10" s="79">
        <v>3</v>
      </c>
      <c r="U10" s="80">
        <f>IFERROR(T10/(Q10),"-")</f>
        <v>0.33333333333333</v>
      </c>
      <c r="V10" s="81">
        <f>IFERROR(K10/SUM(Q10:Q11),"-")</f>
        <v>3750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109000</v>
      </c>
      <c r="AC10" s="83">
        <f>SUM(Y10:Y11)/SUM(K10:K11)</f>
        <v>2.4533333333333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0.11111111111111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4</v>
      </c>
      <c r="BG10" s="110">
        <f>IF(Q10=0,"",IF(BF10=0,"",(BF10/Q10)))</f>
        <v>0.44444444444444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</v>
      </c>
      <c r="BY10" s="124">
        <f>IF(Q10=0,"",IF(BX10=0,"",(BX10/Q10)))</f>
        <v>0.11111111111111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244</v>
      </c>
      <c r="C11" s="184" t="s">
        <v>232</v>
      </c>
      <c r="D11" s="184"/>
      <c r="E11" s="184"/>
      <c r="F11" s="184"/>
      <c r="G11" s="184" t="s">
        <v>75</v>
      </c>
      <c r="H11" s="87"/>
      <c r="I11" s="87"/>
      <c r="J11" s="87"/>
      <c r="K11" s="176"/>
      <c r="L11" s="79">
        <v>60</v>
      </c>
      <c r="M11" s="79">
        <v>45</v>
      </c>
      <c r="N11" s="79">
        <v>26</v>
      </c>
      <c r="O11" s="88">
        <v>11</v>
      </c>
      <c r="P11" s="89">
        <v>0</v>
      </c>
      <c r="Q11" s="90">
        <f>O11+P11</f>
        <v>11</v>
      </c>
      <c r="R11" s="80">
        <f>IFERROR(Q11/N11,"-")</f>
        <v>0.42307692307692</v>
      </c>
      <c r="S11" s="79">
        <v>2</v>
      </c>
      <c r="T11" s="79">
        <v>3</v>
      </c>
      <c r="U11" s="80">
        <f>IFERROR(T11/(Q11),"-")</f>
        <v>0.27272727272727</v>
      </c>
      <c r="V11" s="81"/>
      <c r="W11" s="82">
        <v>4</v>
      </c>
      <c r="X11" s="80">
        <f>IF(Q11=0,"-",W11/Q11)</f>
        <v>0.36363636363636</v>
      </c>
      <c r="Y11" s="181">
        <v>184000</v>
      </c>
      <c r="Z11" s="182">
        <f>IFERROR(Y11/Q11,"-")</f>
        <v>16727.272727273</v>
      </c>
      <c r="AA11" s="182">
        <f>IFERROR(Y11/W11,"-")</f>
        <v>46000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0.090909090909091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6</v>
      </c>
      <c r="BP11" s="117">
        <f>IF(Q11=0,"",IF(BO11=0,"",(BO11/Q11)))</f>
        <v>0.54545454545455</v>
      </c>
      <c r="BQ11" s="118">
        <v>2</v>
      </c>
      <c r="BR11" s="119">
        <f>IFERROR(BQ11/BO11,"-")</f>
        <v>0.33333333333333</v>
      </c>
      <c r="BS11" s="120">
        <v>107000</v>
      </c>
      <c r="BT11" s="121">
        <f>IFERROR(BS11/BO11,"-")</f>
        <v>17833.333333333</v>
      </c>
      <c r="BU11" s="122"/>
      <c r="BV11" s="122">
        <v>1</v>
      </c>
      <c r="BW11" s="122">
        <v>1</v>
      </c>
      <c r="BX11" s="123">
        <v>4</v>
      </c>
      <c r="BY11" s="124">
        <f>IF(Q11=0,"",IF(BX11=0,"",(BX11/Q11)))</f>
        <v>0.36363636363636</v>
      </c>
      <c r="BZ11" s="125">
        <v>2</v>
      </c>
      <c r="CA11" s="126">
        <f>IFERROR(BZ11/BX11,"-")</f>
        <v>0.5</v>
      </c>
      <c r="CB11" s="127">
        <v>77000</v>
      </c>
      <c r="CC11" s="128">
        <f>IFERROR(CB11/BX11,"-")</f>
        <v>19250</v>
      </c>
      <c r="CD11" s="129">
        <v>1</v>
      </c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4</v>
      </c>
      <c r="CQ11" s="138">
        <v>184000</v>
      </c>
      <c r="CR11" s="138">
        <v>99000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5.125</v>
      </c>
      <c r="B12" s="184" t="s">
        <v>245</v>
      </c>
      <c r="C12" s="184" t="s">
        <v>232</v>
      </c>
      <c r="D12" s="184" t="s">
        <v>246</v>
      </c>
      <c r="E12" s="184" t="s">
        <v>247</v>
      </c>
      <c r="F12" s="184"/>
      <c r="G12" s="184" t="s">
        <v>61</v>
      </c>
      <c r="H12" s="87" t="s">
        <v>248</v>
      </c>
      <c r="I12" s="87" t="s">
        <v>249</v>
      </c>
      <c r="J12" s="87" t="s">
        <v>250</v>
      </c>
      <c r="K12" s="176">
        <v>40000</v>
      </c>
      <c r="L12" s="79">
        <v>3</v>
      </c>
      <c r="M12" s="79">
        <v>0</v>
      </c>
      <c r="N12" s="79">
        <v>23</v>
      </c>
      <c r="O12" s="88">
        <v>1</v>
      </c>
      <c r="P12" s="89">
        <v>0</v>
      </c>
      <c r="Q12" s="90">
        <f>O12+P12</f>
        <v>1</v>
      </c>
      <c r="R12" s="80">
        <f>IFERROR(Q12/N12,"-")</f>
        <v>0.043478260869565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10000</v>
      </c>
      <c r="W12" s="82">
        <v>1</v>
      </c>
      <c r="X12" s="80">
        <f>IF(Q12=0,"-",W12/Q12)</f>
        <v>1</v>
      </c>
      <c r="Y12" s="181">
        <v>55000</v>
      </c>
      <c r="Z12" s="182">
        <f>IFERROR(Y12/Q12,"-")</f>
        <v>55000</v>
      </c>
      <c r="AA12" s="182">
        <f>IFERROR(Y12/W12,"-")</f>
        <v>55000</v>
      </c>
      <c r="AB12" s="176">
        <f>SUM(Y12:Y13)-SUM(K12:K13)</f>
        <v>165000</v>
      </c>
      <c r="AC12" s="83">
        <f>SUM(Y12:Y13)/SUM(K12:K13)</f>
        <v>5.125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1</v>
      </c>
      <c r="BQ12" s="118">
        <v>1</v>
      </c>
      <c r="BR12" s="119">
        <f>IFERROR(BQ12/BO12,"-")</f>
        <v>1</v>
      </c>
      <c r="BS12" s="120">
        <v>55000</v>
      </c>
      <c r="BT12" s="121">
        <f>IFERROR(BS12/BO12,"-")</f>
        <v>55000</v>
      </c>
      <c r="BU12" s="122"/>
      <c r="BV12" s="122"/>
      <c r="BW12" s="122">
        <v>1</v>
      </c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55000</v>
      </c>
      <c r="CR12" s="138">
        <v>55000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251</v>
      </c>
      <c r="C13" s="184" t="s">
        <v>232</v>
      </c>
      <c r="D13" s="184"/>
      <c r="E13" s="184"/>
      <c r="F13" s="184"/>
      <c r="G13" s="184" t="s">
        <v>75</v>
      </c>
      <c r="H13" s="87"/>
      <c r="I13" s="87"/>
      <c r="J13" s="87"/>
      <c r="K13" s="176"/>
      <c r="L13" s="79">
        <v>29</v>
      </c>
      <c r="M13" s="79">
        <v>19</v>
      </c>
      <c r="N13" s="79">
        <v>13</v>
      </c>
      <c r="O13" s="88">
        <v>3</v>
      </c>
      <c r="P13" s="89">
        <v>0</v>
      </c>
      <c r="Q13" s="90">
        <f>O13+P13</f>
        <v>3</v>
      </c>
      <c r="R13" s="80">
        <f>IFERROR(Q13/N13,"-")</f>
        <v>0.23076923076923</v>
      </c>
      <c r="S13" s="79">
        <v>2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0.66666666666667</v>
      </c>
      <c r="Y13" s="181">
        <v>150000</v>
      </c>
      <c r="Z13" s="182">
        <f>IFERROR(Y13/Q13,"-")</f>
        <v>50000</v>
      </c>
      <c r="AA13" s="182">
        <f>IFERROR(Y13/W13,"-")</f>
        <v>75000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0.33333333333333</v>
      </c>
      <c r="AP13" s="97">
        <v>1</v>
      </c>
      <c r="AQ13" s="99">
        <f>IFERROR(AP13/AN13,"-")</f>
        <v>1</v>
      </c>
      <c r="AR13" s="100">
        <v>130000</v>
      </c>
      <c r="AS13" s="101">
        <f>IFERROR(AR13/AN13,"-")</f>
        <v>130000</v>
      </c>
      <c r="AT13" s="102"/>
      <c r="AU13" s="102"/>
      <c r="AV13" s="102">
        <v>1</v>
      </c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0.33333333333333</v>
      </c>
      <c r="BQ13" s="118">
        <v>1</v>
      </c>
      <c r="BR13" s="119">
        <f>IFERROR(BQ13/BO13,"-")</f>
        <v>1</v>
      </c>
      <c r="BS13" s="120">
        <v>20000</v>
      </c>
      <c r="BT13" s="121">
        <f>IFERROR(BS13/BO13,"-")</f>
        <v>20000</v>
      </c>
      <c r="BU13" s="122"/>
      <c r="BV13" s="122"/>
      <c r="BW13" s="122">
        <v>1</v>
      </c>
      <c r="BX13" s="123">
        <v>1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150000</v>
      </c>
      <c r="CR13" s="138">
        <v>130000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0.40952380952381</v>
      </c>
      <c r="B14" s="184" t="s">
        <v>252</v>
      </c>
      <c r="C14" s="184" t="s">
        <v>232</v>
      </c>
      <c r="D14" s="184" t="s">
        <v>240</v>
      </c>
      <c r="E14" s="184" t="s">
        <v>253</v>
      </c>
      <c r="F14" s="184"/>
      <c r="G14" s="184" t="s">
        <v>61</v>
      </c>
      <c r="H14" s="87" t="s">
        <v>254</v>
      </c>
      <c r="I14" s="87" t="s">
        <v>229</v>
      </c>
      <c r="J14" s="87" t="s">
        <v>255</v>
      </c>
      <c r="K14" s="176">
        <v>105000</v>
      </c>
      <c r="L14" s="79">
        <v>34</v>
      </c>
      <c r="M14" s="79">
        <v>0</v>
      </c>
      <c r="N14" s="79">
        <v>84</v>
      </c>
      <c r="O14" s="88">
        <v>16</v>
      </c>
      <c r="P14" s="89">
        <v>0</v>
      </c>
      <c r="Q14" s="90">
        <f>O14+P14</f>
        <v>16</v>
      </c>
      <c r="R14" s="80">
        <f>IFERROR(Q14/N14,"-")</f>
        <v>0.19047619047619</v>
      </c>
      <c r="S14" s="79">
        <v>0</v>
      </c>
      <c r="T14" s="79">
        <v>0</v>
      </c>
      <c r="U14" s="80">
        <f>IFERROR(T14/(Q14),"-")</f>
        <v>0</v>
      </c>
      <c r="V14" s="81">
        <f>IFERROR(K14/SUM(Q14:Q15),"-")</f>
        <v>3000</v>
      </c>
      <c r="W14" s="82">
        <v>3</v>
      </c>
      <c r="X14" s="80">
        <f>IF(Q14=0,"-",W14/Q14)</f>
        <v>0.1875</v>
      </c>
      <c r="Y14" s="181">
        <v>18000</v>
      </c>
      <c r="Z14" s="182">
        <f>IFERROR(Y14/Q14,"-")</f>
        <v>1125</v>
      </c>
      <c r="AA14" s="182">
        <f>IFERROR(Y14/W14,"-")</f>
        <v>6000</v>
      </c>
      <c r="AB14" s="176">
        <f>SUM(Y14:Y15)-SUM(K14:K15)</f>
        <v>-62000</v>
      </c>
      <c r="AC14" s="83">
        <f>SUM(Y14:Y15)/SUM(K14:K15)</f>
        <v>0.40952380952381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2</v>
      </c>
      <c r="AO14" s="98">
        <f>IF(Q14=0,"",IF(AN14=0,"",(AN14/Q14)))</f>
        <v>0.125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0.0625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0.1875</v>
      </c>
      <c r="BH14" s="109">
        <v>2</v>
      </c>
      <c r="BI14" s="111">
        <f>IFERROR(BH14/BF14,"-")</f>
        <v>0.66666666666667</v>
      </c>
      <c r="BJ14" s="112">
        <v>8000</v>
      </c>
      <c r="BK14" s="113">
        <f>IFERROR(BJ14/BF14,"-")</f>
        <v>2666.6666666667</v>
      </c>
      <c r="BL14" s="114">
        <v>2</v>
      </c>
      <c r="BM14" s="114"/>
      <c r="BN14" s="114"/>
      <c r="BO14" s="116">
        <v>7</v>
      </c>
      <c r="BP14" s="117">
        <f>IF(Q14=0,"",IF(BO14=0,"",(BO14/Q14)))</f>
        <v>0.4375</v>
      </c>
      <c r="BQ14" s="118">
        <v>1</v>
      </c>
      <c r="BR14" s="119">
        <f>IFERROR(BQ14/BO14,"-")</f>
        <v>0.14285714285714</v>
      </c>
      <c r="BS14" s="120">
        <v>50000</v>
      </c>
      <c r="BT14" s="121">
        <f>IFERROR(BS14/BO14,"-")</f>
        <v>7142.8571428571</v>
      </c>
      <c r="BU14" s="122"/>
      <c r="BV14" s="122"/>
      <c r="BW14" s="122">
        <v>1</v>
      </c>
      <c r="BX14" s="123">
        <v>3</v>
      </c>
      <c r="BY14" s="124">
        <f>IF(Q14=0,"",IF(BX14=0,"",(BX14/Q14)))</f>
        <v>0.1875</v>
      </c>
      <c r="BZ14" s="125">
        <v>1</v>
      </c>
      <c r="CA14" s="126">
        <f>IFERROR(BZ14/BX14,"-")</f>
        <v>0.33333333333333</v>
      </c>
      <c r="CB14" s="127">
        <v>10000</v>
      </c>
      <c r="CC14" s="128">
        <f>IFERROR(CB14/BX14,"-")</f>
        <v>3333.3333333333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18000</v>
      </c>
      <c r="CR14" s="138">
        <v>50000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256</v>
      </c>
      <c r="C15" s="184" t="s">
        <v>232</v>
      </c>
      <c r="D15" s="184"/>
      <c r="E15" s="184"/>
      <c r="F15" s="184"/>
      <c r="G15" s="184" t="s">
        <v>75</v>
      </c>
      <c r="H15" s="87"/>
      <c r="I15" s="87"/>
      <c r="J15" s="87"/>
      <c r="K15" s="176"/>
      <c r="L15" s="79">
        <v>138</v>
      </c>
      <c r="M15" s="79">
        <v>73</v>
      </c>
      <c r="N15" s="79">
        <v>74</v>
      </c>
      <c r="O15" s="88">
        <v>19</v>
      </c>
      <c r="P15" s="89">
        <v>0</v>
      </c>
      <c r="Q15" s="90">
        <f>O15+P15</f>
        <v>19</v>
      </c>
      <c r="R15" s="80">
        <f>IFERROR(Q15/N15,"-")</f>
        <v>0.25675675675676</v>
      </c>
      <c r="S15" s="79">
        <v>5</v>
      </c>
      <c r="T15" s="79">
        <v>2</v>
      </c>
      <c r="U15" s="80">
        <f>IFERROR(T15/(Q15),"-")</f>
        <v>0.10526315789474</v>
      </c>
      <c r="V15" s="81"/>
      <c r="W15" s="82">
        <v>2</v>
      </c>
      <c r="X15" s="80">
        <f>IF(Q15=0,"-",W15/Q15)</f>
        <v>0.10526315789474</v>
      </c>
      <c r="Y15" s="181">
        <v>25000</v>
      </c>
      <c r="Z15" s="182">
        <f>IFERROR(Y15/Q15,"-")</f>
        <v>1315.7894736842</v>
      </c>
      <c r="AA15" s="182">
        <f>IFERROR(Y15/W15,"-")</f>
        <v>12500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0.052631578947368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</v>
      </c>
      <c r="BG15" s="110">
        <f>IF(Q15=0,"",IF(BF15=0,"",(BF15/Q15)))</f>
        <v>0.052631578947368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10</v>
      </c>
      <c r="BP15" s="117">
        <f>IF(Q15=0,"",IF(BO15=0,"",(BO15/Q15)))</f>
        <v>0.52631578947368</v>
      </c>
      <c r="BQ15" s="118">
        <v>1</v>
      </c>
      <c r="BR15" s="119">
        <f>IFERROR(BQ15/BO15,"-")</f>
        <v>0.1</v>
      </c>
      <c r="BS15" s="120">
        <v>11000</v>
      </c>
      <c r="BT15" s="121">
        <f>IFERROR(BS15/BO15,"-")</f>
        <v>1100</v>
      </c>
      <c r="BU15" s="122"/>
      <c r="BV15" s="122"/>
      <c r="BW15" s="122">
        <v>1</v>
      </c>
      <c r="BX15" s="123">
        <v>7</v>
      </c>
      <c r="BY15" s="124">
        <f>IF(Q15=0,"",IF(BX15=0,"",(BX15/Q15)))</f>
        <v>0.36842105263158</v>
      </c>
      <c r="BZ15" s="125">
        <v>3</v>
      </c>
      <c r="CA15" s="126">
        <f>IFERROR(BZ15/BX15,"-")</f>
        <v>0.42857142857143</v>
      </c>
      <c r="CB15" s="127">
        <v>33000</v>
      </c>
      <c r="CC15" s="128">
        <f>IFERROR(CB15/BX15,"-")</f>
        <v>4714.2857142857</v>
      </c>
      <c r="CD15" s="129">
        <v>1</v>
      </c>
      <c r="CE15" s="129">
        <v>1</v>
      </c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25000</v>
      </c>
      <c r="CR15" s="138">
        <v>17000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2.0617222222222</v>
      </c>
      <c r="B18" s="39"/>
      <c r="C18" s="39"/>
      <c r="D18" s="39"/>
      <c r="E18" s="39"/>
      <c r="F18" s="39"/>
      <c r="G18" s="39"/>
      <c r="H18" s="40" t="s">
        <v>257</v>
      </c>
      <c r="I18" s="40"/>
      <c r="J18" s="40"/>
      <c r="K18" s="179">
        <f>SUM(K6:K17)</f>
        <v>360000</v>
      </c>
      <c r="L18" s="41">
        <f>SUM(L6:L17)</f>
        <v>707</v>
      </c>
      <c r="M18" s="41">
        <f>SUM(M6:M17)</f>
        <v>368</v>
      </c>
      <c r="N18" s="41">
        <f>SUM(N6:N17)</f>
        <v>583</v>
      </c>
      <c r="O18" s="41">
        <f>SUM(O6:O17)</f>
        <v>149</v>
      </c>
      <c r="P18" s="41">
        <f>SUM(P6:P17)</f>
        <v>0</v>
      </c>
      <c r="Q18" s="41">
        <f>SUM(Q6:Q17)</f>
        <v>149</v>
      </c>
      <c r="R18" s="42">
        <f>IFERROR(Q18/N18,"-")</f>
        <v>0.25557461406518</v>
      </c>
      <c r="S18" s="76">
        <f>SUM(S6:S17)</f>
        <v>16</v>
      </c>
      <c r="T18" s="76">
        <f>SUM(T6:T17)</f>
        <v>16</v>
      </c>
      <c r="U18" s="42">
        <f>IFERROR(S18/Q18,"-")</f>
        <v>0.10738255033557</v>
      </c>
      <c r="V18" s="43">
        <f>IFERROR(K18/Q18,"-")</f>
        <v>2416.1073825503</v>
      </c>
      <c r="W18" s="44">
        <f>SUM(W6:W17)</f>
        <v>20</v>
      </c>
      <c r="X18" s="42">
        <f>IFERROR(W18/Q18,"-")</f>
        <v>0.13422818791946</v>
      </c>
      <c r="Y18" s="179">
        <f>SUM(Y6:Y17)</f>
        <v>742220</v>
      </c>
      <c r="Z18" s="179">
        <f>IFERROR(Y18/Q18,"-")</f>
        <v>4981.3422818792</v>
      </c>
      <c r="AA18" s="179">
        <f>IFERROR(Y18/W18,"-")</f>
        <v>37111</v>
      </c>
      <c r="AB18" s="179">
        <f>Y18-K18</f>
        <v>382220</v>
      </c>
      <c r="AC18" s="45">
        <f>Y18/K18</f>
        <v>2.0617222222222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258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5.992</v>
      </c>
      <c r="B6" s="184" t="s">
        <v>259</v>
      </c>
      <c r="C6" s="184" t="s">
        <v>232</v>
      </c>
      <c r="D6" s="184" t="s">
        <v>260</v>
      </c>
      <c r="E6" s="184" t="s">
        <v>261</v>
      </c>
      <c r="F6" s="184" t="s">
        <v>262</v>
      </c>
      <c r="G6" s="184" t="s">
        <v>61</v>
      </c>
      <c r="H6" s="87" t="s">
        <v>263</v>
      </c>
      <c r="I6" s="87" t="s">
        <v>264</v>
      </c>
      <c r="J6" s="87" t="s">
        <v>127</v>
      </c>
      <c r="K6" s="176">
        <v>125000</v>
      </c>
      <c r="L6" s="79">
        <v>40</v>
      </c>
      <c r="M6" s="79">
        <v>0</v>
      </c>
      <c r="N6" s="79">
        <v>202</v>
      </c>
      <c r="O6" s="88">
        <v>26</v>
      </c>
      <c r="P6" s="89">
        <v>0</v>
      </c>
      <c r="Q6" s="90">
        <f>O6+P6</f>
        <v>26</v>
      </c>
      <c r="R6" s="80">
        <f>IFERROR(Q6/N6,"-")</f>
        <v>0.12871287128713</v>
      </c>
      <c r="S6" s="79">
        <v>0</v>
      </c>
      <c r="T6" s="79">
        <v>8</v>
      </c>
      <c r="U6" s="80">
        <f>IFERROR(T6/(Q6),"-")</f>
        <v>0.30769230769231</v>
      </c>
      <c r="V6" s="81">
        <f>IFERROR(K6/SUM(Q6:Q7),"-")</f>
        <v>1213.5922330097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624000</v>
      </c>
      <c r="AC6" s="83">
        <f>SUM(Y6:Y7)/SUM(K6:K7)</f>
        <v>5.992</v>
      </c>
      <c r="AD6" s="77"/>
      <c r="AE6" s="91">
        <v>2</v>
      </c>
      <c r="AF6" s="92">
        <f>IF(Q6=0,"",IF(AE6=0,"",(AE6/Q6)))</f>
        <v>0.076923076923077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11</v>
      </c>
      <c r="AO6" s="98">
        <f>IF(Q6=0,"",IF(AN6=0,"",(AN6/Q6)))</f>
        <v>0.42307692307692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0.15384615384615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0.19230769230769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0.15384615384615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265</v>
      </c>
      <c r="C7" s="184" t="s">
        <v>232</v>
      </c>
      <c r="D7" s="184"/>
      <c r="E7" s="184"/>
      <c r="F7" s="184"/>
      <c r="G7" s="184" t="s">
        <v>75</v>
      </c>
      <c r="H7" s="87"/>
      <c r="I7" s="87"/>
      <c r="J7" s="87"/>
      <c r="K7" s="176"/>
      <c r="L7" s="79">
        <v>210</v>
      </c>
      <c r="M7" s="79">
        <v>169</v>
      </c>
      <c r="N7" s="79">
        <v>112</v>
      </c>
      <c r="O7" s="88">
        <v>75</v>
      </c>
      <c r="P7" s="89">
        <v>2</v>
      </c>
      <c r="Q7" s="90">
        <f>O7+P7</f>
        <v>77</v>
      </c>
      <c r="R7" s="80">
        <f>IFERROR(Q7/N7,"-")</f>
        <v>0.6875</v>
      </c>
      <c r="S7" s="79">
        <v>6</v>
      </c>
      <c r="T7" s="79">
        <v>20</v>
      </c>
      <c r="U7" s="80">
        <f>IFERROR(T7/(Q7),"-")</f>
        <v>0.25974025974026</v>
      </c>
      <c r="V7" s="81"/>
      <c r="W7" s="82">
        <v>4</v>
      </c>
      <c r="X7" s="80">
        <f>IF(Q7=0,"-",W7/Q7)</f>
        <v>0.051948051948052</v>
      </c>
      <c r="Y7" s="181">
        <v>749000</v>
      </c>
      <c r="Z7" s="182">
        <f>IFERROR(Y7/Q7,"-")</f>
        <v>9727.2727272727</v>
      </c>
      <c r="AA7" s="182">
        <f>IFERROR(Y7/W7,"-")</f>
        <v>187250</v>
      </c>
      <c r="AB7" s="176"/>
      <c r="AC7" s="83"/>
      <c r="AD7" s="77"/>
      <c r="AE7" s="91">
        <v>1</v>
      </c>
      <c r="AF7" s="92">
        <f>IF(Q7=0,"",IF(AE7=0,"",(AE7/Q7)))</f>
        <v>0.012987012987013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25</v>
      </c>
      <c r="AO7" s="98">
        <f>IF(Q7=0,"",IF(AN7=0,"",(AN7/Q7)))</f>
        <v>0.32467532467532</v>
      </c>
      <c r="AP7" s="97">
        <v>1</v>
      </c>
      <c r="AQ7" s="99">
        <f>IFERROR(AP7/AN7,"-")</f>
        <v>0.04</v>
      </c>
      <c r="AR7" s="100">
        <v>1500</v>
      </c>
      <c r="AS7" s="101">
        <f>IFERROR(AR7/AN7,"-")</f>
        <v>60</v>
      </c>
      <c r="AT7" s="102">
        <v>1</v>
      </c>
      <c r="AU7" s="102"/>
      <c r="AV7" s="102"/>
      <c r="AW7" s="103">
        <v>13</v>
      </c>
      <c r="AX7" s="104">
        <f>IF(Q7=0,"",IF(AW7=0,"",(AW7/Q7)))</f>
        <v>0.16883116883117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15</v>
      </c>
      <c r="BG7" s="110">
        <f>IF(Q7=0,"",IF(BF7=0,"",(BF7/Q7)))</f>
        <v>0.19480519480519</v>
      </c>
      <c r="BH7" s="109">
        <v>3</v>
      </c>
      <c r="BI7" s="111">
        <f>IFERROR(BH7/BF7,"-")</f>
        <v>0.2</v>
      </c>
      <c r="BJ7" s="112">
        <v>349000</v>
      </c>
      <c r="BK7" s="113">
        <f>IFERROR(BJ7/BF7,"-")</f>
        <v>23266.666666667</v>
      </c>
      <c r="BL7" s="114">
        <v>1</v>
      </c>
      <c r="BM7" s="114"/>
      <c r="BN7" s="114">
        <v>2</v>
      </c>
      <c r="BO7" s="116">
        <v>17</v>
      </c>
      <c r="BP7" s="117">
        <f>IF(Q7=0,"",IF(BO7=0,"",(BO7/Q7)))</f>
        <v>0.22077922077922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5</v>
      </c>
      <c r="BY7" s="124">
        <f>IF(Q7=0,"",IF(BX7=0,"",(BX7/Q7)))</f>
        <v>0.064935064935065</v>
      </c>
      <c r="BZ7" s="125">
        <v>2</v>
      </c>
      <c r="CA7" s="126">
        <f>IFERROR(BZ7/BX7,"-")</f>
        <v>0.4</v>
      </c>
      <c r="CB7" s="127">
        <v>542000</v>
      </c>
      <c r="CC7" s="128">
        <f>IFERROR(CB7/BX7,"-")</f>
        <v>108400</v>
      </c>
      <c r="CD7" s="129"/>
      <c r="CE7" s="129"/>
      <c r="CF7" s="129">
        <v>2</v>
      </c>
      <c r="CG7" s="130">
        <v>1</v>
      </c>
      <c r="CH7" s="131">
        <f>IF(Q7=0,"",IF(CG7=0,"",(CG7/Q7)))</f>
        <v>0.012987012987013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749000</v>
      </c>
      <c r="CR7" s="138">
        <v>405000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5.992</v>
      </c>
      <c r="B10" s="39"/>
      <c r="C10" s="39"/>
      <c r="D10" s="39"/>
      <c r="E10" s="39"/>
      <c r="F10" s="39"/>
      <c r="G10" s="39"/>
      <c r="H10" s="40" t="s">
        <v>266</v>
      </c>
      <c r="I10" s="40"/>
      <c r="J10" s="40"/>
      <c r="K10" s="179">
        <f>SUM(K6:K9)</f>
        <v>125000</v>
      </c>
      <c r="L10" s="41">
        <f>SUM(L6:L9)</f>
        <v>250</v>
      </c>
      <c r="M10" s="41">
        <f>SUM(M6:M9)</f>
        <v>169</v>
      </c>
      <c r="N10" s="41">
        <f>SUM(N6:N9)</f>
        <v>314</v>
      </c>
      <c r="O10" s="41">
        <f>SUM(O6:O9)</f>
        <v>101</v>
      </c>
      <c r="P10" s="41">
        <f>SUM(P6:P9)</f>
        <v>2</v>
      </c>
      <c r="Q10" s="41">
        <f>SUM(Q6:Q9)</f>
        <v>103</v>
      </c>
      <c r="R10" s="42">
        <f>IFERROR(Q10/N10,"-")</f>
        <v>0.32802547770701</v>
      </c>
      <c r="S10" s="76">
        <f>SUM(S6:S9)</f>
        <v>6</v>
      </c>
      <c r="T10" s="76">
        <f>SUM(T6:T9)</f>
        <v>28</v>
      </c>
      <c r="U10" s="42">
        <f>IFERROR(S10/Q10,"-")</f>
        <v>0.058252427184466</v>
      </c>
      <c r="V10" s="43">
        <f>IFERROR(K10/Q10,"-")</f>
        <v>1213.5922330097</v>
      </c>
      <c r="W10" s="44">
        <f>SUM(W6:W9)</f>
        <v>4</v>
      </c>
      <c r="X10" s="42">
        <f>IFERROR(W10/Q10,"-")</f>
        <v>0.038834951456311</v>
      </c>
      <c r="Y10" s="179">
        <f>SUM(Y6:Y9)</f>
        <v>749000</v>
      </c>
      <c r="Z10" s="179">
        <f>IFERROR(Y10/Q10,"-")</f>
        <v>7271.8446601942</v>
      </c>
      <c r="AA10" s="179">
        <f>IFERROR(Y10/W10,"-")</f>
        <v>187250</v>
      </c>
      <c r="AB10" s="179">
        <f>Y10-K10</f>
        <v>624000</v>
      </c>
      <c r="AC10" s="45">
        <f>Y10/K10</f>
        <v>5.992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267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268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0.46277220313031</v>
      </c>
      <c r="B6" s="184" t="s">
        <v>269</v>
      </c>
      <c r="C6" s="184" t="s">
        <v>270</v>
      </c>
      <c r="D6" s="184" t="s">
        <v>271</v>
      </c>
      <c r="E6" s="184" t="s">
        <v>85</v>
      </c>
      <c r="F6" s="87" t="s">
        <v>272</v>
      </c>
      <c r="G6" s="87" t="s">
        <v>273</v>
      </c>
      <c r="H6" s="176">
        <v>232501</v>
      </c>
      <c r="I6" s="79">
        <v>155</v>
      </c>
      <c r="J6" s="79">
        <v>0</v>
      </c>
      <c r="K6" s="79">
        <v>16200</v>
      </c>
      <c r="L6" s="90">
        <v>70</v>
      </c>
      <c r="M6" s="80">
        <f>IFERROR(L6/K6,"-")</f>
        <v>0.004320987654321</v>
      </c>
      <c r="N6" s="79">
        <v>2</v>
      </c>
      <c r="O6" s="79">
        <v>17</v>
      </c>
      <c r="P6" s="80">
        <f>IFERROR(N6/(L6),"-")</f>
        <v>0.028571428571429</v>
      </c>
      <c r="Q6" s="81">
        <f>IFERROR(H6/SUM(L6:L6),"-")</f>
        <v>3321.4428571429</v>
      </c>
      <c r="R6" s="82">
        <v>8</v>
      </c>
      <c r="S6" s="80">
        <f>IF(L6=0,"-",R6/L6)</f>
        <v>0.11428571428571</v>
      </c>
      <c r="T6" s="181">
        <v>107595</v>
      </c>
      <c r="U6" s="182">
        <f>IFERROR(T6/L6,"-")</f>
        <v>1537.0714285714</v>
      </c>
      <c r="V6" s="182">
        <f>IFERROR(T6/R6,"-")</f>
        <v>13449.375</v>
      </c>
      <c r="W6" s="176">
        <f>SUM(T6:T6)-SUM(H6:H6)</f>
        <v>-124906</v>
      </c>
      <c r="X6" s="83">
        <f>SUM(T6:T6)/SUM(H6:H6)</f>
        <v>0.46277220313031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1</v>
      </c>
      <c r="AJ6" s="98">
        <f>IF(L6=0,"",IF(AI6=0,"",(AI6/L6)))</f>
        <v>0.014285714285714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8</v>
      </c>
      <c r="BB6" s="110">
        <f>IF(L6=0,"",IF(BA6=0,"",(BA6/L6)))</f>
        <v>0.11428571428571</v>
      </c>
      <c r="BC6" s="109">
        <v>1</v>
      </c>
      <c r="BD6" s="111">
        <f>IFERROR(BC6/BA6,"-")</f>
        <v>0.125</v>
      </c>
      <c r="BE6" s="112">
        <v>48000</v>
      </c>
      <c r="BF6" s="113">
        <f>IFERROR(BE6/BA6,"-")</f>
        <v>6000</v>
      </c>
      <c r="BG6" s="114"/>
      <c r="BH6" s="114"/>
      <c r="BI6" s="114">
        <v>1</v>
      </c>
      <c r="BJ6" s="116">
        <v>31</v>
      </c>
      <c r="BK6" s="117">
        <f>IF(L6=0,"",IF(BJ6=0,"",(BJ6/L6)))</f>
        <v>0.44285714285714</v>
      </c>
      <c r="BL6" s="118">
        <v>5</v>
      </c>
      <c r="BM6" s="119">
        <f>IFERROR(BL6/BJ6,"-")</f>
        <v>0.16129032258065</v>
      </c>
      <c r="BN6" s="120">
        <v>34595</v>
      </c>
      <c r="BO6" s="121">
        <f>IFERROR(BN6/BJ6,"-")</f>
        <v>1115.9677419355</v>
      </c>
      <c r="BP6" s="122">
        <v>3</v>
      </c>
      <c r="BQ6" s="122">
        <v>1</v>
      </c>
      <c r="BR6" s="122">
        <v>1</v>
      </c>
      <c r="BS6" s="123">
        <v>28</v>
      </c>
      <c r="BT6" s="124">
        <f>IF(L6=0,"",IF(BS6=0,"",(BS6/L6)))</f>
        <v>0.4</v>
      </c>
      <c r="BU6" s="125">
        <v>2</v>
      </c>
      <c r="BV6" s="126">
        <f>IFERROR(BU6/BS6,"-")</f>
        <v>0.071428571428571</v>
      </c>
      <c r="BW6" s="127">
        <v>25000</v>
      </c>
      <c r="BX6" s="128">
        <f>IFERROR(BW6/BS6,"-")</f>
        <v>892.85714285714</v>
      </c>
      <c r="BY6" s="129">
        <v>1</v>
      </c>
      <c r="BZ6" s="129"/>
      <c r="CA6" s="129">
        <v>1</v>
      </c>
      <c r="CB6" s="130">
        <v>2</v>
      </c>
      <c r="CC6" s="131">
        <f>IF(L6=0,"",IF(CB6=0,"",(CB6/L6)))</f>
        <v>0.028571428571429</v>
      </c>
      <c r="CD6" s="132"/>
      <c r="CE6" s="133">
        <f>IFERROR(CD6/CB6,"-")</f>
        <v>0</v>
      </c>
      <c r="CF6" s="134"/>
      <c r="CG6" s="135">
        <f>IFERROR(CF6/CB6,"-")</f>
        <v>0</v>
      </c>
      <c r="CH6" s="136"/>
      <c r="CI6" s="136"/>
      <c r="CJ6" s="136"/>
      <c r="CK6" s="137">
        <v>8</v>
      </c>
      <c r="CL6" s="138">
        <v>107595</v>
      </c>
      <c r="CM6" s="138">
        <v>48000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3.4223723389566</v>
      </c>
      <c r="B7" s="184" t="s">
        <v>274</v>
      </c>
      <c r="C7" s="184" t="s">
        <v>270</v>
      </c>
      <c r="D7" s="184" t="s">
        <v>271</v>
      </c>
      <c r="E7" s="184" t="s">
        <v>85</v>
      </c>
      <c r="F7" s="87" t="s">
        <v>275</v>
      </c>
      <c r="G7" s="87" t="s">
        <v>273</v>
      </c>
      <c r="H7" s="176">
        <v>5445984</v>
      </c>
      <c r="I7" s="79">
        <v>5463</v>
      </c>
      <c r="J7" s="79">
        <v>0</v>
      </c>
      <c r="K7" s="79">
        <v>203250</v>
      </c>
      <c r="L7" s="90">
        <v>3057</v>
      </c>
      <c r="M7" s="80">
        <f>IFERROR(L7/K7,"-")</f>
        <v>0.015040590405904</v>
      </c>
      <c r="N7" s="79">
        <v>88</v>
      </c>
      <c r="O7" s="79">
        <v>963</v>
      </c>
      <c r="P7" s="80">
        <f>IFERROR(N7/(L7),"-")</f>
        <v>0.028786391887471</v>
      </c>
      <c r="Q7" s="81">
        <f>IFERROR(H7/SUM(L7:L7),"-")</f>
        <v>1781.4798822375</v>
      </c>
      <c r="R7" s="82">
        <v>332</v>
      </c>
      <c r="S7" s="80">
        <f>IF(L7=0,"-",R7/L7)</f>
        <v>0.10860320575728</v>
      </c>
      <c r="T7" s="181">
        <v>18638185</v>
      </c>
      <c r="U7" s="182">
        <f>IFERROR(T7/L7,"-")</f>
        <v>6096.8874713772</v>
      </c>
      <c r="V7" s="182">
        <f>IFERROR(T7/R7,"-")</f>
        <v>56139.111445783</v>
      </c>
      <c r="W7" s="176">
        <f>SUM(T7:T7)-SUM(H7:H7)</f>
        <v>13192201</v>
      </c>
      <c r="X7" s="83">
        <f>SUM(T7:T7)/SUM(H7:H7)</f>
        <v>3.4223723389566</v>
      </c>
      <c r="Y7" s="77"/>
      <c r="Z7" s="91">
        <v>1</v>
      </c>
      <c r="AA7" s="92">
        <f>IF(L7=0,"",IF(Z7=0,"",(Z7/L7)))</f>
        <v>0.00032711808963036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50</v>
      </c>
      <c r="AJ7" s="98">
        <f>IF(L7=0,"",IF(AI7=0,"",(AI7/L7)))</f>
        <v>0.016355904481518</v>
      </c>
      <c r="AK7" s="97">
        <v>1</v>
      </c>
      <c r="AL7" s="99">
        <f>IFERROR(AK7/AI7,"-")</f>
        <v>0.02</v>
      </c>
      <c r="AM7" s="100">
        <v>3000</v>
      </c>
      <c r="AN7" s="101">
        <f>IFERROR(AM7/AI7,"-")</f>
        <v>60</v>
      </c>
      <c r="AO7" s="102">
        <v>1</v>
      </c>
      <c r="AP7" s="102"/>
      <c r="AQ7" s="102"/>
      <c r="AR7" s="103">
        <v>26</v>
      </c>
      <c r="AS7" s="104">
        <f>IF(L7=0,"",IF(AR7=0,"",(AR7/L7)))</f>
        <v>0.0085050703303893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248</v>
      </c>
      <c r="BB7" s="110">
        <f>IF(L7=0,"",IF(BA7=0,"",(BA7/L7)))</f>
        <v>0.081125286228328</v>
      </c>
      <c r="BC7" s="109">
        <v>25</v>
      </c>
      <c r="BD7" s="111">
        <f>IFERROR(BC7/BA7,"-")</f>
        <v>0.1008064516129</v>
      </c>
      <c r="BE7" s="112">
        <v>310566</v>
      </c>
      <c r="BF7" s="113">
        <f>IFERROR(BE7/BA7,"-")</f>
        <v>1252.2822580645</v>
      </c>
      <c r="BG7" s="114">
        <v>15</v>
      </c>
      <c r="BH7" s="114">
        <v>3</v>
      </c>
      <c r="BI7" s="114">
        <v>7</v>
      </c>
      <c r="BJ7" s="116">
        <v>2045</v>
      </c>
      <c r="BK7" s="117">
        <f>IF(L7=0,"",IF(BJ7=0,"",(BJ7/L7)))</f>
        <v>0.66895649329408</v>
      </c>
      <c r="BL7" s="118">
        <v>193</v>
      </c>
      <c r="BM7" s="119">
        <f>IFERROR(BL7/BJ7,"-")</f>
        <v>0.094376528117359</v>
      </c>
      <c r="BN7" s="120">
        <v>8713057</v>
      </c>
      <c r="BO7" s="121">
        <f>IFERROR(BN7/BJ7,"-")</f>
        <v>4260.6635696822</v>
      </c>
      <c r="BP7" s="122">
        <v>92</v>
      </c>
      <c r="BQ7" s="122">
        <v>37</v>
      </c>
      <c r="BR7" s="122">
        <v>64</v>
      </c>
      <c r="BS7" s="123">
        <v>597</v>
      </c>
      <c r="BT7" s="124">
        <f>IF(L7=0,"",IF(BS7=0,"",(BS7/L7)))</f>
        <v>0.19528949950932</v>
      </c>
      <c r="BU7" s="125">
        <v>98</v>
      </c>
      <c r="BV7" s="126">
        <f>IFERROR(BU7/BS7,"-")</f>
        <v>0.1641541038526</v>
      </c>
      <c r="BW7" s="127">
        <v>8218002</v>
      </c>
      <c r="BX7" s="128">
        <f>IFERROR(BW7/BS7,"-")</f>
        <v>13765.497487437</v>
      </c>
      <c r="BY7" s="129">
        <v>36</v>
      </c>
      <c r="BZ7" s="129">
        <v>20</v>
      </c>
      <c r="CA7" s="129">
        <v>42</v>
      </c>
      <c r="CB7" s="130">
        <v>90</v>
      </c>
      <c r="CC7" s="131">
        <f>IF(L7=0,"",IF(CB7=0,"",(CB7/L7)))</f>
        <v>0.029440628066732</v>
      </c>
      <c r="CD7" s="132">
        <v>15</v>
      </c>
      <c r="CE7" s="133">
        <f>IFERROR(CD7/CB7,"-")</f>
        <v>0.16666666666667</v>
      </c>
      <c r="CF7" s="134">
        <v>1393560</v>
      </c>
      <c r="CG7" s="135">
        <f>IFERROR(CF7/CB7,"-")</f>
        <v>15484</v>
      </c>
      <c r="CH7" s="136">
        <v>4</v>
      </c>
      <c r="CI7" s="136">
        <v>2</v>
      </c>
      <c r="CJ7" s="136">
        <v>9</v>
      </c>
      <c r="CK7" s="137">
        <v>332</v>
      </c>
      <c r="CL7" s="138">
        <v>18638185</v>
      </c>
      <c r="CM7" s="138">
        <v>1187000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1.9448141364125</v>
      </c>
      <c r="B8" s="184" t="s">
        <v>276</v>
      </c>
      <c r="C8" s="184" t="s">
        <v>270</v>
      </c>
      <c r="D8" s="184" t="s">
        <v>271</v>
      </c>
      <c r="E8" s="184" t="s">
        <v>85</v>
      </c>
      <c r="F8" s="87" t="s">
        <v>277</v>
      </c>
      <c r="G8" s="87" t="s">
        <v>273</v>
      </c>
      <c r="H8" s="176">
        <v>2235645</v>
      </c>
      <c r="I8" s="79">
        <v>2104</v>
      </c>
      <c r="J8" s="79">
        <v>0</v>
      </c>
      <c r="K8" s="79">
        <v>41766</v>
      </c>
      <c r="L8" s="90">
        <v>1125</v>
      </c>
      <c r="M8" s="80">
        <f>IFERROR(L8/K8,"-")</f>
        <v>0.026935785088349</v>
      </c>
      <c r="N8" s="79">
        <v>31</v>
      </c>
      <c r="O8" s="79">
        <v>337</v>
      </c>
      <c r="P8" s="80">
        <f>IFERROR(N8/(L8),"-")</f>
        <v>0.027555555555556</v>
      </c>
      <c r="Q8" s="81">
        <f>IFERROR(H8/SUM(L8:L8),"-")</f>
        <v>1987.24</v>
      </c>
      <c r="R8" s="82">
        <v>144</v>
      </c>
      <c r="S8" s="80">
        <f>IF(L8=0,"-",R8/L8)</f>
        <v>0.128</v>
      </c>
      <c r="T8" s="181">
        <v>4347914</v>
      </c>
      <c r="U8" s="182">
        <f>IFERROR(T8/L8,"-")</f>
        <v>3864.8124444444</v>
      </c>
      <c r="V8" s="182">
        <f>IFERROR(T8/R8,"-")</f>
        <v>30193.847222222</v>
      </c>
      <c r="W8" s="176">
        <f>SUM(T8:T8)-SUM(H8:H8)</f>
        <v>2112269</v>
      </c>
      <c r="X8" s="83">
        <f>SUM(T8:T8)/SUM(H8:H8)</f>
        <v>1.9448141364125</v>
      </c>
      <c r="Y8" s="77"/>
      <c r="Z8" s="91">
        <v>34</v>
      </c>
      <c r="AA8" s="92">
        <f>IF(L8=0,"",IF(Z8=0,"",(Z8/L8)))</f>
        <v>0.030222222222222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160</v>
      </c>
      <c r="AJ8" s="98">
        <f>IF(L8=0,"",IF(AI8=0,"",(AI8/L8)))</f>
        <v>0.14222222222222</v>
      </c>
      <c r="AK8" s="97">
        <v>5</v>
      </c>
      <c r="AL8" s="99">
        <f>IFERROR(AK8/AI8,"-")</f>
        <v>0.03125</v>
      </c>
      <c r="AM8" s="100">
        <v>12114</v>
      </c>
      <c r="AN8" s="101">
        <f>IFERROR(AM8/AI8,"-")</f>
        <v>75.7125</v>
      </c>
      <c r="AO8" s="102">
        <v>5</v>
      </c>
      <c r="AP8" s="102"/>
      <c r="AQ8" s="102"/>
      <c r="AR8" s="103">
        <v>85</v>
      </c>
      <c r="AS8" s="104">
        <f>IF(L8=0,"",IF(AR8=0,"",(AR8/L8)))</f>
        <v>0.075555555555556</v>
      </c>
      <c r="AT8" s="103">
        <v>3</v>
      </c>
      <c r="AU8" s="105">
        <f>IFERROR(AT8/AR8,"-")</f>
        <v>0.035294117647059</v>
      </c>
      <c r="AV8" s="106">
        <v>36000</v>
      </c>
      <c r="AW8" s="107">
        <f>IFERROR(AV8/AR8,"-")</f>
        <v>423.52941176471</v>
      </c>
      <c r="AX8" s="108"/>
      <c r="AY8" s="108">
        <v>2</v>
      </c>
      <c r="AZ8" s="108">
        <v>1</v>
      </c>
      <c r="BA8" s="109">
        <v>241</v>
      </c>
      <c r="BB8" s="110">
        <f>IF(L8=0,"",IF(BA8=0,"",(BA8/L8)))</f>
        <v>0.21422222222222</v>
      </c>
      <c r="BC8" s="109">
        <v>25</v>
      </c>
      <c r="BD8" s="111">
        <f>IFERROR(BC8/BA8,"-")</f>
        <v>0.10373443983402</v>
      </c>
      <c r="BE8" s="112">
        <v>417000</v>
      </c>
      <c r="BF8" s="113">
        <f>IFERROR(BE8/BA8,"-")</f>
        <v>1730.2904564315</v>
      </c>
      <c r="BG8" s="114">
        <v>14</v>
      </c>
      <c r="BH8" s="114">
        <v>4</v>
      </c>
      <c r="BI8" s="114">
        <v>7</v>
      </c>
      <c r="BJ8" s="116">
        <v>415</v>
      </c>
      <c r="BK8" s="117">
        <f>IF(L8=0,"",IF(BJ8=0,"",(BJ8/L8)))</f>
        <v>0.36888888888889</v>
      </c>
      <c r="BL8" s="118">
        <v>67</v>
      </c>
      <c r="BM8" s="119">
        <f>IFERROR(BL8/BJ8,"-")</f>
        <v>0.16144578313253</v>
      </c>
      <c r="BN8" s="120">
        <v>1351800</v>
      </c>
      <c r="BO8" s="121">
        <f>IFERROR(BN8/BJ8,"-")</f>
        <v>3257.3493975904</v>
      </c>
      <c r="BP8" s="122">
        <v>31</v>
      </c>
      <c r="BQ8" s="122">
        <v>15</v>
      </c>
      <c r="BR8" s="122">
        <v>21</v>
      </c>
      <c r="BS8" s="123">
        <v>166</v>
      </c>
      <c r="BT8" s="124">
        <f>IF(L8=0,"",IF(BS8=0,"",(BS8/L8)))</f>
        <v>0.14755555555556</v>
      </c>
      <c r="BU8" s="125">
        <v>38</v>
      </c>
      <c r="BV8" s="126">
        <f>IFERROR(BU8/BS8,"-")</f>
        <v>0.2289156626506</v>
      </c>
      <c r="BW8" s="127">
        <v>1676000</v>
      </c>
      <c r="BX8" s="128">
        <f>IFERROR(BW8/BS8,"-")</f>
        <v>10096.385542169</v>
      </c>
      <c r="BY8" s="129">
        <v>14</v>
      </c>
      <c r="BZ8" s="129">
        <v>9</v>
      </c>
      <c r="CA8" s="129">
        <v>15</v>
      </c>
      <c r="CB8" s="130">
        <v>24</v>
      </c>
      <c r="CC8" s="131">
        <f>IF(L8=0,"",IF(CB8=0,"",(CB8/L8)))</f>
        <v>0.021333333333333</v>
      </c>
      <c r="CD8" s="132">
        <v>6</v>
      </c>
      <c r="CE8" s="133">
        <f>IFERROR(CD8/CB8,"-")</f>
        <v>0.25</v>
      </c>
      <c r="CF8" s="134">
        <v>855000</v>
      </c>
      <c r="CG8" s="135">
        <f>IFERROR(CF8/CB8,"-")</f>
        <v>35625</v>
      </c>
      <c r="CH8" s="136">
        <v>1</v>
      </c>
      <c r="CI8" s="136"/>
      <c r="CJ8" s="136">
        <v>5</v>
      </c>
      <c r="CK8" s="137">
        <v>144</v>
      </c>
      <c r="CL8" s="138">
        <v>4347914</v>
      </c>
      <c r="CM8" s="138">
        <v>471000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278</v>
      </c>
      <c r="G11" s="40"/>
      <c r="H11" s="179"/>
      <c r="I11" s="41">
        <f>SUM(I6:I10)</f>
        <v>7722</v>
      </c>
      <c r="J11" s="41">
        <f>SUM(J6:J10)</f>
        <v>0</v>
      </c>
      <c r="K11" s="41">
        <f>SUM(K6:K10)</f>
        <v>261216</v>
      </c>
      <c r="L11" s="41">
        <f>SUM(L6:L10)</f>
        <v>4252</v>
      </c>
      <c r="M11" s="42">
        <f>IFERROR(L11/K11,"-")</f>
        <v>0.016277716525787</v>
      </c>
      <c r="N11" s="76">
        <f>SUM(N6:N10)</f>
        <v>121</v>
      </c>
      <c r="O11" s="76">
        <f>SUM(O6:O10)</f>
        <v>1317</v>
      </c>
      <c r="P11" s="42">
        <f>IFERROR(N11/L11,"-")</f>
        <v>0.028457196613358</v>
      </c>
      <c r="Q11" s="43">
        <f>IFERROR(H11/L11,"-")</f>
        <v>0</v>
      </c>
      <c r="R11" s="44">
        <f>SUM(R6:R10)</f>
        <v>484</v>
      </c>
      <c r="S11" s="42">
        <f>IFERROR(R11/L11,"-")</f>
        <v>0.11382878645343</v>
      </c>
      <c r="T11" s="179">
        <f>SUM(T6:T10)</f>
        <v>23093694</v>
      </c>
      <c r="U11" s="179">
        <f>IFERROR(T11/L11,"-")</f>
        <v>5431.2544684854</v>
      </c>
      <c r="V11" s="179">
        <f>IFERROR(T11/R11,"-")</f>
        <v>47714.243801653</v>
      </c>
      <c r="W11" s="179">
        <f>T11-H11</f>
        <v>23093694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