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<sst xmlns="http://schemas.openxmlformats.org/spreadsheetml/2006/main" uniqueCount="230">
  <si>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</si>
  <si>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</si>
  <si>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</si>
  <si>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</si>
  <si>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</si>
  <si>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</si>
  <si>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</si>
  <si>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</si>
  <si>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</si>
  <si>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</si>
  <si>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</si>
  <si>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</si>
  <si>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</si>
  <si>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</si>
  <si>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</si>
  <si>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</si>
  <si>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</si>
  <si>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</si>
  <si>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</si>
  <si>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</si>
  <si>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</si>
  <si>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</si>
  <si>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</si>
  <si>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</si>
  <si>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</si>
  <si>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</si>
  <si>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</si>
  <si>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</si>
  <si>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</si>
  <si>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</si>
  <si>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</si>
  <si>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</si>
  <si>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</si>
  <si>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</si>
  <si>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</si>
  <si>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</si>
  <si>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</si>
  <si>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</si>
  <si>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</si>
  <si>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</si>
  <si>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</si>
  <si>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</si>
  <si>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</si>
  <si>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</si>
  <si>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</si>
  <si>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</si>
  <si>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</si>
  <si>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</si>
  <si>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</si>
  <si>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</si>
  <si>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</si>
  <si>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</si>
  <si>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</si>
  <si>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</si>
  <si>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</si>
  <si>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</si>
  <si>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</si>
  <si>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ic2038</t>
  </si>
  <si>
    <t>インターカラー</t>
  </si>
  <si>
    <t>デリヘル版3（高宮菜々子）</t>
  </si>
  <si>
    <t>70歳までの出会いリクルート</t>
  </si>
  <si>
    <t>lp07</t>
  </si>
  <si>
    <t>スポニチ関東</t>
  </si>
  <si>
    <t>4C終面全5段</t>
  </si>
  <si>
    <t>1月15日(金)</t>
  </si>
  <si>
    <t>ic2039</t>
  </si>
  <si>
    <t>スポニチ関西</t>
  </si>
  <si>
    <t>1月17日(日)</t>
  </si>
  <si>
    <t>ic2040</t>
  </si>
  <si>
    <t>スポニチ西部</t>
  </si>
  <si>
    <t>ic2041</t>
  </si>
  <si>
    <t>スポニチ北海道</t>
  </si>
  <si>
    <t>ic2042</t>
  </si>
  <si>
    <t>(空電共通)</t>
  </si>
  <si>
    <t>空電</t>
  </si>
  <si>
    <t>空電 (共通)</t>
  </si>
  <si>
    <t>ic2043</t>
  </si>
  <si>
    <t>サンスポ関東</t>
  </si>
  <si>
    <t>1月03日(日)</t>
  </si>
  <si>
    <t>ic2044</t>
  </si>
  <si>
    <t>ic2045</t>
  </si>
  <si>
    <t>雑誌版（高宮菜々子）</t>
  </si>
  <si>
    <t>もし出会系大賞があったらこのサイトが受賞しているでしょう</t>
  </si>
  <si>
    <t>サンスポ関西</t>
  </si>
  <si>
    <t>全5段</t>
  </si>
  <si>
    <t>ic2046</t>
  </si>
  <si>
    <t>ic2047</t>
  </si>
  <si>
    <t>新書籍版（晶エリー）</t>
  </si>
  <si>
    <t>5070代男性限定熟女好きな男性募集中</t>
  </si>
  <si>
    <t>lp01</t>
  </si>
  <si>
    <t>1月24日(日)</t>
  </si>
  <si>
    <t>ic2048</t>
  </si>
  <si>
    <t>ic2049</t>
  </si>
  <si>
    <t>スポーツ報知関東</t>
  </si>
  <si>
    <t>全5段つかみ4回</t>
  </si>
  <si>
    <t>1月06日(水)</t>
  </si>
  <si>
    <t>ic2050</t>
  </si>
  <si>
    <t>ic2051</t>
  </si>
  <si>
    <t>ic2052</t>
  </si>
  <si>
    <t>焼肉版（晶エリー）</t>
  </si>
  <si>
    <t>満員御礼恋愛結婚情報サイト</t>
  </si>
  <si>
    <t>1月22日(金)</t>
  </si>
  <si>
    <t>ic2053</t>
  </si>
  <si>
    <t>ic2054</t>
  </si>
  <si>
    <t>①求人風（高宮菜々子）</t>
  </si>
  <si>
    <t>①もう５０代の熟女だけど</t>
  </si>
  <si>
    <t>半2段・半3段つかみ10段保証</t>
  </si>
  <si>
    <t>1～10日</t>
  </si>
  <si>
    <t>ic2055</t>
  </si>
  <si>
    <t>②旧デイリー風（広瀬結香）</t>
  </si>
  <si>
    <t>②5070代男性限定熟女好きな男性募集中</t>
  </si>
  <si>
    <t>11～20日</t>
  </si>
  <si>
    <t>ic2056</t>
  </si>
  <si>
    <t>③胸の上広告版（--）</t>
  </si>
  <si>
    <t>③70歳までの出会いリクルート</t>
  </si>
  <si>
    <t>21～31日</t>
  </si>
  <si>
    <t>ic2057</t>
  </si>
  <si>
    <t>ic2058</t>
  </si>
  <si>
    <t>ic2059</t>
  </si>
  <si>
    <t>②50〜70代男性限定熟女好きな男性募集中</t>
  </si>
  <si>
    <t>ic2060</t>
  </si>
  <si>
    <t>ic2061</t>
  </si>
  <si>
    <t>ic2062</t>
  </si>
  <si>
    <t>デイリースポーツ関西</t>
  </si>
  <si>
    <t>半2段つかみ20段保証</t>
  </si>
  <si>
    <t>20段保証</t>
  </si>
  <si>
    <t>ic2063</t>
  </si>
  <si>
    <t>②黒：右女3（晶エリー）</t>
  </si>
  <si>
    <t>ic2064</t>
  </si>
  <si>
    <t>③興奮版（高宮菜々子）</t>
  </si>
  <si>
    <t>ic2065</t>
  </si>
  <si>
    <t>④大正版（晶エリー）</t>
  </si>
  <si>
    <t>④満員御礼恋愛結婚情報サイト</t>
  </si>
  <si>
    <t>ic2066</t>
  </si>
  <si>
    <t>ic2067</t>
  </si>
  <si>
    <t>スポニチ関東 特価</t>
  </si>
  <si>
    <t>12月29日(火)</t>
  </si>
  <si>
    <t>ic2068</t>
  </si>
  <si>
    <t>ic2069</t>
  </si>
  <si>
    <t>逆指名祭り</t>
  </si>
  <si>
    <t>1月01日(金)</t>
  </si>
  <si>
    <t>ic2070</t>
  </si>
  <si>
    <t>ic2071</t>
  </si>
  <si>
    <t>スポニチ関西 特価</t>
  </si>
  <si>
    <t>ic2072</t>
  </si>
  <si>
    <t>ic2073</t>
  </si>
  <si>
    <t>ic2074</t>
  </si>
  <si>
    <t>ic2075</t>
  </si>
  <si>
    <t>デリヘル版（晶エリー）</t>
  </si>
  <si>
    <t>1C終面全5段</t>
  </si>
  <si>
    <t>1月16日(土)</t>
  </si>
  <si>
    <t>ic2076</t>
  </si>
  <si>
    <t>ic2077</t>
  </si>
  <si>
    <t>ic2078</t>
  </si>
  <si>
    <t>ic2079</t>
  </si>
  <si>
    <t>ニッカン関西</t>
  </si>
  <si>
    <t>1月10日(日)</t>
  </si>
  <si>
    <t>ic2080</t>
  </si>
  <si>
    <t>ic2081</t>
  </si>
  <si>
    <t>記事風版 赤枠（晶エリー）</t>
  </si>
  <si>
    <t>1月09日(土)</t>
  </si>
  <si>
    <t>ic2082</t>
  </si>
  <si>
    <t>ic2083</t>
  </si>
  <si>
    <t>1月31日(日)</t>
  </si>
  <si>
    <t>ic2084</t>
  </si>
  <si>
    <t>ic2085</t>
  </si>
  <si>
    <t>九スポ</t>
  </si>
  <si>
    <t>ic2086</t>
  </si>
  <si>
    <t>ic2087</t>
  </si>
  <si>
    <t>記事枠</t>
  </si>
  <si>
    <t>ic2088</t>
  </si>
  <si>
    <t>新聞 TOTAL</t>
  </si>
  <si>
    <t>●雑誌 広告</t>
  </si>
  <si>
    <t>za187</t>
  </si>
  <si>
    <t>芸文社</t>
  </si>
  <si>
    <t>右女3（高宮菜々子）</t>
  </si>
  <si>
    <t>学生いません。ギャルいません。熟女、熟女、熟女</t>
  </si>
  <si>
    <t>カミオン</t>
  </si>
  <si>
    <t>1C2P</t>
  </si>
  <si>
    <t>12月26日(土)</t>
  </si>
  <si>
    <t>za188</t>
  </si>
  <si>
    <t>ad688</t>
  </si>
  <si>
    <t>アドライヴ</t>
  </si>
  <si>
    <t>いろいろ</t>
  </si>
  <si>
    <t>企画枠高宮菜々子さんメインA</t>
  </si>
  <si>
    <t>実話カタログ企画</t>
  </si>
  <si>
    <t>企画枠</t>
  </si>
  <si>
    <t>ad689</t>
  </si>
  <si>
    <t>ad682</t>
  </si>
  <si>
    <t>コアマガジン</t>
  </si>
  <si>
    <t>5P風俗ヘスティア(高宮菜々子さん)</t>
  </si>
  <si>
    <t>実話BUNKA超タブー</t>
  </si>
  <si>
    <t>1C5P</t>
  </si>
  <si>
    <t>1月04日(月)</t>
  </si>
  <si>
    <t>ad683</t>
  </si>
  <si>
    <t>ad690</t>
  </si>
  <si>
    <t>大洋図書</t>
  </si>
  <si>
    <t>5P元祖</t>
  </si>
  <si>
    <t>実話ナックルズGOLD</t>
  </si>
  <si>
    <t>1月08日(金)</t>
  </si>
  <si>
    <t>ad691</t>
  </si>
  <si>
    <t>ad686</t>
  </si>
  <si>
    <t>楽楽出版</t>
  </si>
  <si>
    <t>2P逆ナンインタビュー版_ヘスティア（高宮菜々子さん）</t>
  </si>
  <si>
    <t>EXCITING MAX!DELUXE 2021冬特大号</t>
  </si>
  <si>
    <t>4C2P</t>
  </si>
  <si>
    <t>1月29日(金)</t>
  </si>
  <si>
    <t>ad687</t>
  </si>
  <si>
    <t>雑誌 TOTAL</t>
  </si>
  <si>
    <t>●DVD 広告</t>
  </si>
  <si>
    <t>pa549</t>
  </si>
  <si>
    <t>DVD4コマ-ヘスティア</t>
  </si>
  <si>
    <t>毎月売</t>
  </si>
  <si>
    <t>EXCITING MAX!SPECIAL</t>
  </si>
  <si>
    <t>DVD袋裏1C+DVDコンテンツ枠</t>
  </si>
  <si>
    <t>1月11日(月)</t>
  </si>
  <si>
    <t>pa550</t>
  </si>
  <si>
    <t>DVD TOTAL</t>
  </si>
  <si>
    <t>●リスティング 広告</t>
  </si>
  <si>
    <t>UA</t>
  </si>
  <si>
    <t>a_ydi</t>
  </si>
  <si>
    <t>ADIT</t>
  </si>
  <si>
    <t>SP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</si>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</sst>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1.8914285714286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700000</v>
      </c>
      <c r="L6" s="79">
        <v>45</v>
      </c>
      <c r="M6" s="79">
        <v>0</v>
      </c>
      <c r="N6" s="79">
        <v>206</v>
      </c>
      <c r="O6" s="88">
        <v>16</v>
      </c>
      <c r="P6" s="89">
        <v>0</v>
      </c>
      <c r="Q6" s="90">
        <f>O6+P6</f>
        <v>16</v>
      </c>
      <c r="R6" s="80">
        <f>IFERROR(Q6/N6,"-")</f>
        <v>0.077669902912621</v>
      </c>
      <c r="S6" s="79">
        <v>1</v>
      </c>
      <c r="T6" s="79">
        <v>3</v>
      </c>
      <c r="U6" s="80">
        <f>IFERROR(T6/(Q6),"-")</f>
        <v>0.1875</v>
      </c>
      <c r="V6" s="81">
        <f>IFERROR(K6/SUM(Q6:Q10),"-")</f>
        <v>7777.7777777778</v>
      </c>
      <c r="W6" s="82">
        <v>1</v>
      </c>
      <c r="X6" s="80">
        <f>IF(Q6=0,"-",W6/Q6)</f>
        <v>0.0625</v>
      </c>
      <c r="Y6" s="181">
        <v>9000</v>
      </c>
      <c r="Z6" s="182">
        <f>IFERROR(Y6/Q6,"-")</f>
        <v>562.5</v>
      </c>
      <c r="AA6" s="182">
        <f>IFERROR(Y6/W6,"-")</f>
        <v>9000</v>
      </c>
      <c r="AB6" s="176">
        <f>SUM(Y6:Y10)-SUM(K6:K10)</f>
        <v>624000</v>
      </c>
      <c r="AC6" s="83">
        <f>SUM(Y6:Y10)/SUM(K6:K10)</f>
        <v>1.8914285714286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0.0625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0.0625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0.0625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7</v>
      </c>
      <c r="BP6" s="117">
        <f>IF(Q6=0,"",IF(BO6=0,"",(BO6/Q6)))</f>
        <v>0.4375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5</v>
      </c>
      <c r="BY6" s="124">
        <f>IF(Q6=0,"",IF(BX6=0,"",(BX6/Q6)))</f>
        <v>0.3125</v>
      </c>
      <c r="BZ6" s="125">
        <v>1</v>
      </c>
      <c r="CA6" s="126">
        <f>IFERROR(BZ6/BX6,"-")</f>
        <v>0.2</v>
      </c>
      <c r="CB6" s="127">
        <v>9000</v>
      </c>
      <c r="CC6" s="128">
        <f>IFERROR(CB6/BX6,"-")</f>
        <v>1800</v>
      </c>
      <c r="CD6" s="129"/>
      <c r="CE6" s="129"/>
      <c r="CF6" s="129">
        <v>1</v>
      </c>
      <c r="CG6" s="130">
        <v>1</v>
      </c>
      <c r="CH6" s="131">
        <f>IF(Q6=0,"",IF(CG6=0,"",(CG6/Q6)))</f>
        <v>0.0625</v>
      </c>
      <c r="CI6" s="132">
        <v>1</v>
      </c>
      <c r="CJ6" s="133">
        <f>IFERROR(CI6/CG6,"-")</f>
        <v>1</v>
      </c>
      <c r="CK6" s="134">
        <v>13000</v>
      </c>
      <c r="CL6" s="135">
        <f>IFERROR(CK6/CG6,"-")</f>
        <v>13000</v>
      </c>
      <c r="CM6" s="136"/>
      <c r="CN6" s="136"/>
      <c r="CO6" s="136">
        <v>1</v>
      </c>
      <c r="CP6" s="137">
        <v>1</v>
      </c>
      <c r="CQ6" s="138">
        <v>9000</v>
      </c>
      <c r="CR6" s="138">
        <v>13000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67</v>
      </c>
      <c r="K7" s="176"/>
      <c r="L7" s="79">
        <v>51</v>
      </c>
      <c r="M7" s="79">
        <v>0</v>
      </c>
      <c r="N7" s="79">
        <v>234</v>
      </c>
      <c r="O7" s="88">
        <v>24</v>
      </c>
      <c r="P7" s="89">
        <v>0</v>
      </c>
      <c r="Q7" s="90">
        <f>O7+P7</f>
        <v>24</v>
      </c>
      <c r="R7" s="80">
        <f>IFERROR(Q7/N7,"-")</f>
        <v>0.1025641025641</v>
      </c>
      <c r="S7" s="79">
        <v>2</v>
      </c>
      <c r="T7" s="79">
        <v>5</v>
      </c>
      <c r="U7" s="80">
        <f>IFERROR(T7/(Q7),"-")</f>
        <v>0.20833333333333</v>
      </c>
      <c r="V7" s="81"/>
      <c r="W7" s="82">
        <v>4</v>
      </c>
      <c r="X7" s="80">
        <f>IF(Q7=0,"-",W7/Q7)</f>
        <v>0.16666666666667</v>
      </c>
      <c r="Y7" s="181">
        <v>113000</v>
      </c>
      <c r="Z7" s="182">
        <f>IFERROR(Y7/Q7,"-")</f>
        <v>4708.3333333333</v>
      </c>
      <c r="AA7" s="182">
        <f>IFERROR(Y7/W7,"-")</f>
        <v>28250</v>
      </c>
      <c r="AB7" s="176"/>
      <c r="AC7" s="83"/>
      <c r="AD7" s="77"/>
      <c r="AE7" s="91">
        <v>1</v>
      </c>
      <c r="AF7" s="92">
        <f>IF(Q7=0,"",IF(AE7=0,"",(AE7/Q7)))</f>
        <v>0.041666666666667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6</v>
      </c>
      <c r="BG7" s="110">
        <f>IF(Q7=0,"",IF(BF7=0,"",(BF7/Q7)))</f>
        <v>0.25</v>
      </c>
      <c r="BH7" s="109">
        <v>1</v>
      </c>
      <c r="BI7" s="111">
        <f>IFERROR(BH7/BF7,"-")</f>
        <v>0.16666666666667</v>
      </c>
      <c r="BJ7" s="112">
        <v>26000</v>
      </c>
      <c r="BK7" s="113">
        <f>IFERROR(BJ7/BF7,"-")</f>
        <v>4333.3333333333</v>
      </c>
      <c r="BL7" s="114"/>
      <c r="BM7" s="114"/>
      <c r="BN7" s="114">
        <v>1</v>
      </c>
      <c r="BO7" s="116">
        <v>7</v>
      </c>
      <c r="BP7" s="117">
        <f>IF(Q7=0,"",IF(BO7=0,"",(BO7/Q7)))</f>
        <v>0.29166666666667</v>
      </c>
      <c r="BQ7" s="118">
        <v>1</v>
      </c>
      <c r="BR7" s="119">
        <f>IFERROR(BQ7/BO7,"-")</f>
        <v>0.14285714285714</v>
      </c>
      <c r="BS7" s="120">
        <v>6000</v>
      </c>
      <c r="BT7" s="121">
        <f>IFERROR(BS7/BO7,"-")</f>
        <v>857.14285714286</v>
      </c>
      <c r="BU7" s="122"/>
      <c r="BV7" s="122">
        <v>1</v>
      </c>
      <c r="BW7" s="122"/>
      <c r="BX7" s="123">
        <v>8</v>
      </c>
      <c r="BY7" s="124">
        <f>IF(Q7=0,"",IF(BX7=0,"",(BX7/Q7)))</f>
        <v>0.33333333333333</v>
      </c>
      <c r="BZ7" s="125">
        <v>2</v>
      </c>
      <c r="CA7" s="126">
        <f>IFERROR(BZ7/BX7,"-")</f>
        <v>0.25</v>
      </c>
      <c r="CB7" s="127">
        <v>81000</v>
      </c>
      <c r="CC7" s="128">
        <f>IFERROR(CB7/BX7,"-")</f>
        <v>10125</v>
      </c>
      <c r="CD7" s="129"/>
      <c r="CE7" s="129">
        <v>1</v>
      </c>
      <c r="CF7" s="129">
        <v>1</v>
      </c>
      <c r="CG7" s="130">
        <v>2</v>
      </c>
      <c r="CH7" s="131">
        <f>IF(Q7=0,"",IF(CG7=0,"",(CG7/Q7)))</f>
        <v>0.083333333333333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113000</v>
      </c>
      <c r="CR7" s="138">
        <v>75000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185" t="s">
        <v>67</v>
      </c>
      <c r="K8" s="176"/>
      <c r="L8" s="79">
        <v>25</v>
      </c>
      <c r="M8" s="79">
        <v>0</v>
      </c>
      <c r="N8" s="79">
        <v>72</v>
      </c>
      <c r="O8" s="88">
        <v>7</v>
      </c>
      <c r="P8" s="89">
        <v>0</v>
      </c>
      <c r="Q8" s="90">
        <f>O8+P8</f>
        <v>7</v>
      </c>
      <c r="R8" s="80">
        <f>IFERROR(Q8/N8,"-")</f>
        <v>0.097222222222222</v>
      </c>
      <c r="S8" s="79">
        <v>1</v>
      </c>
      <c r="T8" s="79">
        <v>1</v>
      </c>
      <c r="U8" s="80">
        <f>IFERROR(T8/(Q8),"-")</f>
        <v>0.14285714285714</v>
      </c>
      <c r="V8" s="81"/>
      <c r="W8" s="82">
        <v>2</v>
      </c>
      <c r="X8" s="80">
        <f>IF(Q8=0,"-",W8/Q8)</f>
        <v>0.28571428571429</v>
      </c>
      <c r="Y8" s="181">
        <v>9000</v>
      </c>
      <c r="Z8" s="182">
        <f>IFERROR(Y8/Q8,"-")</f>
        <v>1285.7142857143</v>
      </c>
      <c r="AA8" s="182">
        <f>IFERROR(Y8/W8,"-")</f>
        <v>4500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3</v>
      </c>
      <c r="BG8" s="110">
        <f>IF(Q8=0,"",IF(BF8=0,"",(BF8/Q8)))</f>
        <v>0.42857142857143</v>
      </c>
      <c r="BH8" s="109">
        <v>1</v>
      </c>
      <c r="BI8" s="111">
        <f>IFERROR(BH8/BF8,"-")</f>
        <v>0.33333333333333</v>
      </c>
      <c r="BJ8" s="112">
        <v>3000</v>
      </c>
      <c r="BK8" s="113">
        <f>IFERROR(BJ8/BF8,"-")</f>
        <v>1000</v>
      </c>
      <c r="BL8" s="114">
        <v>1</v>
      </c>
      <c r="BM8" s="114"/>
      <c r="BN8" s="114"/>
      <c r="BO8" s="116">
        <v>4</v>
      </c>
      <c r="BP8" s="117">
        <f>IF(Q8=0,"",IF(BO8=0,"",(BO8/Q8)))</f>
        <v>0.57142857142857</v>
      </c>
      <c r="BQ8" s="118">
        <v>1</v>
      </c>
      <c r="BR8" s="119">
        <f>IFERROR(BQ8/BO8,"-")</f>
        <v>0.25</v>
      </c>
      <c r="BS8" s="120">
        <v>6000</v>
      </c>
      <c r="BT8" s="121">
        <f>IFERROR(BS8/BO8,"-")</f>
        <v>1500</v>
      </c>
      <c r="BU8" s="122"/>
      <c r="BV8" s="122">
        <v>1</v>
      </c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9000</v>
      </c>
      <c r="CR8" s="138">
        <v>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67</v>
      </c>
      <c r="K9" s="176"/>
      <c r="L9" s="79">
        <v>11</v>
      </c>
      <c r="M9" s="79">
        <v>0</v>
      </c>
      <c r="N9" s="79">
        <v>58</v>
      </c>
      <c r="O9" s="88">
        <v>6</v>
      </c>
      <c r="P9" s="89">
        <v>0</v>
      </c>
      <c r="Q9" s="90">
        <f>O9+P9</f>
        <v>6</v>
      </c>
      <c r="R9" s="80">
        <f>IFERROR(Q9/N9,"-")</f>
        <v>0.10344827586207</v>
      </c>
      <c r="S9" s="79">
        <v>1</v>
      </c>
      <c r="T9" s="79">
        <v>1</v>
      </c>
      <c r="U9" s="80">
        <f>IFERROR(T9/(Q9),"-")</f>
        <v>0.16666666666667</v>
      </c>
      <c r="V9" s="81"/>
      <c r="W9" s="82">
        <v>1</v>
      </c>
      <c r="X9" s="80">
        <f>IF(Q9=0,"-",W9/Q9)</f>
        <v>0.16666666666667</v>
      </c>
      <c r="Y9" s="181">
        <v>11000</v>
      </c>
      <c r="Z9" s="182">
        <f>IFERROR(Y9/Q9,"-")</f>
        <v>1833.3333333333</v>
      </c>
      <c r="AA9" s="182">
        <f>IFERROR(Y9/W9,"-")</f>
        <v>11000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0.16666666666667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0.16666666666667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0.5</v>
      </c>
      <c r="BQ9" s="118">
        <v>1</v>
      </c>
      <c r="BR9" s="119">
        <f>IFERROR(BQ9/BO9,"-")</f>
        <v>0.33333333333333</v>
      </c>
      <c r="BS9" s="120">
        <v>11000</v>
      </c>
      <c r="BT9" s="121">
        <f>IFERROR(BS9/BO9,"-")</f>
        <v>3666.6666666667</v>
      </c>
      <c r="BU9" s="122"/>
      <c r="BV9" s="122"/>
      <c r="BW9" s="122">
        <v>1</v>
      </c>
      <c r="BX9" s="123">
        <v>1</v>
      </c>
      <c r="BY9" s="124">
        <f>IF(Q9=0,"",IF(BX9=0,"",(BX9/Q9)))</f>
        <v>0.16666666666667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11000</v>
      </c>
      <c r="CR9" s="138">
        <v>11000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217</v>
      </c>
      <c r="M10" s="79">
        <v>134</v>
      </c>
      <c r="N10" s="79">
        <v>72</v>
      </c>
      <c r="O10" s="88">
        <v>37</v>
      </c>
      <c r="P10" s="89">
        <v>0</v>
      </c>
      <c r="Q10" s="90">
        <f>O10+P10</f>
        <v>37</v>
      </c>
      <c r="R10" s="80">
        <f>IFERROR(Q10/N10,"-")</f>
        <v>0.51388888888889</v>
      </c>
      <c r="S10" s="79">
        <v>5</v>
      </c>
      <c r="T10" s="79">
        <v>2</v>
      </c>
      <c r="U10" s="80">
        <f>IFERROR(T10/(Q10),"-")</f>
        <v>0.054054054054054</v>
      </c>
      <c r="V10" s="81"/>
      <c r="W10" s="82">
        <v>6</v>
      </c>
      <c r="X10" s="80">
        <f>IF(Q10=0,"-",W10/Q10)</f>
        <v>0.16216216216216</v>
      </c>
      <c r="Y10" s="181">
        <v>1182000</v>
      </c>
      <c r="Z10" s="182">
        <f>IFERROR(Y10/Q10,"-")</f>
        <v>31945.945945946</v>
      </c>
      <c r="AA10" s="182">
        <f>IFERROR(Y10/W10,"-")</f>
        <v>197000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0.054054054054054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7</v>
      </c>
      <c r="BG10" s="110">
        <f>IF(Q10=0,"",IF(BF10=0,"",(BF10/Q10)))</f>
        <v>0.18918918918919</v>
      </c>
      <c r="BH10" s="109">
        <v>1</v>
      </c>
      <c r="BI10" s="111">
        <f>IFERROR(BH10/BF10,"-")</f>
        <v>0.14285714285714</v>
      </c>
      <c r="BJ10" s="112">
        <v>26000</v>
      </c>
      <c r="BK10" s="113">
        <f>IFERROR(BJ10/BF10,"-")</f>
        <v>3714.2857142857</v>
      </c>
      <c r="BL10" s="114"/>
      <c r="BM10" s="114"/>
      <c r="BN10" s="114">
        <v>1</v>
      </c>
      <c r="BO10" s="116">
        <v>5</v>
      </c>
      <c r="BP10" s="117">
        <f>IF(Q10=0,"",IF(BO10=0,"",(BO10/Q10)))</f>
        <v>0.13513513513514</v>
      </c>
      <c r="BQ10" s="118">
        <v>1</v>
      </c>
      <c r="BR10" s="119">
        <f>IFERROR(BQ10/BO10,"-")</f>
        <v>0.2</v>
      </c>
      <c r="BS10" s="120">
        <v>8000</v>
      </c>
      <c r="BT10" s="121">
        <f>IFERROR(BS10/BO10,"-")</f>
        <v>1600</v>
      </c>
      <c r="BU10" s="122"/>
      <c r="BV10" s="122"/>
      <c r="BW10" s="122">
        <v>1</v>
      </c>
      <c r="BX10" s="123">
        <v>19</v>
      </c>
      <c r="BY10" s="124">
        <f>IF(Q10=0,"",IF(BX10=0,"",(BX10/Q10)))</f>
        <v>0.51351351351351</v>
      </c>
      <c r="BZ10" s="125">
        <v>5</v>
      </c>
      <c r="CA10" s="126">
        <f>IFERROR(BZ10/BX10,"-")</f>
        <v>0.26315789473684</v>
      </c>
      <c r="CB10" s="127">
        <v>1084000</v>
      </c>
      <c r="CC10" s="128">
        <f>IFERROR(CB10/BX10,"-")</f>
        <v>57052.631578947</v>
      </c>
      <c r="CD10" s="129"/>
      <c r="CE10" s="129">
        <v>1</v>
      </c>
      <c r="CF10" s="129">
        <v>4</v>
      </c>
      <c r="CG10" s="130">
        <v>4</v>
      </c>
      <c r="CH10" s="131">
        <f>IF(Q10=0,"",IF(CG10=0,"",(CG10/Q10)))</f>
        <v>0.10810810810811</v>
      </c>
      <c r="CI10" s="132">
        <v>1</v>
      </c>
      <c r="CJ10" s="133">
        <f>IFERROR(CI10/CG10,"-")</f>
        <v>0.25</v>
      </c>
      <c r="CK10" s="134">
        <v>136000</v>
      </c>
      <c r="CL10" s="135">
        <f>IFERROR(CK10/CG10,"-")</f>
        <v>34000</v>
      </c>
      <c r="CM10" s="136"/>
      <c r="CN10" s="136"/>
      <c r="CO10" s="136">
        <v>1</v>
      </c>
      <c r="CP10" s="137">
        <v>6</v>
      </c>
      <c r="CQ10" s="138">
        <v>1182000</v>
      </c>
      <c r="CR10" s="138">
        <v>840000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0.61578947368421</v>
      </c>
      <c r="B11" s="184" t="s">
        <v>76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77</v>
      </c>
      <c r="I11" s="87" t="s">
        <v>63</v>
      </c>
      <c r="J11" s="185" t="s">
        <v>78</v>
      </c>
      <c r="K11" s="176">
        <v>570000</v>
      </c>
      <c r="L11" s="79">
        <v>50</v>
      </c>
      <c r="M11" s="79">
        <v>0</v>
      </c>
      <c r="N11" s="79">
        <v>171</v>
      </c>
      <c r="O11" s="88">
        <v>19</v>
      </c>
      <c r="P11" s="89">
        <v>0</v>
      </c>
      <c r="Q11" s="90">
        <f>O11+P11</f>
        <v>19</v>
      </c>
      <c r="R11" s="80">
        <f>IFERROR(Q11/N11,"-")</f>
        <v>0.11111111111111</v>
      </c>
      <c r="S11" s="79">
        <v>1</v>
      </c>
      <c r="T11" s="79">
        <v>6</v>
      </c>
      <c r="U11" s="80">
        <f>IFERROR(T11/(Q11),"-")</f>
        <v>0.31578947368421</v>
      </c>
      <c r="V11" s="81">
        <f>IFERROR(K11/SUM(Q11:Q16),"-")</f>
        <v>13571.428571429</v>
      </c>
      <c r="W11" s="82">
        <v>3</v>
      </c>
      <c r="X11" s="80">
        <f>IF(Q11=0,"-",W11/Q11)</f>
        <v>0.15789473684211</v>
      </c>
      <c r="Y11" s="181">
        <v>130000</v>
      </c>
      <c r="Z11" s="182">
        <f>IFERROR(Y11/Q11,"-")</f>
        <v>6842.1052631579</v>
      </c>
      <c r="AA11" s="182">
        <f>IFERROR(Y11/W11,"-")</f>
        <v>43333.333333333</v>
      </c>
      <c r="AB11" s="176">
        <f>SUM(Y11:Y16)-SUM(K11:K16)</f>
        <v>-219000</v>
      </c>
      <c r="AC11" s="83">
        <f>SUM(Y11:Y16)/SUM(K11:K16)</f>
        <v>0.61578947368421</v>
      </c>
      <c r="AD11" s="77"/>
      <c r="AE11" s="91">
        <v>1</v>
      </c>
      <c r="AF11" s="92">
        <f>IF(Q11=0,"",IF(AE11=0,"",(AE11/Q11)))</f>
        <v>0.052631578947368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</v>
      </c>
      <c r="AO11" s="98">
        <f>IF(Q11=0,"",IF(AN11=0,"",(AN11/Q11)))</f>
        <v>0.052631578947368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0.052631578947368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4</v>
      </c>
      <c r="BG11" s="110">
        <f>IF(Q11=0,"",IF(BF11=0,"",(BF11/Q11)))</f>
        <v>0.21052631578947</v>
      </c>
      <c r="BH11" s="109">
        <v>1</v>
      </c>
      <c r="BI11" s="111">
        <f>IFERROR(BH11/BF11,"-")</f>
        <v>0.25</v>
      </c>
      <c r="BJ11" s="112">
        <v>5000</v>
      </c>
      <c r="BK11" s="113">
        <f>IFERROR(BJ11/BF11,"-")</f>
        <v>1250</v>
      </c>
      <c r="BL11" s="114">
        <v>1</v>
      </c>
      <c r="BM11" s="114"/>
      <c r="BN11" s="114"/>
      <c r="BO11" s="116">
        <v>10</v>
      </c>
      <c r="BP11" s="117">
        <f>IF(Q11=0,"",IF(BO11=0,"",(BO11/Q11)))</f>
        <v>0.52631578947368</v>
      </c>
      <c r="BQ11" s="118">
        <v>2</v>
      </c>
      <c r="BR11" s="119">
        <f>IFERROR(BQ11/BO11,"-")</f>
        <v>0.2</v>
      </c>
      <c r="BS11" s="120">
        <v>125000</v>
      </c>
      <c r="BT11" s="121">
        <f>IFERROR(BS11/BO11,"-")</f>
        <v>12500</v>
      </c>
      <c r="BU11" s="122"/>
      <c r="BV11" s="122"/>
      <c r="BW11" s="122">
        <v>2</v>
      </c>
      <c r="BX11" s="123">
        <v>2</v>
      </c>
      <c r="BY11" s="124">
        <f>IF(Q11=0,"",IF(BX11=0,"",(BX11/Q11)))</f>
        <v>0.10526315789474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130000</v>
      </c>
      <c r="CR11" s="138">
        <v>90000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59</v>
      </c>
      <c r="F12" s="184" t="s">
        <v>60</v>
      </c>
      <c r="G12" s="184" t="s">
        <v>74</v>
      </c>
      <c r="H12" s="87"/>
      <c r="I12" s="87"/>
      <c r="J12" s="87"/>
      <c r="K12" s="176"/>
      <c r="L12" s="79">
        <v>63</v>
      </c>
      <c r="M12" s="79">
        <v>50</v>
      </c>
      <c r="N12" s="79">
        <v>15</v>
      </c>
      <c r="O12" s="88">
        <v>7</v>
      </c>
      <c r="P12" s="89">
        <v>0</v>
      </c>
      <c r="Q12" s="90">
        <f>O12+P12</f>
        <v>7</v>
      </c>
      <c r="R12" s="80">
        <f>IFERROR(Q12/N12,"-")</f>
        <v>0.46666666666667</v>
      </c>
      <c r="S12" s="79">
        <v>1</v>
      </c>
      <c r="T12" s="79">
        <v>2</v>
      </c>
      <c r="U12" s="80">
        <f>IFERROR(T12/(Q12),"-")</f>
        <v>0.28571428571429</v>
      </c>
      <c r="V12" s="81"/>
      <c r="W12" s="82">
        <v>1</v>
      </c>
      <c r="X12" s="80">
        <f>IF(Q12=0,"-",W12/Q12)</f>
        <v>0.14285714285714</v>
      </c>
      <c r="Y12" s="181">
        <v>62000</v>
      </c>
      <c r="Z12" s="182">
        <f>IFERROR(Y12/Q12,"-")</f>
        <v>8857.1428571429</v>
      </c>
      <c r="AA12" s="182">
        <f>IFERROR(Y12/W12,"-")</f>
        <v>62000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0.14285714285714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0.14285714285714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0.42857142857143</v>
      </c>
      <c r="BQ12" s="118">
        <v>2</v>
      </c>
      <c r="BR12" s="119">
        <f>IFERROR(BQ12/BO12,"-")</f>
        <v>0.66666666666667</v>
      </c>
      <c r="BS12" s="120">
        <v>57000</v>
      </c>
      <c r="BT12" s="121">
        <f>IFERROR(BS12/BO12,"-")</f>
        <v>19000</v>
      </c>
      <c r="BU12" s="122">
        <v>1</v>
      </c>
      <c r="BV12" s="122"/>
      <c r="BW12" s="122">
        <v>1</v>
      </c>
      <c r="BX12" s="123">
        <v>2</v>
      </c>
      <c r="BY12" s="124">
        <f>IF(Q12=0,"",IF(BX12=0,"",(BX12/Q12)))</f>
        <v>0.28571428571429</v>
      </c>
      <c r="BZ12" s="125">
        <v>1</v>
      </c>
      <c r="CA12" s="126">
        <f>IFERROR(BZ12/BX12,"-")</f>
        <v>0.5</v>
      </c>
      <c r="CB12" s="127">
        <v>10000</v>
      </c>
      <c r="CC12" s="128">
        <f>IFERROR(CB12/BX12,"-")</f>
        <v>5000</v>
      </c>
      <c r="CD12" s="129"/>
      <c r="CE12" s="129">
        <v>1</v>
      </c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62000</v>
      </c>
      <c r="CR12" s="138">
        <v>54000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81</v>
      </c>
      <c r="F13" s="184" t="s">
        <v>82</v>
      </c>
      <c r="G13" s="184" t="s">
        <v>61</v>
      </c>
      <c r="H13" s="87" t="s">
        <v>83</v>
      </c>
      <c r="I13" s="87" t="s">
        <v>84</v>
      </c>
      <c r="J13" s="185" t="s">
        <v>78</v>
      </c>
      <c r="K13" s="176"/>
      <c r="L13" s="79">
        <v>9</v>
      </c>
      <c r="M13" s="79">
        <v>0</v>
      </c>
      <c r="N13" s="79">
        <v>48</v>
      </c>
      <c r="O13" s="88">
        <v>4</v>
      </c>
      <c r="P13" s="89">
        <v>0</v>
      </c>
      <c r="Q13" s="90">
        <f>O13+P13</f>
        <v>4</v>
      </c>
      <c r="R13" s="80">
        <f>IFERROR(Q13/N13,"-")</f>
        <v>0.083333333333333</v>
      </c>
      <c r="S13" s="79">
        <v>1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3000</v>
      </c>
      <c r="Z13" s="182">
        <f>IFERROR(Y13/Q13,"-")</f>
        <v>750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>
        <v>1</v>
      </c>
      <c r="BR13" s="119">
        <f>IFERROR(BQ13/BO13,"-")</f>
        <v>0.5</v>
      </c>
      <c r="BS13" s="120">
        <v>3000</v>
      </c>
      <c r="BT13" s="121">
        <f>IFERROR(BS13/BO13,"-")</f>
        <v>1500</v>
      </c>
      <c r="BU13" s="122">
        <v>1</v>
      </c>
      <c r="BV13" s="122"/>
      <c r="BW13" s="122"/>
      <c r="BX13" s="123">
        <v>1</v>
      </c>
      <c r="BY13" s="124">
        <f>IF(Q13=0,"",IF(BX13=0,"",(BX13/Q13)))</f>
        <v>0.25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3000</v>
      </c>
      <c r="CR13" s="138">
        <v>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81</v>
      </c>
      <c r="F14" s="184" t="s">
        <v>82</v>
      </c>
      <c r="G14" s="184" t="s">
        <v>74</v>
      </c>
      <c r="H14" s="87"/>
      <c r="I14" s="87"/>
      <c r="J14" s="87"/>
      <c r="K14" s="176"/>
      <c r="L14" s="79">
        <v>41</v>
      </c>
      <c r="M14" s="79">
        <v>23</v>
      </c>
      <c r="N14" s="79">
        <v>8</v>
      </c>
      <c r="O14" s="88">
        <v>5</v>
      </c>
      <c r="P14" s="89">
        <v>0</v>
      </c>
      <c r="Q14" s="90">
        <f>O14+P14</f>
        <v>5</v>
      </c>
      <c r="R14" s="80">
        <f>IFERROR(Q14/N14,"-")</f>
        <v>0.625</v>
      </c>
      <c r="S14" s="79">
        <v>1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0.2</v>
      </c>
      <c r="Y14" s="181">
        <v>35000</v>
      </c>
      <c r="Z14" s="182">
        <f>IFERROR(Y14/Q14,"-")</f>
        <v>7000</v>
      </c>
      <c r="AA14" s="182">
        <f>IFERROR(Y14/W14,"-")</f>
        <v>35000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0.4</v>
      </c>
      <c r="BQ14" s="118">
        <v>1</v>
      </c>
      <c r="BR14" s="119">
        <f>IFERROR(BQ14/BO14,"-")</f>
        <v>0.5</v>
      </c>
      <c r="BS14" s="120">
        <v>30000</v>
      </c>
      <c r="BT14" s="121">
        <f>IFERROR(BS14/BO14,"-")</f>
        <v>15000</v>
      </c>
      <c r="BU14" s="122">
        <v>1</v>
      </c>
      <c r="BV14" s="122"/>
      <c r="BW14" s="122"/>
      <c r="BX14" s="123">
        <v>3</v>
      </c>
      <c r="BY14" s="124">
        <f>IF(Q14=0,"",IF(BX14=0,"",(BX14/Q14)))</f>
        <v>0.6</v>
      </c>
      <c r="BZ14" s="125">
        <v>1</v>
      </c>
      <c r="CA14" s="126">
        <f>IFERROR(BZ14/BX14,"-")</f>
        <v>0.33333333333333</v>
      </c>
      <c r="CB14" s="127">
        <v>65000</v>
      </c>
      <c r="CC14" s="128">
        <f>IFERROR(CB14/BX14,"-")</f>
        <v>21666.666666667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35000</v>
      </c>
      <c r="CR14" s="138">
        <v>65000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89</v>
      </c>
      <c r="H15" s="87" t="s">
        <v>83</v>
      </c>
      <c r="I15" s="87" t="s">
        <v>84</v>
      </c>
      <c r="J15" s="185" t="s">
        <v>90</v>
      </c>
      <c r="K15" s="176"/>
      <c r="L15" s="79">
        <v>10</v>
      </c>
      <c r="M15" s="79">
        <v>0</v>
      </c>
      <c r="N15" s="79">
        <v>28</v>
      </c>
      <c r="O15" s="88">
        <v>1</v>
      </c>
      <c r="P15" s="89">
        <v>0</v>
      </c>
      <c r="Q15" s="90">
        <f>O15+P15</f>
        <v>1</v>
      </c>
      <c r="R15" s="80">
        <f>IFERROR(Q15/N15,"-")</f>
        <v>0.035714285714286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91</v>
      </c>
      <c r="C16" s="184" t="s">
        <v>58</v>
      </c>
      <c r="D16" s="184"/>
      <c r="E16" s="184" t="s">
        <v>87</v>
      </c>
      <c r="F16" s="184" t="s">
        <v>88</v>
      </c>
      <c r="G16" s="184" t="s">
        <v>74</v>
      </c>
      <c r="H16" s="87"/>
      <c r="I16" s="87"/>
      <c r="J16" s="87"/>
      <c r="K16" s="176"/>
      <c r="L16" s="79">
        <v>28</v>
      </c>
      <c r="M16" s="79">
        <v>22</v>
      </c>
      <c r="N16" s="79">
        <v>5</v>
      </c>
      <c r="O16" s="88">
        <v>6</v>
      </c>
      <c r="P16" s="89">
        <v>0</v>
      </c>
      <c r="Q16" s="90">
        <f>O16+P16</f>
        <v>6</v>
      </c>
      <c r="R16" s="80">
        <f>IFERROR(Q16/N16,"-")</f>
        <v>1.2</v>
      </c>
      <c r="S16" s="79">
        <v>1</v>
      </c>
      <c r="T16" s="79">
        <v>1</v>
      </c>
      <c r="U16" s="80">
        <f>IFERROR(T16/(Q16),"-")</f>
        <v>0.16666666666667</v>
      </c>
      <c r="V16" s="81"/>
      <c r="W16" s="82">
        <v>2</v>
      </c>
      <c r="X16" s="80">
        <f>IF(Q16=0,"-",W16/Q16)</f>
        <v>0.33333333333333</v>
      </c>
      <c r="Y16" s="181">
        <v>121000</v>
      </c>
      <c r="Z16" s="182">
        <f>IFERROR(Y16/Q16,"-")</f>
        <v>20166.666666667</v>
      </c>
      <c r="AA16" s="182">
        <f>IFERROR(Y16/W16,"-")</f>
        <v>60500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3</v>
      </c>
      <c r="BY16" s="124">
        <f>IF(Q16=0,"",IF(BX16=0,"",(BX16/Q16)))</f>
        <v>0.5</v>
      </c>
      <c r="BZ16" s="125">
        <v>2</v>
      </c>
      <c r="CA16" s="126">
        <f>IFERROR(BZ16/BX16,"-")</f>
        <v>0.66666666666667</v>
      </c>
      <c r="CB16" s="127">
        <v>309000</v>
      </c>
      <c r="CC16" s="128">
        <f>IFERROR(CB16/BX16,"-")</f>
        <v>103000</v>
      </c>
      <c r="CD16" s="129"/>
      <c r="CE16" s="129"/>
      <c r="CF16" s="129">
        <v>2</v>
      </c>
      <c r="CG16" s="130">
        <v>1</v>
      </c>
      <c r="CH16" s="131">
        <f>IF(Q16=0,"",IF(CG16=0,"",(CG16/Q16)))</f>
        <v>0.16666666666667</v>
      </c>
      <c r="CI16" s="132">
        <v>1</v>
      </c>
      <c r="CJ16" s="133">
        <f>IFERROR(CI16/CG16,"-")</f>
        <v>1</v>
      </c>
      <c r="CK16" s="134">
        <v>6000</v>
      </c>
      <c r="CL16" s="135">
        <f>IFERROR(CK16/CG16,"-")</f>
        <v>6000</v>
      </c>
      <c r="CM16" s="136">
        <v>1</v>
      </c>
      <c r="CN16" s="136"/>
      <c r="CO16" s="136"/>
      <c r="CP16" s="137">
        <v>2</v>
      </c>
      <c r="CQ16" s="138">
        <v>121000</v>
      </c>
      <c r="CR16" s="138">
        <v>199000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0.20769230769231</v>
      </c>
      <c r="B17" s="184" t="s">
        <v>92</v>
      </c>
      <c r="C17" s="184" t="s">
        <v>58</v>
      </c>
      <c r="D17" s="184"/>
      <c r="E17" s="184" t="s">
        <v>59</v>
      </c>
      <c r="F17" s="184" t="s">
        <v>60</v>
      </c>
      <c r="G17" s="184" t="s">
        <v>89</v>
      </c>
      <c r="H17" s="87" t="s">
        <v>93</v>
      </c>
      <c r="I17" s="87" t="s">
        <v>94</v>
      </c>
      <c r="J17" s="87" t="s">
        <v>95</v>
      </c>
      <c r="K17" s="176">
        <v>520000</v>
      </c>
      <c r="L17" s="79">
        <v>30</v>
      </c>
      <c r="M17" s="79">
        <v>0</v>
      </c>
      <c r="N17" s="79">
        <v>108</v>
      </c>
      <c r="O17" s="88">
        <v>11</v>
      </c>
      <c r="P17" s="89">
        <v>0</v>
      </c>
      <c r="Q17" s="90">
        <f>O17+P17</f>
        <v>11</v>
      </c>
      <c r="R17" s="80">
        <f>IFERROR(Q17/N17,"-")</f>
        <v>0.10185185185185</v>
      </c>
      <c r="S17" s="79">
        <v>0</v>
      </c>
      <c r="T17" s="79">
        <v>4</v>
      </c>
      <c r="U17" s="80">
        <f>IFERROR(T17/(Q17),"-")</f>
        <v>0.36363636363636</v>
      </c>
      <c r="V17" s="81">
        <f>IFERROR(K17/SUM(Q17:Q21),"-")</f>
        <v>14444.444444444</v>
      </c>
      <c r="W17" s="82">
        <v>2</v>
      </c>
      <c r="X17" s="80">
        <f>IF(Q17=0,"-",W17/Q17)</f>
        <v>0.18181818181818</v>
      </c>
      <c r="Y17" s="181">
        <v>34000</v>
      </c>
      <c r="Z17" s="182">
        <f>IFERROR(Y17/Q17,"-")</f>
        <v>3090.9090909091</v>
      </c>
      <c r="AA17" s="182">
        <f>IFERROR(Y17/W17,"-")</f>
        <v>17000</v>
      </c>
      <c r="AB17" s="176">
        <f>SUM(Y17:Y21)-SUM(K17:K21)</f>
        <v>-412000</v>
      </c>
      <c r="AC17" s="83">
        <f>SUM(Y17:Y21)/SUM(K17:K21)</f>
        <v>0.20769230769231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4</v>
      </c>
      <c r="BG17" s="110">
        <f>IF(Q17=0,"",IF(BF17=0,"",(BF17/Q17)))</f>
        <v>0.36363636363636</v>
      </c>
      <c r="BH17" s="109">
        <v>2</v>
      </c>
      <c r="BI17" s="111">
        <f>IFERROR(BH17/BF17,"-")</f>
        <v>0.5</v>
      </c>
      <c r="BJ17" s="112">
        <v>34000</v>
      </c>
      <c r="BK17" s="113">
        <f>IFERROR(BJ17/BF17,"-")</f>
        <v>8500</v>
      </c>
      <c r="BL17" s="114">
        <v>1</v>
      </c>
      <c r="BM17" s="114"/>
      <c r="BN17" s="114">
        <v>1</v>
      </c>
      <c r="BO17" s="116">
        <v>3</v>
      </c>
      <c r="BP17" s="117">
        <f>IF(Q17=0,"",IF(BO17=0,"",(BO17/Q17)))</f>
        <v>0.27272727272727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4</v>
      </c>
      <c r="BY17" s="124">
        <f>IF(Q17=0,"",IF(BX17=0,"",(BX17/Q17)))</f>
        <v>0.36363636363636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34000</v>
      </c>
      <c r="CR17" s="138">
        <v>31000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81</v>
      </c>
      <c r="F18" s="184" t="s">
        <v>82</v>
      </c>
      <c r="G18" s="184" t="s">
        <v>89</v>
      </c>
      <c r="H18" s="87" t="s">
        <v>93</v>
      </c>
      <c r="I18" s="87" t="s">
        <v>94</v>
      </c>
      <c r="J18" s="87" t="s">
        <v>64</v>
      </c>
      <c r="K18" s="176"/>
      <c r="L18" s="79">
        <v>16</v>
      </c>
      <c r="M18" s="79">
        <v>0</v>
      </c>
      <c r="N18" s="79">
        <v>50</v>
      </c>
      <c r="O18" s="88">
        <v>2</v>
      </c>
      <c r="P18" s="89">
        <v>0</v>
      </c>
      <c r="Q18" s="90">
        <f>O18+P18</f>
        <v>2</v>
      </c>
      <c r="R18" s="80">
        <f>IFERROR(Q18/N18,"-")</f>
        <v>0.04</v>
      </c>
      <c r="S18" s="79">
        <v>0</v>
      </c>
      <c r="T18" s="79">
        <v>1</v>
      </c>
      <c r="U18" s="80">
        <f>IFERROR(T18/(Q18),"-")</f>
        <v>0.5</v>
      </c>
      <c r="V18" s="81"/>
      <c r="W18" s="82">
        <v>1</v>
      </c>
      <c r="X18" s="80">
        <f>IF(Q18=0,"-",W18/Q18)</f>
        <v>0.5</v>
      </c>
      <c r="Y18" s="181">
        <v>5000</v>
      </c>
      <c r="Z18" s="182">
        <f>IFERROR(Y18/Q18,"-")</f>
        <v>2500</v>
      </c>
      <c r="AA18" s="182">
        <f>IFERROR(Y18/W18,"-")</f>
        <v>5000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>
        <v>1</v>
      </c>
      <c r="CH18" s="131">
        <f>IF(Q18=0,"",IF(CG18=0,"",(CG18/Q18)))</f>
        <v>0.5</v>
      </c>
      <c r="CI18" s="132">
        <v>1</v>
      </c>
      <c r="CJ18" s="133">
        <f>IFERROR(CI18/CG18,"-")</f>
        <v>1</v>
      </c>
      <c r="CK18" s="134">
        <v>5000</v>
      </c>
      <c r="CL18" s="135">
        <f>IFERROR(CK18/CG18,"-")</f>
        <v>5000</v>
      </c>
      <c r="CM18" s="136">
        <v>1</v>
      </c>
      <c r="CN18" s="136"/>
      <c r="CO18" s="136"/>
      <c r="CP18" s="137">
        <v>1</v>
      </c>
      <c r="CQ18" s="138">
        <v>5000</v>
      </c>
      <c r="CR18" s="138">
        <v>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87</v>
      </c>
      <c r="F19" s="184" t="s">
        <v>88</v>
      </c>
      <c r="G19" s="184" t="s">
        <v>89</v>
      </c>
      <c r="H19" s="87" t="s">
        <v>93</v>
      </c>
      <c r="I19" s="87" t="s">
        <v>94</v>
      </c>
      <c r="J19" s="185" t="s">
        <v>67</v>
      </c>
      <c r="K19" s="176"/>
      <c r="L19" s="79">
        <v>6</v>
      </c>
      <c r="M19" s="79">
        <v>0</v>
      </c>
      <c r="N19" s="79">
        <v>43</v>
      </c>
      <c r="O19" s="88">
        <v>1</v>
      </c>
      <c r="P19" s="89">
        <v>0</v>
      </c>
      <c r="Q19" s="90">
        <f>O19+P19</f>
        <v>1</v>
      </c>
      <c r="R19" s="80">
        <f>IFERROR(Q19/N19,"-")</f>
        <v>0.023255813953488</v>
      </c>
      <c r="S19" s="79">
        <v>0</v>
      </c>
      <c r="T19" s="79">
        <v>1</v>
      </c>
      <c r="U19" s="80">
        <f>IFERROR(T19/(Q19),"-")</f>
        <v>1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1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98</v>
      </c>
      <c r="C20" s="184" t="s">
        <v>58</v>
      </c>
      <c r="D20" s="184"/>
      <c r="E20" s="184" t="s">
        <v>99</v>
      </c>
      <c r="F20" s="184" t="s">
        <v>100</v>
      </c>
      <c r="G20" s="184" t="s">
        <v>89</v>
      </c>
      <c r="H20" s="87" t="s">
        <v>93</v>
      </c>
      <c r="I20" s="87" t="s">
        <v>94</v>
      </c>
      <c r="J20" s="87" t="s">
        <v>101</v>
      </c>
      <c r="K20" s="176"/>
      <c r="L20" s="79">
        <v>9</v>
      </c>
      <c r="M20" s="79">
        <v>0</v>
      </c>
      <c r="N20" s="79">
        <v>47</v>
      </c>
      <c r="O20" s="88">
        <v>1</v>
      </c>
      <c r="P20" s="89">
        <v>1</v>
      </c>
      <c r="Q20" s="90">
        <f>O20+P20</f>
        <v>2</v>
      </c>
      <c r="R20" s="80">
        <f>IFERROR(Q20/N20,"-")</f>
        <v>0.042553191489362</v>
      </c>
      <c r="S20" s="79">
        <v>0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2</v>
      </c>
      <c r="BP20" s="117">
        <f>IF(Q20=0,"",IF(BO20=0,"",(BO20/Q20)))</f>
        <v>1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102</v>
      </c>
      <c r="C21" s="184" t="s">
        <v>58</v>
      </c>
      <c r="D21" s="184"/>
      <c r="E21" s="184" t="s">
        <v>73</v>
      </c>
      <c r="F21" s="184" t="s">
        <v>73</v>
      </c>
      <c r="G21" s="184" t="s">
        <v>74</v>
      </c>
      <c r="H21" s="87" t="s">
        <v>75</v>
      </c>
      <c r="I21" s="87"/>
      <c r="J21" s="87"/>
      <c r="K21" s="176"/>
      <c r="L21" s="79">
        <v>94</v>
      </c>
      <c r="M21" s="79">
        <v>62</v>
      </c>
      <c r="N21" s="79">
        <v>28</v>
      </c>
      <c r="O21" s="88">
        <v>20</v>
      </c>
      <c r="P21" s="89">
        <v>0</v>
      </c>
      <c r="Q21" s="90">
        <f>O21+P21</f>
        <v>20</v>
      </c>
      <c r="R21" s="80">
        <f>IFERROR(Q21/N21,"-")</f>
        <v>0.71428571428571</v>
      </c>
      <c r="S21" s="79">
        <v>2</v>
      </c>
      <c r="T21" s="79">
        <v>2</v>
      </c>
      <c r="U21" s="80">
        <f>IFERROR(T21/(Q21),"-")</f>
        <v>0.1</v>
      </c>
      <c r="V21" s="81"/>
      <c r="W21" s="82">
        <v>4</v>
      </c>
      <c r="X21" s="80">
        <f>IF(Q21=0,"-",W21/Q21)</f>
        <v>0.2</v>
      </c>
      <c r="Y21" s="181">
        <v>69000</v>
      </c>
      <c r="Z21" s="182">
        <f>IFERROR(Y21/Q21,"-")</f>
        <v>3450</v>
      </c>
      <c r="AA21" s="182">
        <f>IFERROR(Y21/W21,"-")</f>
        <v>17250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0.05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10</v>
      </c>
      <c r="BP21" s="117">
        <f>IF(Q21=0,"",IF(BO21=0,"",(BO21/Q21)))</f>
        <v>0.5</v>
      </c>
      <c r="BQ21" s="118">
        <v>3</v>
      </c>
      <c r="BR21" s="119">
        <f>IFERROR(BQ21/BO21,"-")</f>
        <v>0.3</v>
      </c>
      <c r="BS21" s="120">
        <v>43000</v>
      </c>
      <c r="BT21" s="121">
        <f>IFERROR(BS21/BO21,"-")</f>
        <v>4300</v>
      </c>
      <c r="BU21" s="122"/>
      <c r="BV21" s="122"/>
      <c r="BW21" s="122">
        <v>3</v>
      </c>
      <c r="BX21" s="123">
        <v>6</v>
      </c>
      <c r="BY21" s="124">
        <f>IF(Q21=0,"",IF(BX21=0,"",(BX21/Q21)))</f>
        <v>0.3</v>
      </c>
      <c r="BZ21" s="125">
        <v>1</v>
      </c>
      <c r="CA21" s="126">
        <f>IFERROR(BZ21/BX21,"-")</f>
        <v>0.16666666666667</v>
      </c>
      <c r="CB21" s="127">
        <v>16000</v>
      </c>
      <c r="CC21" s="128">
        <f>IFERROR(CB21/BX21,"-")</f>
        <v>2666.6666666667</v>
      </c>
      <c r="CD21" s="129"/>
      <c r="CE21" s="129"/>
      <c r="CF21" s="129">
        <v>1</v>
      </c>
      <c r="CG21" s="130">
        <v>3</v>
      </c>
      <c r="CH21" s="131">
        <f>IF(Q21=0,"",IF(CG21=0,"",(CG21/Q21)))</f>
        <v>0.15</v>
      </c>
      <c r="CI21" s="132">
        <v>1</v>
      </c>
      <c r="CJ21" s="133">
        <f>IFERROR(CI21/CG21,"-")</f>
        <v>0.33333333333333</v>
      </c>
      <c r="CK21" s="134">
        <v>10000</v>
      </c>
      <c r="CL21" s="135">
        <f>IFERROR(CK21/CG21,"-")</f>
        <v>3333.3333333333</v>
      </c>
      <c r="CM21" s="136">
        <v>1</v>
      </c>
      <c r="CN21" s="136"/>
      <c r="CO21" s="136"/>
      <c r="CP21" s="137">
        <v>4</v>
      </c>
      <c r="CQ21" s="138">
        <v>69000</v>
      </c>
      <c r="CR21" s="138">
        <v>20000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0.97881333333333</v>
      </c>
      <c r="B22" s="184" t="s">
        <v>103</v>
      </c>
      <c r="C22" s="184" t="s">
        <v>58</v>
      </c>
      <c r="D22" s="184"/>
      <c r="E22" s="184" t="s">
        <v>104</v>
      </c>
      <c r="F22" s="184" t="s">
        <v>105</v>
      </c>
      <c r="G22" s="184" t="s">
        <v>89</v>
      </c>
      <c r="H22" s="87" t="s">
        <v>77</v>
      </c>
      <c r="I22" s="87" t="s">
        <v>106</v>
      </c>
      <c r="J22" s="87" t="s">
        <v>107</v>
      </c>
      <c r="K22" s="176">
        <v>375000</v>
      </c>
      <c r="L22" s="79">
        <v>1</v>
      </c>
      <c r="M22" s="79">
        <v>0</v>
      </c>
      <c r="N22" s="79">
        <v>18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>
        <f>IFERROR(K22/SUM(Q22:Q29),"-")</f>
        <v>10135.135135135</v>
      </c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>
        <f>SUM(Y22:Y29)-SUM(K22:K29)</f>
        <v>-7945</v>
      </c>
      <c r="AC22" s="83">
        <f>SUM(Y22:Y29)/SUM(K22:K29)</f>
        <v>0.97881333333333</v>
      </c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108</v>
      </c>
      <c r="C23" s="184" t="s">
        <v>58</v>
      </c>
      <c r="D23" s="184"/>
      <c r="E23" s="184" t="s">
        <v>109</v>
      </c>
      <c r="F23" s="184" t="s">
        <v>110</v>
      </c>
      <c r="G23" s="184" t="s">
        <v>89</v>
      </c>
      <c r="H23" s="87"/>
      <c r="I23" s="87" t="s">
        <v>106</v>
      </c>
      <c r="J23" s="87" t="s">
        <v>111</v>
      </c>
      <c r="K23" s="176"/>
      <c r="L23" s="79">
        <v>9</v>
      </c>
      <c r="M23" s="79">
        <v>0</v>
      </c>
      <c r="N23" s="79">
        <v>54</v>
      </c>
      <c r="O23" s="88">
        <v>4</v>
      </c>
      <c r="P23" s="89">
        <v>0</v>
      </c>
      <c r="Q23" s="90">
        <f>O23+P23</f>
        <v>4</v>
      </c>
      <c r="R23" s="80">
        <f>IFERROR(Q23/N23,"-")</f>
        <v>0.074074074074074</v>
      </c>
      <c r="S23" s="79">
        <v>0</v>
      </c>
      <c r="T23" s="79">
        <v>1</v>
      </c>
      <c r="U23" s="80">
        <f>IFERROR(T23/(Q23),"-")</f>
        <v>0.25</v>
      </c>
      <c r="V23" s="81"/>
      <c r="W23" s="82">
        <v>1</v>
      </c>
      <c r="X23" s="80">
        <f>IF(Q23=0,"-",W23/Q23)</f>
        <v>0.25</v>
      </c>
      <c r="Y23" s="181">
        <v>10000</v>
      </c>
      <c r="Z23" s="182">
        <f>IFERROR(Y23/Q23,"-")</f>
        <v>2500</v>
      </c>
      <c r="AA23" s="182">
        <f>IFERROR(Y23/W23,"-")</f>
        <v>10000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2</v>
      </c>
      <c r="BP23" s="117">
        <f>IF(Q23=0,"",IF(BO23=0,"",(BO23/Q23)))</f>
        <v>0.5</v>
      </c>
      <c r="BQ23" s="118">
        <v>1</v>
      </c>
      <c r="BR23" s="119">
        <f>IFERROR(BQ23/BO23,"-")</f>
        <v>0.5</v>
      </c>
      <c r="BS23" s="120">
        <v>10000</v>
      </c>
      <c r="BT23" s="121">
        <f>IFERROR(BS23/BO23,"-")</f>
        <v>5000</v>
      </c>
      <c r="BU23" s="122"/>
      <c r="BV23" s="122">
        <v>1</v>
      </c>
      <c r="BW23" s="122"/>
      <c r="BX23" s="123">
        <v>2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10000</v>
      </c>
      <c r="CR23" s="138">
        <v>10000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112</v>
      </c>
      <c r="C24" s="184" t="s">
        <v>58</v>
      </c>
      <c r="D24" s="184"/>
      <c r="E24" s="184" t="s">
        <v>113</v>
      </c>
      <c r="F24" s="184" t="s">
        <v>114</v>
      </c>
      <c r="G24" s="184" t="s">
        <v>89</v>
      </c>
      <c r="H24" s="87"/>
      <c r="I24" s="87" t="s">
        <v>106</v>
      </c>
      <c r="J24" s="87" t="s">
        <v>115</v>
      </c>
      <c r="K24" s="176"/>
      <c r="L24" s="79">
        <v>3</v>
      </c>
      <c r="M24" s="79">
        <v>0</v>
      </c>
      <c r="N24" s="79">
        <v>27</v>
      </c>
      <c r="O24" s="88">
        <v>1</v>
      </c>
      <c r="P24" s="89">
        <v>0</v>
      </c>
      <c r="Q24" s="90">
        <f>O24+P24</f>
        <v>1</v>
      </c>
      <c r="R24" s="80">
        <f>IFERROR(Q24/N24,"-")</f>
        <v>0.037037037037037</v>
      </c>
      <c r="S24" s="79">
        <v>0</v>
      </c>
      <c r="T24" s="79">
        <v>0</v>
      </c>
      <c r="U24" s="80">
        <f>IFERROR(T24/(Q24),"-")</f>
        <v>0</v>
      </c>
      <c r="V24" s="81"/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>
        <v>1</v>
      </c>
      <c r="CH24" s="131">
        <f>IF(Q24=0,"",IF(CG24=0,"",(CG24/Q24)))</f>
        <v>1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116</v>
      </c>
      <c r="C25" s="184" t="s">
        <v>58</v>
      </c>
      <c r="D25" s="184"/>
      <c r="E25" s="184" t="s">
        <v>73</v>
      </c>
      <c r="F25" s="184" t="s">
        <v>73</v>
      </c>
      <c r="G25" s="184" t="s">
        <v>74</v>
      </c>
      <c r="H25" s="87"/>
      <c r="I25" s="87"/>
      <c r="J25" s="87"/>
      <c r="K25" s="176"/>
      <c r="L25" s="79">
        <v>69</v>
      </c>
      <c r="M25" s="79">
        <v>49</v>
      </c>
      <c r="N25" s="79">
        <v>23</v>
      </c>
      <c r="O25" s="88">
        <v>9</v>
      </c>
      <c r="P25" s="89">
        <v>0</v>
      </c>
      <c r="Q25" s="90">
        <f>O25+P25</f>
        <v>9</v>
      </c>
      <c r="R25" s="80">
        <f>IFERROR(Q25/N25,"-")</f>
        <v>0.39130434782609</v>
      </c>
      <c r="S25" s="79">
        <v>3</v>
      </c>
      <c r="T25" s="79">
        <v>3</v>
      </c>
      <c r="U25" s="80">
        <f>IFERROR(T25/(Q25),"-")</f>
        <v>0.33333333333333</v>
      </c>
      <c r="V25" s="81"/>
      <c r="W25" s="82">
        <v>3</v>
      </c>
      <c r="X25" s="80">
        <f>IF(Q25=0,"-",W25/Q25)</f>
        <v>0.33333333333333</v>
      </c>
      <c r="Y25" s="181">
        <v>134055</v>
      </c>
      <c r="Z25" s="182">
        <f>IFERROR(Y25/Q25,"-")</f>
        <v>14895</v>
      </c>
      <c r="AA25" s="182">
        <f>IFERROR(Y25/W25,"-")</f>
        <v>44685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3</v>
      </c>
      <c r="BP25" s="117">
        <f>IF(Q25=0,"",IF(BO25=0,"",(BO25/Q25)))</f>
        <v>0.33333333333333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4</v>
      </c>
      <c r="BY25" s="124">
        <f>IF(Q25=0,"",IF(BX25=0,"",(BX25/Q25)))</f>
        <v>0.44444444444444</v>
      </c>
      <c r="BZ25" s="125">
        <v>2</v>
      </c>
      <c r="CA25" s="126">
        <f>IFERROR(BZ25/BX25,"-")</f>
        <v>0.5</v>
      </c>
      <c r="CB25" s="127">
        <v>131000</v>
      </c>
      <c r="CC25" s="128">
        <f>IFERROR(CB25/BX25,"-")</f>
        <v>32750</v>
      </c>
      <c r="CD25" s="129"/>
      <c r="CE25" s="129"/>
      <c r="CF25" s="129">
        <v>2</v>
      </c>
      <c r="CG25" s="130">
        <v>2</v>
      </c>
      <c r="CH25" s="131">
        <f>IF(Q25=0,"",IF(CG25=0,"",(CG25/Q25)))</f>
        <v>0.22222222222222</v>
      </c>
      <c r="CI25" s="132">
        <v>1</v>
      </c>
      <c r="CJ25" s="133">
        <f>IFERROR(CI25/CG25,"-")</f>
        <v>0.5</v>
      </c>
      <c r="CK25" s="134">
        <v>3000</v>
      </c>
      <c r="CL25" s="135">
        <f>IFERROR(CK25/CG25,"-")</f>
        <v>1500</v>
      </c>
      <c r="CM25" s="136">
        <v>1</v>
      </c>
      <c r="CN25" s="136"/>
      <c r="CO25" s="136"/>
      <c r="CP25" s="137">
        <v>3</v>
      </c>
      <c r="CQ25" s="138">
        <v>134055</v>
      </c>
      <c r="CR25" s="138">
        <v>98000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117</v>
      </c>
      <c r="C26" s="184" t="s">
        <v>58</v>
      </c>
      <c r="D26" s="184"/>
      <c r="E26" s="184" t="s">
        <v>104</v>
      </c>
      <c r="F26" s="184" t="s">
        <v>105</v>
      </c>
      <c r="G26" s="184" t="s">
        <v>89</v>
      </c>
      <c r="H26" s="87" t="s">
        <v>83</v>
      </c>
      <c r="I26" s="87" t="s">
        <v>106</v>
      </c>
      <c r="J26" s="87" t="s">
        <v>107</v>
      </c>
      <c r="K26" s="176"/>
      <c r="L26" s="79">
        <v>13</v>
      </c>
      <c r="M26" s="79">
        <v>0</v>
      </c>
      <c r="N26" s="79">
        <v>48</v>
      </c>
      <c r="O26" s="88">
        <v>5</v>
      </c>
      <c r="P26" s="89">
        <v>0</v>
      </c>
      <c r="Q26" s="90">
        <f>O26+P26</f>
        <v>5</v>
      </c>
      <c r="R26" s="80">
        <f>IFERROR(Q26/N26,"-")</f>
        <v>0.10416666666667</v>
      </c>
      <c r="S26" s="79">
        <v>1</v>
      </c>
      <c r="T26" s="79">
        <v>1</v>
      </c>
      <c r="U26" s="80">
        <f>IFERROR(T26/(Q26),"-")</f>
        <v>0.2</v>
      </c>
      <c r="V26" s="81"/>
      <c r="W26" s="82">
        <v>0</v>
      </c>
      <c r="X26" s="80">
        <f>IF(Q26=0,"-",W26/Q26)</f>
        <v>0</v>
      </c>
      <c r="Y26" s="181">
        <v>3000</v>
      </c>
      <c r="Z26" s="182">
        <f>IFERROR(Y26/Q26,"-")</f>
        <v>600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3</v>
      </c>
      <c r="BP26" s="117">
        <f>IF(Q26=0,"",IF(BO26=0,"",(BO26/Q26)))</f>
        <v>0.6</v>
      </c>
      <c r="BQ26" s="118">
        <v>1</v>
      </c>
      <c r="BR26" s="119">
        <f>IFERROR(BQ26/BO26,"-")</f>
        <v>0.33333333333333</v>
      </c>
      <c r="BS26" s="120">
        <v>3000</v>
      </c>
      <c r="BT26" s="121">
        <f>IFERROR(BS26/BO26,"-")</f>
        <v>1000</v>
      </c>
      <c r="BU26" s="122">
        <v>1</v>
      </c>
      <c r="BV26" s="122"/>
      <c r="BW26" s="122"/>
      <c r="BX26" s="123">
        <v>2</v>
      </c>
      <c r="BY26" s="124">
        <f>IF(Q26=0,"",IF(BX26=0,"",(BX26/Q26)))</f>
        <v>0.4</v>
      </c>
      <c r="BZ26" s="125">
        <v>1</v>
      </c>
      <c r="CA26" s="126">
        <f>IFERROR(BZ26/BX26,"-")</f>
        <v>0.5</v>
      </c>
      <c r="CB26" s="127">
        <v>6000</v>
      </c>
      <c r="CC26" s="128">
        <f>IFERROR(CB26/BX26,"-")</f>
        <v>3000</v>
      </c>
      <c r="CD26" s="129"/>
      <c r="CE26" s="129">
        <v>1</v>
      </c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3000</v>
      </c>
      <c r="CR26" s="138">
        <v>6000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118</v>
      </c>
      <c r="C27" s="184" t="s">
        <v>58</v>
      </c>
      <c r="D27" s="184"/>
      <c r="E27" s="184" t="s">
        <v>109</v>
      </c>
      <c r="F27" s="184" t="s">
        <v>119</v>
      </c>
      <c r="G27" s="184" t="s">
        <v>89</v>
      </c>
      <c r="H27" s="87"/>
      <c r="I27" s="87" t="s">
        <v>106</v>
      </c>
      <c r="J27" s="87" t="s">
        <v>111</v>
      </c>
      <c r="K27" s="176"/>
      <c r="L27" s="79">
        <v>12</v>
      </c>
      <c r="M27" s="79">
        <v>0</v>
      </c>
      <c r="N27" s="79">
        <v>66</v>
      </c>
      <c r="O27" s="88">
        <v>4</v>
      </c>
      <c r="P27" s="89">
        <v>0</v>
      </c>
      <c r="Q27" s="90">
        <f>O27+P27</f>
        <v>4</v>
      </c>
      <c r="R27" s="80">
        <f>IFERROR(Q27/N27,"-")</f>
        <v>0.060606060606061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2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0.25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120</v>
      </c>
      <c r="C28" s="184" t="s">
        <v>58</v>
      </c>
      <c r="D28" s="184"/>
      <c r="E28" s="184" t="s">
        <v>113</v>
      </c>
      <c r="F28" s="184" t="s">
        <v>114</v>
      </c>
      <c r="G28" s="184" t="s">
        <v>89</v>
      </c>
      <c r="H28" s="87"/>
      <c r="I28" s="87" t="s">
        <v>106</v>
      </c>
      <c r="J28" s="87" t="s">
        <v>115</v>
      </c>
      <c r="K28" s="176"/>
      <c r="L28" s="79">
        <v>2</v>
      </c>
      <c r="M28" s="79">
        <v>0</v>
      </c>
      <c r="N28" s="79">
        <v>11</v>
      </c>
      <c r="O28" s="88">
        <v>2</v>
      </c>
      <c r="P28" s="89">
        <v>0</v>
      </c>
      <c r="Q28" s="90">
        <f>O28+P28</f>
        <v>2</v>
      </c>
      <c r="R28" s="80">
        <f>IFERROR(Q28/N28,"-")</f>
        <v>0.18181818181818</v>
      </c>
      <c r="S28" s="79">
        <v>0</v>
      </c>
      <c r="T28" s="79">
        <v>0</v>
      </c>
      <c r="U28" s="80">
        <f>IFERROR(T28/(Q28),"-")</f>
        <v>0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1</v>
      </c>
      <c r="BY28" s="124">
        <f>IF(Q28=0,"",IF(BX28=0,"",(BX28/Q28)))</f>
        <v>0.5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121</v>
      </c>
      <c r="C29" s="184" t="s">
        <v>58</v>
      </c>
      <c r="D29" s="184"/>
      <c r="E29" s="184" t="s">
        <v>73</v>
      </c>
      <c r="F29" s="184" t="s">
        <v>73</v>
      </c>
      <c r="G29" s="184" t="s">
        <v>74</v>
      </c>
      <c r="H29" s="87"/>
      <c r="I29" s="87"/>
      <c r="J29" s="87"/>
      <c r="K29" s="176"/>
      <c r="L29" s="79">
        <v>75</v>
      </c>
      <c r="M29" s="79">
        <v>49</v>
      </c>
      <c r="N29" s="79">
        <v>16</v>
      </c>
      <c r="O29" s="88">
        <v>12</v>
      </c>
      <c r="P29" s="89">
        <v>0</v>
      </c>
      <c r="Q29" s="90">
        <f>O29+P29</f>
        <v>12</v>
      </c>
      <c r="R29" s="80">
        <f>IFERROR(Q29/N29,"-")</f>
        <v>0.75</v>
      </c>
      <c r="S29" s="79">
        <v>2</v>
      </c>
      <c r="T29" s="79">
        <v>4</v>
      </c>
      <c r="U29" s="80">
        <f>IFERROR(T29/(Q29),"-")</f>
        <v>0.33333333333333</v>
      </c>
      <c r="V29" s="81"/>
      <c r="W29" s="82">
        <v>4</v>
      </c>
      <c r="X29" s="80">
        <f>IF(Q29=0,"-",W29/Q29)</f>
        <v>0.33333333333333</v>
      </c>
      <c r="Y29" s="181">
        <v>220000</v>
      </c>
      <c r="Z29" s="182">
        <f>IFERROR(Y29/Q29,"-")</f>
        <v>18333.333333333</v>
      </c>
      <c r="AA29" s="182">
        <f>IFERROR(Y29/W29,"-")</f>
        <v>55000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0.16666666666667</v>
      </c>
      <c r="BH29" s="109">
        <v>1</v>
      </c>
      <c r="BI29" s="111">
        <f>IFERROR(BH29/BF29,"-")</f>
        <v>0.5</v>
      </c>
      <c r="BJ29" s="112">
        <v>8000</v>
      </c>
      <c r="BK29" s="113">
        <f>IFERROR(BJ29/BF29,"-")</f>
        <v>4000</v>
      </c>
      <c r="BL29" s="114">
        <v>1</v>
      </c>
      <c r="BM29" s="114"/>
      <c r="BN29" s="114"/>
      <c r="BO29" s="116">
        <v>2</v>
      </c>
      <c r="BP29" s="117">
        <f>IF(Q29=0,"",IF(BO29=0,"",(BO29/Q29)))</f>
        <v>0.16666666666667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4</v>
      </c>
      <c r="BY29" s="124">
        <f>IF(Q29=0,"",IF(BX29=0,"",(BX29/Q29)))</f>
        <v>0.33333333333333</v>
      </c>
      <c r="BZ29" s="125">
        <v>2</v>
      </c>
      <c r="CA29" s="126">
        <f>IFERROR(BZ29/BX29,"-")</f>
        <v>0.5</v>
      </c>
      <c r="CB29" s="127">
        <v>107000</v>
      </c>
      <c r="CC29" s="128">
        <f>IFERROR(CB29/BX29,"-")</f>
        <v>26750</v>
      </c>
      <c r="CD29" s="129"/>
      <c r="CE29" s="129"/>
      <c r="CF29" s="129">
        <v>2</v>
      </c>
      <c r="CG29" s="130">
        <v>4</v>
      </c>
      <c r="CH29" s="131">
        <f>IF(Q29=0,"",IF(CG29=0,"",(CG29/Q29)))</f>
        <v>0.33333333333333</v>
      </c>
      <c r="CI29" s="132">
        <v>1</v>
      </c>
      <c r="CJ29" s="133">
        <f>IFERROR(CI29/CG29,"-")</f>
        <v>0.25</v>
      </c>
      <c r="CK29" s="134">
        <v>105000</v>
      </c>
      <c r="CL29" s="135">
        <f>IFERROR(CK29/CG29,"-")</f>
        <v>26250</v>
      </c>
      <c r="CM29" s="136"/>
      <c r="CN29" s="136"/>
      <c r="CO29" s="136">
        <v>1</v>
      </c>
      <c r="CP29" s="137">
        <v>4</v>
      </c>
      <c r="CQ29" s="138">
        <v>220000</v>
      </c>
      <c r="CR29" s="138">
        <v>105000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0.88853333333333</v>
      </c>
      <c r="B30" s="184" t="s">
        <v>122</v>
      </c>
      <c r="C30" s="184" t="s">
        <v>58</v>
      </c>
      <c r="D30" s="184"/>
      <c r="E30" s="184" t="s">
        <v>104</v>
      </c>
      <c r="F30" s="184" t="s">
        <v>105</v>
      </c>
      <c r="G30" s="184" t="s">
        <v>61</v>
      </c>
      <c r="H30" s="87" t="s">
        <v>123</v>
      </c>
      <c r="I30" s="87" t="s">
        <v>124</v>
      </c>
      <c r="J30" s="87" t="s">
        <v>125</v>
      </c>
      <c r="K30" s="176">
        <v>300000</v>
      </c>
      <c r="L30" s="79">
        <v>14</v>
      </c>
      <c r="M30" s="79">
        <v>0</v>
      </c>
      <c r="N30" s="79">
        <v>66</v>
      </c>
      <c r="O30" s="88">
        <v>7</v>
      </c>
      <c r="P30" s="89">
        <v>0</v>
      </c>
      <c r="Q30" s="90">
        <f>O30+P30</f>
        <v>7</v>
      </c>
      <c r="R30" s="80">
        <f>IFERROR(Q30/N30,"-")</f>
        <v>0.10606060606061</v>
      </c>
      <c r="S30" s="79">
        <v>0</v>
      </c>
      <c r="T30" s="79">
        <v>0</v>
      </c>
      <c r="U30" s="80">
        <f>IFERROR(T30/(Q30),"-")</f>
        <v>0</v>
      </c>
      <c r="V30" s="81">
        <f>IFERROR(K30/SUM(Q30:Q34),"-")</f>
        <v>6818.1818181818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SUM(Y30:Y34)-SUM(K30:K34)</f>
        <v>-33440</v>
      </c>
      <c r="AC30" s="83">
        <f>SUM(Y30:Y34)/SUM(K30:K34)</f>
        <v>0.88853333333333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0.14285714285714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3</v>
      </c>
      <c r="BP30" s="117">
        <f>IF(Q30=0,"",IF(BO30=0,"",(BO30/Q30)))</f>
        <v>0.42857142857143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3</v>
      </c>
      <c r="BY30" s="124">
        <f>IF(Q30=0,"",IF(BX30=0,"",(BX30/Q30)))</f>
        <v>0.42857142857143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127</v>
      </c>
      <c r="F31" s="184" t="s">
        <v>119</v>
      </c>
      <c r="G31" s="184" t="s">
        <v>61</v>
      </c>
      <c r="H31" s="87"/>
      <c r="I31" s="87" t="s">
        <v>124</v>
      </c>
      <c r="J31" s="87"/>
      <c r="K31" s="176"/>
      <c r="L31" s="79">
        <v>25</v>
      </c>
      <c r="M31" s="79">
        <v>0</v>
      </c>
      <c r="N31" s="79">
        <v>119</v>
      </c>
      <c r="O31" s="88">
        <v>6</v>
      </c>
      <c r="P31" s="89">
        <v>0</v>
      </c>
      <c r="Q31" s="90">
        <f>O31+P31</f>
        <v>6</v>
      </c>
      <c r="R31" s="80">
        <f>IFERROR(Q31/N31,"-")</f>
        <v>0.050420168067227</v>
      </c>
      <c r="S31" s="79">
        <v>2</v>
      </c>
      <c r="T31" s="79">
        <v>1</v>
      </c>
      <c r="U31" s="80">
        <f>IFERROR(T31/(Q31),"-")</f>
        <v>0.16666666666667</v>
      </c>
      <c r="V31" s="81"/>
      <c r="W31" s="82">
        <v>3</v>
      </c>
      <c r="X31" s="80">
        <f>IF(Q31=0,"-",W31/Q31)</f>
        <v>0.5</v>
      </c>
      <c r="Y31" s="181">
        <v>78000</v>
      </c>
      <c r="Z31" s="182">
        <f>IFERROR(Y31/Q31,"-")</f>
        <v>13000</v>
      </c>
      <c r="AA31" s="182">
        <f>IFERROR(Y31/W31,"-")</f>
        <v>26000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0.16666666666667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0.5</v>
      </c>
      <c r="BQ31" s="118">
        <v>1</v>
      </c>
      <c r="BR31" s="119">
        <f>IFERROR(BQ31/BO31,"-")</f>
        <v>0.33333333333333</v>
      </c>
      <c r="BS31" s="120">
        <v>3000</v>
      </c>
      <c r="BT31" s="121">
        <f>IFERROR(BS31/BO31,"-")</f>
        <v>1000</v>
      </c>
      <c r="BU31" s="122">
        <v>1</v>
      </c>
      <c r="BV31" s="122"/>
      <c r="BW31" s="122"/>
      <c r="BX31" s="123">
        <v>1</v>
      </c>
      <c r="BY31" s="124">
        <f>IF(Q31=0,"",IF(BX31=0,"",(BX31/Q31)))</f>
        <v>0.16666666666667</v>
      </c>
      <c r="BZ31" s="125">
        <v>1</v>
      </c>
      <c r="CA31" s="126">
        <f>IFERROR(BZ31/BX31,"-")</f>
        <v>1</v>
      </c>
      <c r="CB31" s="127">
        <v>28000</v>
      </c>
      <c r="CC31" s="128">
        <f>IFERROR(CB31/BX31,"-")</f>
        <v>28000</v>
      </c>
      <c r="CD31" s="129"/>
      <c r="CE31" s="129"/>
      <c r="CF31" s="129">
        <v>1</v>
      </c>
      <c r="CG31" s="130">
        <v>1</v>
      </c>
      <c r="CH31" s="131">
        <f>IF(Q31=0,"",IF(CG31=0,"",(CG31/Q31)))</f>
        <v>0.16666666666667</v>
      </c>
      <c r="CI31" s="132">
        <v>1</v>
      </c>
      <c r="CJ31" s="133">
        <f>IFERROR(CI31/CG31,"-")</f>
        <v>1</v>
      </c>
      <c r="CK31" s="134">
        <v>47000</v>
      </c>
      <c r="CL31" s="135">
        <f>IFERROR(CK31/CG31,"-")</f>
        <v>47000</v>
      </c>
      <c r="CM31" s="136"/>
      <c r="CN31" s="136"/>
      <c r="CO31" s="136">
        <v>1</v>
      </c>
      <c r="CP31" s="137">
        <v>3</v>
      </c>
      <c r="CQ31" s="138">
        <v>78000</v>
      </c>
      <c r="CR31" s="138">
        <v>47000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129</v>
      </c>
      <c r="F32" s="184" t="s">
        <v>114</v>
      </c>
      <c r="G32" s="184" t="s">
        <v>61</v>
      </c>
      <c r="H32" s="87"/>
      <c r="I32" s="87" t="s">
        <v>124</v>
      </c>
      <c r="J32" s="87"/>
      <c r="K32" s="176"/>
      <c r="L32" s="79">
        <v>31</v>
      </c>
      <c r="M32" s="79">
        <v>0</v>
      </c>
      <c r="N32" s="79">
        <v>116</v>
      </c>
      <c r="O32" s="88">
        <v>7</v>
      </c>
      <c r="P32" s="89">
        <v>0</v>
      </c>
      <c r="Q32" s="90">
        <f>O32+P32</f>
        <v>7</v>
      </c>
      <c r="R32" s="80">
        <f>IFERROR(Q32/N32,"-")</f>
        <v>0.060344827586207</v>
      </c>
      <c r="S32" s="79">
        <v>0</v>
      </c>
      <c r="T32" s="79">
        <v>1</v>
      </c>
      <c r="U32" s="80">
        <f>IFERROR(T32/(Q32),"-")</f>
        <v>0.14285714285714</v>
      </c>
      <c r="V32" s="81"/>
      <c r="W32" s="82">
        <v>1</v>
      </c>
      <c r="X32" s="80">
        <f>IF(Q32=0,"-",W32/Q32)</f>
        <v>0.14285714285714</v>
      </c>
      <c r="Y32" s="181">
        <v>80000</v>
      </c>
      <c r="Z32" s="182">
        <f>IFERROR(Y32/Q32,"-")</f>
        <v>11428.571428571</v>
      </c>
      <c r="AA32" s="182">
        <f>IFERROR(Y32/W32,"-")</f>
        <v>80000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0.14285714285714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0.28571428571429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4</v>
      </c>
      <c r="BY32" s="124">
        <f>IF(Q32=0,"",IF(BX32=0,"",(BX32/Q32)))</f>
        <v>0.57142857142857</v>
      </c>
      <c r="BZ32" s="125">
        <v>1</v>
      </c>
      <c r="CA32" s="126">
        <f>IFERROR(BZ32/BX32,"-")</f>
        <v>0.25</v>
      </c>
      <c r="CB32" s="127">
        <v>80000</v>
      </c>
      <c r="CC32" s="128">
        <f>IFERROR(CB32/BX32,"-")</f>
        <v>20000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80000</v>
      </c>
      <c r="CR32" s="138">
        <v>80000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131</v>
      </c>
      <c r="F33" s="184" t="s">
        <v>132</v>
      </c>
      <c r="G33" s="184" t="s">
        <v>61</v>
      </c>
      <c r="H33" s="87"/>
      <c r="I33" s="87" t="s">
        <v>124</v>
      </c>
      <c r="J33" s="87"/>
      <c r="K33" s="176"/>
      <c r="L33" s="79">
        <v>7</v>
      </c>
      <c r="M33" s="79">
        <v>0</v>
      </c>
      <c r="N33" s="79">
        <v>78</v>
      </c>
      <c r="O33" s="88">
        <v>2</v>
      </c>
      <c r="P33" s="89">
        <v>0</v>
      </c>
      <c r="Q33" s="90">
        <f>O33+P33</f>
        <v>2</v>
      </c>
      <c r="R33" s="80">
        <f>IFERROR(Q33/N33,"-")</f>
        <v>0.025641025641026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2</v>
      </c>
      <c r="BP33" s="117">
        <f>IF(Q33=0,"",IF(BO33=0,"",(BO33/Q33)))</f>
        <v>1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133</v>
      </c>
      <c r="C34" s="184" t="s">
        <v>58</v>
      </c>
      <c r="D34" s="184"/>
      <c r="E34" s="184" t="s">
        <v>73</v>
      </c>
      <c r="F34" s="184" t="s">
        <v>73</v>
      </c>
      <c r="G34" s="184" t="s">
        <v>74</v>
      </c>
      <c r="H34" s="87"/>
      <c r="I34" s="87"/>
      <c r="J34" s="87"/>
      <c r="K34" s="176"/>
      <c r="L34" s="79">
        <v>224</v>
      </c>
      <c r="M34" s="79">
        <v>102</v>
      </c>
      <c r="N34" s="79">
        <v>44</v>
      </c>
      <c r="O34" s="88">
        <v>21</v>
      </c>
      <c r="P34" s="89">
        <v>1</v>
      </c>
      <c r="Q34" s="90">
        <f>O34+P34</f>
        <v>22</v>
      </c>
      <c r="R34" s="80">
        <f>IFERROR(Q34/N34,"-")</f>
        <v>0.5</v>
      </c>
      <c r="S34" s="79">
        <v>4</v>
      </c>
      <c r="T34" s="79">
        <v>1</v>
      </c>
      <c r="U34" s="80">
        <f>IFERROR(T34/(Q34),"-")</f>
        <v>0.045454545454545</v>
      </c>
      <c r="V34" s="81"/>
      <c r="W34" s="82">
        <v>4</v>
      </c>
      <c r="X34" s="80">
        <f>IF(Q34=0,"-",W34/Q34)</f>
        <v>0.18181818181818</v>
      </c>
      <c r="Y34" s="181">
        <v>108560</v>
      </c>
      <c r="Z34" s="182">
        <f>IFERROR(Y34/Q34,"-")</f>
        <v>4934.5454545455</v>
      </c>
      <c r="AA34" s="182">
        <f>IFERROR(Y34/W34,"-")</f>
        <v>27140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0.045454545454545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4</v>
      </c>
      <c r="BG34" s="110">
        <f>IF(Q34=0,"",IF(BF34=0,"",(BF34/Q34)))</f>
        <v>0.18181818181818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7</v>
      </c>
      <c r="BP34" s="117">
        <f>IF(Q34=0,"",IF(BO34=0,"",(BO34/Q34)))</f>
        <v>0.31818181818182</v>
      </c>
      <c r="BQ34" s="118">
        <v>1</v>
      </c>
      <c r="BR34" s="119">
        <f>IFERROR(BQ34/BO34,"-")</f>
        <v>0.14285714285714</v>
      </c>
      <c r="BS34" s="120">
        <v>44000</v>
      </c>
      <c r="BT34" s="121">
        <f>IFERROR(BS34/BO34,"-")</f>
        <v>6285.7142857143</v>
      </c>
      <c r="BU34" s="122"/>
      <c r="BV34" s="122"/>
      <c r="BW34" s="122">
        <v>1</v>
      </c>
      <c r="BX34" s="123">
        <v>5</v>
      </c>
      <c r="BY34" s="124">
        <f>IF(Q34=0,"",IF(BX34=0,"",(BX34/Q34)))</f>
        <v>0.22727272727273</v>
      </c>
      <c r="BZ34" s="125">
        <v>3</v>
      </c>
      <c r="CA34" s="126">
        <f>IFERROR(BZ34/BX34,"-")</f>
        <v>0.6</v>
      </c>
      <c r="CB34" s="127">
        <v>32560</v>
      </c>
      <c r="CC34" s="128">
        <f>IFERROR(CB34/BX34,"-")</f>
        <v>6512</v>
      </c>
      <c r="CD34" s="129">
        <v>1</v>
      </c>
      <c r="CE34" s="129">
        <v>1</v>
      </c>
      <c r="CF34" s="129">
        <v>1</v>
      </c>
      <c r="CG34" s="130">
        <v>5</v>
      </c>
      <c r="CH34" s="131">
        <f>IF(Q34=0,"",IF(CG34=0,"",(CG34/Q34)))</f>
        <v>0.22727272727273</v>
      </c>
      <c r="CI34" s="132">
        <v>2</v>
      </c>
      <c r="CJ34" s="133">
        <f>IFERROR(CI34/CG34,"-")</f>
        <v>0.4</v>
      </c>
      <c r="CK34" s="134">
        <v>109000</v>
      </c>
      <c r="CL34" s="135">
        <f>IFERROR(CK34/CG34,"-")</f>
        <v>21800</v>
      </c>
      <c r="CM34" s="136"/>
      <c r="CN34" s="136"/>
      <c r="CO34" s="136">
        <v>2</v>
      </c>
      <c r="CP34" s="137">
        <v>4</v>
      </c>
      <c r="CQ34" s="138">
        <v>108560</v>
      </c>
      <c r="CR34" s="138">
        <v>74000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11.111111111111</v>
      </c>
      <c r="B35" s="184" t="s">
        <v>134</v>
      </c>
      <c r="C35" s="184" t="s">
        <v>58</v>
      </c>
      <c r="D35" s="184"/>
      <c r="E35" s="184" t="s">
        <v>81</v>
      </c>
      <c r="F35" s="184" t="s">
        <v>82</v>
      </c>
      <c r="G35" s="184" t="s">
        <v>89</v>
      </c>
      <c r="H35" s="87" t="s">
        <v>135</v>
      </c>
      <c r="I35" s="87" t="s">
        <v>84</v>
      </c>
      <c r="J35" s="87" t="s">
        <v>136</v>
      </c>
      <c r="K35" s="176">
        <v>90000</v>
      </c>
      <c r="L35" s="79">
        <v>5</v>
      </c>
      <c r="M35" s="79">
        <v>0</v>
      </c>
      <c r="N35" s="79">
        <v>23</v>
      </c>
      <c r="O35" s="88">
        <v>2</v>
      </c>
      <c r="P35" s="89">
        <v>0</v>
      </c>
      <c r="Q35" s="90">
        <f>O35+P35</f>
        <v>2</v>
      </c>
      <c r="R35" s="80">
        <f>IFERROR(Q35/N35,"-")</f>
        <v>0.08695652173913</v>
      </c>
      <c r="S35" s="79">
        <v>0</v>
      </c>
      <c r="T35" s="79">
        <v>0</v>
      </c>
      <c r="U35" s="80">
        <f>IFERROR(T35/(Q35),"-")</f>
        <v>0</v>
      </c>
      <c r="V35" s="81">
        <f>IFERROR(K35/SUM(Q35:Q36),"-")</f>
        <v>18000</v>
      </c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>
        <f>SUM(Y35:Y36)-SUM(K35:K36)</f>
        <v>910000</v>
      </c>
      <c r="AC35" s="83">
        <f>SUM(Y35:Y36)/SUM(K35:K36)</f>
        <v>11.111111111111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0.5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137</v>
      </c>
      <c r="C36" s="184" t="s">
        <v>58</v>
      </c>
      <c r="D36" s="184"/>
      <c r="E36" s="184" t="s">
        <v>81</v>
      </c>
      <c r="F36" s="184" t="s">
        <v>82</v>
      </c>
      <c r="G36" s="184" t="s">
        <v>74</v>
      </c>
      <c r="H36" s="87"/>
      <c r="I36" s="87"/>
      <c r="J36" s="87"/>
      <c r="K36" s="176"/>
      <c r="L36" s="79">
        <v>32</v>
      </c>
      <c r="M36" s="79">
        <v>25</v>
      </c>
      <c r="N36" s="79">
        <v>8</v>
      </c>
      <c r="O36" s="88">
        <v>3</v>
      </c>
      <c r="P36" s="89">
        <v>0</v>
      </c>
      <c r="Q36" s="90">
        <f>O36+P36</f>
        <v>3</v>
      </c>
      <c r="R36" s="80">
        <f>IFERROR(Q36/N36,"-")</f>
        <v>0.375</v>
      </c>
      <c r="S36" s="79">
        <v>1</v>
      </c>
      <c r="T36" s="79">
        <v>0</v>
      </c>
      <c r="U36" s="80">
        <f>IFERROR(T36/(Q36),"-")</f>
        <v>0</v>
      </c>
      <c r="V36" s="81"/>
      <c r="W36" s="82">
        <v>1</v>
      </c>
      <c r="X36" s="80">
        <f>IF(Q36=0,"-",W36/Q36)</f>
        <v>0.33333333333333</v>
      </c>
      <c r="Y36" s="181">
        <v>1000000</v>
      </c>
      <c r="Z36" s="182">
        <f>IFERROR(Y36/Q36,"-")</f>
        <v>333333.33333333</v>
      </c>
      <c r="AA36" s="182">
        <f>IFERROR(Y36/W36,"-")</f>
        <v>1000000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0.66666666666667</v>
      </c>
      <c r="BH36" s="109">
        <v>1</v>
      </c>
      <c r="BI36" s="111">
        <f>IFERROR(BH36/BF36,"-")</f>
        <v>0.5</v>
      </c>
      <c r="BJ36" s="112">
        <v>154000</v>
      </c>
      <c r="BK36" s="113">
        <f>IFERROR(BJ36/BF36,"-")</f>
        <v>77000</v>
      </c>
      <c r="BL36" s="114"/>
      <c r="BM36" s="114"/>
      <c r="BN36" s="114">
        <v>1</v>
      </c>
      <c r="BO36" s="116">
        <v>1</v>
      </c>
      <c r="BP36" s="117">
        <f>IF(Q36=0,"",IF(BO36=0,"",(BO36/Q36)))</f>
        <v>0.33333333333333</v>
      </c>
      <c r="BQ36" s="118">
        <v>1</v>
      </c>
      <c r="BR36" s="119">
        <f>IFERROR(BQ36/BO36,"-")</f>
        <v>1</v>
      </c>
      <c r="BS36" s="120">
        <v>1000000</v>
      </c>
      <c r="BT36" s="121">
        <f>IFERROR(BS36/BO36,"-")</f>
        <v>1000000</v>
      </c>
      <c r="BU36" s="122"/>
      <c r="BV36" s="122"/>
      <c r="BW36" s="122">
        <v>1</v>
      </c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1000000</v>
      </c>
      <c r="CR36" s="138">
        <v>1000000</v>
      </c>
      <c r="CS36" s="138"/>
      <c r="CT36" s="139" t="str">
        <f>IF(AND(CR36=0,CS36=0),"",IF(AND(CR36&lt;=100000,CS36&lt;=100000),"",IF(CR36/CQ36&gt;0.7,"男高",IF(CS36/CQ36&gt;0.7,"女高",""))))</f>
        <v>男高</v>
      </c>
    </row>
    <row r="37" spans="1:99">
      <c r="A37" s="78">
        <f>AC37</f>
        <v>1.1222222222222</v>
      </c>
      <c r="B37" s="184" t="s">
        <v>138</v>
      </c>
      <c r="C37" s="184" t="s">
        <v>58</v>
      </c>
      <c r="D37" s="184"/>
      <c r="E37" s="184" t="s">
        <v>87</v>
      </c>
      <c r="F37" s="184" t="s">
        <v>139</v>
      </c>
      <c r="G37" s="184" t="s">
        <v>61</v>
      </c>
      <c r="H37" s="87" t="s">
        <v>135</v>
      </c>
      <c r="I37" s="87" t="s">
        <v>84</v>
      </c>
      <c r="J37" s="87" t="s">
        <v>140</v>
      </c>
      <c r="K37" s="176">
        <v>90000</v>
      </c>
      <c r="L37" s="79">
        <v>10</v>
      </c>
      <c r="M37" s="79">
        <v>0</v>
      </c>
      <c r="N37" s="79">
        <v>28</v>
      </c>
      <c r="O37" s="88">
        <v>4</v>
      </c>
      <c r="P37" s="89">
        <v>0</v>
      </c>
      <c r="Q37" s="90">
        <f>O37+P37</f>
        <v>4</v>
      </c>
      <c r="R37" s="80">
        <f>IFERROR(Q37/N37,"-")</f>
        <v>0.14285714285714</v>
      </c>
      <c r="S37" s="79">
        <v>0</v>
      </c>
      <c r="T37" s="79">
        <v>1</v>
      </c>
      <c r="U37" s="80">
        <f>IFERROR(T37/(Q37),"-")</f>
        <v>0.25</v>
      </c>
      <c r="V37" s="81">
        <f>IFERROR(K37/SUM(Q37:Q38),"-")</f>
        <v>6428.5714285714</v>
      </c>
      <c r="W37" s="82">
        <v>2</v>
      </c>
      <c r="X37" s="80">
        <f>IF(Q37=0,"-",W37/Q37)</f>
        <v>0.5</v>
      </c>
      <c r="Y37" s="181">
        <v>75000</v>
      </c>
      <c r="Z37" s="182">
        <f>IFERROR(Y37/Q37,"-")</f>
        <v>18750</v>
      </c>
      <c r="AA37" s="182">
        <f>IFERROR(Y37/W37,"-")</f>
        <v>37500</v>
      </c>
      <c r="AB37" s="176">
        <f>SUM(Y37:Y38)-SUM(K37:K38)</f>
        <v>11000</v>
      </c>
      <c r="AC37" s="83">
        <f>SUM(Y37:Y38)/SUM(K37:K38)</f>
        <v>1.1222222222222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2</v>
      </c>
      <c r="BP37" s="117">
        <f>IF(Q37=0,"",IF(BO37=0,"",(BO37/Q37)))</f>
        <v>0.5</v>
      </c>
      <c r="BQ37" s="118">
        <v>1</v>
      </c>
      <c r="BR37" s="119">
        <f>IFERROR(BQ37/BO37,"-")</f>
        <v>0.5</v>
      </c>
      <c r="BS37" s="120">
        <v>45000</v>
      </c>
      <c r="BT37" s="121">
        <f>IFERROR(BS37/BO37,"-")</f>
        <v>22500</v>
      </c>
      <c r="BU37" s="122"/>
      <c r="BV37" s="122"/>
      <c r="BW37" s="122">
        <v>1</v>
      </c>
      <c r="BX37" s="123">
        <v>2</v>
      </c>
      <c r="BY37" s="124">
        <f>IF(Q37=0,"",IF(BX37=0,"",(BX37/Q37)))</f>
        <v>0.5</v>
      </c>
      <c r="BZ37" s="125">
        <v>1</v>
      </c>
      <c r="CA37" s="126">
        <f>IFERROR(BZ37/BX37,"-")</f>
        <v>0.5</v>
      </c>
      <c r="CB37" s="127">
        <v>30000</v>
      </c>
      <c r="CC37" s="128">
        <f>IFERROR(CB37/BX37,"-")</f>
        <v>15000</v>
      </c>
      <c r="CD37" s="129"/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75000</v>
      </c>
      <c r="CR37" s="138">
        <v>45000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141</v>
      </c>
      <c r="C38" s="184" t="s">
        <v>58</v>
      </c>
      <c r="D38" s="184"/>
      <c r="E38" s="184" t="s">
        <v>87</v>
      </c>
      <c r="F38" s="184" t="s">
        <v>139</v>
      </c>
      <c r="G38" s="184" t="s">
        <v>74</v>
      </c>
      <c r="H38" s="87"/>
      <c r="I38" s="87"/>
      <c r="J38" s="87"/>
      <c r="K38" s="176"/>
      <c r="L38" s="79">
        <v>48</v>
      </c>
      <c r="M38" s="79">
        <v>26</v>
      </c>
      <c r="N38" s="79">
        <v>15</v>
      </c>
      <c r="O38" s="88">
        <v>10</v>
      </c>
      <c r="P38" s="89">
        <v>0</v>
      </c>
      <c r="Q38" s="90">
        <f>O38+P38</f>
        <v>10</v>
      </c>
      <c r="R38" s="80">
        <f>IFERROR(Q38/N38,"-")</f>
        <v>0.66666666666667</v>
      </c>
      <c r="S38" s="79">
        <v>2</v>
      </c>
      <c r="T38" s="79">
        <v>3</v>
      </c>
      <c r="U38" s="80">
        <f>IFERROR(T38/(Q38),"-")</f>
        <v>0.3</v>
      </c>
      <c r="V38" s="81"/>
      <c r="W38" s="82">
        <v>2</v>
      </c>
      <c r="X38" s="80">
        <f>IF(Q38=0,"-",W38/Q38)</f>
        <v>0.2</v>
      </c>
      <c r="Y38" s="181">
        <v>26000</v>
      </c>
      <c r="Z38" s="182">
        <f>IFERROR(Y38/Q38,"-")</f>
        <v>2600</v>
      </c>
      <c r="AA38" s="182">
        <f>IFERROR(Y38/W38,"-")</f>
        <v>13000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3</v>
      </c>
      <c r="BG38" s="110">
        <f>IF(Q38=0,"",IF(BF38=0,"",(BF38/Q38)))</f>
        <v>0.3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2</v>
      </c>
      <c r="BP38" s="117">
        <f>IF(Q38=0,"",IF(BO38=0,"",(BO38/Q38)))</f>
        <v>0.2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3</v>
      </c>
      <c r="BY38" s="124">
        <f>IF(Q38=0,"",IF(BX38=0,"",(BX38/Q38)))</f>
        <v>0.3</v>
      </c>
      <c r="BZ38" s="125">
        <v>1</v>
      </c>
      <c r="CA38" s="126">
        <f>IFERROR(BZ38/BX38,"-")</f>
        <v>0.33333333333333</v>
      </c>
      <c r="CB38" s="127">
        <v>18000</v>
      </c>
      <c r="CC38" s="128">
        <f>IFERROR(CB38/BX38,"-")</f>
        <v>6000</v>
      </c>
      <c r="CD38" s="129"/>
      <c r="CE38" s="129"/>
      <c r="CF38" s="129">
        <v>1</v>
      </c>
      <c r="CG38" s="130">
        <v>2</v>
      </c>
      <c r="CH38" s="131">
        <f>IF(Q38=0,"",IF(CG38=0,"",(CG38/Q38)))</f>
        <v>0.2</v>
      </c>
      <c r="CI38" s="132">
        <v>1</v>
      </c>
      <c r="CJ38" s="133">
        <f>IFERROR(CI38/CG38,"-")</f>
        <v>0.5</v>
      </c>
      <c r="CK38" s="134">
        <v>8000</v>
      </c>
      <c r="CL38" s="135">
        <f>IFERROR(CK38/CG38,"-")</f>
        <v>4000</v>
      </c>
      <c r="CM38" s="136"/>
      <c r="CN38" s="136">
        <v>1</v>
      </c>
      <c r="CO38" s="136"/>
      <c r="CP38" s="137">
        <v>2</v>
      </c>
      <c r="CQ38" s="138">
        <v>26000</v>
      </c>
      <c r="CR38" s="138">
        <v>18000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4.1536111111111</v>
      </c>
      <c r="B39" s="184" t="s">
        <v>142</v>
      </c>
      <c r="C39" s="184" t="s">
        <v>58</v>
      </c>
      <c r="D39" s="184"/>
      <c r="E39" s="184" t="s">
        <v>81</v>
      </c>
      <c r="F39" s="184" t="s">
        <v>82</v>
      </c>
      <c r="G39" s="184" t="s">
        <v>89</v>
      </c>
      <c r="H39" s="87" t="s">
        <v>143</v>
      </c>
      <c r="I39" s="87" t="s">
        <v>84</v>
      </c>
      <c r="J39" s="87" t="s">
        <v>136</v>
      </c>
      <c r="K39" s="176">
        <v>90000</v>
      </c>
      <c r="L39" s="79">
        <v>5</v>
      </c>
      <c r="M39" s="79">
        <v>0</v>
      </c>
      <c r="N39" s="79">
        <v>33</v>
      </c>
      <c r="O39" s="88">
        <v>2</v>
      </c>
      <c r="P39" s="89">
        <v>0</v>
      </c>
      <c r="Q39" s="90">
        <f>O39+P39</f>
        <v>2</v>
      </c>
      <c r="R39" s="80">
        <f>IFERROR(Q39/N39,"-")</f>
        <v>0.060606060606061</v>
      </c>
      <c r="S39" s="79">
        <v>0</v>
      </c>
      <c r="T39" s="79">
        <v>0</v>
      </c>
      <c r="U39" s="80">
        <f>IFERROR(T39/(Q39),"-")</f>
        <v>0</v>
      </c>
      <c r="V39" s="81">
        <f>IFERROR(K39/SUM(Q39:Q40),"-")</f>
        <v>10000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SUM(Y39:Y40)-SUM(K39:K40)</f>
        <v>283825</v>
      </c>
      <c r="AC39" s="83">
        <f>SUM(Y39:Y40)/SUM(K39:K40)</f>
        <v>4.1536111111111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1</v>
      </c>
      <c r="BY39" s="124">
        <f>IF(Q39=0,"",IF(BX39=0,"",(BX39/Q39)))</f>
        <v>0.5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144</v>
      </c>
      <c r="C40" s="184" t="s">
        <v>58</v>
      </c>
      <c r="D40" s="184"/>
      <c r="E40" s="184" t="s">
        <v>81</v>
      </c>
      <c r="F40" s="184" t="s">
        <v>82</v>
      </c>
      <c r="G40" s="184" t="s">
        <v>74</v>
      </c>
      <c r="H40" s="87"/>
      <c r="I40" s="87"/>
      <c r="J40" s="87"/>
      <c r="K40" s="176"/>
      <c r="L40" s="79">
        <v>21</v>
      </c>
      <c r="M40" s="79">
        <v>20</v>
      </c>
      <c r="N40" s="79">
        <v>16</v>
      </c>
      <c r="O40" s="88">
        <v>7</v>
      </c>
      <c r="P40" s="89">
        <v>0</v>
      </c>
      <c r="Q40" s="90">
        <f>O40+P40</f>
        <v>7</v>
      </c>
      <c r="R40" s="80">
        <f>IFERROR(Q40/N40,"-")</f>
        <v>0.4375</v>
      </c>
      <c r="S40" s="79">
        <v>2</v>
      </c>
      <c r="T40" s="79">
        <v>1</v>
      </c>
      <c r="U40" s="80">
        <f>IFERROR(T40/(Q40),"-")</f>
        <v>0.14285714285714</v>
      </c>
      <c r="V40" s="81"/>
      <c r="W40" s="82">
        <v>3</v>
      </c>
      <c r="X40" s="80">
        <f>IF(Q40=0,"-",W40/Q40)</f>
        <v>0.42857142857143</v>
      </c>
      <c r="Y40" s="181">
        <v>373825</v>
      </c>
      <c r="Z40" s="182">
        <f>IFERROR(Y40/Q40,"-")</f>
        <v>53403.571428571</v>
      </c>
      <c r="AA40" s="182">
        <f>IFERROR(Y40/W40,"-")</f>
        <v>124608.33333333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0.14285714285714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6</v>
      </c>
      <c r="BY40" s="124">
        <f>IF(Q40=0,"",IF(BX40=0,"",(BX40/Q40)))</f>
        <v>0.85714285714286</v>
      </c>
      <c r="BZ40" s="125">
        <v>4</v>
      </c>
      <c r="CA40" s="126">
        <f>IFERROR(BZ40/BX40,"-")</f>
        <v>0.66666666666667</v>
      </c>
      <c r="CB40" s="127">
        <v>376825</v>
      </c>
      <c r="CC40" s="128">
        <f>IFERROR(CB40/BX40,"-")</f>
        <v>62804.166666667</v>
      </c>
      <c r="CD40" s="129"/>
      <c r="CE40" s="129">
        <v>1</v>
      </c>
      <c r="CF40" s="129">
        <v>3</v>
      </c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3</v>
      </c>
      <c r="CQ40" s="138">
        <v>373825</v>
      </c>
      <c r="CR40" s="138">
        <v>220000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0.86666666666667</v>
      </c>
      <c r="B41" s="184" t="s">
        <v>145</v>
      </c>
      <c r="C41" s="184" t="s">
        <v>58</v>
      </c>
      <c r="D41" s="184"/>
      <c r="E41" s="184" t="s">
        <v>87</v>
      </c>
      <c r="F41" s="184" t="s">
        <v>139</v>
      </c>
      <c r="G41" s="184" t="s">
        <v>61</v>
      </c>
      <c r="H41" s="87" t="s">
        <v>143</v>
      </c>
      <c r="I41" s="87" t="s">
        <v>84</v>
      </c>
      <c r="J41" s="87" t="s">
        <v>140</v>
      </c>
      <c r="K41" s="176">
        <v>90000</v>
      </c>
      <c r="L41" s="79">
        <v>6</v>
      </c>
      <c r="M41" s="79">
        <v>0</v>
      </c>
      <c r="N41" s="79">
        <v>21</v>
      </c>
      <c r="O41" s="88">
        <v>1</v>
      </c>
      <c r="P41" s="89">
        <v>0</v>
      </c>
      <c r="Q41" s="90">
        <f>O41+P41</f>
        <v>1</v>
      </c>
      <c r="R41" s="80">
        <f>IFERROR(Q41/N41,"-")</f>
        <v>0.047619047619048</v>
      </c>
      <c r="S41" s="79">
        <v>0</v>
      </c>
      <c r="T41" s="79">
        <v>1</v>
      </c>
      <c r="U41" s="80">
        <f>IFERROR(T41/(Q41),"-")</f>
        <v>1</v>
      </c>
      <c r="V41" s="81">
        <f>IFERROR(K41/SUM(Q41:Q42),"-")</f>
        <v>11250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-12000</v>
      </c>
      <c r="AC41" s="83">
        <f>SUM(Y41:Y42)/SUM(K41:K42)</f>
        <v>0.86666666666667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1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146</v>
      </c>
      <c r="C42" s="184" t="s">
        <v>58</v>
      </c>
      <c r="D42" s="184"/>
      <c r="E42" s="184" t="s">
        <v>87</v>
      </c>
      <c r="F42" s="184" t="s">
        <v>139</v>
      </c>
      <c r="G42" s="184" t="s">
        <v>74</v>
      </c>
      <c r="H42" s="87"/>
      <c r="I42" s="87"/>
      <c r="J42" s="87"/>
      <c r="K42" s="176"/>
      <c r="L42" s="79">
        <v>33</v>
      </c>
      <c r="M42" s="79">
        <v>21</v>
      </c>
      <c r="N42" s="79">
        <v>7</v>
      </c>
      <c r="O42" s="88">
        <v>7</v>
      </c>
      <c r="P42" s="89">
        <v>0</v>
      </c>
      <c r="Q42" s="90">
        <f>O42+P42</f>
        <v>7</v>
      </c>
      <c r="R42" s="80">
        <f>IFERROR(Q42/N42,"-")</f>
        <v>1</v>
      </c>
      <c r="S42" s="79">
        <v>1</v>
      </c>
      <c r="T42" s="79">
        <v>1</v>
      </c>
      <c r="U42" s="80">
        <f>IFERROR(T42/(Q42),"-")</f>
        <v>0.14285714285714</v>
      </c>
      <c r="V42" s="81"/>
      <c r="W42" s="82">
        <v>1</v>
      </c>
      <c r="X42" s="80">
        <f>IF(Q42=0,"-",W42/Q42)</f>
        <v>0.14285714285714</v>
      </c>
      <c r="Y42" s="181">
        <v>78000</v>
      </c>
      <c r="Z42" s="182">
        <f>IFERROR(Y42/Q42,"-")</f>
        <v>11142.857142857</v>
      </c>
      <c r="AA42" s="182">
        <f>IFERROR(Y42/W42,"-")</f>
        <v>78000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0.14285714285714</v>
      </c>
      <c r="BH42" s="109">
        <v>1</v>
      </c>
      <c r="BI42" s="111">
        <f>IFERROR(BH42/BF42,"-")</f>
        <v>1</v>
      </c>
      <c r="BJ42" s="112">
        <v>3000</v>
      </c>
      <c r="BK42" s="113">
        <f>IFERROR(BJ42/BF42,"-")</f>
        <v>3000</v>
      </c>
      <c r="BL42" s="114">
        <v>1</v>
      </c>
      <c r="BM42" s="114"/>
      <c r="BN42" s="114"/>
      <c r="BO42" s="116">
        <v>2</v>
      </c>
      <c r="BP42" s="117">
        <f>IF(Q42=0,"",IF(BO42=0,"",(BO42/Q42)))</f>
        <v>0.28571428571429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2</v>
      </c>
      <c r="BY42" s="124">
        <f>IF(Q42=0,"",IF(BX42=0,"",(BX42/Q42)))</f>
        <v>0.28571428571429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>
        <v>2</v>
      </c>
      <c r="CH42" s="131">
        <f>IF(Q42=0,"",IF(CG42=0,"",(CG42/Q42)))</f>
        <v>0.28571428571429</v>
      </c>
      <c r="CI42" s="132">
        <v>1</v>
      </c>
      <c r="CJ42" s="133">
        <f>IFERROR(CI42/CG42,"-")</f>
        <v>0.5</v>
      </c>
      <c r="CK42" s="134">
        <v>75000</v>
      </c>
      <c r="CL42" s="135">
        <f>IFERROR(CK42/CG42,"-")</f>
        <v>37500</v>
      </c>
      <c r="CM42" s="136"/>
      <c r="CN42" s="136"/>
      <c r="CO42" s="136">
        <v>1</v>
      </c>
      <c r="CP42" s="137">
        <v>1</v>
      </c>
      <c r="CQ42" s="138">
        <v>78000</v>
      </c>
      <c r="CR42" s="138">
        <v>75000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0.54666666666667</v>
      </c>
      <c r="B43" s="184" t="s">
        <v>147</v>
      </c>
      <c r="C43" s="184" t="s">
        <v>58</v>
      </c>
      <c r="D43" s="184"/>
      <c r="E43" s="184" t="s">
        <v>148</v>
      </c>
      <c r="F43" s="184" t="s">
        <v>82</v>
      </c>
      <c r="G43" s="184" t="s">
        <v>89</v>
      </c>
      <c r="H43" s="87" t="s">
        <v>77</v>
      </c>
      <c r="I43" s="87" t="s">
        <v>149</v>
      </c>
      <c r="J43" s="186" t="s">
        <v>150</v>
      </c>
      <c r="K43" s="176">
        <v>150000</v>
      </c>
      <c r="L43" s="79">
        <v>18</v>
      </c>
      <c r="M43" s="79">
        <v>0</v>
      </c>
      <c r="N43" s="79">
        <v>77</v>
      </c>
      <c r="O43" s="88">
        <v>6</v>
      </c>
      <c r="P43" s="89">
        <v>0</v>
      </c>
      <c r="Q43" s="90">
        <f>O43+P43</f>
        <v>6</v>
      </c>
      <c r="R43" s="80">
        <f>IFERROR(Q43/N43,"-")</f>
        <v>0.077922077922078</v>
      </c>
      <c r="S43" s="79">
        <v>1</v>
      </c>
      <c r="T43" s="79">
        <v>0</v>
      </c>
      <c r="U43" s="80">
        <f>IFERROR(T43/(Q43),"-")</f>
        <v>0</v>
      </c>
      <c r="V43" s="81">
        <f>IFERROR(K43/SUM(Q43:Q44),"-")</f>
        <v>12500</v>
      </c>
      <c r="W43" s="82">
        <v>1</v>
      </c>
      <c r="X43" s="80">
        <f>IF(Q43=0,"-",W43/Q43)</f>
        <v>0.16666666666667</v>
      </c>
      <c r="Y43" s="181">
        <v>6000</v>
      </c>
      <c r="Z43" s="182">
        <f>IFERROR(Y43/Q43,"-")</f>
        <v>1000</v>
      </c>
      <c r="AA43" s="182">
        <f>IFERROR(Y43/W43,"-")</f>
        <v>6000</v>
      </c>
      <c r="AB43" s="176">
        <f>SUM(Y43:Y44)-SUM(K43:K44)</f>
        <v>-68000</v>
      </c>
      <c r="AC43" s="83">
        <f>SUM(Y43:Y44)/SUM(K43:K44)</f>
        <v>0.54666666666667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2</v>
      </c>
      <c r="BG43" s="110">
        <f>IF(Q43=0,"",IF(BF43=0,"",(BF43/Q43)))</f>
        <v>0.33333333333333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3</v>
      </c>
      <c r="BP43" s="117">
        <f>IF(Q43=0,"",IF(BO43=0,"",(BO43/Q43)))</f>
        <v>0.5</v>
      </c>
      <c r="BQ43" s="118">
        <v>1</v>
      </c>
      <c r="BR43" s="119">
        <f>IFERROR(BQ43/BO43,"-")</f>
        <v>0.33333333333333</v>
      </c>
      <c r="BS43" s="120">
        <v>6000</v>
      </c>
      <c r="BT43" s="121">
        <f>IFERROR(BS43/BO43,"-")</f>
        <v>2000</v>
      </c>
      <c r="BU43" s="122"/>
      <c r="BV43" s="122">
        <v>1</v>
      </c>
      <c r="BW43" s="122"/>
      <c r="BX43" s="123">
        <v>1</v>
      </c>
      <c r="BY43" s="124">
        <f>IF(Q43=0,"",IF(BX43=0,"",(BX43/Q43)))</f>
        <v>0.16666666666667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6000</v>
      </c>
      <c r="CR43" s="138">
        <v>6000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151</v>
      </c>
      <c r="C44" s="184" t="s">
        <v>58</v>
      </c>
      <c r="D44" s="184"/>
      <c r="E44" s="184" t="s">
        <v>148</v>
      </c>
      <c r="F44" s="184" t="s">
        <v>82</v>
      </c>
      <c r="G44" s="184" t="s">
        <v>74</v>
      </c>
      <c r="H44" s="87"/>
      <c r="I44" s="87"/>
      <c r="J44" s="87"/>
      <c r="K44" s="176"/>
      <c r="L44" s="79">
        <v>51</v>
      </c>
      <c r="M44" s="79">
        <v>32</v>
      </c>
      <c r="N44" s="79">
        <v>17</v>
      </c>
      <c r="O44" s="88">
        <v>6</v>
      </c>
      <c r="P44" s="89">
        <v>0</v>
      </c>
      <c r="Q44" s="90">
        <f>O44+P44</f>
        <v>6</v>
      </c>
      <c r="R44" s="80">
        <f>IFERROR(Q44/N44,"-")</f>
        <v>0.35294117647059</v>
      </c>
      <c r="S44" s="79">
        <v>0</v>
      </c>
      <c r="T44" s="79">
        <v>1</v>
      </c>
      <c r="U44" s="80">
        <f>IFERROR(T44/(Q44),"-")</f>
        <v>0.16666666666667</v>
      </c>
      <c r="V44" s="81"/>
      <c r="W44" s="82">
        <v>3</v>
      </c>
      <c r="X44" s="80">
        <f>IF(Q44=0,"-",W44/Q44)</f>
        <v>0.5</v>
      </c>
      <c r="Y44" s="181">
        <v>76000</v>
      </c>
      <c r="Z44" s="182">
        <f>IFERROR(Y44/Q44,"-")</f>
        <v>12666.666666667</v>
      </c>
      <c r="AA44" s="182">
        <f>IFERROR(Y44/W44,"-")</f>
        <v>25333.333333333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4</v>
      </c>
      <c r="BP44" s="117">
        <f>IF(Q44=0,"",IF(BO44=0,"",(BO44/Q44)))</f>
        <v>0.66666666666667</v>
      </c>
      <c r="BQ44" s="118">
        <v>1</v>
      </c>
      <c r="BR44" s="119">
        <f>IFERROR(BQ44/BO44,"-")</f>
        <v>0.25</v>
      </c>
      <c r="BS44" s="120">
        <v>18000</v>
      </c>
      <c r="BT44" s="121">
        <f>IFERROR(BS44/BO44,"-")</f>
        <v>4500</v>
      </c>
      <c r="BU44" s="122"/>
      <c r="BV44" s="122"/>
      <c r="BW44" s="122">
        <v>1</v>
      </c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>
        <v>2</v>
      </c>
      <c r="CH44" s="131">
        <f>IF(Q44=0,"",IF(CG44=0,"",(CG44/Q44)))</f>
        <v>0.33333333333333</v>
      </c>
      <c r="CI44" s="132">
        <v>2</v>
      </c>
      <c r="CJ44" s="133">
        <f>IFERROR(CI44/CG44,"-")</f>
        <v>1</v>
      </c>
      <c r="CK44" s="134">
        <v>58000</v>
      </c>
      <c r="CL44" s="135">
        <f>IFERROR(CK44/CG44,"-")</f>
        <v>29000</v>
      </c>
      <c r="CM44" s="136">
        <v>1</v>
      </c>
      <c r="CN44" s="136"/>
      <c r="CO44" s="136">
        <v>1</v>
      </c>
      <c r="CP44" s="137">
        <v>3</v>
      </c>
      <c r="CQ44" s="138">
        <v>76000</v>
      </c>
      <c r="CR44" s="138">
        <v>55000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0.9</v>
      </c>
      <c r="B45" s="184" t="s">
        <v>152</v>
      </c>
      <c r="C45" s="184" t="s">
        <v>58</v>
      </c>
      <c r="D45" s="184"/>
      <c r="E45" s="184" t="s">
        <v>59</v>
      </c>
      <c r="F45" s="184" t="s">
        <v>60</v>
      </c>
      <c r="G45" s="184" t="s">
        <v>61</v>
      </c>
      <c r="H45" s="87" t="s">
        <v>83</v>
      </c>
      <c r="I45" s="87" t="s">
        <v>149</v>
      </c>
      <c r="J45" s="185" t="s">
        <v>67</v>
      </c>
      <c r="K45" s="176">
        <v>150000</v>
      </c>
      <c r="L45" s="79">
        <v>55</v>
      </c>
      <c r="M45" s="79">
        <v>0</v>
      </c>
      <c r="N45" s="79">
        <v>185</v>
      </c>
      <c r="O45" s="88">
        <v>20</v>
      </c>
      <c r="P45" s="89">
        <v>0</v>
      </c>
      <c r="Q45" s="90">
        <f>O45+P45</f>
        <v>20</v>
      </c>
      <c r="R45" s="80">
        <f>IFERROR(Q45/N45,"-")</f>
        <v>0.10810810810811</v>
      </c>
      <c r="S45" s="79">
        <v>2</v>
      </c>
      <c r="T45" s="79">
        <v>5</v>
      </c>
      <c r="U45" s="80">
        <f>IFERROR(T45/(Q45),"-")</f>
        <v>0.25</v>
      </c>
      <c r="V45" s="81">
        <f>IFERROR(K45/SUM(Q45:Q46),"-")</f>
        <v>5357.1428571429</v>
      </c>
      <c r="W45" s="82">
        <v>3</v>
      </c>
      <c r="X45" s="80">
        <f>IF(Q45=0,"-",W45/Q45)</f>
        <v>0.15</v>
      </c>
      <c r="Y45" s="181">
        <v>129000</v>
      </c>
      <c r="Z45" s="182">
        <f>IFERROR(Y45/Q45,"-")</f>
        <v>6450</v>
      </c>
      <c r="AA45" s="182">
        <f>IFERROR(Y45/W45,"-")</f>
        <v>43000</v>
      </c>
      <c r="AB45" s="176">
        <f>SUM(Y45:Y46)-SUM(K45:K46)</f>
        <v>-15000</v>
      </c>
      <c r="AC45" s="83">
        <f>SUM(Y45:Y46)/SUM(K45:K46)</f>
        <v>0.9</v>
      </c>
      <c r="AD45" s="77"/>
      <c r="AE45" s="91">
        <v>1</v>
      </c>
      <c r="AF45" s="92">
        <f>IF(Q45=0,"",IF(AE45=0,"",(AE45/Q45)))</f>
        <v>0.05</v>
      </c>
      <c r="AG45" s="91"/>
      <c r="AH45" s="93">
        <f>IFERROR(AG45/AE45,"-")</f>
        <v>0</v>
      </c>
      <c r="AI45" s="94"/>
      <c r="AJ45" s="95">
        <f>IFERROR(AI45/AE45,"-")</f>
        <v>0</v>
      </c>
      <c r="AK45" s="96"/>
      <c r="AL45" s="96"/>
      <c r="AM45" s="96"/>
      <c r="AN45" s="97">
        <v>1</v>
      </c>
      <c r="AO45" s="98">
        <f>IF(Q45=0,"",IF(AN45=0,"",(AN45/Q45)))</f>
        <v>0.05</v>
      </c>
      <c r="AP45" s="97"/>
      <c r="AQ45" s="99">
        <f>IFERROR(AP45/AN45,"-")</f>
        <v>0</v>
      </c>
      <c r="AR45" s="100"/>
      <c r="AS45" s="101">
        <f>IFERROR(AR45/AN45,"-")</f>
        <v>0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5</v>
      </c>
      <c r="BG45" s="110">
        <f>IF(Q45=0,"",IF(BF45=0,"",(BF45/Q45)))</f>
        <v>0.25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7</v>
      </c>
      <c r="BP45" s="117">
        <f>IF(Q45=0,"",IF(BO45=0,"",(BO45/Q45)))</f>
        <v>0.35</v>
      </c>
      <c r="BQ45" s="118">
        <v>2</v>
      </c>
      <c r="BR45" s="119">
        <f>IFERROR(BQ45/BO45,"-")</f>
        <v>0.28571428571429</v>
      </c>
      <c r="BS45" s="120">
        <v>16000</v>
      </c>
      <c r="BT45" s="121">
        <f>IFERROR(BS45/BO45,"-")</f>
        <v>2285.7142857143</v>
      </c>
      <c r="BU45" s="122">
        <v>1</v>
      </c>
      <c r="BV45" s="122">
        <v>1</v>
      </c>
      <c r="BW45" s="122"/>
      <c r="BX45" s="123">
        <v>5</v>
      </c>
      <c r="BY45" s="124">
        <f>IF(Q45=0,"",IF(BX45=0,"",(BX45/Q45)))</f>
        <v>0.25</v>
      </c>
      <c r="BZ45" s="125">
        <v>1</v>
      </c>
      <c r="CA45" s="126">
        <f>IFERROR(BZ45/BX45,"-")</f>
        <v>0.2</v>
      </c>
      <c r="CB45" s="127">
        <v>113000</v>
      </c>
      <c r="CC45" s="128">
        <f>IFERROR(CB45/BX45,"-")</f>
        <v>22600</v>
      </c>
      <c r="CD45" s="129"/>
      <c r="CE45" s="129"/>
      <c r="CF45" s="129">
        <v>1</v>
      </c>
      <c r="CG45" s="130">
        <v>1</v>
      </c>
      <c r="CH45" s="131">
        <f>IF(Q45=0,"",IF(CG45=0,"",(CG45/Q45)))</f>
        <v>0.05</v>
      </c>
      <c r="CI45" s="132"/>
      <c r="CJ45" s="133">
        <f>IFERROR(CI45/CG45,"-")</f>
        <v>0</v>
      </c>
      <c r="CK45" s="134"/>
      <c r="CL45" s="135">
        <f>IFERROR(CK45/CG45,"-")</f>
        <v>0</v>
      </c>
      <c r="CM45" s="136"/>
      <c r="CN45" s="136"/>
      <c r="CO45" s="136"/>
      <c r="CP45" s="137">
        <v>3</v>
      </c>
      <c r="CQ45" s="138">
        <v>129000</v>
      </c>
      <c r="CR45" s="138">
        <v>113000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/>
      <c r="B46" s="184" t="s">
        <v>153</v>
      </c>
      <c r="C46" s="184" t="s">
        <v>58</v>
      </c>
      <c r="D46" s="184"/>
      <c r="E46" s="184" t="s">
        <v>59</v>
      </c>
      <c r="F46" s="184" t="s">
        <v>60</v>
      </c>
      <c r="G46" s="184" t="s">
        <v>74</v>
      </c>
      <c r="H46" s="87"/>
      <c r="I46" s="87"/>
      <c r="J46" s="87"/>
      <c r="K46" s="176"/>
      <c r="L46" s="79">
        <v>56</v>
      </c>
      <c r="M46" s="79">
        <v>44</v>
      </c>
      <c r="N46" s="79">
        <v>14</v>
      </c>
      <c r="O46" s="88">
        <v>8</v>
      </c>
      <c r="P46" s="89">
        <v>0</v>
      </c>
      <c r="Q46" s="90">
        <f>O46+P46</f>
        <v>8</v>
      </c>
      <c r="R46" s="80">
        <f>IFERROR(Q46/N46,"-")</f>
        <v>0.57142857142857</v>
      </c>
      <c r="S46" s="79">
        <v>1</v>
      </c>
      <c r="T46" s="79">
        <v>0</v>
      </c>
      <c r="U46" s="80">
        <f>IFERROR(T46/(Q46),"-")</f>
        <v>0</v>
      </c>
      <c r="V46" s="81"/>
      <c r="W46" s="82">
        <v>1</v>
      </c>
      <c r="X46" s="80">
        <f>IF(Q46=0,"-",W46/Q46)</f>
        <v>0.125</v>
      </c>
      <c r="Y46" s="181">
        <v>6000</v>
      </c>
      <c r="Z46" s="182">
        <f>IFERROR(Y46/Q46,"-")</f>
        <v>750</v>
      </c>
      <c r="AA46" s="182">
        <f>IFERROR(Y46/W46,"-")</f>
        <v>6000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3</v>
      </c>
      <c r="BP46" s="117">
        <f>IF(Q46=0,"",IF(BO46=0,"",(BO46/Q46)))</f>
        <v>0.375</v>
      </c>
      <c r="BQ46" s="118">
        <v>1</v>
      </c>
      <c r="BR46" s="119">
        <f>IFERROR(BQ46/BO46,"-")</f>
        <v>0.33333333333333</v>
      </c>
      <c r="BS46" s="120">
        <v>6000</v>
      </c>
      <c r="BT46" s="121">
        <f>IFERROR(BS46/BO46,"-")</f>
        <v>2000</v>
      </c>
      <c r="BU46" s="122">
        <v>1</v>
      </c>
      <c r="BV46" s="122"/>
      <c r="BW46" s="122"/>
      <c r="BX46" s="123">
        <v>4</v>
      </c>
      <c r="BY46" s="124">
        <f>IF(Q46=0,"",IF(BX46=0,"",(BX46/Q46)))</f>
        <v>0.5</v>
      </c>
      <c r="BZ46" s="125">
        <v>2</v>
      </c>
      <c r="CA46" s="126">
        <f>IFERROR(BZ46/BX46,"-")</f>
        <v>0.5</v>
      </c>
      <c r="CB46" s="127">
        <v>85000</v>
      </c>
      <c r="CC46" s="128">
        <f>IFERROR(CB46/BX46,"-")</f>
        <v>21250</v>
      </c>
      <c r="CD46" s="129"/>
      <c r="CE46" s="129">
        <v>1</v>
      </c>
      <c r="CF46" s="129">
        <v>1</v>
      </c>
      <c r="CG46" s="130">
        <v>1</v>
      </c>
      <c r="CH46" s="131">
        <f>IF(Q46=0,"",IF(CG46=0,"",(CG46/Q46)))</f>
        <v>0.125</v>
      </c>
      <c r="CI46" s="132"/>
      <c r="CJ46" s="133">
        <f>IFERROR(CI46/CG46,"-")</f>
        <v>0</v>
      </c>
      <c r="CK46" s="134"/>
      <c r="CL46" s="135">
        <f>IFERROR(CK46/CG46,"-")</f>
        <v>0</v>
      </c>
      <c r="CM46" s="136"/>
      <c r="CN46" s="136"/>
      <c r="CO46" s="136"/>
      <c r="CP46" s="137">
        <v>1</v>
      </c>
      <c r="CQ46" s="138">
        <v>6000</v>
      </c>
      <c r="CR46" s="138">
        <v>75000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0.084615384615385</v>
      </c>
      <c r="B47" s="184" t="s">
        <v>154</v>
      </c>
      <c r="C47" s="184" t="s">
        <v>58</v>
      </c>
      <c r="D47" s="184"/>
      <c r="E47" s="184" t="s">
        <v>59</v>
      </c>
      <c r="F47" s="184" t="s">
        <v>60</v>
      </c>
      <c r="G47" s="184" t="s">
        <v>61</v>
      </c>
      <c r="H47" s="87" t="s">
        <v>155</v>
      </c>
      <c r="I47" s="87" t="s">
        <v>84</v>
      </c>
      <c r="J47" s="185" t="s">
        <v>156</v>
      </c>
      <c r="K47" s="176">
        <v>130000</v>
      </c>
      <c r="L47" s="79">
        <v>26</v>
      </c>
      <c r="M47" s="79">
        <v>0</v>
      </c>
      <c r="N47" s="79">
        <v>114</v>
      </c>
      <c r="O47" s="88">
        <v>13</v>
      </c>
      <c r="P47" s="89">
        <v>0</v>
      </c>
      <c r="Q47" s="90">
        <f>O47+P47</f>
        <v>13</v>
      </c>
      <c r="R47" s="80">
        <f>IFERROR(Q47/N47,"-")</f>
        <v>0.1140350877193</v>
      </c>
      <c r="S47" s="79">
        <v>0</v>
      </c>
      <c r="T47" s="79">
        <v>2</v>
      </c>
      <c r="U47" s="80">
        <f>IFERROR(T47/(Q47),"-")</f>
        <v>0.15384615384615</v>
      </c>
      <c r="V47" s="81">
        <f>IFERROR(K47/SUM(Q47:Q48),"-")</f>
        <v>7647.0588235294</v>
      </c>
      <c r="W47" s="82">
        <v>2</v>
      </c>
      <c r="X47" s="80">
        <f>IF(Q47=0,"-",W47/Q47)</f>
        <v>0.15384615384615</v>
      </c>
      <c r="Y47" s="181">
        <v>11000</v>
      </c>
      <c r="Z47" s="182">
        <f>IFERROR(Y47/Q47,"-")</f>
        <v>846.15384615385</v>
      </c>
      <c r="AA47" s="182">
        <f>IFERROR(Y47/W47,"-")</f>
        <v>5500</v>
      </c>
      <c r="AB47" s="176">
        <f>SUM(Y47:Y48)-SUM(K47:K48)</f>
        <v>-119000</v>
      </c>
      <c r="AC47" s="83">
        <f>SUM(Y47:Y48)/SUM(K47:K48)</f>
        <v>0.084615384615385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2</v>
      </c>
      <c r="BG47" s="110">
        <f>IF(Q47=0,"",IF(BF47=0,"",(BF47/Q47)))</f>
        <v>0.15384615384615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7</v>
      </c>
      <c r="BP47" s="117">
        <f>IF(Q47=0,"",IF(BO47=0,"",(BO47/Q47)))</f>
        <v>0.53846153846154</v>
      </c>
      <c r="BQ47" s="118">
        <v>2</v>
      </c>
      <c r="BR47" s="119">
        <f>IFERROR(BQ47/BO47,"-")</f>
        <v>0.28571428571429</v>
      </c>
      <c r="BS47" s="120">
        <v>11000</v>
      </c>
      <c r="BT47" s="121">
        <f>IFERROR(BS47/BO47,"-")</f>
        <v>1571.4285714286</v>
      </c>
      <c r="BU47" s="122">
        <v>2</v>
      </c>
      <c r="BV47" s="122"/>
      <c r="BW47" s="122"/>
      <c r="BX47" s="123">
        <v>4</v>
      </c>
      <c r="BY47" s="124">
        <f>IF(Q47=0,"",IF(BX47=0,"",(BX47/Q47)))</f>
        <v>0.30769230769231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2</v>
      </c>
      <c r="CQ47" s="138">
        <v>11000</v>
      </c>
      <c r="CR47" s="138">
        <v>8000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157</v>
      </c>
      <c r="C48" s="184" t="s">
        <v>58</v>
      </c>
      <c r="D48" s="184"/>
      <c r="E48" s="184" t="s">
        <v>59</v>
      </c>
      <c r="F48" s="184" t="s">
        <v>60</v>
      </c>
      <c r="G48" s="184" t="s">
        <v>74</v>
      </c>
      <c r="H48" s="87"/>
      <c r="I48" s="87"/>
      <c r="J48" s="87"/>
      <c r="K48" s="176"/>
      <c r="L48" s="79">
        <v>33</v>
      </c>
      <c r="M48" s="79">
        <v>25</v>
      </c>
      <c r="N48" s="79">
        <v>4</v>
      </c>
      <c r="O48" s="88">
        <v>4</v>
      </c>
      <c r="P48" s="89">
        <v>0</v>
      </c>
      <c r="Q48" s="90">
        <f>O48+P48</f>
        <v>4</v>
      </c>
      <c r="R48" s="80">
        <f>IFERROR(Q48/N48,"-")</f>
        <v>1</v>
      </c>
      <c r="S48" s="79">
        <v>0</v>
      </c>
      <c r="T48" s="79">
        <v>1</v>
      </c>
      <c r="U48" s="80">
        <f>IFERROR(T48/(Q48),"-")</f>
        <v>0.25</v>
      </c>
      <c r="V48" s="81"/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0.25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>
        <v>2</v>
      </c>
      <c r="BY48" s="124">
        <f>IF(Q48=0,"",IF(BX48=0,"",(BX48/Q48)))</f>
        <v>0.5</v>
      </c>
      <c r="BZ48" s="125"/>
      <c r="CA48" s="126">
        <f>IFERROR(BZ48/BX48,"-")</f>
        <v>0</v>
      </c>
      <c r="CB48" s="127"/>
      <c r="CC48" s="128">
        <f>IFERROR(CB48/BX48,"-")</f>
        <v>0</v>
      </c>
      <c r="CD48" s="129"/>
      <c r="CE48" s="129"/>
      <c r="CF48" s="129"/>
      <c r="CG48" s="130">
        <v>1</v>
      </c>
      <c r="CH48" s="131">
        <f>IF(Q48=0,"",IF(CG48=0,"",(CG48/Q48)))</f>
        <v>0.25</v>
      </c>
      <c r="CI48" s="132"/>
      <c r="CJ48" s="133">
        <f>IFERROR(CI48/CG48,"-")</f>
        <v>0</v>
      </c>
      <c r="CK48" s="134"/>
      <c r="CL48" s="135">
        <f>IFERROR(CK48/CG48,"-")</f>
        <v>0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</v>
      </c>
      <c r="B49" s="184" t="s">
        <v>158</v>
      </c>
      <c r="C49" s="184" t="s">
        <v>58</v>
      </c>
      <c r="D49" s="184"/>
      <c r="E49" s="184" t="s">
        <v>159</v>
      </c>
      <c r="F49" s="184" t="s">
        <v>60</v>
      </c>
      <c r="G49" s="184" t="s">
        <v>89</v>
      </c>
      <c r="H49" s="87" t="s">
        <v>123</v>
      </c>
      <c r="I49" s="87" t="s">
        <v>63</v>
      </c>
      <c r="J49" s="186" t="s">
        <v>160</v>
      </c>
      <c r="K49" s="176">
        <v>120000</v>
      </c>
      <c r="L49" s="79">
        <v>4</v>
      </c>
      <c r="M49" s="79">
        <v>0</v>
      </c>
      <c r="N49" s="79">
        <v>40</v>
      </c>
      <c r="O49" s="88">
        <v>0</v>
      </c>
      <c r="P49" s="89">
        <v>0</v>
      </c>
      <c r="Q49" s="90">
        <f>O49+P49</f>
        <v>0</v>
      </c>
      <c r="R49" s="80">
        <f>IFERROR(Q49/N49,"-")</f>
        <v>0</v>
      </c>
      <c r="S49" s="79">
        <v>0</v>
      </c>
      <c r="T49" s="79">
        <v>0</v>
      </c>
      <c r="U49" s="80" t="str">
        <f>IFERROR(T49/(Q49),"-")</f>
        <v>-</v>
      </c>
      <c r="V49" s="81">
        <f>IFERROR(K49/SUM(Q49:Q50),"-")</f>
        <v>60000</v>
      </c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>
        <f>SUM(Y49:Y50)-SUM(K49:K50)</f>
        <v>-120000</v>
      </c>
      <c r="AC49" s="83">
        <f>SUM(Y49:Y50)/SUM(K49:K50)</f>
        <v>0</v>
      </c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161</v>
      </c>
      <c r="C50" s="184" t="s">
        <v>58</v>
      </c>
      <c r="D50" s="184"/>
      <c r="E50" s="184" t="s">
        <v>159</v>
      </c>
      <c r="F50" s="184" t="s">
        <v>60</v>
      </c>
      <c r="G50" s="184" t="s">
        <v>74</v>
      </c>
      <c r="H50" s="87"/>
      <c r="I50" s="87"/>
      <c r="J50" s="87"/>
      <c r="K50" s="176"/>
      <c r="L50" s="79">
        <v>42</v>
      </c>
      <c r="M50" s="79">
        <v>17</v>
      </c>
      <c r="N50" s="79">
        <v>8</v>
      </c>
      <c r="O50" s="88">
        <v>2</v>
      </c>
      <c r="P50" s="89">
        <v>0</v>
      </c>
      <c r="Q50" s="90">
        <f>O50+P50</f>
        <v>2</v>
      </c>
      <c r="R50" s="80">
        <f>IFERROR(Q50/N50,"-")</f>
        <v>0.25</v>
      </c>
      <c r="S50" s="79">
        <v>1</v>
      </c>
      <c r="T50" s="79">
        <v>0</v>
      </c>
      <c r="U50" s="80">
        <f>IFERROR(T50/(Q50),"-")</f>
        <v>0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>
        <v>2</v>
      </c>
      <c r="BY50" s="124">
        <f>IF(Q50=0,"",IF(BX50=0,"",(BX50/Q50)))</f>
        <v>1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3.6583333333333</v>
      </c>
      <c r="B51" s="184" t="s">
        <v>162</v>
      </c>
      <c r="C51" s="184" t="s">
        <v>58</v>
      </c>
      <c r="D51" s="184"/>
      <c r="E51" s="184" t="s">
        <v>99</v>
      </c>
      <c r="F51" s="184" t="s">
        <v>82</v>
      </c>
      <c r="G51" s="184" t="s">
        <v>61</v>
      </c>
      <c r="H51" s="87" t="s">
        <v>123</v>
      </c>
      <c r="I51" s="87" t="s">
        <v>63</v>
      </c>
      <c r="J51" s="185" t="s">
        <v>163</v>
      </c>
      <c r="K51" s="176">
        <v>120000</v>
      </c>
      <c r="L51" s="79">
        <v>10</v>
      </c>
      <c r="M51" s="79">
        <v>0</v>
      </c>
      <c r="N51" s="79">
        <v>62</v>
      </c>
      <c r="O51" s="88">
        <v>7</v>
      </c>
      <c r="P51" s="89">
        <v>1</v>
      </c>
      <c r="Q51" s="90">
        <f>O51+P51</f>
        <v>8</v>
      </c>
      <c r="R51" s="80">
        <f>IFERROR(Q51/N51,"-")</f>
        <v>0.12903225806452</v>
      </c>
      <c r="S51" s="79">
        <v>1</v>
      </c>
      <c r="T51" s="79">
        <v>3</v>
      </c>
      <c r="U51" s="80">
        <f>IFERROR(T51/(Q51),"-")</f>
        <v>0.375</v>
      </c>
      <c r="V51" s="81">
        <f>IFERROR(K51/SUM(Q51:Q52),"-")</f>
        <v>12000</v>
      </c>
      <c r="W51" s="82">
        <v>1</v>
      </c>
      <c r="X51" s="80">
        <f>IF(Q51=0,"-",W51/Q51)</f>
        <v>0.125</v>
      </c>
      <c r="Y51" s="181">
        <v>439000</v>
      </c>
      <c r="Z51" s="182">
        <f>IFERROR(Y51/Q51,"-")</f>
        <v>54875</v>
      </c>
      <c r="AA51" s="182">
        <f>IFERROR(Y51/W51,"-")</f>
        <v>439000</v>
      </c>
      <c r="AB51" s="176">
        <f>SUM(Y51:Y52)-SUM(K51:K52)</f>
        <v>319000</v>
      </c>
      <c r="AC51" s="83">
        <f>SUM(Y51:Y52)/SUM(K51:K52)</f>
        <v>3.6583333333333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0.125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2</v>
      </c>
      <c r="BG51" s="110">
        <f>IF(Q51=0,"",IF(BF51=0,"",(BF51/Q51)))</f>
        <v>0.25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4</v>
      </c>
      <c r="BP51" s="117">
        <f>IF(Q51=0,"",IF(BO51=0,"",(BO51/Q51)))</f>
        <v>0.5</v>
      </c>
      <c r="BQ51" s="118">
        <v>1</v>
      </c>
      <c r="BR51" s="119">
        <f>IFERROR(BQ51/BO51,"-")</f>
        <v>0.25</v>
      </c>
      <c r="BS51" s="120">
        <v>439000</v>
      </c>
      <c r="BT51" s="121">
        <f>IFERROR(BS51/BO51,"-")</f>
        <v>109750</v>
      </c>
      <c r="BU51" s="122"/>
      <c r="BV51" s="122"/>
      <c r="BW51" s="122">
        <v>1</v>
      </c>
      <c r="BX51" s="123">
        <v>1</v>
      </c>
      <c r="BY51" s="124">
        <f>IF(Q51=0,"",IF(BX51=0,"",(BX51/Q51)))</f>
        <v>0.125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1</v>
      </c>
      <c r="CQ51" s="138">
        <v>439000</v>
      </c>
      <c r="CR51" s="138">
        <v>439000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/>
      <c r="B52" s="184" t="s">
        <v>164</v>
      </c>
      <c r="C52" s="184" t="s">
        <v>58</v>
      </c>
      <c r="D52" s="184"/>
      <c r="E52" s="184" t="s">
        <v>99</v>
      </c>
      <c r="F52" s="184" t="s">
        <v>82</v>
      </c>
      <c r="G52" s="184" t="s">
        <v>74</v>
      </c>
      <c r="H52" s="87"/>
      <c r="I52" s="87"/>
      <c r="J52" s="87"/>
      <c r="K52" s="176"/>
      <c r="L52" s="79">
        <v>16</v>
      </c>
      <c r="M52" s="79">
        <v>16</v>
      </c>
      <c r="N52" s="79">
        <v>7</v>
      </c>
      <c r="O52" s="88">
        <v>2</v>
      </c>
      <c r="P52" s="89">
        <v>0</v>
      </c>
      <c r="Q52" s="90">
        <f>O52+P52</f>
        <v>2</v>
      </c>
      <c r="R52" s="80">
        <f>IFERROR(Q52/N52,"-")</f>
        <v>0.28571428571429</v>
      </c>
      <c r="S52" s="79">
        <v>0</v>
      </c>
      <c r="T52" s="79">
        <v>0</v>
      </c>
      <c r="U52" s="80">
        <f>IFERROR(T52/(Q52),"-")</f>
        <v>0</v>
      </c>
      <c r="V52" s="81"/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0.5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1</v>
      </c>
      <c r="BY52" s="124">
        <f>IF(Q52=0,"",IF(BX52=0,"",(BX52/Q52)))</f>
        <v>0.5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3.0125</v>
      </c>
      <c r="B53" s="184" t="s">
        <v>165</v>
      </c>
      <c r="C53" s="184" t="s">
        <v>58</v>
      </c>
      <c r="D53" s="184"/>
      <c r="E53" s="184" t="s">
        <v>59</v>
      </c>
      <c r="F53" s="184" t="s">
        <v>60</v>
      </c>
      <c r="G53" s="184" t="s">
        <v>89</v>
      </c>
      <c r="H53" s="87" t="s">
        <v>166</v>
      </c>
      <c r="I53" s="87" t="s">
        <v>84</v>
      </c>
      <c r="J53" s="186" t="s">
        <v>150</v>
      </c>
      <c r="K53" s="176">
        <v>80000</v>
      </c>
      <c r="L53" s="79">
        <v>20</v>
      </c>
      <c r="M53" s="79">
        <v>0</v>
      </c>
      <c r="N53" s="79">
        <v>86</v>
      </c>
      <c r="O53" s="88">
        <v>6</v>
      </c>
      <c r="P53" s="89">
        <v>0</v>
      </c>
      <c r="Q53" s="90">
        <f>O53+P53</f>
        <v>6</v>
      </c>
      <c r="R53" s="80">
        <f>IFERROR(Q53/N53,"-")</f>
        <v>0.069767441860465</v>
      </c>
      <c r="S53" s="79">
        <v>0</v>
      </c>
      <c r="T53" s="79">
        <v>1</v>
      </c>
      <c r="U53" s="80">
        <f>IFERROR(T53/(Q53),"-")</f>
        <v>0.16666666666667</v>
      </c>
      <c r="V53" s="81">
        <f>IFERROR(K53/SUM(Q53:Q54),"-")</f>
        <v>7272.7272727273</v>
      </c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>
        <f>SUM(Y53:Y54)-SUM(K53:K54)</f>
        <v>161000</v>
      </c>
      <c r="AC53" s="83">
        <f>SUM(Y53:Y54)/SUM(K53:K54)</f>
        <v>3.0125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0.16666666666667</v>
      </c>
      <c r="AY53" s="103"/>
      <c r="AZ53" s="105">
        <f>IFERROR(AY53/AW53,"-")</f>
        <v>0</v>
      </c>
      <c r="BA53" s="106"/>
      <c r="BB53" s="107">
        <f>IFERROR(BA53/AW53,"-")</f>
        <v>0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4</v>
      </c>
      <c r="BP53" s="117">
        <f>IF(Q53=0,"",IF(BO53=0,"",(BO53/Q53)))</f>
        <v>0.66666666666667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0.16666666666667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167</v>
      </c>
      <c r="C54" s="184" t="s">
        <v>58</v>
      </c>
      <c r="D54" s="184"/>
      <c r="E54" s="184" t="s">
        <v>59</v>
      </c>
      <c r="F54" s="184" t="s">
        <v>60</v>
      </c>
      <c r="G54" s="184" t="s">
        <v>74</v>
      </c>
      <c r="H54" s="87"/>
      <c r="I54" s="87"/>
      <c r="J54" s="87"/>
      <c r="K54" s="176"/>
      <c r="L54" s="79">
        <v>40</v>
      </c>
      <c r="M54" s="79">
        <v>23</v>
      </c>
      <c r="N54" s="79">
        <v>9</v>
      </c>
      <c r="O54" s="88">
        <v>4</v>
      </c>
      <c r="P54" s="89">
        <v>1</v>
      </c>
      <c r="Q54" s="90">
        <f>O54+P54</f>
        <v>5</v>
      </c>
      <c r="R54" s="80">
        <f>IFERROR(Q54/N54,"-")</f>
        <v>0.55555555555556</v>
      </c>
      <c r="S54" s="79">
        <v>2</v>
      </c>
      <c r="T54" s="79">
        <v>0</v>
      </c>
      <c r="U54" s="80">
        <f>IFERROR(T54/(Q54),"-")</f>
        <v>0</v>
      </c>
      <c r="V54" s="81"/>
      <c r="W54" s="82">
        <v>2</v>
      </c>
      <c r="X54" s="80">
        <f>IF(Q54=0,"-",W54/Q54)</f>
        <v>0.4</v>
      </c>
      <c r="Y54" s="181">
        <v>241000</v>
      </c>
      <c r="Z54" s="182">
        <f>IFERROR(Y54/Q54,"-")</f>
        <v>48200</v>
      </c>
      <c r="AA54" s="182">
        <f>IFERROR(Y54/W54,"-")</f>
        <v>120500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0.2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1</v>
      </c>
      <c r="BP54" s="117">
        <f>IF(Q54=0,"",IF(BO54=0,"",(BO54/Q54)))</f>
        <v>0.2</v>
      </c>
      <c r="BQ54" s="118">
        <v>1</v>
      </c>
      <c r="BR54" s="119">
        <f>IFERROR(BQ54/BO54,"-")</f>
        <v>1</v>
      </c>
      <c r="BS54" s="120">
        <v>235000</v>
      </c>
      <c r="BT54" s="121">
        <f>IFERROR(BS54/BO54,"-")</f>
        <v>235000</v>
      </c>
      <c r="BU54" s="122"/>
      <c r="BV54" s="122"/>
      <c r="BW54" s="122">
        <v>1</v>
      </c>
      <c r="BX54" s="123">
        <v>2</v>
      </c>
      <c r="BY54" s="124">
        <f>IF(Q54=0,"",IF(BX54=0,"",(BX54/Q54)))</f>
        <v>0.4</v>
      </c>
      <c r="BZ54" s="125">
        <v>1</v>
      </c>
      <c r="CA54" s="126">
        <f>IFERROR(BZ54/BX54,"-")</f>
        <v>0.5</v>
      </c>
      <c r="CB54" s="127">
        <v>6000</v>
      </c>
      <c r="CC54" s="128">
        <f>IFERROR(CB54/BX54,"-")</f>
        <v>3000</v>
      </c>
      <c r="CD54" s="129"/>
      <c r="CE54" s="129">
        <v>1</v>
      </c>
      <c r="CF54" s="129"/>
      <c r="CG54" s="130">
        <v>1</v>
      </c>
      <c r="CH54" s="131">
        <f>IF(Q54=0,"",IF(CG54=0,"",(CG54/Q54)))</f>
        <v>0.2</v>
      </c>
      <c r="CI54" s="132">
        <v>1</v>
      </c>
      <c r="CJ54" s="133">
        <f>IFERROR(CI54/CG54,"-")</f>
        <v>1</v>
      </c>
      <c r="CK54" s="134">
        <v>60000</v>
      </c>
      <c r="CL54" s="135">
        <f>IFERROR(CK54/CG54,"-")</f>
        <v>60000</v>
      </c>
      <c r="CM54" s="136"/>
      <c r="CN54" s="136"/>
      <c r="CO54" s="136">
        <v>1</v>
      </c>
      <c r="CP54" s="137">
        <v>2</v>
      </c>
      <c r="CQ54" s="138">
        <v>241000</v>
      </c>
      <c r="CR54" s="138">
        <v>235000</v>
      </c>
      <c r="CS54" s="138"/>
      <c r="CT54" s="139" t="str">
        <f>IF(AND(CR54=0,CS54=0),"",IF(AND(CR54&lt;=100000,CS54&lt;=100000),"",IF(CR54/CQ54&gt;0.7,"男高",IF(CS54/CQ54&gt;0.7,"女高",""))))</f>
        <v>男高</v>
      </c>
    </row>
    <row r="55" spans="1:99">
      <c r="A55" s="78" t="str">
        <f>AC55</f>
        <v>0</v>
      </c>
      <c r="B55" s="184" t="s">
        <v>168</v>
      </c>
      <c r="C55" s="184" t="s">
        <v>58</v>
      </c>
      <c r="D55" s="184"/>
      <c r="E55" s="184"/>
      <c r="F55" s="184"/>
      <c r="G55" s="184" t="s">
        <v>89</v>
      </c>
      <c r="H55" s="87" t="s">
        <v>166</v>
      </c>
      <c r="I55" s="87" t="s">
        <v>169</v>
      </c>
      <c r="J55" s="185" t="s">
        <v>67</v>
      </c>
      <c r="K55" s="176">
        <v>0</v>
      </c>
      <c r="L55" s="79">
        <v>4</v>
      </c>
      <c r="M55" s="79">
        <v>0</v>
      </c>
      <c r="N55" s="79">
        <v>22</v>
      </c>
      <c r="O55" s="88">
        <v>1</v>
      </c>
      <c r="P55" s="89">
        <v>0</v>
      </c>
      <c r="Q55" s="90">
        <f>O55+P55</f>
        <v>1</v>
      </c>
      <c r="R55" s="80">
        <f>IFERROR(Q55/N55,"-")</f>
        <v>0.045454545454545</v>
      </c>
      <c r="S55" s="79">
        <v>0</v>
      </c>
      <c r="T55" s="79">
        <v>0</v>
      </c>
      <c r="U55" s="80">
        <f>IFERROR(T55/(Q55),"-")</f>
        <v>0</v>
      </c>
      <c r="V55" s="81">
        <f>IFERROR(K55/SUM(Q55:Q56),"-")</f>
        <v>0</v>
      </c>
      <c r="W55" s="82">
        <v>1</v>
      </c>
      <c r="X55" s="80">
        <f>IF(Q55=0,"-",W55/Q55)</f>
        <v>1</v>
      </c>
      <c r="Y55" s="181">
        <v>5000</v>
      </c>
      <c r="Z55" s="182">
        <f>IFERROR(Y55/Q55,"-")</f>
        <v>5000</v>
      </c>
      <c r="AA55" s="182">
        <f>IFERROR(Y55/W55,"-")</f>
        <v>5000</v>
      </c>
      <c r="AB55" s="176">
        <f>SUM(Y55:Y56)-SUM(K55:K56)</f>
        <v>5000</v>
      </c>
      <c r="AC55" s="83" t="str">
        <f>SUM(Y55:Y56)/SUM(K55:K56)</f>
        <v>0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>
        <v>1</v>
      </c>
      <c r="BY55" s="124">
        <f>IF(Q55=0,"",IF(BX55=0,"",(BX55/Q55)))</f>
        <v>1</v>
      </c>
      <c r="BZ55" s="125">
        <v>1</v>
      </c>
      <c r="CA55" s="126">
        <f>IFERROR(BZ55/BX55,"-")</f>
        <v>1</v>
      </c>
      <c r="CB55" s="127">
        <v>5000</v>
      </c>
      <c r="CC55" s="128">
        <f>IFERROR(CB55/BX55,"-")</f>
        <v>5000</v>
      </c>
      <c r="CD55" s="129">
        <v>1</v>
      </c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5000</v>
      </c>
      <c r="CR55" s="138">
        <v>5000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170</v>
      </c>
      <c r="C56" s="184" t="s">
        <v>58</v>
      </c>
      <c r="D56" s="184"/>
      <c r="E56" s="184"/>
      <c r="F56" s="184"/>
      <c r="G56" s="184" t="s">
        <v>74</v>
      </c>
      <c r="H56" s="87"/>
      <c r="I56" s="87"/>
      <c r="J56" s="87"/>
      <c r="K56" s="176"/>
      <c r="L56" s="79">
        <v>1</v>
      </c>
      <c r="M56" s="79">
        <v>1</v>
      </c>
      <c r="N56" s="79">
        <v>0</v>
      </c>
      <c r="O56" s="88">
        <v>0</v>
      </c>
      <c r="P56" s="89">
        <v>0</v>
      </c>
      <c r="Q56" s="90">
        <f>O56+P56</f>
        <v>0</v>
      </c>
      <c r="R56" s="80" t="str">
        <f>IFERROR(Q56/N56,"-")</f>
        <v>-</v>
      </c>
      <c r="S56" s="79">
        <v>0</v>
      </c>
      <c r="T56" s="79">
        <v>0</v>
      </c>
      <c r="U56" s="80" t="str">
        <f>IFERROR(T56/(Q56),"-")</f>
        <v>-</v>
      </c>
      <c r="V56" s="81"/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/>
      <c r="AC56" s="83"/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30"/>
      <c r="B57" s="84"/>
      <c r="C57" s="84"/>
      <c r="D57" s="85"/>
      <c r="E57" s="85"/>
      <c r="F57" s="85"/>
      <c r="G57" s="86"/>
      <c r="H57" s="87"/>
      <c r="I57" s="87"/>
      <c r="J57" s="87"/>
      <c r="K57" s="177"/>
      <c r="L57" s="34"/>
      <c r="M57" s="34"/>
      <c r="N57" s="31"/>
      <c r="O57" s="23"/>
      <c r="P57" s="23"/>
      <c r="Q57" s="23"/>
      <c r="R57" s="32"/>
      <c r="S57" s="32"/>
      <c r="T57" s="23"/>
      <c r="U57" s="32"/>
      <c r="V57" s="25"/>
      <c r="W57" s="25"/>
      <c r="X57" s="25"/>
      <c r="Y57" s="183"/>
      <c r="Z57" s="183"/>
      <c r="AA57" s="183"/>
      <c r="AB57" s="183"/>
      <c r="AC57" s="33"/>
      <c r="AD57" s="57"/>
      <c r="AE57" s="61"/>
      <c r="AF57" s="62"/>
      <c r="AG57" s="61"/>
      <c r="AH57" s="65"/>
      <c r="AI57" s="66"/>
      <c r="AJ57" s="67"/>
      <c r="AK57" s="68"/>
      <c r="AL57" s="68"/>
      <c r="AM57" s="68"/>
      <c r="AN57" s="61"/>
      <c r="AO57" s="62"/>
      <c r="AP57" s="61"/>
      <c r="AQ57" s="65"/>
      <c r="AR57" s="66"/>
      <c r="AS57" s="67"/>
      <c r="AT57" s="68"/>
      <c r="AU57" s="68"/>
      <c r="AV57" s="68"/>
      <c r="AW57" s="61"/>
      <c r="AX57" s="62"/>
      <c r="AY57" s="61"/>
      <c r="AZ57" s="65"/>
      <c r="BA57" s="66"/>
      <c r="BB57" s="67"/>
      <c r="BC57" s="68"/>
      <c r="BD57" s="68"/>
      <c r="BE57" s="68"/>
      <c r="BF57" s="61"/>
      <c r="BG57" s="62"/>
      <c r="BH57" s="61"/>
      <c r="BI57" s="65"/>
      <c r="BJ57" s="66"/>
      <c r="BK57" s="67"/>
      <c r="BL57" s="68"/>
      <c r="BM57" s="68"/>
      <c r="BN57" s="68"/>
      <c r="BO57" s="63"/>
      <c r="BP57" s="64"/>
      <c r="BQ57" s="61"/>
      <c r="BR57" s="65"/>
      <c r="BS57" s="66"/>
      <c r="BT57" s="67"/>
      <c r="BU57" s="68"/>
      <c r="BV57" s="68"/>
      <c r="BW57" s="68"/>
      <c r="BX57" s="63"/>
      <c r="BY57" s="64"/>
      <c r="BZ57" s="61"/>
      <c r="CA57" s="65"/>
      <c r="CB57" s="66"/>
      <c r="CC57" s="67"/>
      <c r="CD57" s="68"/>
      <c r="CE57" s="68"/>
      <c r="CF57" s="68"/>
      <c r="CG57" s="63"/>
      <c r="CH57" s="64"/>
      <c r="CI57" s="61"/>
      <c r="CJ57" s="65"/>
      <c r="CK57" s="66"/>
      <c r="CL57" s="67"/>
      <c r="CM57" s="68"/>
      <c r="CN57" s="68"/>
      <c r="CO57" s="68"/>
      <c r="CP57" s="69"/>
      <c r="CQ57" s="66"/>
      <c r="CR57" s="66"/>
      <c r="CS57" s="66"/>
      <c r="CT57" s="70"/>
    </row>
    <row r="58" spans="1:99">
      <c r="A58" s="30"/>
      <c r="B58" s="37"/>
      <c r="C58" s="37"/>
      <c r="D58" s="21"/>
      <c r="E58" s="21"/>
      <c r="F58" s="21"/>
      <c r="G58" s="22"/>
      <c r="H58" s="36"/>
      <c r="I58" s="36"/>
      <c r="J58" s="73"/>
      <c r="K58" s="178"/>
      <c r="L58" s="34"/>
      <c r="M58" s="34"/>
      <c r="N58" s="31"/>
      <c r="O58" s="23"/>
      <c r="P58" s="23"/>
      <c r="Q58" s="23"/>
      <c r="R58" s="32"/>
      <c r="S58" s="32"/>
      <c r="T58" s="23"/>
      <c r="U58" s="32"/>
      <c r="V58" s="25"/>
      <c r="W58" s="25"/>
      <c r="X58" s="25"/>
      <c r="Y58" s="183"/>
      <c r="Z58" s="183"/>
      <c r="AA58" s="183"/>
      <c r="AB58" s="183"/>
      <c r="AC58" s="33"/>
      <c r="AD58" s="59"/>
      <c r="AE58" s="61"/>
      <c r="AF58" s="62"/>
      <c r="AG58" s="61"/>
      <c r="AH58" s="65"/>
      <c r="AI58" s="66"/>
      <c r="AJ58" s="67"/>
      <c r="AK58" s="68"/>
      <c r="AL58" s="68"/>
      <c r="AM58" s="68"/>
      <c r="AN58" s="61"/>
      <c r="AO58" s="62"/>
      <c r="AP58" s="61"/>
      <c r="AQ58" s="65"/>
      <c r="AR58" s="66"/>
      <c r="AS58" s="67"/>
      <c r="AT58" s="68"/>
      <c r="AU58" s="68"/>
      <c r="AV58" s="68"/>
      <c r="AW58" s="61"/>
      <c r="AX58" s="62"/>
      <c r="AY58" s="61"/>
      <c r="AZ58" s="65"/>
      <c r="BA58" s="66"/>
      <c r="BB58" s="67"/>
      <c r="BC58" s="68"/>
      <c r="BD58" s="68"/>
      <c r="BE58" s="68"/>
      <c r="BF58" s="61"/>
      <c r="BG58" s="62"/>
      <c r="BH58" s="61"/>
      <c r="BI58" s="65"/>
      <c r="BJ58" s="66"/>
      <c r="BK58" s="67"/>
      <c r="BL58" s="68"/>
      <c r="BM58" s="68"/>
      <c r="BN58" s="68"/>
      <c r="BO58" s="63"/>
      <c r="BP58" s="64"/>
      <c r="BQ58" s="61"/>
      <c r="BR58" s="65"/>
      <c r="BS58" s="66"/>
      <c r="BT58" s="67"/>
      <c r="BU58" s="68"/>
      <c r="BV58" s="68"/>
      <c r="BW58" s="68"/>
      <c r="BX58" s="63"/>
      <c r="BY58" s="64"/>
      <c r="BZ58" s="61"/>
      <c r="CA58" s="65"/>
      <c r="CB58" s="66"/>
      <c r="CC58" s="67"/>
      <c r="CD58" s="68"/>
      <c r="CE58" s="68"/>
      <c r="CF58" s="68"/>
      <c r="CG58" s="63"/>
      <c r="CH58" s="64"/>
      <c r="CI58" s="61"/>
      <c r="CJ58" s="65"/>
      <c r="CK58" s="66"/>
      <c r="CL58" s="67"/>
      <c r="CM58" s="68"/>
      <c r="CN58" s="68"/>
      <c r="CO58" s="68"/>
      <c r="CP58" s="69"/>
      <c r="CQ58" s="66"/>
      <c r="CR58" s="66"/>
      <c r="CS58" s="66"/>
      <c r="CT58" s="70"/>
    </row>
    <row r="59" spans="1:99">
      <c r="A59" s="19">
        <f>AC59</f>
        <v>1.3657174825175</v>
      </c>
      <c r="B59" s="39"/>
      <c r="C59" s="39"/>
      <c r="D59" s="39"/>
      <c r="E59" s="39"/>
      <c r="F59" s="39"/>
      <c r="G59" s="39"/>
      <c r="H59" s="40" t="s">
        <v>171</v>
      </c>
      <c r="I59" s="40"/>
      <c r="J59" s="40"/>
      <c r="K59" s="179">
        <f>SUM(K6:K58)</f>
        <v>3575000</v>
      </c>
      <c r="L59" s="41">
        <f>SUM(L6:L58)</f>
        <v>1726</v>
      </c>
      <c r="M59" s="41">
        <f>SUM(M6:M58)</f>
        <v>741</v>
      </c>
      <c r="N59" s="41">
        <f>SUM(N6:N58)</f>
        <v>2675</v>
      </c>
      <c r="O59" s="41">
        <f>SUM(O6:O58)</f>
        <v>362</v>
      </c>
      <c r="P59" s="41">
        <f>SUM(P6:P58)</f>
        <v>4</v>
      </c>
      <c r="Q59" s="41">
        <f>SUM(Q6:Q58)</f>
        <v>366</v>
      </c>
      <c r="R59" s="42">
        <f>IFERROR(Q59/N59,"-")</f>
        <v>0.13682242990654</v>
      </c>
      <c r="S59" s="76">
        <f>SUM(S6:S58)</f>
        <v>43</v>
      </c>
      <c r="T59" s="76">
        <f>SUM(T6:T58)</f>
        <v>61</v>
      </c>
      <c r="U59" s="42">
        <f>IFERROR(S59/Q59,"-")</f>
        <v>0.11748633879781</v>
      </c>
      <c r="V59" s="43">
        <f>IFERROR(K59/Q59,"-")</f>
        <v>9767.7595628415</v>
      </c>
      <c r="W59" s="44">
        <f>SUM(W6:W58)</f>
        <v>67</v>
      </c>
      <c r="X59" s="42">
        <f>IFERROR(W59/Q59,"-")</f>
        <v>0.18306010928962</v>
      </c>
      <c r="Y59" s="179">
        <f>SUM(Y6:Y58)</f>
        <v>4882440</v>
      </c>
      <c r="Z59" s="179">
        <f>IFERROR(Y59/Q59,"-")</f>
        <v>13340</v>
      </c>
      <c r="AA59" s="179">
        <f>IFERROR(Y59/W59,"-")</f>
        <v>72872.23880597</v>
      </c>
      <c r="AB59" s="179">
        <f>Y59-K59</f>
        <v>1307440</v>
      </c>
      <c r="AC59" s="45">
        <f>Y59/K59</f>
        <v>1.3657174825175</v>
      </c>
      <c r="AD59" s="58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9"/>
    <mergeCell ref="K22:K29"/>
    <mergeCell ref="V22:V29"/>
    <mergeCell ref="AB22:AB29"/>
    <mergeCell ref="AC22:AC29"/>
    <mergeCell ref="A30:A34"/>
    <mergeCell ref="K30:K34"/>
    <mergeCell ref="V30:V34"/>
    <mergeCell ref="AB30:AB34"/>
    <mergeCell ref="AC30:AC34"/>
    <mergeCell ref="A35:A36"/>
    <mergeCell ref="K35:K36"/>
    <mergeCell ref="V35:V36"/>
    <mergeCell ref="AB35:AB36"/>
    <mergeCell ref="AC35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10.02</v>
      </c>
      <c r="B6" s="184" t="s">
        <v>173</v>
      </c>
      <c r="C6" s="184" t="s">
        <v>58</v>
      </c>
      <c r="D6" s="184" t="s">
        <v>174</v>
      </c>
      <c r="E6" s="184" t="s">
        <v>175</v>
      </c>
      <c r="F6" s="184" t="s">
        <v>176</v>
      </c>
      <c r="G6" s="184" t="s">
        <v>61</v>
      </c>
      <c r="H6" s="87" t="s">
        <v>177</v>
      </c>
      <c r="I6" s="87" t="s">
        <v>178</v>
      </c>
      <c r="J6" s="186" t="s">
        <v>179</v>
      </c>
      <c r="K6" s="176">
        <v>100000</v>
      </c>
      <c r="L6" s="79">
        <v>19</v>
      </c>
      <c r="M6" s="79">
        <v>0</v>
      </c>
      <c r="N6" s="79">
        <v>70</v>
      </c>
      <c r="O6" s="88">
        <v>10</v>
      </c>
      <c r="P6" s="89">
        <v>1</v>
      </c>
      <c r="Q6" s="90">
        <f>O6+P6</f>
        <v>11</v>
      </c>
      <c r="R6" s="80">
        <f>IFERROR(Q6/N6,"-")</f>
        <v>0.15714285714286</v>
      </c>
      <c r="S6" s="79">
        <v>2</v>
      </c>
      <c r="T6" s="79">
        <v>3</v>
      </c>
      <c r="U6" s="80">
        <f>IFERROR(T6/(Q6),"-")</f>
        <v>0.27272727272727</v>
      </c>
      <c r="V6" s="81">
        <f>IFERROR(K6/SUM(Q6:Q7),"-")</f>
        <v>4545.4545454545</v>
      </c>
      <c r="W6" s="82">
        <v>2</v>
      </c>
      <c r="X6" s="80">
        <f>IF(Q6=0,"-",W6/Q6)</f>
        <v>0.18181818181818</v>
      </c>
      <c r="Y6" s="181">
        <v>347000</v>
      </c>
      <c r="Z6" s="182">
        <f>IFERROR(Y6/Q6,"-")</f>
        <v>31545.454545455</v>
      </c>
      <c r="AA6" s="182">
        <f>IFERROR(Y6/W6,"-")</f>
        <v>173500</v>
      </c>
      <c r="AB6" s="176">
        <f>SUM(Y6:Y7)-SUM(K6:K7)</f>
        <v>902000</v>
      </c>
      <c r="AC6" s="83">
        <f>SUM(Y6:Y7)/SUM(K6:K7)</f>
        <v>10.02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4</v>
      </c>
      <c r="AO6" s="98">
        <f>IF(Q6=0,"",IF(AN6=0,"",(AN6/Q6)))</f>
        <v>0.36363636363636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0.090909090909091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0.36363636363636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0.18181818181818</v>
      </c>
      <c r="BQ6" s="118">
        <v>2</v>
      </c>
      <c r="BR6" s="119">
        <f>IFERROR(BQ6/BO6,"-")</f>
        <v>1</v>
      </c>
      <c r="BS6" s="120">
        <v>347000</v>
      </c>
      <c r="BT6" s="121">
        <f>IFERROR(BS6/BO6,"-")</f>
        <v>173500</v>
      </c>
      <c r="BU6" s="122"/>
      <c r="BV6" s="122"/>
      <c r="BW6" s="122">
        <v>2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347000</v>
      </c>
      <c r="CR6" s="138">
        <v>293000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180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45</v>
      </c>
      <c r="M7" s="79">
        <v>23</v>
      </c>
      <c r="N7" s="79">
        <v>10</v>
      </c>
      <c r="O7" s="88">
        <v>11</v>
      </c>
      <c r="P7" s="89">
        <v>0</v>
      </c>
      <c r="Q7" s="90">
        <f>O7+P7</f>
        <v>11</v>
      </c>
      <c r="R7" s="80">
        <f>IFERROR(Q7/N7,"-")</f>
        <v>1.1</v>
      </c>
      <c r="S7" s="79">
        <v>4</v>
      </c>
      <c r="T7" s="79">
        <v>0</v>
      </c>
      <c r="U7" s="80">
        <f>IFERROR(T7/(Q7),"-")</f>
        <v>0</v>
      </c>
      <c r="V7" s="81"/>
      <c r="W7" s="82">
        <v>4</v>
      </c>
      <c r="X7" s="80">
        <f>IF(Q7=0,"-",W7/Q7)</f>
        <v>0.36363636363636</v>
      </c>
      <c r="Y7" s="181">
        <v>655000</v>
      </c>
      <c r="Z7" s="182">
        <f>IFERROR(Y7/Q7,"-")</f>
        <v>59545.454545455</v>
      </c>
      <c r="AA7" s="182">
        <f>IFERROR(Y7/W7,"-")</f>
        <v>163750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0.090909090909091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0.18181818181818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5</v>
      </c>
      <c r="BG7" s="110">
        <f>IF(Q7=0,"",IF(BF7=0,"",(BF7/Q7)))</f>
        <v>0.45454545454545</v>
      </c>
      <c r="BH7" s="109">
        <v>2</v>
      </c>
      <c r="BI7" s="111">
        <f>IFERROR(BH7/BF7,"-")</f>
        <v>0.4</v>
      </c>
      <c r="BJ7" s="112">
        <v>31000</v>
      </c>
      <c r="BK7" s="113">
        <f>IFERROR(BJ7/BF7,"-")</f>
        <v>6200</v>
      </c>
      <c r="BL7" s="114"/>
      <c r="BM7" s="114">
        <v>1</v>
      </c>
      <c r="BN7" s="114">
        <v>1</v>
      </c>
      <c r="BO7" s="116">
        <v>3</v>
      </c>
      <c r="BP7" s="117">
        <f>IF(Q7=0,"",IF(BO7=0,"",(BO7/Q7)))</f>
        <v>0.27272727272727</v>
      </c>
      <c r="BQ7" s="118">
        <v>2</v>
      </c>
      <c r="BR7" s="119">
        <f>IFERROR(BQ7/BO7,"-")</f>
        <v>0.66666666666667</v>
      </c>
      <c r="BS7" s="120">
        <v>624000</v>
      </c>
      <c r="BT7" s="121">
        <f>IFERROR(BS7/BO7,"-")</f>
        <v>208000</v>
      </c>
      <c r="BU7" s="122"/>
      <c r="BV7" s="122"/>
      <c r="BW7" s="122">
        <v>2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655000</v>
      </c>
      <c r="CR7" s="138">
        <v>611000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0.5</v>
      </c>
      <c r="B8" s="184" t="s">
        <v>181</v>
      </c>
      <c r="C8" s="184" t="s">
        <v>182</v>
      </c>
      <c r="D8" s="184" t="s">
        <v>183</v>
      </c>
      <c r="E8" s="184" t="s">
        <v>184</v>
      </c>
      <c r="F8" s="184"/>
      <c r="G8" s="184" t="s">
        <v>89</v>
      </c>
      <c r="H8" s="87" t="s">
        <v>185</v>
      </c>
      <c r="I8" s="87" t="s">
        <v>186</v>
      </c>
      <c r="J8" s="87" t="s">
        <v>140</v>
      </c>
      <c r="K8" s="176">
        <v>60000</v>
      </c>
      <c r="L8" s="79">
        <v>25</v>
      </c>
      <c r="M8" s="79">
        <v>0</v>
      </c>
      <c r="N8" s="79">
        <v>106</v>
      </c>
      <c r="O8" s="88">
        <v>10</v>
      </c>
      <c r="P8" s="89">
        <v>0</v>
      </c>
      <c r="Q8" s="90">
        <f>O8+P8</f>
        <v>10</v>
      </c>
      <c r="R8" s="80">
        <f>IFERROR(Q8/N8,"-")</f>
        <v>0.094339622641509</v>
      </c>
      <c r="S8" s="79">
        <v>1</v>
      </c>
      <c r="T8" s="79">
        <v>1</v>
      </c>
      <c r="U8" s="80">
        <f>IFERROR(T8/(Q8),"-")</f>
        <v>0.1</v>
      </c>
      <c r="V8" s="81">
        <f>IFERROR(K8/SUM(Q8:Q9),"-")</f>
        <v>2307.6923076923</v>
      </c>
      <c r="W8" s="82">
        <v>1</v>
      </c>
      <c r="X8" s="80">
        <f>IF(Q8=0,"-",W8/Q8)</f>
        <v>0.1</v>
      </c>
      <c r="Y8" s="181">
        <v>10000</v>
      </c>
      <c r="Z8" s="182">
        <f>IFERROR(Y8/Q8,"-")</f>
        <v>1000</v>
      </c>
      <c r="AA8" s="182">
        <f>IFERROR(Y8/W8,"-")</f>
        <v>10000</v>
      </c>
      <c r="AB8" s="176">
        <f>SUM(Y8:Y9)-SUM(K8:K9)</f>
        <v>-30000</v>
      </c>
      <c r="AC8" s="83">
        <f>SUM(Y8:Y9)/SUM(K8:K9)</f>
        <v>0.5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2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3</v>
      </c>
      <c r="BG8" s="110">
        <f>IF(Q8=0,"",IF(BF8=0,"",(BF8/Q8)))</f>
        <v>0.3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3</v>
      </c>
      <c r="BY8" s="124">
        <f>IF(Q8=0,"",IF(BX8=0,"",(BX8/Q8)))</f>
        <v>0.3</v>
      </c>
      <c r="BZ8" s="125">
        <v>1</v>
      </c>
      <c r="CA8" s="126">
        <f>IFERROR(BZ8/BX8,"-")</f>
        <v>0.33333333333333</v>
      </c>
      <c r="CB8" s="127">
        <v>10000</v>
      </c>
      <c r="CC8" s="128">
        <f>IFERROR(CB8/BX8,"-")</f>
        <v>3333.3333333333</v>
      </c>
      <c r="CD8" s="129">
        <v>1</v>
      </c>
      <c r="CE8" s="129"/>
      <c r="CF8" s="129"/>
      <c r="CG8" s="130">
        <v>1</v>
      </c>
      <c r="CH8" s="131">
        <f>IF(Q8=0,"",IF(CG8=0,"",(CG8/Q8)))</f>
        <v>0.1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1</v>
      </c>
      <c r="CQ8" s="138">
        <v>10000</v>
      </c>
      <c r="CR8" s="138">
        <v>10000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187</v>
      </c>
      <c r="C9" s="184" t="s">
        <v>182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102</v>
      </c>
      <c r="M9" s="79">
        <v>72</v>
      </c>
      <c r="N9" s="79">
        <v>41</v>
      </c>
      <c r="O9" s="88">
        <v>16</v>
      </c>
      <c r="P9" s="89">
        <v>0</v>
      </c>
      <c r="Q9" s="90">
        <f>O9+P9</f>
        <v>16</v>
      </c>
      <c r="R9" s="80">
        <f>IFERROR(Q9/N9,"-")</f>
        <v>0.39024390243902</v>
      </c>
      <c r="S9" s="79">
        <v>2</v>
      </c>
      <c r="T9" s="79">
        <v>2</v>
      </c>
      <c r="U9" s="80">
        <f>IFERROR(T9/(Q9),"-")</f>
        <v>0.125</v>
      </c>
      <c r="V9" s="81"/>
      <c r="W9" s="82">
        <v>1</v>
      </c>
      <c r="X9" s="80">
        <f>IF(Q9=0,"-",W9/Q9)</f>
        <v>0.0625</v>
      </c>
      <c r="Y9" s="181">
        <v>20000</v>
      </c>
      <c r="Z9" s="182">
        <f>IFERROR(Y9/Q9,"-")</f>
        <v>1250</v>
      </c>
      <c r="AA9" s="182">
        <f>IFERROR(Y9/W9,"-")</f>
        <v>20000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2</v>
      </c>
      <c r="AO9" s="98">
        <f>IF(Q9=0,"",IF(AN9=0,"",(AN9/Q9)))</f>
        <v>0.125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0.0625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0.1875</v>
      </c>
      <c r="BH9" s="109">
        <v>1</v>
      </c>
      <c r="BI9" s="111">
        <f>IFERROR(BH9/BF9,"-")</f>
        <v>0.33333333333333</v>
      </c>
      <c r="BJ9" s="112">
        <v>15000</v>
      </c>
      <c r="BK9" s="113">
        <f>IFERROR(BJ9/BF9,"-")</f>
        <v>5000</v>
      </c>
      <c r="BL9" s="114"/>
      <c r="BM9" s="114">
        <v>1</v>
      </c>
      <c r="BN9" s="114"/>
      <c r="BO9" s="116">
        <v>7</v>
      </c>
      <c r="BP9" s="117">
        <f>IF(Q9=0,"",IF(BO9=0,"",(BO9/Q9)))</f>
        <v>0.4375</v>
      </c>
      <c r="BQ9" s="118">
        <v>1</v>
      </c>
      <c r="BR9" s="119">
        <f>IFERROR(BQ9/BO9,"-")</f>
        <v>0.14285714285714</v>
      </c>
      <c r="BS9" s="120">
        <v>20000</v>
      </c>
      <c r="BT9" s="121">
        <f>IFERROR(BS9/BO9,"-")</f>
        <v>2857.1428571429</v>
      </c>
      <c r="BU9" s="122"/>
      <c r="BV9" s="122"/>
      <c r="BW9" s="122">
        <v>1</v>
      </c>
      <c r="BX9" s="123">
        <v>3</v>
      </c>
      <c r="BY9" s="124">
        <f>IF(Q9=0,"",IF(BX9=0,"",(BX9/Q9)))</f>
        <v>0.1875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20000</v>
      </c>
      <c r="CR9" s="138">
        <v>20000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1.6461538461538</v>
      </c>
      <c r="B10" s="184" t="s">
        <v>188</v>
      </c>
      <c r="C10" s="184" t="s">
        <v>182</v>
      </c>
      <c r="D10" s="184" t="s">
        <v>189</v>
      </c>
      <c r="E10" s="184" t="s">
        <v>190</v>
      </c>
      <c r="F10" s="184"/>
      <c r="G10" s="184" t="s">
        <v>61</v>
      </c>
      <c r="H10" s="87" t="s">
        <v>191</v>
      </c>
      <c r="I10" s="87" t="s">
        <v>192</v>
      </c>
      <c r="J10" s="87" t="s">
        <v>193</v>
      </c>
      <c r="K10" s="176">
        <v>65000</v>
      </c>
      <c r="L10" s="79">
        <v>12</v>
      </c>
      <c r="M10" s="79">
        <v>0</v>
      </c>
      <c r="N10" s="79">
        <v>38</v>
      </c>
      <c r="O10" s="88">
        <v>7</v>
      </c>
      <c r="P10" s="89">
        <v>0</v>
      </c>
      <c r="Q10" s="90">
        <f>O10+P10</f>
        <v>7</v>
      </c>
      <c r="R10" s="80">
        <f>IFERROR(Q10/N10,"-")</f>
        <v>0.18421052631579</v>
      </c>
      <c r="S10" s="79">
        <v>0</v>
      </c>
      <c r="T10" s="79">
        <v>2</v>
      </c>
      <c r="U10" s="80">
        <f>IFERROR(T10/(Q10),"-")</f>
        <v>0.28571428571429</v>
      </c>
      <c r="V10" s="81">
        <f>IFERROR(K10/SUM(Q10:Q11),"-")</f>
        <v>4333.3333333333</v>
      </c>
      <c r="W10" s="82">
        <v>1</v>
      </c>
      <c r="X10" s="80">
        <f>IF(Q10=0,"-",W10/Q10)</f>
        <v>0.14285714285714</v>
      </c>
      <c r="Y10" s="181">
        <v>5000</v>
      </c>
      <c r="Z10" s="182">
        <f>IFERROR(Y10/Q10,"-")</f>
        <v>714.28571428571</v>
      </c>
      <c r="AA10" s="182">
        <f>IFERROR(Y10/W10,"-")</f>
        <v>5000</v>
      </c>
      <c r="AB10" s="176">
        <f>SUM(Y10:Y11)-SUM(K10:K11)</f>
        <v>42000</v>
      </c>
      <c r="AC10" s="83">
        <f>SUM(Y10:Y11)/SUM(K10:K11)</f>
        <v>1.6461538461538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4</v>
      </c>
      <c r="BG10" s="110">
        <f>IF(Q10=0,"",IF(BF10=0,"",(BF10/Q10)))</f>
        <v>0.57142857142857</v>
      </c>
      <c r="BH10" s="109">
        <v>1</v>
      </c>
      <c r="BI10" s="111">
        <f>IFERROR(BH10/BF10,"-")</f>
        <v>0.25</v>
      </c>
      <c r="BJ10" s="112">
        <v>5000</v>
      </c>
      <c r="BK10" s="113">
        <f>IFERROR(BJ10/BF10,"-")</f>
        <v>1250</v>
      </c>
      <c r="BL10" s="114">
        <v>1</v>
      </c>
      <c r="BM10" s="114"/>
      <c r="BN10" s="114"/>
      <c r="BO10" s="116">
        <v>1</v>
      </c>
      <c r="BP10" s="117">
        <f>IF(Q10=0,"",IF(BO10=0,"",(BO10/Q10)))</f>
        <v>0.14285714285714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0.28571428571429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5000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194</v>
      </c>
      <c r="C11" s="184" t="s">
        <v>182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53</v>
      </c>
      <c r="M11" s="79">
        <v>31</v>
      </c>
      <c r="N11" s="79">
        <v>16</v>
      </c>
      <c r="O11" s="88">
        <v>8</v>
      </c>
      <c r="P11" s="89">
        <v>0</v>
      </c>
      <c r="Q11" s="90">
        <f>O11+P11</f>
        <v>8</v>
      </c>
      <c r="R11" s="80">
        <f>IFERROR(Q11/N11,"-")</f>
        <v>0.5</v>
      </c>
      <c r="S11" s="79">
        <v>1</v>
      </c>
      <c r="T11" s="79">
        <v>0</v>
      </c>
      <c r="U11" s="80">
        <f>IFERROR(T11/(Q11),"-")</f>
        <v>0</v>
      </c>
      <c r="V11" s="81"/>
      <c r="W11" s="82">
        <v>3</v>
      </c>
      <c r="X11" s="80">
        <f>IF(Q11=0,"-",W11/Q11)</f>
        <v>0.375</v>
      </c>
      <c r="Y11" s="181">
        <v>102000</v>
      </c>
      <c r="Z11" s="182">
        <f>IFERROR(Y11/Q11,"-")</f>
        <v>12750</v>
      </c>
      <c r="AA11" s="182">
        <f>IFERROR(Y11/W11,"-")</f>
        <v>34000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4</v>
      </c>
      <c r="BY11" s="124">
        <f>IF(Q11=0,"",IF(BX11=0,"",(BX11/Q11)))</f>
        <v>0.5</v>
      </c>
      <c r="BZ11" s="125">
        <v>4</v>
      </c>
      <c r="CA11" s="126">
        <f>IFERROR(BZ11/BX11,"-")</f>
        <v>1</v>
      </c>
      <c r="CB11" s="127">
        <v>102000</v>
      </c>
      <c r="CC11" s="128">
        <f>IFERROR(CB11/BX11,"-")</f>
        <v>25500</v>
      </c>
      <c r="CD11" s="129">
        <v>2</v>
      </c>
      <c r="CE11" s="129"/>
      <c r="CF11" s="129">
        <v>2</v>
      </c>
      <c r="CG11" s="130">
        <v>1</v>
      </c>
      <c r="CH11" s="131">
        <f>IF(Q11=0,"",IF(CG11=0,"",(CG11/Q11)))</f>
        <v>0.125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3</v>
      </c>
      <c r="CQ11" s="138">
        <v>102000</v>
      </c>
      <c r="CR11" s="138">
        <v>83000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0.50828571428571</v>
      </c>
      <c r="B12" s="184" t="s">
        <v>195</v>
      </c>
      <c r="C12" s="184" t="s">
        <v>182</v>
      </c>
      <c r="D12" s="184" t="s">
        <v>196</v>
      </c>
      <c r="E12" s="184" t="s">
        <v>197</v>
      </c>
      <c r="F12" s="184"/>
      <c r="G12" s="184" t="s">
        <v>61</v>
      </c>
      <c r="H12" s="87" t="s">
        <v>198</v>
      </c>
      <c r="I12" s="87" t="s">
        <v>192</v>
      </c>
      <c r="J12" s="87" t="s">
        <v>199</v>
      </c>
      <c r="K12" s="176">
        <v>70000</v>
      </c>
      <c r="L12" s="79">
        <v>10</v>
      </c>
      <c r="M12" s="79">
        <v>0</v>
      </c>
      <c r="N12" s="79">
        <v>28</v>
      </c>
      <c r="O12" s="88">
        <v>5</v>
      </c>
      <c r="P12" s="89">
        <v>0</v>
      </c>
      <c r="Q12" s="90">
        <f>O12+P12</f>
        <v>5</v>
      </c>
      <c r="R12" s="80">
        <f>IFERROR(Q12/N12,"-")</f>
        <v>0.17857142857143</v>
      </c>
      <c r="S12" s="79">
        <v>0</v>
      </c>
      <c r="T12" s="79">
        <v>1</v>
      </c>
      <c r="U12" s="80">
        <f>IFERROR(T12/(Q12),"-")</f>
        <v>0.2</v>
      </c>
      <c r="V12" s="81">
        <f>IFERROR(K12/SUM(Q12:Q13),"-")</f>
        <v>3181.8181818182</v>
      </c>
      <c r="W12" s="82">
        <v>1</v>
      </c>
      <c r="X12" s="80">
        <f>IF(Q12=0,"-",W12/Q12)</f>
        <v>0.2</v>
      </c>
      <c r="Y12" s="181">
        <v>5000</v>
      </c>
      <c r="Z12" s="182">
        <f>IFERROR(Y12/Q12,"-")</f>
        <v>1000</v>
      </c>
      <c r="AA12" s="182">
        <f>IFERROR(Y12/W12,"-")</f>
        <v>5000</v>
      </c>
      <c r="AB12" s="176">
        <f>SUM(Y12:Y13)-SUM(K12:K13)</f>
        <v>-34420</v>
      </c>
      <c r="AC12" s="83">
        <f>SUM(Y12:Y13)/SUM(K12:K13)</f>
        <v>0.50828571428571</v>
      </c>
      <c r="AD12" s="77"/>
      <c r="AE12" s="91">
        <v>2</v>
      </c>
      <c r="AF12" s="92">
        <f>IF(Q12=0,"",IF(AE12=0,"",(AE12/Q12)))</f>
        <v>0.4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1</v>
      </c>
      <c r="AO12" s="98">
        <f>IF(Q12=0,"",IF(AN12=0,"",(AN12/Q12)))</f>
        <v>0.2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1</v>
      </c>
      <c r="BG12" s="110">
        <f>IF(Q12=0,"",IF(BF12=0,"",(BF12/Q12)))</f>
        <v>0.2</v>
      </c>
      <c r="BH12" s="109">
        <v>1</v>
      </c>
      <c r="BI12" s="111">
        <f>IFERROR(BH12/BF12,"-")</f>
        <v>1</v>
      </c>
      <c r="BJ12" s="112">
        <v>5000</v>
      </c>
      <c r="BK12" s="113">
        <f>IFERROR(BJ12/BF12,"-")</f>
        <v>5000</v>
      </c>
      <c r="BL12" s="114">
        <v>1</v>
      </c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200</v>
      </c>
      <c r="C13" s="184" t="s">
        <v>182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107</v>
      </c>
      <c r="M13" s="79">
        <v>55</v>
      </c>
      <c r="N13" s="79">
        <v>44</v>
      </c>
      <c r="O13" s="88">
        <v>17</v>
      </c>
      <c r="P13" s="89">
        <v>0</v>
      </c>
      <c r="Q13" s="90">
        <f>O13+P13</f>
        <v>17</v>
      </c>
      <c r="R13" s="80">
        <f>IFERROR(Q13/N13,"-")</f>
        <v>0.38636363636364</v>
      </c>
      <c r="S13" s="79">
        <v>1</v>
      </c>
      <c r="T13" s="79">
        <v>2</v>
      </c>
      <c r="U13" s="80">
        <f>IFERROR(T13/(Q13),"-")</f>
        <v>0.11764705882353</v>
      </c>
      <c r="V13" s="81"/>
      <c r="W13" s="82">
        <v>3</v>
      </c>
      <c r="X13" s="80">
        <f>IF(Q13=0,"-",W13/Q13)</f>
        <v>0.17647058823529</v>
      </c>
      <c r="Y13" s="181">
        <v>30580</v>
      </c>
      <c r="Z13" s="182">
        <f>IFERROR(Y13/Q13,"-")</f>
        <v>1798.8235294118</v>
      </c>
      <c r="AA13" s="182">
        <f>IFERROR(Y13/W13,"-")</f>
        <v>10193.333333333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3</v>
      </c>
      <c r="AO13" s="98">
        <f>IF(Q13=0,"",IF(AN13=0,"",(AN13/Q13)))</f>
        <v>0.17647058823529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3</v>
      </c>
      <c r="BG13" s="110">
        <f>IF(Q13=0,"",IF(BF13=0,"",(BF13/Q13)))</f>
        <v>0.17647058823529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7</v>
      </c>
      <c r="BP13" s="117">
        <f>IF(Q13=0,"",IF(BO13=0,"",(BO13/Q13)))</f>
        <v>0.41176470588235</v>
      </c>
      <c r="BQ13" s="118">
        <v>1</v>
      </c>
      <c r="BR13" s="119">
        <f>IFERROR(BQ13/BO13,"-")</f>
        <v>0.14285714285714</v>
      </c>
      <c r="BS13" s="120">
        <v>3000</v>
      </c>
      <c r="BT13" s="121">
        <f>IFERROR(BS13/BO13,"-")</f>
        <v>428.57142857143</v>
      </c>
      <c r="BU13" s="122">
        <v>1</v>
      </c>
      <c r="BV13" s="122"/>
      <c r="BW13" s="122"/>
      <c r="BX13" s="123">
        <v>4</v>
      </c>
      <c r="BY13" s="124">
        <f>IF(Q13=0,"",IF(BX13=0,"",(BX13/Q13)))</f>
        <v>0.23529411764706</v>
      </c>
      <c r="BZ13" s="125">
        <v>2</v>
      </c>
      <c r="CA13" s="126">
        <f>IFERROR(BZ13/BX13,"-")</f>
        <v>0.5</v>
      </c>
      <c r="CB13" s="127">
        <v>27580</v>
      </c>
      <c r="CC13" s="128">
        <f>IFERROR(CB13/BX13,"-")</f>
        <v>6895</v>
      </c>
      <c r="CD13" s="129">
        <v>1</v>
      </c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30580</v>
      </c>
      <c r="CR13" s="138">
        <v>24580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3.5090909090909</v>
      </c>
      <c r="B14" s="184" t="s">
        <v>201</v>
      </c>
      <c r="C14" s="184" t="s">
        <v>182</v>
      </c>
      <c r="D14" s="184" t="s">
        <v>202</v>
      </c>
      <c r="E14" s="184" t="s">
        <v>203</v>
      </c>
      <c r="F14" s="184"/>
      <c r="G14" s="184" t="s">
        <v>61</v>
      </c>
      <c r="H14" s="87" t="s">
        <v>204</v>
      </c>
      <c r="I14" s="87" t="s">
        <v>205</v>
      </c>
      <c r="J14" s="87" t="s">
        <v>206</v>
      </c>
      <c r="K14" s="176">
        <v>55000</v>
      </c>
      <c r="L14" s="79">
        <v>20</v>
      </c>
      <c r="M14" s="79">
        <v>0</v>
      </c>
      <c r="N14" s="79">
        <v>44</v>
      </c>
      <c r="O14" s="88">
        <v>12</v>
      </c>
      <c r="P14" s="89">
        <v>0</v>
      </c>
      <c r="Q14" s="90">
        <f>O14+P14</f>
        <v>12</v>
      </c>
      <c r="R14" s="80">
        <f>IFERROR(Q14/N14,"-")</f>
        <v>0.27272727272727</v>
      </c>
      <c r="S14" s="79">
        <v>0</v>
      </c>
      <c r="T14" s="79">
        <v>5</v>
      </c>
      <c r="U14" s="80">
        <f>IFERROR(T14/(Q14),"-")</f>
        <v>0.41666666666667</v>
      </c>
      <c r="V14" s="81">
        <f>IFERROR(K14/SUM(Q14:Q15),"-")</f>
        <v>1617.6470588235</v>
      </c>
      <c r="W14" s="82">
        <v>1</v>
      </c>
      <c r="X14" s="80">
        <f>IF(Q14=0,"-",W14/Q14)</f>
        <v>0.083333333333333</v>
      </c>
      <c r="Y14" s="181">
        <v>5000</v>
      </c>
      <c r="Z14" s="182">
        <f>IFERROR(Y14/Q14,"-")</f>
        <v>416.66666666667</v>
      </c>
      <c r="AA14" s="182">
        <f>IFERROR(Y14/W14,"-")</f>
        <v>5000</v>
      </c>
      <c r="AB14" s="176">
        <f>SUM(Y14:Y15)-SUM(K14:K15)</f>
        <v>138000</v>
      </c>
      <c r="AC14" s="83">
        <f>SUM(Y14:Y15)/SUM(K14:K15)</f>
        <v>3.5090909090909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3</v>
      </c>
      <c r="AO14" s="98">
        <f>IF(Q14=0,"",IF(AN14=0,"",(AN14/Q14)))</f>
        <v>0.25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5</v>
      </c>
      <c r="AX14" s="104">
        <f>IF(Q14=0,"",IF(AW14=0,"",(AW14/Q14)))</f>
        <v>0.41666666666667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2</v>
      </c>
      <c r="BG14" s="110">
        <f>IF(Q14=0,"",IF(BF14=0,"",(BF14/Q14)))</f>
        <v>0.16666666666667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0.16666666666667</v>
      </c>
      <c r="BQ14" s="118">
        <v>1</v>
      </c>
      <c r="BR14" s="119">
        <f>IFERROR(BQ14/BO14,"-")</f>
        <v>0.5</v>
      </c>
      <c r="BS14" s="120">
        <v>5000</v>
      </c>
      <c r="BT14" s="121">
        <f>IFERROR(BS14/BO14,"-")</f>
        <v>2500</v>
      </c>
      <c r="BU14" s="122">
        <v>1</v>
      </c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207</v>
      </c>
      <c r="C15" s="184" t="s">
        <v>182</v>
      </c>
      <c r="D15" s="184"/>
      <c r="E15" s="184"/>
      <c r="F15" s="184"/>
      <c r="G15" s="184" t="s">
        <v>74</v>
      </c>
      <c r="H15" s="87"/>
      <c r="I15" s="87"/>
      <c r="J15" s="87"/>
      <c r="K15" s="176"/>
      <c r="L15" s="79">
        <v>71</v>
      </c>
      <c r="M15" s="79">
        <v>55</v>
      </c>
      <c r="N15" s="79">
        <v>38</v>
      </c>
      <c r="O15" s="88">
        <v>22</v>
      </c>
      <c r="P15" s="89">
        <v>0</v>
      </c>
      <c r="Q15" s="90">
        <f>O15+P15</f>
        <v>22</v>
      </c>
      <c r="R15" s="80">
        <f>IFERROR(Q15/N15,"-")</f>
        <v>0.57894736842105</v>
      </c>
      <c r="S15" s="79">
        <v>4</v>
      </c>
      <c r="T15" s="79">
        <v>3</v>
      </c>
      <c r="U15" s="80">
        <f>IFERROR(T15/(Q15),"-")</f>
        <v>0.13636363636364</v>
      </c>
      <c r="V15" s="81"/>
      <c r="W15" s="82">
        <v>4</v>
      </c>
      <c r="X15" s="80">
        <f>IF(Q15=0,"-",W15/Q15)</f>
        <v>0.18181818181818</v>
      </c>
      <c r="Y15" s="181">
        <v>188000</v>
      </c>
      <c r="Z15" s="182">
        <f>IFERROR(Y15/Q15,"-")</f>
        <v>8545.4545454545</v>
      </c>
      <c r="AA15" s="182">
        <f>IFERROR(Y15/W15,"-")</f>
        <v>47000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2</v>
      </c>
      <c r="AO15" s="98">
        <f>IF(Q15=0,"",IF(AN15=0,"",(AN15/Q15)))</f>
        <v>0.090909090909091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5</v>
      </c>
      <c r="BG15" s="110">
        <f>IF(Q15=0,"",IF(BF15=0,"",(BF15/Q15)))</f>
        <v>0.22727272727273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10</v>
      </c>
      <c r="BP15" s="117">
        <f>IF(Q15=0,"",IF(BO15=0,"",(BO15/Q15)))</f>
        <v>0.45454545454545</v>
      </c>
      <c r="BQ15" s="118">
        <v>4</v>
      </c>
      <c r="BR15" s="119">
        <f>IFERROR(BQ15/BO15,"-")</f>
        <v>0.4</v>
      </c>
      <c r="BS15" s="120">
        <v>2669000</v>
      </c>
      <c r="BT15" s="121">
        <f>IFERROR(BS15/BO15,"-")</f>
        <v>266900</v>
      </c>
      <c r="BU15" s="122">
        <v>1</v>
      </c>
      <c r="BV15" s="122">
        <v>1</v>
      </c>
      <c r="BW15" s="122">
        <v>2</v>
      </c>
      <c r="BX15" s="123">
        <v>5</v>
      </c>
      <c r="BY15" s="124">
        <f>IF(Q15=0,"",IF(BX15=0,"",(BX15/Q15)))</f>
        <v>0.22727272727273</v>
      </c>
      <c r="BZ15" s="125">
        <v>2</v>
      </c>
      <c r="CA15" s="126">
        <f>IFERROR(BZ15/BX15,"-")</f>
        <v>0.4</v>
      </c>
      <c r="CB15" s="127">
        <v>11000</v>
      </c>
      <c r="CC15" s="128">
        <f>IFERROR(CB15/BX15,"-")</f>
        <v>2200</v>
      </c>
      <c r="CD15" s="129">
        <v>1</v>
      </c>
      <c r="CE15" s="129">
        <v>1</v>
      </c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4</v>
      </c>
      <c r="CQ15" s="138">
        <v>188000</v>
      </c>
      <c r="CR15" s="138">
        <v>2536000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3.9073714285714</v>
      </c>
      <c r="B18" s="39"/>
      <c r="C18" s="39"/>
      <c r="D18" s="39"/>
      <c r="E18" s="39"/>
      <c r="F18" s="39"/>
      <c r="G18" s="39"/>
      <c r="H18" s="40" t="s">
        <v>208</v>
      </c>
      <c r="I18" s="40"/>
      <c r="J18" s="40"/>
      <c r="K18" s="179">
        <f>SUM(K6:K17)</f>
        <v>350000</v>
      </c>
      <c r="L18" s="41">
        <f>SUM(L6:L17)</f>
        <v>464</v>
      </c>
      <c r="M18" s="41">
        <f>SUM(M6:M17)</f>
        <v>236</v>
      </c>
      <c r="N18" s="41">
        <f>SUM(N6:N17)</f>
        <v>435</v>
      </c>
      <c r="O18" s="41">
        <f>SUM(O6:O17)</f>
        <v>118</v>
      </c>
      <c r="P18" s="41">
        <f>SUM(P6:P17)</f>
        <v>1</v>
      </c>
      <c r="Q18" s="41">
        <f>SUM(Q6:Q17)</f>
        <v>119</v>
      </c>
      <c r="R18" s="42">
        <f>IFERROR(Q18/N18,"-")</f>
        <v>0.2735632183908</v>
      </c>
      <c r="S18" s="76">
        <f>SUM(S6:S17)</f>
        <v>15</v>
      </c>
      <c r="T18" s="76">
        <f>SUM(T6:T17)</f>
        <v>19</v>
      </c>
      <c r="U18" s="42">
        <f>IFERROR(S18/Q18,"-")</f>
        <v>0.12605042016807</v>
      </c>
      <c r="V18" s="43">
        <f>IFERROR(K18/Q18,"-")</f>
        <v>2941.1764705882</v>
      </c>
      <c r="W18" s="44">
        <f>SUM(W6:W17)</f>
        <v>21</v>
      </c>
      <c r="X18" s="42">
        <f>IFERROR(W18/Q18,"-")</f>
        <v>0.17647058823529</v>
      </c>
      <c r="Y18" s="179">
        <f>SUM(Y6:Y17)</f>
        <v>1367580</v>
      </c>
      <c r="Z18" s="179">
        <f>IFERROR(Y18/Q18,"-")</f>
        <v>11492.268907563</v>
      </c>
      <c r="AA18" s="179">
        <f>IFERROR(Y18/W18,"-")</f>
        <v>65122.857142857</v>
      </c>
      <c r="AB18" s="179">
        <f>Y18-K18</f>
        <v>1017580</v>
      </c>
      <c r="AC18" s="45">
        <f>Y18/K18</f>
        <v>3.9073714285714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6.3405405405405</v>
      </c>
      <c r="B6" s="184" t="s">
        <v>210</v>
      </c>
      <c r="C6" s="184" t="s">
        <v>182</v>
      </c>
      <c r="D6" s="184" t="s">
        <v>202</v>
      </c>
      <c r="E6" s="184" t="s">
        <v>211</v>
      </c>
      <c r="F6" s="184" t="s">
        <v>212</v>
      </c>
      <c r="G6" s="184" t="s">
        <v>61</v>
      </c>
      <c r="H6" s="87" t="s">
        <v>213</v>
      </c>
      <c r="I6" s="87" t="s">
        <v>214</v>
      </c>
      <c r="J6" s="87" t="s">
        <v>215</v>
      </c>
      <c r="K6" s="176">
        <v>185000</v>
      </c>
      <c r="L6" s="79">
        <v>69</v>
      </c>
      <c r="M6" s="79">
        <v>0</v>
      </c>
      <c r="N6" s="79">
        <v>365</v>
      </c>
      <c r="O6" s="88">
        <v>39</v>
      </c>
      <c r="P6" s="89">
        <v>0</v>
      </c>
      <c r="Q6" s="90">
        <f>O6+P6</f>
        <v>39</v>
      </c>
      <c r="R6" s="80">
        <f>IFERROR(Q6/N6,"-")</f>
        <v>0.10684931506849</v>
      </c>
      <c r="S6" s="79">
        <v>3</v>
      </c>
      <c r="T6" s="79">
        <v>9</v>
      </c>
      <c r="U6" s="80">
        <f>IFERROR(T6/(Q6),"-")</f>
        <v>0.23076923076923</v>
      </c>
      <c r="V6" s="81">
        <f>IFERROR(K6/SUM(Q6:Q7),"-")</f>
        <v>1201.2987012987</v>
      </c>
      <c r="W6" s="82">
        <v>5</v>
      </c>
      <c r="X6" s="80">
        <f>IF(Q6=0,"-",W6/Q6)</f>
        <v>0.12820512820513</v>
      </c>
      <c r="Y6" s="181">
        <v>236000</v>
      </c>
      <c r="Z6" s="182">
        <f>IFERROR(Y6/Q6,"-")</f>
        <v>6051.2820512821</v>
      </c>
      <c r="AA6" s="182">
        <f>IFERROR(Y6/W6,"-")</f>
        <v>47200</v>
      </c>
      <c r="AB6" s="176">
        <f>SUM(Y6:Y7)-SUM(K6:K7)</f>
        <v>988000</v>
      </c>
      <c r="AC6" s="83">
        <f>SUM(Y6:Y7)/SUM(K6:K7)</f>
        <v>6.3405405405405</v>
      </c>
      <c r="AD6" s="77"/>
      <c r="AE6" s="91">
        <v>1</v>
      </c>
      <c r="AF6" s="92">
        <f>IF(Q6=0,"",IF(AE6=0,"",(AE6/Q6)))</f>
        <v>0.025641025641026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18</v>
      </c>
      <c r="AO6" s="98">
        <f>IF(Q6=0,"",IF(AN6=0,"",(AN6/Q6)))</f>
        <v>0.46153846153846</v>
      </c>
      <c r="AP6" s="97">
        <v>2</v>
      </c>
      <c r="AQ6" s="99">
        <f>IFERROR(AP6/AN6,"-")</f>
        <v>0.11111111111111</v>
      </c>
      <c r="AR6" s="100">
        <v>63000</v>
      </c>
      <c r="AS6" s="101">
        <f>IFERROR(AR6/AN6,"-")</f>
        <v>3500</v>
      </c>
      <c r="AT6" s="102"/>
      <c r="AU6" s="102"/>
      <c r="AV6" s="102">
        <v>2</v>
      </c>
      <c r="AW6" s="103">
        <v>2</v>
      </c>
      <c r="AX6" s="104">
        <f>IF(Q6=0,"",IF(AW6=0,"",(AW6/Q6)))</f>
        <v>0.051282051282051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0.051282051282051</v>
      </c>
      <c r="BH6" s="109">
        <v>1</v>
      </c>
      <c r="BI6" s="111">
        <f>IFERROR(BH6/BF6,"-")</f>
        <v>0.5</v>
      </c>
      <c r="BJ6" s="112">
        <v>23000</v>
      </c>
      <c r="BK6" s="113">
        <f>IFERROR(BJ6/BF6,"-")</f>
        <v>11500</v>
      </c>
      <c r="BL6" s="114"/>
      <c r="BM6" s="114"/>
      <c r="BN6" s="114">
        <v>1</v>
      </c>
      <c r="BO6" s="116">
        <v>12</v>
      </c>
      <c r="BP6" s="117">
        <f>IF(Q6=0,"",IF(BO6=0,"",(BO6/Q6)))</f>
        <v>0.30769230769231</v>
      </c>
      <c r="BQ6" s="118">
        <v>1</v>
      </c>
      <c r="BR6" s="119">
        <f>IFERROR(BQ6/BO6,"-")</f>
        <v>0.083333333333333</v>
      </c>
      <c r="BS6" s="120">
        <v>35000</v>
      </c>
      <c r="BT6" s="121">
        <f>IFERROR(BS6/BO6,"-")</f>
        <v>2916.6666666667</v>
      </c>
      <c r="BU6" s="122"/>
      <c r="BV6" s="122"/>
      <c r="BW6" s="122">
        <v>1</v>
      </c>
      <c r="BX6" s="123">
        <v>3</v>
      </c>
      <c r="BY6" s="124">
        <f>IF(Q6=0,"",IF(BX6=0,"",(BX6/Q6)))</f>
        <v>0.076923076923077</v>
      </c>
      <c r="BZ6" s="125">
        <v>1</v>
      </c>
      <c r="CA6" s="126">
        <f>IFERROR(BZ6/BX6,"-")</f>
        <v>0.33333333333333</v>
      </c>
      <c r="CB6" s="127">
        <v>115000</v>
      </c>
      <c r="CC6" s="128">
        <f>IFERROR(CB6/BX6,"-")</f>
        <v>38333.333333333</v>
      </c>
      <c r="CD6" s="129"/>
      <c r="CE6" s="129"/>
      <c r="CF6" s="129">
        <v>1</v>
      </c>
      <c r="CG6" s="130">
        <v>1</v>
      </c>
      <c r="CH6" s="131">
        <f>IF(Q6=0,"",IF(CG6=0,"",(CG6/Q6)))</f>
        <v>0.025641025641026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5</v>
      </c>
      <c r="CQ6" s="138">
        <v>236000</v>
      </c>
      <c r="CR6" s="138">
        <v>115000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216</v>
      </c>
      <c r="C7" s="184" t="s">
        <v>182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434</v>
      </c>
      <c r="M7" s="79">
        <v>299</v>
      </c>
      <c r="N7" s="79">
        <v>244</v>
      </c>
      <c r="O7" s="88">
        <v>111</v>
      </c>
      <c r="P7" s="89">
        <v>4</v>
      </c>
      <c r="Q7" s="90">
        <f>O7+P7</f>
        <v>115</v>
      </c>
      <c r="R7" s="80">
        <f>IFERROR(Q7/N7,"-")</f>
        <v>0.47131147540984</v>
      </c>
      <c r="S7" s="79">
        <v>6</v>
      </c>
      <c r="T7" s="79">
        <v>14</v>
      </c>
      <c r="U7" s="80">
        <f>IFERROR(T7/(Q7),"-")</f>
        <v>0.12173913043478</v>
      </c>
      <c r="V7" s="81"/>
      <c r="W7" s="82">
        <v>7</v>
      </c>
      <c r="X7" s="80">
        <f>IF(Q7=0,"-",W7/Q7)</f>
        <v>0.060869565217391</v>
      </c>
      <c r="Y7" s="181">
        <v>937000</v>
      </c>
      <c r="Z7" s="182">
        <f>IFERROR(Y7/Q7,"-")</f>
        <v>8147.8260869565</v>
      </c>
      <c r="AA7" s="182">
        <f>IFERROR(Y7/W7,"-")</f>
        <v>133857.14285714</v>
      </c>
      <c r="AB7" s="176"/>
      <c r="AC7" s="83"/>
      <c r="AD7" s="77"/>
      <c r="AE7" s="91">
        <v>3</v>
      </c>
      <c r="AF7" s="92">
        <f>IF(Q7=0,"",IF(AE7=0,"",(AE7/Q7)))</f>
        <v>0.026086956521739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25</v>
      </c>
      <c r="AO7" s="98">
        <f>IF(Q7=0,"",IF(AN7=0,"",(AN7/Q7)))</f>
        <v>0.21739130434783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13</v>
      </c>
      <c r="AX7" s="104">
        <f>IF(Q7=0,"",IF(AW7=0,"",(AW7/Q7)))</f>
        <v>0.11304347826087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19</v>
      </c>
      <c r="BG7" s="110">
        <f>IF(Q7=0,"",IF(BF7=0,"",(BF7/Q7)))</f>
        <v>0.16521739130435</v>
      </c>
      <c r="BH7" s="109">
        <v>1</v>
      </c>
      <c r="BI7" s="111">
        <f>IFERROR(BH7/BF7,"-")</f>
        <v>0.052631578947368</v>
      </c>
      <c r="BJ7" s="112">
        <v>49000</v>
      </c>
      <c r="BK7" s="113">
        <f>IFERROR(BJ7/BF7,"-")</f>
        <v>2578.9473684211</v>
      </c>
      <c r="BL7" s="114"/>
      <c r="BM7" s="114"/>
      <c r="BN7" s="114">
        <v>1</v>
      </c>
      <c r="BO7" s="116">
        <v>33</v>
      </c>
      <c r="BP7" s="117">
        <f>IF(Q7=0,"",IF(BO7=0,"",(BO7/Q7)))</f>
        <v>0.28695652173913</v>
      </c>
      <c r="BQ7" s="118">
        <v>4</v>
      </c>
      <c r="BR7" s="119">
        <f>IFERROR(BQ7/BO7,"-")</f>
        <v>0.12121212121212</v>
      </c>
      <c r="BS7" s="120">
        <v>667000</v>
      </c>
      <c r="BT7" s="121">
        <f>IFERROR(BS7/BO7,"-")</f>
        <v>20212.121212121</v>
      </c>
      <c r="BU7" s="122"/>
      <c r="BV7" s="122"/>
      <c r="BW7" s="122">
        <v>4</v>
      </c>
      <c r="BX7" s="123">
        <v>20</v>
      </c>
      <c r="BY7" s="124">
        <f>IF(Q7=0,"",IF(BX7=0,"",(BX7/Q7)))</f>
        <v>0.17391304347826</v>
      </c>
      <c r="BZ7" s="125">
        <v>4</v>
      </c>
      <c r="CA7" s="126">
        <f>IFERROR(BZ7/BX7,"-")</f>
        <v>0.2</v>
      </c>
      <c r="CB7" s="127">
        <v>298000</v>
      </c>
      <c r="CC7" s="128">
        <f>IFERROR(CB7/BX7,"-")</f>
        <v>14900</v>
      </c>
      <c r="CD7" s="129">
        <v>1</v>
      </c>
      <c r="CE7" s="129"/>
      <c r="CF7" s="129">
        <v>3</v>
      </c>
      <c r="CG7" s="130">
        <v>2</v>
      </c>
      <c r="CH7" s="131">
        <f>IF(Q7=0,"",IF(CG7=0,"",(CG7/Q7)))</f>
        <v>0.017391304347826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7</v>
      </c>
      <c r="CQ7" s="138">
        <v>937000</v>
      </c>
      <c r="CR7" s="138">
        <v>450000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6.3405405405405</v>
      </c>
      <c r="B10" s="39"/>
      <c r="C10" s="39"/>
      <c r="D10" s="39"/>
      <c r="E10" s="39"/>
      <c r="F10" s="39"/>
      <c r="G10" s="39"/>
      <c r="H10" s="40" t="s">
        <v>217</v>
      </c>
      <c r="I10" s="40"/>
      <c r="J10" s="40"/>
      <c r="K10" s="179">
        <f>SUM(K6:K9)</f>
        <v>185000</v>
      </c>
      <c r="L10" s="41">
        <f>SUM(L6:L9)</f>
        <v>503</v>
      </c>
      <c r="M10" s="41">
        <f>SUM(M6:M9)</f>
        <v>299</v>
      </c>
      <c r="N10" s="41">
        <f>SUM(N6:N9)</f>
        <v>609</v>
      </c>
      <c r="O10" s="41">
        <f>SUM(O6:O9)</f>
        <v>150</v>
      </c>
      <c r="P10" s="41">
        <f>SUM(P6:P9)</f>
        <v>4</v>
      </c>
      <c r="Q10" s="41">
        <f>SUM(Q6:Q9)</f>
        <v>154</v>
      </c>
      <c r="R10" s="42">
        <f>IFERROR(Q10/N10,"-")</f>
        <v>0.25287356321839</v>
      </c>
      <c r="S10" s="76">
        <f>SUM(S6:S9)</f>
        <v>9</v>
      </c>
      <c r="T10" s="76">
        <f>SUM(T6:T9)</f>
        <v>23</v>
      </c>
      <c r="U10" s="42">
        <f>IFERROR(S10/Q10,"-")</f>
        <v>0.058441558441558</v>
      </c>
      <c r="V10" s="43">
        <f>IFERROR(K10/Q10,"-")</f>
        <v>1201.2987012987</v>
      </c>
      <c r="W10" s="44">
        <f>SUM(W6:W9)</f>
        <v>12</v>
      </c>
      <c r="X10" s="42">
        <f>IFERROR(W10/Q10,"-")</f>
        <v>0.077922077922078</v>
      </c>
      <c r="Y10" s="179">
        <f>SUM(Y6:Y9)</f>
        <v>1173000</v>
      </c>
      <c r="Z10" s="179">
        <f>IFERROR(Y10/Q10,"-")</f>
        <v>7616.8831168831</v>
      </c>
      <c r="AA10" s="179">
        <f>IFERROR(Y10/W10,"-")</f>
        <v>97750</v>
      </c>
      <c r="AB10" s="179">
        <f>Y10-K10</f>
        <v>988000</v>
      </c>
      <c r="AC10" s="45">
        <f>Y10/K10</f>
        <v>6.3405405405405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218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219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2.8476814925428</v>
      </c>
      <c r="B6" s="184" t="s">
        <v>220</v>
      </c>
      <c r="C6" s="184" t="s">
        <v>221</v>
      </c>
      <c r="D6" s="184" t="s">
        <v>222</v>
      </c>
      <c r="E6" s="184" t="s">
        <v>89</v>
      </c>
      <c r="F6" s="87" t="s">
        <v>223</v>
      </c>
      <c r="G6" s="87" t="s">
        <v>224</v>
      </c>
      <c r="H6" s="176">
        <v>2652547</v>
      </c>
      <c r="I6" s="79">
        <v>2169</v>
      </c>
      <c r="J6" s="79">
        <v>0</v>
      </c>
      <c r="K6" s="79">
        <v>177124</v>
      </c>
      <c r="L6" s="90">
        <v>1247</v>
      </c>
      <c r="M6" s="80">
        <f>IFERROR(L6/K6,"-")</f>
        <v>0.0070402655766582</v>
      </c>
      <c r="N6" s="79">
        <v>43</v>
      </c>
      <c r="O6" s="79">
        <v>452</v>
      </c>
      <c r="P6" s="80">
        <f>IFERROR(N6/(L6),"-")</f>
        <v>0.03448275862069</v>
      </c>
      <c r="Q6" s="81">
        <f>IFERROR(H6/SUM(L6:L6),"-")</f>
        <v>2127.1427425822</v>
      </c>
      <c r="R6" s="82">
        <v>148</v>
      </c>
      <c r="S6" s="80">
        <f>IF(L6=0,"-",R6/L6)</f>
        <v>0.1186848436247</v>
      </c>
      <c r="T6" s="181">
        <v>7553609</v>
      </c>
      <c r="U6" s="182">
        <f>IFERROR(T6/L6,"-")</f>
        <v>6057.4250200481</v>
      </c>
      <c r="V6" s="182">
        <f>IFERROR(T6/R6,"-")</f>
        <v>51037.898648649</v>
      </c>
      <c r="W6" s="176">
        <f>SUM(T6:T6)-SUM(H6:H6)</f>
        <v>4901062</v>
      </c>
      <c r="X6" s="83">
        <f>SUM(T6:T6)/SUM(H6:H6)</f>
        <v>2.8476814925428</v>
      </c>
      <c r="Y6" s="77"/>
      <c r="Z6" s="91">
        <v>2</v>
      </c>
      <c r="AA6" s="92">
        <f>IF(L6=0,"",IF(Z6=0,"",(Z6/L6)))</f>
        <v>0.0016038492381716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>
        <v>10</v>
      </c>
      <c r="AJ6" s="98">
        <f>IF(L6=0,"",IF(AI6=0,"",(AI6/L6)))</f>
        <v>0.0080192461908581</v>
      </c>
      <c r="AK6" s="97">
        <v>1</v>
      </c>
      <c r="AL6" s="99">
        <f>IFERROR(AK6/AI6,"-")</f>
        <v>0.1</v>
      </c>
      <c r="AM6" s="100">
        <v>18000</v>
      </c>
      <c r="AN6" s="101">
        <f>IFERROR(AM6/AI6,"-")</f>
        <v>1800</v>
      </c>
      <c r="AO6" s="102"/>
      <c r="AP6" s="102"/>
      <c r="AQ6" s="102">
        <v>1</v>
      </c>
      <c r="AR6" s="103">
        <v>20</v>
      </c>
      <c r="AS6" s="104">
        <f>IF(L6=0,"",IF(AR6=0,"",(AR6/L6)))</f>
        <v>0.016038492381716</v>
      </c>
      <c r="AT6" s="103">
        <v>2</v>
      </c>
      <c r="AU6" s="105">
        <f>IFERROR(AT6/AR6,"-")</f>
        <v>0.1</v>
      </c>
      <c r="AV6" s="106">
        <v>14000</v>
      </c>
      <c r="AW6" s="107">
        <f>IFERROR(AV6/AR6,"-")</f>
        <v>700</v>
      </c>
      <c r="AX6" s="108">
        <v>1</v>
      </c>
      <c r="AY6" s="108"/>
      <c r="AZ6" s="108">
        <v>1</v>
      </c>
      <c r="BA6" s="109">
        <v>735</v>
      </c>
      <c r="BB6" s="110">
        <f>IF(L6=0,"",IF(BA6=0,"",(BA6/L6)))</f>
        <v>0.58941459502807</v>
      </c>
      <c r="BC6" s="109">
        <v>61</v>
      </c>
      <c r="BD6" s="111">
        <f>IFERROR(BC6/BA6,"-")</f>
        <v>0.082993197278912</v>
      </c>
      <c r="BE6" s="112">
        <v>1603715</v>
      </c>
      <c r="BF6" s="113">
        <f>IFERROR(BE6/BA6,"-")</f>
        <v>2181.925170068</v>
      </c>
      <c r="BG6" s="114">
        <v>33</v>
      </c>
      <c r="BH6" s="114">
        <v>10</v>
      </c>
      <c r="BI6" s="114">
        <v>18</v>
      </c>
      <c r="BJ6" s="116">
        <v>256</v>
      </c>
      <c r="BK6" s="117">
        <f>IF(L6=0,"",IF(BJ6=0,"",(BJ6/L6)))</f>
        <v>0.20529270248597</v>
      </c>
      <c r="BL6" s="118">
        <v>42</v>
      </c>
      <c r="BM6" s="119">
        <f>IFERROR(BL6/BJ6,"-")</f>
        <v>0.1640625</v>
      </c>
      <c r="BN6" s="120">
        <v>814500</v>
      </c>
      <c r="BO6" s="121">
        <f>IFERROR(BN6/BJ6,"-")</f>
        <v>3181.640625</v>
      </c>
      <c r="BP6" s="122">
        <v>22</v>
      </c>
      <c r="BQ6" s="122">
        <v>6</v>
      </c>
      <c r="BR6" s="122">
        <v>14</v>
      </c>
      <c r="BS6" s="123">
        <v>173</v>
      </c>
      <c r="BT6" s="124">
        <f>IF(L6=0,"",IF(BS6=0,"",(BS6/L6)))</f>
        <v>0.13873295910184</v>
      </c>
      <c r="BU6" s="125">
        <v>29</v>
      </c>
      <c r="BV6" s="126">
        <f>IFERROR(BU6/BS6,"-")</f>
        <v>0.16763005780347</v>
      </c>
      <c r="BW6" s="127">
        <v>4594574</v>
      </c>
      <c r="BX6" s="128">
        <f>IFERROR(BW6/BS6,"-")</f>
        <v>26558.231213873</v>
      </c>
      <c r="BY6" s="129">
        <v>11</v>
      </c>
      <c r="BZ6" s="129">
        <v>2</v>
      </c>
      <c r="CA6" s="129">
        <v>16</v>
      </c>
      <c r="CB6" s="130">
        <v>51</v>
      </c>
      <c r="CC6" s="131">
        <f>IF(L6=0,"",IF(CB6=0,"",(CB6/L6)))</f>
        <v>0.040898155573376</v>
      </c>
      <c r="CD6" s="132">
        <v>13</v>
      </c>
      <c r="CE6" s="133">
        <f>IFERROR(CD6/CB6,"-")</f>
        <v>0.25490196078431</v>
      </c>
      <c r="CF6" s="134">
        <v>508820</v>
      </c>
      <c r="CG6" s="135">
        <f>IFERROR(CF6/CB6,"-")</f>
        <v>9976.862745098</v>
      </c>
      <c r="CH6" s="136">
        <v>4</v>
      </c>
      <c r="CI6" s="136">
        <v>2</v>
      </c>
      <c r="CJ6" s="136">
        <v>7</v>
      </c>
      <c r="CK6" s="137">
        <v>148</v>
      </c>
      <c r="CL6" s="138">
        <v>7553609</v>
      </c>
      <c r="CM6" s="138">
        <v>1543000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5.1218731493203</v>
      </c>
      <c r="B7" s="184" t="s">
        <v>225</v>
      </c>
      <c r="C7" s="184" t="s">
        <v>221</v>
      </c>
      <c r="D7" s="184" t="s">
        <v>222</v>
      </c>
      <c r="E7" s="184" t="s">
        <v>89</v>
      </c>
      <c r="F7" s="87" t="s">
        <v>226</v>
      </c>
      <c r="G7" s="87" t="s">
        <v>224</v>
      </c>
      <c r="H7" s="176">
        <v>3719917</v>
      </c>
      <c r="I7" s="79">
        <v>3939</v>
      </c>
      <c r="J7" s="79">
        <v>0</v>
      </c>
      <c r="K7" s="79">
        <v>207323</v>
      </c>
      <c r="L7" s="90">
        <v>2139</v>
      </c>
      <c r="M7" s="80">
        <f>IFERROR(L7/K7,"-")</f>
        <v>0.010317234460238</v>
      </c>
      <c r="N7" s="79">
        <v>103</v>
      </c>
      <c r="O7" s="79">
        <v>632</v>
      </c>
      <c r="P7" s="80">
        <f>IFERROR(N7/(L7),"-")</f>
        <v>0.048153342683497</v>
      </c>
      <c r="Q7" s="81">
        <f>IFERROR(H7/SUM(L7:L7),"-")</f>
        <v>1739.0916316036</v>
      </c>
      <c r="R7" s="82">
        <v>284</v>
      </c>
      <c r="S7" s="80">
        <f>IF(L7=0,"-",R7/L7)</f>
        <v>0.13277232351566</v>
      </c>
      <c r="T7" s="181">
        <v>19052943</v>
      </c>
      <c r="U7" s="182">
        <f>IFERROR(T7/L7,"-")</f>
        <v>8907.4067321178</v>
      </c>
      <c r="V7" s="182">
        <f>IFERROR(T7/R7,"-")</f>
        <v>67087.827464789</v>
      </c>
      <c r="W7" s="176">
        <f>SUM(T7:T7)-SUM(H7:H7)</f>
        <v>15333026</v>
      </c>
      <c r="X7" s="83">
        <f>SUM(T7:T7)/SUM(H7:H7)</f>
        <v>5.1218731493203</v>
      </c>
      <c r="Y7" s="77"/>
      <c r="Z7" s="91">
        <v>1</v>
      </c>
      <c r="AA7" s="92">
        <f>IF(L7=0,"",IF(Z7=0,"",(Z7/L7)))</f>
        <v>0.00046750818139317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13</v>
      </c>
      <c r="AJ7" s="98">
        <f>IF(L7=0,"",IF(AI7=0,"",(AI7/L7)))</f>
        <v>0.0060776063581113</v>
      </c>
      <c r="AK7" s="97">
        <v>1</v>
      </c>
      <c r="AL7" s="99">
        <f>IFERROR(AK7/AI7,"-")</f>
        <v>0.076923076923077</v>
      </c>
      <c r="AM7" s="100">
        <v>6000</v>
      </c>
      <c r="AN7" s="101">
        <f>IFERROR(AM7/AI7,"-")</f>
        <v>461.53846153846</v>
      </c>
      <c r="AO7" s="102"/>
      <c r="AP7" s="102">
        <v>1</v>
      </c>
      <c r="AQ7" s="102"/>
      <c r="AR7" s="103">
        <v>25</v>
      </c>
      <c r="AS7" s="104">
        <f>IF(L7=0,"",IF(AR7=0,"",(AR7/L7)))</f>
        <v>0.011687704534829</v>
      </c>
      <c r="AT7" s="103">
        <v>2</v>
      </c>
      <c r="AU7" s="105">
        <f>IFERROR(AT7/AR7,"-")</f>
        <v>0.08</v>
      </c>
      <c r="AV7" s="106">
        <v>6000</v>
      </c>
      <c r="AW7" s="107">
        <f>IFERROR(AV7/AR7,"-")</f>
        <v>240</v>
      </c>
      <c r="AX7" s="108">
        <v>1</v>
      </c>
      <c r="AY7" s="108">
        <v>1</v>
      </c>
      <c r="AZ7" s="108"/>
      <c r="BA7" s="109">
        <v>202</v>
      </c>
      <c r="BB7" s="110">
        <f>IF(L7=0,"",IF(BA7=0,"",(BA7/L7)))</f>
        <v>0.094436652641421</v>
      </c>
      <c r="BC7" s="109">
        <v>9</v>
      </c>
      <c r="BD7" s="111">
        <f>IFERROR(BC7/BA7,"-")</f>
        <v>0.044554455445545</v>
      </c>
      <c r="BE7" s="112">
        <v>90000</v>
      </c>
      <c r="BF7" s="113">
        <f>IFERROR(BE7/BA7,"-")</f>
        <v>445.54455445545</v>
      </c>
      <c r="BG7" s="114">
        <v>6</v>
      </c>
      <c r="BH7" s="114"/>
      <c r="BI7" s="114">
        <v>3</v>
      </c>
      <c r="BJ7" s="116">
        <v>1422</v>
      </c>
      <c r="BK7" s="117">
        <f>IF(L7=0,"",IF(BJ7=0,"",(BJ7/L7)))</f>
        <v>0.66479663394109</v>
      </c>
      <c r="BL7" s="118">
        <v>177</v>
      </c>
      <c r="BM7" s="119">
        <f>IFERROR(BL7/BJ7,"-")</f>
        <v>0.12447257383966</v>
      </c>
      <c r="BN7" s="120">
        <v>8969747</v>
      </c>
      <c r="BO7" s="121">
        <f>IFERROR(BN7/BJ7,"-")</f>
        <v>6307.8389592124</v>
      </c>
      <c r="BP7" s="122">
        <v>86</v>
      </c>
      <c r="BQ7" s="122">
        <v>31</v>
      </c>
      <c r="BR7" s="122">
        <v>60</v>
      </c>
      <c r="BS7" s="123">
        <v>428</v>
      </c>
      <c r="BT7" s="124">
        <f>IF(L7=0,"",IF(BS7=0,"",(BS7/L7)))</f>
        <v>0.20009350163628</v>
      </c>
      <c r="BU7" s="125">
        <v>80</v>
      </c>
      <c r="BV7" s="126">
        <f>IFERROR(BU7/BS7,"-")</f>
        <v>0.18691588785047</v>
      </c>
      <c r="BW7" s="127">
        <v>6744696</v>
      </c>
      <c r="BX7" s="128">
        <f>IFERROR(BW7/BS7,"-")</f>
        <v>15758.635514019</v>
      </c>
      <c r="BY7" s="129">
        <v>26</v>
      </c>
      <c r="BZ7" s="129">
        <v>11</v>
      </c>
      <c r="CA7" s="129">
        <v>43</v>
      </c>
      <c r="CB7" s="130">
        <v>48</v>
      </c>
      <c r="CC7" s="131">
        <f>IF(L7=0,"",IF(CB7=0,"",(CB7/L7)))</f>
        <v>0.022440392706872</v>
      </c>
      <c r="CD7" s="132">
        <v>15</v>
      </c>
      <c r="CE7" s="133">
        <f>IFERROR(CD7/CB7,"-")</f>
        <v>0.3125</v>
      </c>
      <c r="CF7" s="134">
        <v>3236500</v>
      </c>
      <c r="CG7" s="135">
        <f>IFERROR(CF7/CB7,"-")</f>
        <v>67427.083333333</v>
      </c>
      <c r="CH7" s="136">
        <v>1</v>
      </c>
      <c r="CI7" s="136">
        <v>3</v>
      </c>
      <c r="CJ7" s="136">
        <v>11</v>
      </c>
      <c r="CK7" s="137">
        <v>284</v>
      </c>
      <c r="CL7" s="138">
        <v>19052943</v>
      </c>
      <c r="CM7" s="138">
        <v>1752000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4.3551012247327</v>
      </c>
      <c r="B8" s="184" t="s">
        <v>227</v>
      </c>
      <c r="C8" s="184" t="s">
        <v>221</v>
      </c>
      <c r="D8" s="184" t="s">
        <v>222</v>
      </c>
      <c r="E8" s="184" t="s">
        <v>89</v>
      </c>
      <c r="F8" s="87" t="s">
        <v>228</v>
      </c>
      <c r="G8" s="87" t="s">
        <v>224</v>
      </c>
      <c r="H8" s="176">
        <v>2315689</v>
      </c>
      <c r="I8" s="79">
        <v>2306</v>
      </c>
      <c r="J8" s="79">
        <v>0</v>
      </c>
      <c r="K8" s="79">
        <v>51920</v>
      </c>
      <c r="L8" s="90">
        <v>1340</v>
      </c>
      <c r="M8" s="80">
        <f>IFERROR(L8/K8,"-")</f>
        <v>0.025808936825886</v>
      </c>
      <c r="N8" s="79">
        <v>41</v>
      </c>
      <c r="O8" s="79">
        <v>415</v>
      </c>
      <c r="P8" s="80">
        <f>IFERROR(N8/(L8),"-")</f>
        <v>0.030597014925373</v>
      </c>
      <c r="Q8" s="81">
        <f>IFERROR(H8/SUM(L8:L8),"-")</f>
        <v>1728.126119403</v>
      </c>
      <c r="R8" s="82">
        <v>178</v>
      </c>
      <c r="S8" s="80">
        <f>IF(L8=0,"-",R8/L8)</f>
        <v>0.13283582089552</v>
      </c>
      <c r="T8" s="181">
        <v>10085060</v>
      </c>
      <c r="U8" s="182">
        <f>IFERROR(T8/L8,"-")</f>
        <v>7526.1641791045</v>
      </c>
      <c r="V8" s="182">
        <f>IFERROR(T8/R8,"-")</f>
        <v>56657.640449438</v>
      </c>
      <c r="W8" s="176">
        <f>SUM(T8:T8)-SUM(H8:H8)</f>
        <v>7769371</v>
      </c>
      <c r="X8" s="83">
        <f>SUM(T8:T8)/SUM(H8:H8)</f>
        <v>4.3551012247327</v>
      </c>
      <c r="Y8" s="77"/>
      <c r="Z8" s="91">
        <v>42</v>
      </c>
      <c r="AA8" s="92">
        <f>IF(L8=0,"",IF(Z8=0,"",(Z8/L8)))</f>
        <v>0.03134328358209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196</v>
      </c>
      <c r="AJ8" s="98">
        <f>IF(L8=0,"",IF(AI8=0,"",(AI8/L8)))</f>
        <v>0.14626865671642</v>
      </c>
      <c r="AK8" s="97">
        <v>8</v>
      </c>
      <c r="AL8" s="99">
        <f>IFERROR(AK8/AI8,"-")</f>
        <v>0.040816326530612</v>
      </c>
      <c r="AM8" s="100">
        <v>78000</v>
      </c>
      <c r="AN8" s="101">
        <f>IFERROR(AM8/AI8,"-")</f>
        <v>397.95918367347</v>
      </c>
      <c r="AO8" s="102">
        <v>4</v>
      </c>
      <c r="AP8" s="102">
        <v>2</v>
      </c>
      <c r="AQ8" s="102">
        <v>2</v>
      </c>
      <c r="AR8" s="103">
        <v>115</v>
      </c>
      <c r="AS8" s="104">
        <f>IF(L8=0,"",IF(AR8=0,"",(AR8/L8)))</f>
        <v>0.085820895522388</v>
      </c>
      <c r="AT8" s="103">
        <v>10</v>
      </c>
      <c r="AU8" s="105">
        <f>IFERROR(AT8/AR8,"-")</f>
        <v>0.08695652173913</v>
      </c>
      <c r="AV8" s="106">
        <v>88000</v>
      </c>
      <c r="AW8" s="107">
        <f>IFERROR(AV8/AR8,"-")</f>
        <v>765.21739130435</v>
      </c>
      <c r="AX8" s="108">
        <v>6</v>
      </c>
      <c r="AY8" s="108">
        <v>1</v>
      </c>
      <c r="AZ8" s="108">
        <v>3</v>
      </c>
      <c r="BA8" s="109">
        <v>330</v>
      </c>
      <c r="BB8" s="110">
        <f>IF(L8=0,"",IF(BA8=0,"",(BA8/L8)))</f>
        <v>0.24626865671642</v>
      </c>
      <c r="BC8" s="109">
        <v>36</v>
      </c>
      <c r="BD8" s="111">
        <f>IFERROR(BC8/BA8,"-")</f>
        <v>0.10909090909091</v>
      </c>
      <c r="BE8" s="112">
        <v>312500</v>
      </c>
      <c r="BF8" s="113">
        <f>IFERROR(BE8/BA8,"-")</f>
        <v>946.9696969697</v>
      </c>
      <c r="BG8" s="114">
        <v>24</v>
      </c>
      <c r="BH8" s="114">
        <v>7</v>
      </c>
      <c r="BI8" s="114">
        <v>5</v>
      </c>
      <c r="BJ8" s="116">
        <v>463</v>
      </c>
      <c r="BK8" s="117">
        <f>IF(L8=0,"",IF(BJ8=0,"",(BJ8/L8)))</f>
        <v>0.3455223880597</v>
      </c>
      <c r="BL8" s="118">
        <v>86</v>
      </c>
      <c r="BM8" s="119">
        <f>IFERROR(BL8/BJ8,"-")</f>
        <v>0.18574514038877</v>
      </c>
      <c r="BN8" s="120">
        <v>2568560</v>
      </c>
      <c r="BO8" s="121">
        <f>IFERROR(BN8/BJ8,"-")</f>
        <v>5547.6457883369</v>
      </c>
      <c r="BP8" s="122">
        <v>47</v>
      </c>
      <c r="BQ8" s="122">
        <v>11</v>
      </c>
      <c r="BR8" s="122">
        <v>28</v>
      </c>
      <c r="BS8" s="123">
        <v>169</v>
      </c>
      <c r="BT8" s="124">
        <f>IF(L8=0,"",IF(BS8=0,"",(BS8/L8)))</f>
        <v>0.12611940298507</v>
      </c>
      <c r="BU8" s="125">
        <v>34</v>
      </c>
      <c r="BV8" s="126">
        <f>IFERROR(BU8/BS8,"-")</f>
        <v>0.20118343195266</v>
      </c>
      <c r="BW8" s="127">
        <v>6398000</v>
      </c>
      <c r="BX8" s="128">
        <f>IFERROR(BW8/BS8,"-")</f>
        <v>37857.98816568</v>
      </c>
      <c r="BY8" s="129">
        <v>14</v>
      </c>
      <c r="BZ8" s="129">
        <v>6</v>
      </c>
      <c r="CA8" s="129">
        <v>14</v>
      </c>
      <c r="CB8" s="130">
        <v>25</v>
      </c>
      <c r="CC8" s="131">
        <f>IF(L8=0,"",IF(CB8=0,"",(CB8/L8)))</f>
        <v>0.01865671641791</v>
      </c>
      <c r="CD8" s="132">
        <v>4</v>
      </c>
      <c r="CE8" s="133">
        <f>IFERROR(CD8/CB8,"-")</f>
        <v>0.16</v>
      </c>
      <c r="CF8" s="134">
        <v>640000</v>
      </c>
      <c r="CG8" s="135">
        <f>IFERROR(CF8/CB8,"-")</f>
        <v>25600</v>
      </c>
      <c r="CH8" s="136">
        <v>1</v>
      </c>
      <c r="CI8" s="136"/>
      <c r="CJ8" s="136">
        <v>3</v>
      </c>
      <c r="CK8" s="137">
        <v>178</v>
      </c>
      <c r="CL8" s="138">
        <v>10085060</v>
      </c>
      <c r="CM8" s="138">
        <v>4483000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229</v>
      </c>
      <c r="G11" s="40"/>
      <c r="H11" s="179"/>
      <c r="I11" s="41">
        <f>SUM(I6:I10)</f>
        <v>8414</v>
      </c>
      <c r="J11" s="41">
        <f>SUM(J6:J10)</f>
        <v>0</v>
      </c>
      <c r="K11" s="41">
        <f>SUM(K6:K10)</f>
        <v>436367</v>
      </c>
      <c r="L11" s="41">
        <f>SUM(L6:L10)</f>
        <v>4726</v>
      </c>
      <c r="M11" s="42">
        <f>IFERROR(L11/K11,"-")</f>
        <v>0.010830333182848</v>
      </c>
      <c r="N11" s="76">
        <f>SUM(N6:N10)</f>
        <v>187</v>
      </c>
      <c r="O11" s="76">
        <f>SUM(O6:O10)</f>
        <v>1499</v>
      </c>
      <c r="P11" s="42">
        <f>IFERROR(N11/L11,"-")</f>
        <v>0.039568345323741</v>
      </c>
      <c r="Q11" s="43">
        <f>IFERROR(H11/L11,"-")</f>
        <v>0</v>
      </c>
      <c r="R11" s="44">
        <f>SUM(R6:R10)</f>
        <v>610</v>
      </c>
      <c r="S11" s="42">
        <f>IFERROR(R11/L11,"-")</f>
        <v>0.12907321201862</v>
      </c>
      <c r="T11" s="179">
        <f>SUM(T6:T10)</f>
        <v>36691612</v>
      </c>
      <c r="U11" s="179">
        <f>IFERROR(T11/L11,"-")</f>
        <v>7763.7774016081</v>
      </c>
      <c r="V11" s="179">
        <f>IFERROR(T11/R11,"-")</f>
        <v>60150.183606557</v>
      </c>
      <c r="W11" s="179">
        <f>T11-H11</f>
        <v>36691612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