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<sst xmlns="http://schemas.openxmlformats.org/spreadsheetml/2006/main" uniqueCount="214">
  <si>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</si>
  <si>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</si>
  <si>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</si>
  <si>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</si>
  <si>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</si>
  <si>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</si>
  <si>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</si>
  <si>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</si>
  <si>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</si>
  <si>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</si>
  <si>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</si>
  <si>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</si>
  <si>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</si>
  <si>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</si>
  <si>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</si>
  <si>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</si>
  <si>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</si>
  <si>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</si>
  <si>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</si>
  <si>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</si>
  <si>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</si>
  <si>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</si>
  <si>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</si>
  <si>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</si>
  <si>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</si>
  <si>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</si>
  <si>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</si>
  <si>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</si>
  <si>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</si>
  <si>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</si>
  <si>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</si>
  <si>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</si>
  <si>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</si>
  <si>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</si>
  <si>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</si>
  <si>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</si>
  <si>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</si>
  <si>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</si>
  <si>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</si>
  <si>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</si>
  <si>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</si>
  <si>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</si>
  <si>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</si>
  <si>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</si>
  <si>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</si>
  <si>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</si>
  <si>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</si>
  <si>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</si>
  <si>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</si>
  <si>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</si>
  <si>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</si>
  <si>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</si>
  <si>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</si>
  <si>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</si>
  <si>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</si>
  <si>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</si>
  <si>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</si>
  <si>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ic1999</t>
  </si>
  <si>
    <t>インターカラー</t>
  </si>
  <si>
    <t>デリヘル版3（高宮菜々子）</t>
  </si>
  <si>
    <t>1日1回かんたん出会い隙間時間に少しだけでOK</t>
  </si>
  <si>
    <t>lp01</t>
  </si>
  <si>
    <t>サンスポ関西</t>
  </si>
  <si>
    <t>4C終面全5段</t>
  </si>
  <si>
    <t>12月12日(土)</t>
  </si>
  <si>
    <t>ic2000</t>
  </si>
  <si>
    <t>空電</t>
  </si>
  <si>
    <t>ic2001</t>
  </si>
  <si>
    <t>お祭り版（冬ver）（広瀬結香）</t>
  </si>
  <si>
    <t>出会い祭り</t>
  </si>
  <si>
    <t>サンスポ関東</t>
  </si>
  <si>
    <t>全5段</t>
  </si>
  <si>
    <t>12月20日(日)</t>
  </si>
  <si>
    <t>ic2002</t>
  </si>
  <si>
    <t>ic2003</t>
  </si>
  <si>
    <t>デリヘル版2（山口椿）</t>
  </si>
  <si>
    <t>男は頑張らずに出会えるサイトすごいすごい</t>
  </si>
  <si>
    <t>12月26日(土)</t>
  </si>
  <si>
    <t>ic2004</t>
  </si>
  <si>
    <t>ic2005</t>
  </si>
  <si>
    <t>①求人風（高宮菜々子）</t>
  </si>
  <si>
    <t>①もう５０代の熟女だけど</t>
  </si>
  <si>
    <t>スポーツ報知関東</t>
  </si>
  <si>
    <t>半2段つかみ20段保証</t>
  </si>
  <si>
    <t>20段保証</t>
  </si>
  <si>
    <t>ic2006</t>
  </si>
  <si>
    <t>②旧デイリー風（広瀬結香）</t>
  </si>
  <si>
    <t>②学生いません！ギャルもいません！熟女！熟女！熟女！熟女！</t>
  </si>
  <si>
    <t>半3段つかみ20段保証</t>
  </si>
  <si>
    <t>ic2007</t>
  </si>
  <si>
    <t>③右女3（山口椿）</t>
  </si>
  <si>
    <t>③男は頑張らずに出会えるサイトすごいすごい</t>
  </si>
  <si>
    <t>半5段つかみ20段保証</t>
  </si>
  <si>
    <t>ic2008</t>
  </si>
  <si>
    <t>(空電共通)</t>
  </si>
  <si>
    <t>ic2009</t>
  </si>
  <si>
    <t>ニッカン関西</t>
  </si>
  <si>
    <t>半2段つかみ１0段保証</t>
  </si>
  <si>
    <t>1～10日</t>
  </si>
  <si>
    <t>ic2010</t>
  </si>
  <si>
    <t>11～20日</t>
  </si>
  <si>
    <t>ic2011</t>
  </si>
  <si>
    <t>③胸の上広告版（山口椿）</t>
  </si>
  <si>
    <t>21～31日</t>
  </si>
  <si>
    <t>ic2012</t>
  </si>
  <si>
    <t>ic2013</t>
  </si>
  <si>
    <t>①黒：右女3（高宮菜々子）</t>
  </si>
  <si>
    <t>逆指名祭り</t>
  </si>
  <si>
    <t>日刊ゲンダイ東海版</t>
  </si>
  <si>
    <t>全2段</t>
  </si>
  <si>
    <t>1～15日</t>
  </si>
  <si>
    <t>ic2014</t>
  </si>
  <si>
    <t>16～31日</t>
  </si>
  <si>
    <t>ic2015</t>
  </si>
  <si>
    <t>ic2016</t>
  </si>
  <si>
    <t>スポニチ関東</t>
  </si>
  <si>
    <t>12月04日(金)</t>
  </si>
  <si>
    <t>ic2017</t>
  </si>
  <si>
    <t>ic2018</t>
  </si>
  <si>
    <t>12月13日(日)</t>
  </si>
  <si>
    <t>ic2019</t>
  </si>
  <si>
    <t>ic2020</t>
  </si>
  <si>
    <t>スポニチ関西</t>
  </si>
  <si>
    <t>ic2021</t>
  </si>
  <si>
    <t>ic2022</t>
  </si>
  <si>
    <t>ic2023</t>
  </si>
  <si>
    <t>ic2024</t>
  </si>
  <si>
    <t>1C終面全5段</t>
  </si>
  <si>
    <t>12月05日(土)</t>
  </si>
  <si>
    <t>ic2025</t>
  </si>
  <si>
    <t>ic2026</t>
  </si>
  <si>
    <t>12月06日(日)</t>
  </si>
  <si>
    <t>ic2027</t>
  </si>
  <si>
    <t>ic2028</t>
  </si>
  <si>
    <t>デイリースポーツ関西</t>
  </si>
  <si>
    <t>ic2029</t>
  </si>
  <si>
    <t>ic2030</t>
  </si>
  <si>
    <t>12月18日(金)</t>
  </si>
  <si>
    <t>ic2031</t>
  </si>
  <si>
    <t>ic2032</t>
  </si>
  <si>
    <t>九スポ</t>
  </si>
  <si>
    <t>12月19日(土)</t>
  </si>
  <si>
    <t>ic2033</t>
  </si>
  <si>
    <t>ic2034</t>
  </si>
  <si>
    <t>東スポ・大スポ・九スポ・中京</t>
  </si>
  <si>
    <t>記事枠</t>
  </si>
  <si>
    <t>12月24日(木)</t>
  </si>
  <si>
    <t>ic2035</t>
  </si>
  <si>
    <t>ic2036</t>
  </si>
  <si>
    <t>ic2037</t>
  </si>
  <si>
    <t>新聞 TOTAL</t>
  </si>
  <si>
    <t>●雑誌 広告</t>
  </si>
  <si>
    <t>za185</t>
  </si>
  <si>
    <t>ぶんか社</t>
  </si>
  <si>
    <t>サプリ版2（高宮菜々子）</t>
  </si>
  <si>
    <t>学生いませんギャルもいません熟女熟女熟女熟女</t>
  </si>
  <si>
    <t>EXMAX!</t>
  </si>
  <si>
    <t>表4</t>
  </si>
  <si>
    <t>za186</t>
  </si>
  <si>
    <t>za181</t>
  </si>
  <si>
    <t>扶桑社</t>
  </si>
  <si>
    <t>（高宮菜々子）</t>
  </si>
  <si>
    <t>出会い熱望。私たち50代も真剣なんです。</t>
  </si>
  <si>
    <t>Tvnavi</t>
  </si>
  <si>
    <t>(月間Tvnavi)①</t>
  </si>
  <si>
    <t>12月16日(水)</t>
  </si>
  <si>
    <t>za182</t>
  </si>
  <si>
    <t>za183</t>
  </si>
  <si>
    <t>（山口椿）</t>
  </si>
  <si>
    <t>もう50代だけど、私のお付き合いを真剣に考えてみませんか？</t>
  </si>
  <si>
    <t>za184</t>
  </si>
  <si>
    <t>ad678</t>
  </si>
  <si>
    <t>アドライヴ</t>
  </si>
  <si>
    <t>コアマガジン</t>
  </si>
  <si>
    <t>5P風俗ヘスティア(高宮菜々子さん)</t>
  </si>
  <si>
    <t>lp07</t>
  </si>
  <si>
    <t>実話BUNKAタブー</t>
  </si>
  <si>
    <t>1C5P</t>
  </si>
  <si>
    <t>ad679</t>
  </si>
  <si>
    <t>ad680</t>
  </si>
  <si>
    <t>大洋図書</t>
  </si>
  <si>
    <t>5P元祖</t>
  </si>
  <si>
    <t>臨時増刊ラヴァーズ</t>
  </si>
  <si>
    <t>12月22日(火)</t>
  </si>
  <si>
    <t>ad681</t>
  </si>
  <si>
    <t>ad684</t>
  </si>
  <si>
    <t>徳間書店</t>
  </si>
  <si>
    <t>DVD漫画きよし_袋裏用セリフアレンジ</t>
  </si>
  <si>
    <t>アサヒ芸能.4W火</t>
  </si>
  <si>
    <t>DVD袋裏4C</t>
  </si>
  <si>
    <t>ad685</t>
  </si>
  <si>
    <t>雑誌 TOTAL</t>
  </si>
  <si>
    <t>●DVD 広告</t>
  </si>
  <si>
    <t>pa547</t>
  </si>
  <si>
    <t>三和出版</t>
  </si>
  <si>
    <t>DVD4コマ-ヘスティア</t>
  </si>
  <si>
    <t>毎月売、A4変形、CVS、860円</t>
  </si>
  <si>
    <t>MEN'S DVD SEXY</t>
  </si>
  <si>
    <t>DVD貼付面4C1/3P</t>
  </si>
  <si>
    <t>12月21日(月)</t>
  </si>
  <si>
    <t>pa548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</si>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</sst>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1.2168666666667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71</v>
      </c>
      <c r="M6" s="79">
        <v>0</v>
      </c>
      <c r="N6" s="79">
        <v>259</v>
      </c>
      <c r="O6" s="88">
        <v>36</v>
      </c>
      <c r="P6" s="89">
        <v>0</v>
      </c>
      <c r="Q6" s="90">
        <f>O6+P6</f>
        <v>36</v>
      </c>
      <c r="R6" s="80">
        <f>IFERROR(Q6/N6,"-")</f>
        <v>0.13899613899614</v>
      </c>
      <c r="S6" s="79">
        <v>3</v>
      </c>
      <c r="T6" s="79">
        <v>9</v>
      </c>
      <c r="U6" s="80">
        <f>IFERROR(T6/(Q6),"-")</f>
        <v>0.25</v>
      </c>
      <c r="V6" s="81">
        <f>IFERROR(K6/SUM(Q6:Q11),"-")</f>
        <v>8507.4626865672</v>
      </c>
      <c r="W6" s="82">
        <v>8</v>
      </c>
      <c r="X6" s="80">
        <f>IF(Q6=0,"-",W6/Q6)</f>
        <v>0.22222222222222</v>
      </c>
      <c r="Y6" s="181">
        <v>472114</v>
      </c>
      <c r="Z6" s="182">
        <f>IFERROR(Y6/Q6,"-")</f>
        <v>13114.277777778</v>
      </c>
      <c r="AA6" s="182">
        <f>IFERROR(Y6/W6,"-")</f>
        <v>59014.25</v>
      </c>
      <c r="AB6" s="176">
        <f>SUM(Y6:Y11)-SUM(K6:K11)</f>
        <v>123614</v>
      </c>
      <c r="AC6" s="83">
        <f>SUM(Y6:Y11)/SUM(K6:K11)</f>
        <v>1.2168666666667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0.083333333333333</v>
      </c>
      <c r="AP6" s="97">
        <v>1</v>
      </c>
      <c r="AQ6" s="99">
        <f>IFERROR(AP6/AN6,"-")</f>
        <v>0.33333333333333</v>
      </c>
      <c r="AR6" s="100">
        <v>120114</v>
      </c>
      <c r="AS6" s="101">
        <f>IFERROR(AR6/AN6,"-")</f>
        <v>40038</v>
      </c>
      <c r="AT6" s="102"/>
      <c r="AU6" s="102"/>
      <c r="AV6" s="102">
        <v>1</v>
      </c>
      <c r="AW6" s="103">
        <v>4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7</v>
      </c>
      <c r="BG6" s="110">
        <f>IF(Q6=0,"",IF(BF6=0,"",(BF6/Q6)))</f>
        <v>0.19444444444444</v>
      </c>
      <c r="BH6" s="109">
        <v>1</v>
      </c>
      <c r="BI6" s="111">
        <f>IFERROR(BH6/BF6,"-")</f>
        <v>0.14285714285714</v>
      </c>
      <c r="BJ6" s="112">
        <v>5000</v>
      </c>
      <c r="BK6" s="113">
        <f>IFERROR(BJ6/BF6,"-")</f>
        <v>714.28571428571</v>
      </c>
      <c r="BL6" s="114">
        <v>1</v>
      </c>
      <c r="BM6" s="114"/>
      <c r="BN6" s="114"/>
      <c r="BO6" s="116">
        <v>13</v>
      </c>
      <c r="BP6" s="117">
        <f>IF(Q6=0,"",IF(BO6=0,"",(BO6/Q6)))</f>
        <v>0.36111111111111</v>
      </c>
      <c r="BQ6" s="118">
        <v>4</v>
      </c>
      <c r="BR6" s="119">
        <f>IFERROR(BQ6/BO6,"-")</f>
        <v>0.30769230769231</v>
      </c>
      <c r="BS6" s="120">
        <v>97000</v>
      </c>
      <c r="BT6" s="121">
        <f>IFERROR(BS6/BO6,"-")</f>
        <v>7461.5384615385</v>
      </c>
      <c r="BU6" s="122"/>
      <c r="BV6" s="122">
        <v>2</v>
      </c>
      <c r="BW6" s="122">
        <v>2</v>
      </c>
      <c r="BX6" s="123">
        <v>8</v>
      </c>
      <c r="BY6" s="124">
        <f>IF(Q6=0,"",IF(BX6=0,"",(BX6/Q6)))</f>
        <v>0.22222222222222</v>
      </c>
      <c r="BZ6" s="125">
        <v>2</v>
      </c>
      <c r="CA6" s="126">
        <f>IFERROR(BZ6/BX6,"-")</f>
        <v>0.25</v>
      </c>
      <c r="CB6" s="127">
        <v>250000</v>
      </c>
      <c r="CC6" s="128">
        <f>IFERROR(CB6/BX6,"-")</f>
        <v>31250</v>
      </c>
      <c r="CD6" s="129"/>
      <c r="CE6" s="129"/>
      <c r="CF6" s="129">
        <v>2</v>
      </c>
      <c r="CG6" s="130">
        <v>1</v>
      </c>
      <c r="CH6" s="131">
        <f>IF(Q6=0,"",IF(CG6=0,"",(CG6/Q6)))</f>
        <v>0.027777777777778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8</v>
      </c>
      <c r="CQ6" s="138">
        <v>472114</v>
      </c>
      <c r="CR6" s="138">
        <v>215000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96</v>
      </c>
      <c r="M7" s="79">
        <v>69</v>
      </c>
      <c r="N7" s="79">
        <v>24</v>
      </c>
      <c r="O7" s="88">
        <v>13</v>
      </c>
      <c r="P7" s="89">
        <v>1</v>
      </c>
      <c r="Q7" s="90">
        <f>O7+P7</f>
        <v>14</v>
      </c>
      <c r="R7" s="80">
        <f>IFERROR(Q7/N7,"-")</f>
        <v>0.58333333333333</v>
      </c>
      <c r="S7" s="79">
        <v>2</v>
      </c>
      <c r="T7" s="79">
        <v>0</v>
      </c>
      <c r="U7" s="80">
        <f>IFERROR(T7/(Q7),"-")</f>
        <v>0</v>
      </c>
      <c r="V7" s="81"/>
      <c r="W7" s="82">
        <v>4</v>
      </c>
      <c r="X7" s="80">
        <f>IF(Q7=0,"-",W7/Q7)</f>
        <v>0.28571428571429</v>
      </c>
      <c r="Y7" s="181">
        <v>175000</v>
      </c>
      <c r="Z7" s="182">
        <f>IFERROR(Y7/Q7,"-")</f>
        <v>12500</v>
      </c>
      <c r="AA7" s="182">
        <f>IFERROR(Y7/W7,"-")</f>
        <v>43750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0.071428571428571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0.14285714285714</v>
      </c>
      <c r="BH7" s="109">
        <v>1</v>
      </c>
      <c r="BI7" s="111">
        <f>IFERROR(BH7/BF7,"-")</f>
        <v>0.5</v>
      </c>
      <c r="BJ7" s="112">
        <v>3000</v>
      </c>
      <c r="BK7" s="113">
        <f>IFERROR(BJ7/BF7,"-")</f>
        <v>1500</v>
      </c>
      <c r="BL7" s="114">
        <v>1</v>
      </c>
      <c r="BM7" s="114"/>
      <c r="BN7" s="114"/>
      <c r="BO7" s="116">
        <v>6</v>
      </c>
      <c r="BP7" s="117">
        <f>IF(Q7=0,"",IF(BO7=0,"",(BO7/Q7)))</f>
        <v>0.42857142857143</v>
      </c>
      <c r="BQ7" s="118">
        <v>1</v>
      </c>
      <c r="BR7" s="119">
        <f>IFERROR(BQ7/BO7,"-")</f>
        <v>0.16666666666667</v>
      </c>
      <c r="BS7" s="120">
        <v>140000</v>
      </c>
      <c r="BT7" s="121">
        <f>IFERROR(BS7/BO7,"-")</f>
        <v>23333.333333333</v>
      </c>
      <c r="BU7" s="122"/>
      <c r="BV7" s="122"/>
      <c r="BW7" s="122">
        <v>1</v>
      </c>
      <c r="BX7" s="123">
        <v>3</v>
      </c>
      <c r="BY7" s="124">
        <f>IF(Q7=0,"",IF(BX7=0,"",(BX7/Q7)))</f>
        <v>0.21428571428571</v>
      </c>
      <c r="BZ7" s="125">
        <v>1</v>
      </c>
      <c r="CA7" s="126">
        <f>IFERROR(BZ7/BX7,"-")</f>
        <v>0.33333333333333</v>
      </c>
      <c r="CB7" s="127">
        <v>10000</v>
      </c>
      <c r="CC7" s="128">
        <f>IFERROR(CB7/BX7,"-")</f>
        <v>3333.3333333333</v>
      </c>
      <c r="CD7" s="129">
        <v>1</v>
      </c>
      <c r="CE7" s="129"/>
      <c r="CF7" s="129"/>
      <c r="CG7" s="130">
        <v>2</v>
      </c>
      <c r="CH7" s="131">
        <f>IF(Q7=0,"",IF(CG7=0,"",(CG7/Q7)))</f>
        <v>0.14285714285714</v>
      </c>
      <c r="CI7" s="132">
        <v>1</v>
      </c>
      <c r="CJ7" s="133">
        <f>IFERROR(CI7/CG7,"-")</f>
        <v>0.5</v>
      </c>
      <c r="CK7" s="134">
        <v>22000</v>
      </c>
      <c r="CL7" s="135">
        <f>IFERROR(CK7/CG7,"-")</f>
        <v>11000</v>
      </c>
      <c r="CM7" s="136"/>
      <c r="CN7" s="136"/>
      <c r="CO7" s="136">
        <v>1</v>
      </c>
      <c r="CP7" s="137">
        <v>4</v>
      </c>
      <c r="CQ7" s="138">
        <v>175000</v>
      </c>
      <c r="CR7" s="138">
        <v>140000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6" t="s">
        <v>72</v>
      </c>
      <c r="K8" s="176"/>
      <c r="L8" s="79">
        <v>12</v>
      </c>
      <c r="M8" s="79">
        <v>0</v>
      </c>
      <c r="N8" s="79">
        <v>45</v>
      </c>
      <c r="O8" s="88">
        <v>7</v>
      </c>
      <c r="P8" s="89">
        <v>0</v>
      </c>
      <c r="Q8" s="90">
        <f>O8+P8</f>
        <v>7</v>
      </c>
      <c r="R8" s="80">
        <f>IFERROR(Q8/N8,"-")</f>
        <v>0.15555555555556</v>
      </c>
      <c r="S8" s="79">
        <v>0</v>
      </c>
      <c r="T8" s="79">
        <v>3</v>
      </c>
      <c r="U8" s="80">
        <f>IFERROR(T8/(Q8),"-")</f>
        <v>0.42857142857143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0.28571428571429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0.57142857142857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0.14285714285714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31</v>
      </c>
      <c r="M9" s="79">
        <v>19</v>
      </c>
      <c r="N9" s="79">
        <v>15</v>
      </c>
      <c r="O9" s="88">
        <v>5</v>
      </c>
      <c r="P9" s="89">
        <v>0</v>
      </c>
      <c r="Q9" s="90">
        <f>O9+P9</f>
        <v>5</v>
      </c>
      <c r="R9" s="80">
        <f>IFERROR(Q9/N9,"-")</f>
        <v>0.33333333333333</v>
      </c>
      <c r="S9" s="79">
        <v>1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0.4</v>
      </c>
      <c r="Y9" s="181">
        <v>46500</v>
      </c>
      <c r="Z9" s="182">
        <f>IFERROR(Y9/Q9,"-")</f>
        <v>9300</v>
      </c>
      <c r="AA9" s="182">
        <f>IFERROR(Y9/W9,"-")</f>
        <v>23250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>
        <v>2</v>
      </c>
      <c r="BR9" s="119">
        <f>IFERROR(BQ9/BO9,"-")</f>
        <v>1</v>
      </c>
      <c r="BS9" s="120">
        <v>46500</v>
      </c>
      <c r="BT9" s="121">
        <f>IFERROR(BS9/BO9,"-")</f>
        <v>23250</v>
      </c>
      <c r="BU9" s="122">
        <v>1</v>
      </c>
      <c r="BV9" s="122"/>
      <c r="BW9" s="122">
        <v>1</v>
      </c>
      <c r="BX9" s="123">
        <v>3</v>
      </c>
      <c r="BY9" s="124">
        <f>IF(Q9=0,"",IF(BX9=0,"",(BX9/Q9)))</f>
        <v>0.6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46500</v>
      </c>
      <c r="CR9" s="138">
        <v>45000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71</v>
      </c>
      <c r="J10" s="185" t="s">
        <v>77</v>
      </c>
      <c r="K10" s="176"/>
      <c r="L10" s="79">
        <v>4</v>
      </c>
      <c r="M10" s="79">
        <v>0</v>
      </c>
      <c r="N10" s="79">
        <v>28</v>
      </c>
      <c r="O10" s="88">
        <v>2</v>
      </c>
      <c r="P10" s="89">
        <v>0</v>
      </c>
      <c r="Q10" s="90">
        <f>O10+P10</f>
        <v>2</v>
      </c>
      <c r="R10" s="80">
        <f>IFERROR(Q10/N10,"-")</f>
        <v>0.071428571428571</v>
      </c>
      <c r="S10" s="79">
        <v>0</v>
      </c>
      <c r="T10" s="79">
        <v>1</v>
      </c>
      <c r="U10" s="80">
        <f>IFERROR(T10/(Q10),"-")</f>
        <v>0.5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21</v>
      </c>
      <c r="M11" s="79">
        <v>17</v>
      </c>
      <c r="N11" s="79">
        <v>3</v>
      </c>
      <c r="O11" s="88">
        <v>3</v>
      </c>
      <c r="P11" s="89">
        <v>0</v>
      </c>
      <c r="Q11" s="90">
        <f>O11+P11</f>
        <v>3</v>
      </c>
      <c r="R11" s="80">
        <f>IFERROR(Q11/N11,"-")</f>
        <v>1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>
        <v>1</v>
      </c>
      <c r="BR11" s="119">
        <f>IFERROR(BQ11/BO11,"-")</f>
        <v>1</v>
      </c>
      <c r="BS11" s="120">
        <v>64000</v>
      </c>
      <c r="BT11" s="121">
        <f>IFERROR(BS11/BO11,"-")</f>
        <v>64000</v>
      </c>
      <c r="BU11" s="122"/>
      <c r="BV11" s="122"/>
      <c r="BW11" s="122">
        <v>1</v>
      </c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0.33333333333333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>
        <v>64000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0.67076923076923</v>
      </c>
      <c r="B12" s="184" t="s">
        <v>79</v>
      </c>
      <c r="C12" s="184" t="s">
        <v>58</v>
      </c>
      <c r="D12" s="184"/>
      <c r="E12" s="184" t="s">
        <v>80</v>
      </c>
      <c r="F12" s="184" t="s">
        <v>81</v>
      </c>
      <c r="G12" s="184" t="s">
        <v>61</v>
      </c>
      <c r="H12" s="87" t="s">
        <v>82</v>
      </c>
      <c r="I12" s="87" t="s">
        <v>83</v>
      </c>
      <c r="J12" s="87" t="s">
        <v>84</v>
      </c>
      <c r="K12" s="176">
        <v>650000</v>
      </c>
      <c r="L12" s="79">
        <v>40</v>
      </c>
      <c r="M12" s="79">
        <v>0</v>
      </c>
      <c r="N12" s="79">
        <v>149</v>
      </c>
      <c r="O12" s="88">
        <v>18</v>
      </c>
      <c r="P12" s="89">
        <v>1</v>
      </c>
      <c r="Q12" s="90">
        <f>O12+P12</f>
        <v>19</v>
      </c>
      <c r="R12" s="80">
        <f>IFERROR(Q12/N12,"-")</f>
        <v>0.12751677852349</v>
      </c>
      <c r="S12" s="79">
        <v>0</v>
      </c>
      <c r="T12" s="79">
        <v>6</v>
      </c>
      <c r="U12" s="80">
        <f>IFERROR(T12/(Q12),"-")</f>
        <v>0.31578947368421</v>
      </c>
      <c r="V12" s="81">
        <f>IFERROR(K12/SUM(Q12:Q15),"-")</f>
        <v>12037.037037037</v>
      </c>
      <c r="W12" s="82">
        <v>1</v>
      </c>
      <c r="X12" s="80">
        <f>IF(Q12=0,"-",W12/Q12)</f>
        <v>0.052631578947368</v>
      </c>
      <c r="Y12" s="181">
        <v>6000</v>
      </c>
      <c r="Z12" s="182">
        <f>IFERROR(Y12/Q12,"-")</f>
        <v>315.78947368421</v>
      </c>
      <c r="AA12" s="182">
        <f>IFERROR(Y12/W12,"-")</f>
        <v>6000</v>
      </c>
      <c r="AB12" s="176">
        <f>SUM(Y12:Y15)-SUM(K12:K15)</f>
        <v>-214000</v>
      </c>
      <c r="AC12" s="83">
        <f>SUM(Y12:Y15)/SUM(K12:K15)</f>
        <v>0.67076923076923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0.10526315789474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0.10526315789474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4</v>
      </c>
      <c r="BG12" s="110">
        <f>IF(Q12=0,"",IF(BF12=0,"",(BF12/Q12)))</f>
        <v>0.21052631578947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9</v>
      </c>
      <c r="BP12" s="117">
        <f>IF(Q12=0,"",IF(BO12=0,"",(BO12/Q12)))</f>
        <v>0.47368421052632</v>
      </c>
      <c r="BQ12" s="118">
        <v>1</v>
      </c>
      <c r="BR12" s="119">
        <f>IFERROR(BQ12/BO12,"-")</f>
        <v>0.11111111111111</v>
      </c>
      <c r="BS12" s="120">
        <v>6000</v>
      </c>
      <c r="BT12" s="121">
        <f>IFERROR(BS12/BO12,"-")</f>
        <v>666.66666666667</v>
      </c>
      <c r="BU12" s="122"/>
      <c r="BV12" s="122">
        <v>1</v>
      </c>
      <c r="BW12" s="122"/>
      <c r="BX12" s="123">
        <v>2</v>
      </c>
      <c r="BY12" s="124">
        <f>IF(Q12=0,"",IF(BX12=0,"",(BX12/Q12)))</f>
        <v>0.10526315789474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6000</v>
      </c>
      <c r="CR12" s="138">
        <v>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 t="s">
        <v>86</v>
      </c>
      <c r="F13" s="184" t="s">
        <v>87</v>
      </c>
      <c r="G13" s="184" t="s">
        <v>61</v>
      </c>
      <c r="H13" s="87" t="s">
        <v>82</v>
      </c>
      <c r="I13" s="87" t="s">
        <v>88</v>
      </c>
      <c r="J13" s="87"/>
      <c r="K13" s="176"/>
      <c r="L13" s="79">
        <v>29</v>
      </c>
      <c r="M13" s="79">
        <v>0</v>
      </c>
      <c r="N13" s="79">
        <v>108</v>
      </c>
      <c r="O13" s="88">
        <v>9</v>
      </c>
      <c r="P13" s="89">
        <v>0</v>
      </c>
      <c r="Q13" s="90">
        <f>O13+P13</f>
        <v>9</v>
      </c>
      <c r="R13" s="80">
        <f>IFERROR(Q13/N13,"-")</f>
        <v>0.083333333333333</v>
      </c>
      <c r="S13" s="79">
        <v>0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0.33333333333333</v>
      </c>
      <c r="Y13" s="181">
        <v>31000</v>
      </c>
      <c r="Z13" s="182">
        <f>IFERROR(Y13/Q13,"-")</f>
        <v>3444.4444444444</v>
      </c>
      <c r="AA13" s="182">
        <f>IFERROR(Y13/W13,"-")</f>
        <v>10333.333333333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0.11111111111111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0.22222222222222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3</v>
      </c>
      <c r="BG13" s="110">
        <f>IF(Q13=0,"",IF(BF13=0,"",(BF13/Q13)))</f>
        <v>0.33333333333333</v>
      </c>
      <c r="BH13" s="109">
        <v>1</v>
      </c>
      <c r="BI13" s="111">
        <f>IFERROR(BH13/BF13,"-")</f>
        <v>0.33333333333333</v>
      </c>
      <c r="BJ13" s="112">
        <v>5000</v>
      </c>
      <c r="BK13" s="113">
        <f>IFERROR(BJ13/BF13,"-")</f>
        <v>1666.6666666667</v>
      </c>
      <c r="BL13" s="114">
        <v>1</v>
      </c>
      <c r="BM13" s="114"/>
      <c r="BN13" s="114"/>
      <c r="BO13" s="116">
        <v>1</v>
      </c>
      <c r="BP13" s="117">
        <f>IF(Q13=0,"",IF(BO13=0,"",(BO13/Q13)))</f>
        <v>0.11111111111111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0.22222222222222</v>
      </c>
      <c r="BZ13" s="125">
        <v>2</v>
      </c>
      <c r="CA13" s="126">
        <f>IFERROR(BZ13/BX13,"-")</f>
        <v>1</v>
      </c>
      <c r="CB13" s="127">
        <v>26000</v>
      </c>
      <c r="CC13" s="128">
        <f>IFERROR(CB13/BX13,"-")</f>
        <v>13000</v>
      </c>
      <c r="CD13" s="129"/>
      <c r="CE13" s="129">
        <v>1</v>
      </c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31000</v>
      </c>
      <c r="CR13" s="138">
        <v>16000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89</v>
      </c>
      <c r="C14" s="184" t="s">
        <v>58</v>
      </c>
      <c r="D14" s="184"/>
      <c r="E14" s="184" t="s">
        <v>90</v>
      </c>
      <c r="F14" s="184" t="s">
        <v>91</v>
      </c>
      <c r="G14" s="184" t="s">
        <v>61</v>
      </c>
      <c r="H14" s="87" t="s">
        <v>82</v>
      </c>
      <c r="I14" s="87" t="s">
        <v>92</v>
      </c>
      <c r="J14" s="87"/>
      <c r="K14" s="176"/>
      <c r="L14" s="79">
        <v>16</v>
      </c>
      <c r="M14" s="79">
        <v>0</v>
      </c>
      <c r="N14" s="79">
        <v>62</v>
      </c>
      <c r="O14" s="88">
        <v>6</v>
      </c>
      <c r="P14" s="89">
        <v>0</v>
      </c>
      <c r="Q14" s="90">
        <f>O14+P14</f>
        <v>6</v>
      </c>
      <c r="R14" s="80">
        <f>IFERROR(Q14/N14,"-")</f>
        <v>0.096774193548387</v>
      </c>
      <c r="S14" s="79">
        <v>0</v>
      </c>
      <c r="T14" s="79">
        <v>0</v>
      </c>
      <c r="U14" s="80">
        <f>IFERROR(T14/(Q14),"-")</f>
        <v>0</v>
      </c>
      <c r="V14" s="81"/>
      <c r="W14" s="82">
        <v>2</v>
      </c>
      <c r="X14" s="80">
        <f>IF(Q14=0,"-",W14/Q14)</f>
        <v>0.33333333333333</v>
      </c>
      <c r="Y14" s="181">
        <v>19000</v>
      </c>
      <c r="Z14" s="182">
        <f>IFERROR(Y14/Q14,"-")</f>
        <v>3166.6666666667</v>
      </c>
      <c r="AA14" s="182">
        <f>IFERROR(Y14/W14,"-")</f>
        <v>9500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0.5</v>
      </c>
      <c r="BH14" s="109">
        <v>1</v>
      </c>
      <c r="BI14" s="111">
        <f>IFERROR(BH14/BF14,"-")</f>
        <v>0.33333333333333</v>
      </c>
      <c r="BJ14" s="112">
        <v>9000</v>
      </c>
      <c r="BK14" s="113">
        <f>IFERROR(BJ14/BF14,"-")</f>
        <v>3000</v>
      </c>
      <c r="BL14" s="114"/>
      <c r="BM14" s="114"/>
      <c r="BN14" s="114">
        <v>1</v>
      </c>
      <c r="BO14" s="116">
        <v>1</v>
      </c>
      <c r="BP14" s="117">
        <f>IF(Q14=0,"",IF(BO14=0,"",(BO14/Q14)))</f>
        <v>0.16666666666667</v>
      </c>
      <c r="BQ14" s="118">
        <v>1</v>
      </c>
      <c r="BR14" s="119">
        <f>IFERROR(BQ14/BO14,"-")</f>
        <v>1</v>
      </c>
      <c r="BS14" s="120">
        <v>10000</v>
      </c>
      <c r="BT14" s="121">
        <f>IFERROR(BS14/BO14,"-")</f>
        <v>10000</v>
      </c>
      <c r="BU14" s="122"/>
      <c r="BV14" s="122">
        <v>1</v>
      </c>
      <c r="BW14" s="122"/>
      <c r="BX14" s="123">
        <v>1</v>
      </c>
      <c r="BY14" s="124">
        <f>IF(Q14=0,"",IF(BX14=0,"",(BX14/Q14)))</f>
        <v>0.16666666666667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0.16666666666667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2</v>
      </c>
      <c r="CQ14" s="138">
        <v>19000</v>
      </c>
      <c r="CR14" s="138">
        <v>10000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93</v>
      </c>
      <c r="C15" s="184" t="s">
        <v>58</v>
      </c>
      <c r="D15" s="184"/>
      <c r="E15" s="184" t="s">
        <v>94</v>
      </c>
      <c r="F15" s="184" t="s">
        <v>94</v>
      </c>
      <c r="G15" s="184" t="s">
        <v>66</v>
      </c>
      <c r="H15" s="87"/>
      <c r="I15" s="87"/>
      <c r="J15" s="87"/>
      <c r="K15" s="176"/>
      <c r="L15" s="79">
        <v>182</v>
      </c>
      <c r="M15" s="79">
        <v>95</v>
      </c>
      <c r="N15" s="79">
        <v>48</v>
      </c>
      <c r="O15" s="88">
        <v>20</v>
      </c>
      <c r="P15" s="89">
        <v>0</v>
      </c>
      <c r="Q15" s="90">
        <f>O15+P15</f>
        <v>20</v>
      </c>
      <c r="R15" s="80">
        <f>IFERROR(Q15/N15,"-")</f>
        <v>0.41666666666667</v>
      </c>
      <c r="S15" s="79">
        <v>2</v>
      </c>
      <c r="T15" s="79">
        <v>3</v>
      </c>
      <c r="U15" s="80">
        <f>IFERROR(T15/(Q15),"-")</f>
        <v>0.15</v>
      </c>
      <c r="V15" s="81"/>
      <c r="W15" s="82">
        <v>7</v>
      </c>
      <c r="X15" s="80">
        <f>IF(Q15=0,"-",W15/Q15)</f>
        <v>0.35</v>
      </c>
      <c r="Y15" s="181">
        <v>380000</v>
      </c>
      <c r="Z15" s="182">
        <f>IFERROR(Y15/Q15,"-")</f>
        <v>19000</v>
      </c>
      <c r="AA15" s="182">
        <f>IFERROR(Y15/W15,"-")</f>
        <v>54285.714285714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0.05</v>
      </c>
      <c r="AP15" s="97">
        <v>1</v>
      </c>
      <c r="AQ15" s="99">
        <f>IFERROR(AP15/AN15,"-")</f>
        <v>1</v>
      </c>
      <c r="AR15" s="100">
        <v>5000</v>
      </c>
      <c r="AS15" s="101">
        <f>IFERROR(AR15/AN15,"-")</f>
        <v>5000</v>
      </c>
      <c r="AT15" s="102">
        <v>1</v>
      </c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0.15</v>
      </c>
      <c r="BH15" s="109">
        <v>1</v>
      </c>
      <c r="BI15" s="111">
        <f>IFERROR(BH15/BF15,"-")</f>
        <v>0.33333333333333</v>
      </c>
      <c r="BJ15" s="112">
        <v>3000</v>
      </c>
      <c r="BK15" s="113">
        <f>IFERROR(BJ15/BF15,"-")</f>
        <v>1000</v>
      </c>
      <c r="BL15" s="114">
        <v>1</v>
      </c>
      <c r="BM15" s="114"/>
      <c r="BN15" s="114"/>
      <c r="BO15" s="116">
        <v>4</v>
      </c>
      <c r="BP15" s="117">
        <f>IF(Q15=0,"",IF(BO15=0,"",(BO15/Q15)))</f>
        <v>0.2</v>
      </c>
      <c r="BQ15" s="118">
        <v>2</v>
      </c>
      <c r="BR15" s="119">
        <f>IFERROR(BQ15/BO15,"-")</f>
        <v>0.5</v>
      </c>
      <c r="BS15" s="120">
        <v>13000</v>
      </c>
      <c r="BT15" s="121">
        <f>IFERROR(BS15/BO15,"-")</f>
        <v>3250</v>
      </c>
      <c r="BU15" s="122">
        <v>1</v>
      </c>
      <c r="BV15" s="122">
        <v>1</v>
      </c>
      <c r="BW15" s="122"/>
      <c r="BX15" s="123">
        <v>7</v>
      </c>
      <c r="BY15" s="124">
        <f>IF(Q15=0,"",IF(BX15=0,"",(BX15/Q15)))</f>
        <v>0.35</v>
      </c>
      <c r="BZ15" s="125">
        <v>1</v>
      </c>
      <c r="CA15" s="126">
        <f>IFERROR(BZ15/BX15,"-")</f>
        <v>0.14285714285714</v>
      </c>
      <c r="CB15" s="127">
        <v>101000</v>
      </c>
      <c r="CC15" s="128">
        <f>IFERROR(CB15/BX15,"-")</f>
        <v>14428.571428571</v>
      </c>
      <c r="CD15" s="129"/>
      <c r="CE15" s="129"/>
      <c r="CF15" s="129">
        <v>1</v>
      </c>
      <c r="CG15" s="130">
        <v>5</v>
      </c>
      <c r="CH15" s="131">
        <f>IF(Q15=0,"",IF(CG15=0,"",(CG15/Q15)))</f>
        <v>0.25</v>
      </c>
      <c r="CI15" s="132">
        <v>3</v>
      </c>
      <c r="CJ15" s="133">
        <f>IFERROR(CI15/CG15,"-")</f>
        <v>0.6</v>
      </c>
      <c r="CK15" s="134">
        <v>261000</v>
      </c>
      <c r="CL15" s="135">
        <f>IFERROR(CK15/CG15,"-")</f>
        <v>52200</v>
      </c>
      <c r="CM15" s="136">
        <v>1</v>
      </c>
      <c r="CN15" s="136"/>
      <c r="CO15" s="136">
        <v>2</v>
      </c>
      <c r="CP15" s="137">
        <v>7</v>
      </c>
      <c r="CQ15" s="138">
        <v>380000</v>
      </c>
      <c r="CR15" s="138">
        <v>139000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4.2365384615385</v>
      </c>
      <c r="B16" s="184" t="s">
        <v>95</v>
      </c>
      <c r="C16" s="184" t="s">
        <v>58</v>
      </c>
      <c r="D16" s="184"/>
      <c r="E16" s="184" t="s">
        <v>80</v>
      </c>
      <c r="F16" s="184" t="s">
        <v>81</v>
      </c>
      <c r="G16" s="184" t="s">
        <v>61</v>
      </c>
      <c r="H16" s="87" t="s">
        <v>96</v>
      </c>
      <c r="I16" s="87" t="s">
        <v>97</v>
      </c>
      <c r="J16" s="87" t="s">
        <v>98</v>
      </c>
      <c r="K16" s="176">
        <v>260000</v>
      </c>
      <c r="L16" s="79">
        <v>18</v>
      </c>
      <c r="M16" s="79">
        <v>0</v>
      </c>
      <c r="N16" s="79">
        <v>93</v>
      </c>
      <c r="O16" s="88">
        <v>10</v>
      </c>
      <c r="P16" s="89">
        <v>0</v>
      </c>
      <c r="Q16" s="90">
        <f>O16+P16</f>
        <v>10</v>
      </c>
      <c r="R16" s="80">
        <f>IFERROR(Q16/N16,"-")</f>
        <v>0.10752688172043</v>
      </c>
      <c r="S16" s="79">
        <v>0</v>
      </c>
      <c r="T16" s="79">
        <v>0</v>
      </c>
      <c r="U16" s="80">
        <f>IFERROR(T16/(Q16),"-")</f>
        <v>0</v>
      </c>
      <c r="V16" s="81">
        <f>IFERROR(K16/SUM(Q16:Q19),"-")</f>
        <v>7222.2222222222</v>
      </c>
      <c r="W16" s="82">
        <v>2</v>
      </c>
      <c r="X16" s="80">
        <f>IF(Q16=0,"-",W16/Q16)</f>
        <v>0.2</v>
      </c>
      <c r="Y16" s="181">
        <v>14000</v>
      </c>
      <c r="Z16" s="182">
        <f>IFERROR(Y16/Q16,"-")</f>
        <v>1400</v>
      </c>
      <c r="AA16" s="182">
        <f>IFERROR(Y16/W16,"-")</f>
        <v>7000</v>
      </c>
      <c r="AB16" s="176">
        <f>SUM(Y16:Y19)-SUM(K16:K19)</f>
        <v>841500</v>
      </c>
      <c r="AC16" s="83">
        <f>SUM(Y16:Y19)/SUM(K16:K19)</f>
        <v>4.2365384615385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2</v>
      </c>
      <c r="AO16" s="98">
        <f>IF(Q16=0,"",IF(AN16=0,"",(AN16/Q16)))</f>
        <v>0.2</v>
      </c>
      <c r="AP16" s="97">
        <v>1</v>
      </c>
      <c r="AQ16" s="99">
        <f>IFERROR(AP16/AN16,"-")</f>
        <v>0.5</v>
      </c>
      <c r="AR16" s="100">
        <v>8000</v>
      </c>
      <c r="AS16" s="101">
        <f>IFERROR(AR16/AN16,"-")</f>
        <v>4000</v>
      </c>
      <c r="AT16" s="102"/>
      <c r="AU16" s="102">
        <v>1</v>
      </c>
      <c r="AV16" s="102"/>
      <c r="AW16" s="103">
        <v>1</v>
      </c>
      <c r="AX16" s="104">
        <f>IF(Q16=0,"",IF(AW16=0,"",(AW16/Q16)))</f>
        <v>0.1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</v>
      </c>
      <c r="BG16" s="110">
        <f>IF(Q16=0,"",IF(BF16=0,"",(BF16/Q16)))</f>
        <v>0.1</v>
      </c>
      <c r="BH16" s="109">
        <v>1</v>
      </c>
      <c r="BI16" s="111">
        <f>IFERROR(BH16/BF16,"-")</f>
        <v>1</v>
      </c>
      <c r="BJ16" s="112">
        <v>6000</v>
      </c>
      <c r="BK16" s="113">
        <f>IFERROR(BJ16/BF16,"-")</f>
        <v>6000</v>
      </c>
      <c r="BL16" s="114"/>
      <c r="BM16" s="114">
        <v>1</v>
      </c>
      <c r="BN16" s="114"/>
      <c r="BO16" s="116">
        <v>4</v>
      </c>
      <c r="BP16" s="117">
        <f>IF(Q16=0,"",IF(BO16=0,"",(BO16/Q16)))</f>
        <v>0.4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0.2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14000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99</v>
      </c>
      <c r="C17" s="184" t="s">
        <v>58</v>
      </c>
      <c r="D17" s="184"/>
      <c r="E17" s="184" t="s">
        <v>86</v>
      </c>
      <c r="F17" s="184" t="s">
        <v>87</v>
      </c>
      <c r="G17" s="184" t="s">
        <v>61</v>
      </c>
      <c r="H17" s="87"/>
      <c r="I17" s="87" t="s">
        <v>97</v>
      </c>
      <c r="J17" s="87" t="s">
        <v>100</v>
      </c>
      <c r="K17" s="176"/>
      <c r="L17" s="79">
        <v>9</v>
      </c>
      <c r="M17" s="79">
        <v>0</v>
      </c>
      <c r="N17" s="79">
        <v>75</v>
      </c>
      <c r="O17" s="88">
        <v>4</v>
      </c>
      <c r="P17" s="89">
        <v>0</v>
      </c>
      <c r="Q17" s="90">
        <f>O17+P17</f>
        <v>4</v>
      </c>
      <c r="R17" s="80">
        <f>IFERROR(Q17/N17,"-")</f>
        <v>0.053333333333333</v>
      </c>
      <c r="S17" s="79">
        <v>1</v>
      </c>
      <c r="T17" s="79">
        <v>1</v>
      </c>
      <c r="U17" s="80">
        <f>IFERROR(T17/(Q17),"-")</f>
        <v>0.25</v>
      </c>
      <c r="V17" s="81"/>
      <c r="W17" s="82">
        <v>0</v>
      </c>
      <c r="X17" s="80">
        <f>IF(Q17=0,"-",W17/Q17)</f>
        <v>0</v>
      </c>
      <c r="Y17" s="181">
        <v>23000</v>
      </c>
      <c r="Z17" s="182">
        <f>IFERROR(Y17/Q17,"-")</f>
        <v>5750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2</v>
      </c>
      <c r="BG17" s="110">
        <f>IF(Q17=0,"",IF(BF17=0,"",(BF17/Q17)))</f>
        <v>0.5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0.25</v>
      </c>
      <c r="BQ17" s="118">
        <v>1</v>
      </c>
      <c r="BR17" s="119">
        <f>IFERROR(BQ17/BO17,"-")</f>
        <v>1</v>
      </c>
      <c r="BS17" s="120">
        <v>338000</v>
      </c>
      <c r="BT17" s="121">
        <f>IFERROR(BS17/BO17,"-")</f>
        <v>338000</v>
      </c>
      <c r="BU17" s="122"/>
      <c r="BV17" s="122"/>
      <c r="BW17" s="122">
        <v>1</v>
      </c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23000</v>
      </c>
      <c r="CR17" s="138">
        <v>338000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101</v>
      </c>
      <c r="C18" s="184" t="s">
        <v>58</v>
      </c>
      <c r="D18" s="184"/>
      <c r="E18" s="184" t="s">
        <v>102</v>
      </c>
      <c r="F18" s="184" t="s">
        <v>91</v>
      </c>
      <c r="G18" s="184" t="s">
        <v>61</v>
      </c>
      <c r="H18" s="87"/>
      <c r="I18" s="87" t="s">
        <v>97</v>
      </c>
      <c r="J18" s="87" t="s">
        <v>103</v>
      </c>
      <c r="K18" s="176"/>
      <c r="L18" s="79">
        <v>7</v>
      </c>
      <c r="M18" s="79">
        <v>0</v>
      </c>
      <c r="N18" s="79">
        <v>38</v>
      </c>
      <c r="O18" s="88">
        <v>3</v>
      </c>
      <c r="P18" s="89">
        <v>0</v>
      </c>
      <c r="Q18" s="90">
        <f>O18+P18</f>
        <v>3</v>
      </c>
      <c r="R18" s="80">
        <f>IFERROR(Q18/N18,"-")</f>
        <v>0.078947368421053</v>
      </c>
      <c r="S18" s="79">
        <v>1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0.66666666666667</v>
      </c>
      <c r="Y18" s="181">
        <v>14000</v>
      </c>
      <c r="Z18" s="182">
        <f>IFERROR(Y18/Q18,"-")</f>
        <v>4666.6666666667</v>
      </c>
      <c r="AA18" s="182">
        <f>IFERROR(Y18/W18,"-")</f>
        <v>7000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3</v>
      </c>
      <c r="BP18" s="117">
        <f>IF(Q18=0,"",IF(BO18=0,"",(BO18/Q18)))</f>
        <v>1</v>
      </c>
      <c r="BQ18" s="118">
        <v>2</v>
      </c>
      <c r="BR18" s="119">
        <f>IFERROR(BQ18/BO18,"-")</f>
        <v>0.66666666666667</v>
      </c>
      <c r="BS18" s="120">
        <v>14000</v>
      </c>
      <c r="BT18" s="121">
        <f>IFERROR(BS18/BO18,"-")</f>
        <v>4666.6666666667</v>
      </c>
      <c r="BU18" s="122"/>
      <c r="BV18" s="122">
        <v>2</v>
      </c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14000</v>
      </c>
      <c r="CR18" s="138">
        <v>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104</v>
      </c>
      <c r="C19" s="184" t="s">
        <v>58</v>
      </c>
      <c r="D19" s="184"/>
      <c r="E19" s="184" t="s">
        <v>94</v>
      </c>
      <c r="F19" s="184" t="s">
        <v>94</v>
      </c>
      <c r="G19" s="184" t="s">
        <v>66</v>
      </c>
      <c r="H19" s="87"/>
      <c r="I19" s="87"/>
      <c r="J19" s="87"/>
      <c r="K19" s="176"/>
      <c r="L19" s="79">
        <v>106</v>
      </c>
      <c r="M19" s="79">
        <v>60</v>
      </c>
      <c r="N19" s="79">
        <v>27</v>
      </c>
      <c r="O19" s="88">
        <v>19</v>
      </c>
      <c r="P19" s="89">
        <v>0</v>
      </c>
      <c r="Q19" s="90">
        <f>O19+P19</f>
        <v>19</v>
      </c>
      <c r="R19" s="80">
        <f>IFERROR(Q19/N19,"-")</f>
        <v>0.7037037037037</v>
      </c>
      <c r="S19" s="79">
        <v>2</v>
      </c>
      <c r="T19" s="79">
        <v>4</v>
      </c>
      <c r="U19" s="80">
        <f>IFERROR(T19/(Q19),"-")</f>
        <v>0.21052631578947</v>
      </c>
      <c r="V19" s="81"/>
      <c r="W19" s="82">
        <v>5</v>
      </c>
      <c r="X19" s="80">
        <f>IF(Q19=0,"-",W19/Q19)</f>
        <v>0.26315789473684</v>
      </c>
      <c r="Y19" s="181">
        <v>1050500</v>
      </c>
      <c r="Z19" s="182">
        <f>IFERROR(Y19/Q19,"-")</f>
        <v>55289.473684211</v>
      </c>
      <c r="AA19" s="182">
        <f>IFERROR(Y19/W19,"-")</f>
        <v>210100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0.052631578947368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0.15789473684211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8</v>
      </c>
      <c r="BP19" s="117">
        <f>IF(Q19=0,"",IF(BO19=0,"",(BO19/Q19)))</f>
        <v>0.42105263157895</v>
      </c>
      <c r="BQ19" s="118">
        <v>2</v>
      </c>
      <c r="BR19" s="119">
        <f>IFERROR(BQ19/BO19,"-")</f>
        <v>0.25</v>
      </c>
      <c r="BS19" s="120">
        <v>985000</v>
      </c>
      <c r="BT19" s="121">
        <f>IFERROR(BS19/BO19,"-")</f>
        <v>123125</v>
      </c>
      <c r="BU19" s="122">
        <v>1</v>
      </c>
      <c r="BV19" s="122"/>
      <c r="BW19" s="122">
        <v>1</v>
      </c>
      <c r="BX19" s="123">
        <v>6</v>
      </c>
      <c r="BY19" s="124">
        <f>IF(Q19=0,"",IF(BX19=0,"",(BX19/Q19)))</f>
        <v>0.31578947368421</v>
      </c>
      <c r="BZ19" s="125">
        <v>2</v>
      </c>
      <c r="CA19" s="126">
        <f>IFERROR(BZ19/BX19,"-")</f>
        <v>0.33333333333333</v>
      </c>
      <c r="CB19" s="127">
        <v>48000</v>
      </c>
      <c r="CC19" s="128">
        <f>IFERROR(CB19/BX19,"-")</f>
        <v>8000</v>
      </c>
      <c r="CD19" s="129">
        <v>1</v>
      </c>
      <c r="CE19" s="129"/>
      <c r="CF19" s="129">
        <v>1</v>
      </c>
      <c r="CG19" s="130">
        <v>1</v>
      </c>
      <c r="CH19" s="131">
        <f>IF(Q19=0,"",IF(CG19=0,"",(CG19/Q19)))</f>
        <v>0.052631578947368</v>
      </c>
      <c r="CI19" s="132">
        <v>1</v>
      </c>
      <c r="CJ19" s="133">
        <f>IFERROR(CI19/CG19,"-")</f>
        <v>1</v>
      </c>
      <c r="CK19" s="134">
        <v>17500</v>
      </c>
      <c r="CL19" s="135">
        <f>IFERROR(CK19/CG19,"-")</f>
        <v>17500</v>
      </c>
      <c r="CM19" s="136"/>
      <c r="CN19" s="136"/>
      <c r="CO19" s="136">
        <v>1</v>
      </c>
      <c r="CP19" s="137">
        <v>5</v>
      </c>
      <c r="CQ19" s="138">
        <v>1050500</v>
      </c>
      <c r="CR19" s="138">
        <v>982000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</v>
      </c>
      <c r="B20" s="184" t="s">
        <v>105</v>
      </c>
      <c r="C20" s="184" t="s">
        <v>58</v>
      </c>
      <c r="D20" s="184"/>
      <c r="E20" s="184" t="s">
        <v>106</v>
      </c>
      <c r="F20" s="184" t="s">
        <v>107</v>
      </c>
      <c r="G20" s="184" t="s">
        <v>61</v>
      </c>
      <c r="H20" s="87" t="s">
        <v>108</v>
      </c>
      <c r="I20" s="87" t="s">
        <v>109</v>
      </c>
      <c r="J20" s="87" t="s">
        <v>110</v>
      </c>
      <c r="K20" s="176">
        <v>100000</v>
      </c>
      <c r="L20" s="79">
        <v>6</v>
      </c>
      <c r="M20" s="79">
        <v>0</v>
      </c>
      <c r="N20" s="79">
        <v>33</v>
      </c>
      <c r="O20" s="88">
        <v>2</v>
      </c>
      <c r="P20" s="89">
        <v>0</v>
      </c>
      <c r="Q20" s="90">
        <f>O20+P20</f>
        <v>2</v>
      </c>
      <c r="R20" s="80">
        <f>IFERROR(Q20/N20,"-")</f>
        <v>0.060606060606061</v>
      </c>
      <c r="S20" s="79">
        <v>0</v>
      </c>
      <c r="T20" s="79">
        <v>1</v>
      </c>
      <c r="U20" s="80">
        <f>IFERROR(T20/(Q20),"-")</f>
        <v>0.5</v>
      </c>
      <c r="V20" s="81">
        <f>IFERROR(K20/SUM(Q20:Q22),"-")</f>
        <v>7692.3076923077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SUM(Y20:Y22)-SUM(K20:K22)</f>
        <v>-100000</v>
      </c>
      <c r="AC20" s="83">
        <f>SUM(Y20:Y22)/SUM(K20:K22)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111</v>
      </c>
      <c r="C21" s="184" t="s">
        <v>58</v>
      </c>
      <c r="D21" s="184"/>
      <c r="E21" s="184" t="s">
        <v>86</v>
      </c>
      <c r="F21" s="184" t="s">
        <v>60</v>
      </c>
      <c r="G21" s="184" t="s">
        <v>61</v>
      </c>
      <c r="H21" s="87"/>
      <c r="I21" s="87" t="s">
        <v>109</v>
      </c>
      <c r="J21" s="87" t="s">
        <v>112</v>
      </c>
      <c r="K21" s="176"/>
      <c r="L21" s="79">
        <v>11</v>
      </c>
      <c r="M21" s="79">
        <v>0</v>
      </c>
      <c r="N21" s="79">
        <v>47</v>
      </c>
      <c r="O21" s="88">
        <v>7</v>
      </c>
      <c r="P21" s="89">
        <v>0</v>
      </c>
      <c r="Q21" s="90">
        <f>O21+P21</f>
        <v>7</v>
      </c>
      <c r="R21" s="80">
        <f>IFERROR(Q21/N21,"-")</f>
        <v>0.14893617021277</v>
      </c>
      <c r="S21" s="79">
        <v>1</v>
      </c>
      <c r="T21" s="79">
        <v>4</v>
      </c>
      <c r="U21" s="80">
        <f>IFERROR(T21/(Q21),"-")</f>
        <v>0.57142857142857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3</v>
      </c>
      <c r="BP21" s="117">
        <f>IF(Q21=0,"",IF(BO21=0,"",(BO21/Q21)))</f>
        <v>0.42857142857143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4</v>
      </c>
      <c r="BY21" s="124">
        <f>IF(Q21=0,"",IF(BX21=0,"",(BX21/Q21)))</f>
        <v>0.57142857142857</v>
      </c>
      <c r="BZ21" s="125">
        <v>1</v>
      </c>
      <c r="CA21" s="126">
        <f>IFERROR(BZ21/BX21,"-")</f>
        <v>0.25</v>
      </c>
      <c r="CB21" s="127">
        <v>8000</v>
      </c>
      <c r="CC21" s="128">
        <f>IFERROR(CB21/BX21,"-")</f>
        <v>2000</v>
      </c>
      <c r="CD21" s="129"/>
      <c r="CE21" s="129">
        <v>1</v>
      </c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>
        <v>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113</v>
      </c>
      <c r="C22" s="184" t="s">
        <v>58</v>
      </c>
      <c r="D22" s="184"/>
      <c r="E22" s="184" t="s">
        <v>94</v>
      </c>
      <c r="F22" s="184" t="s">
        <v>94</v>
      </c>
      <c r="G22" s="184" t="s">
        <v>66</v>
      </c>
      <c r="H22" s="87"/>
      <c r="I22" s="87"/>
      <c r="J22" s="87"/>
      <c r="K22" s="176"/>
      <c r="L22" s="79">
        <v>54</v>
      </c>
      <c r="M22" s="79">
        <v>20</v>
      </c>
      <c r="N22" s="79">
        <v>2</v>
      </c>
      <c r="O22" s="88">
        <v>4</v>
      </c>
      <c r="P22" s="89">
        <v>0</v>
      </c>
      <c r="Q22" s="90">
        <f>O22+P22</f>
        <v>4</v>
      </c>
      <c r="R22" s="80">
        <f>IFERROR(Q22/N22,"-")</f>
        <v>2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3</v>
      </c>
      <c r="BY22" s="124">
        <f>IF(Q22=0,"",IF(BX22=0,"",(BX22/Q22)))</f>
        <v>0.75</v>
      </c>
      <c r="BZ22" s="125">
        <v>2</v>
      </c>
      <c r="CA22" s="126">
        <f>IFERROR(BZ22/BX22,"-")</f>
        <v>0.66666666666667</v>
      </c>
      <c r="CB22" s="127">
        <v>11000</v>
      </c>
      <c r="CC22" s="128">
        <f>IFERROR(CB22/BX22,"-")</f>
        <v>3666.6666666667</v>
      </c>
      <c r="CD22" s="129">
        <v>1</v>
      </c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2.125</v>
      </c>
      <c r="B23" s="184" t="s">
        <v>114</v>
      </c>
      <c r="C23" s="184" t="s">
        <v>58</v>
      </c>
      <c r="D23" s="184"/>
      <c r="E23" s="184" t="s">
        <v>59</v>
      </c>
      <c r="F23" s="184" t="s">
        <v>60</v>
      </c>
      <c r="G23" s="184" t="s">
        <v>61</v>
      </c>
      <c r="H23" s="87" t="s">
        <v>115</v>
      </c>
      <c r="I23" s="87" t="s">
        <v>71</v>
      </c>
      <c r="J23" s="87" t="s">
        <v>116</v>
      </c>
      <c r="K23" s="176">
        <v>120000</v>
      </c>
      <c r="L23" s="79">
        <v>24</v>
      </c>
      <c r="M23" s="79">
        <v>0</v>
      </c>
      <c r="N23" s="79">
        <v>66</v>
      </c>
      <c r="O23" s="88">
        <v>5</v>
      </c>
      <c r="P23" s="89">
        <v>0</v>
      </c>
      <c r="Q23" s="90">
        <f>O23+P23</f>
        <v>5</v>
      </c>
      <c r="R23" s="80">
        <f>IFERROR(Q23/N23,"-")</f>
        <v>0.075757575757576</v>
      </c>
      <c r="S23" s="79">
        <v>0</v>
      </c>
      <c r="T23" s="79">
        <v>2</v>
      </c>
      <c r="U23" s="80">
        <f>IFERROR(T23/(Q23),"-")</f>
        <v>0.4</v>
      </c>
      <c r="V23" s="81">
        <f>IFERROR(K23/SUM(Q23:Q24),"-")</f>
        <v>9230.7692307692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135000</v>
      </c>
      <c r="AC23" s="83">
        <f>SUM(Y23:Y24)/SUM(K23:K24)</f>
        <v>2.125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0.2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4</v>
      </c>
      <c r="BG23" s="110">
        <f>IF(Q23=0,"",IF(BF23=0,"",(BF23/Q23)))</f>
        <v>0.8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117</v>
      </c>
      <c r="C24" s="184" t="s">
        <v>58</v>
      </c>
      <c r="D24" s="184"/>
      <c r="E24" s="184" t="s">
        <v>59</v>
      </c>
      <c r="F24" s="184" t="s">
        <v>60</v>
      </c>
      <c r="G24" s="184" t="s">
        <v>66</v>
      </c>
      <c r="H24" s="87"/>
      <c r="I24" s="87"/>
      <c r="J24" s="87"/>
      <c r="K24" s="176"/>
      <c r="L24" s="79">
        <v>35</v>
      </c>
      <c r="M24" s="79">
        <v>28</v>
      </c>
      <c r="N24" s="79">
        <v>11</v>
      </c>
      <c r="O24" s="88">
        <v>8</v>
      </c>
      <c r="P24" s="89">
        <v>0</v>
      </c>
      <c r="Q24" s="90">
        <f>O24+P24</f>
        <v>8</v>
      </c>
      <c r="R24" s="80">
        <f>IFERROR(Q24/N24,"-")</f>
        <v>0.72727272727273</v>
      </c>
      <c r="S24" s="79">
        <v>1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255000</v>
      </c>
      <c r="Z24" s="182">
        <f>IFERROR(Y24/Q24,"-")</f>
        <v>31875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0.25</v>
      </c>
      <c r="BQ24" s="118">
        <v>1</v>
      </c>
      <c r="BR24" s="119">
        <f>IFERROR(BQ24/BO24,"-")</f>
        <v>0.5</v>
      </c>
      <c r="BS24" s="120">
        <v>268000</v>
      </c>
      <c r="BT24" s="121">
        <f>IFERROR(BS24/BO24,"-")</f>
        <v>134000</v>
      </c>
      <c r="BU24" s="122"/>
      <c r="BV24" s="122"/>
      <c r="BW24" s="122">
        <v>1</v>
      </c>
      <c r="BX24" s="123">
        <v>5</v>
      </c>
      <c r="BY24" s="124">
        <f>IF(Q24=0,"",IF(BX24=0,"",(BX24/Q24)))</f>
        <v>0.625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0.125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0</v>
      </c>
      <c r="CQ24" s="138">
        <v>255000</v>
      </c>
      <c r="CR24" s="138">
        <v>268000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0.16666666666667</v>
      </c>
      <c r="B25" s="184" t="s">
        <v>118</v>
      </c>
      <c r="C25" s="184" t="s">
        <v>58</v>
      </c>
      <c r="D25" s="184"/>
      <c r="E25" s="184" t="s">
        <v>68</v>
      </c>
      <c r="F25" s="184" t="s">
        <v>69</v>
      </c>
      <c r="G25" s="184" t="s">
        <v>61</v>
      </c>
      <c r="H25" s="87" t="s">
        <v>115</v>
      </c>
      <c r="I25" s="87" t="s">
        <v>71</v>
      </c>
      <c r="J25" s="186" t="s">
        <v>119</v>
      </c>
      <c r="K25" s="176">
        <v>120000</v>
      </c>
      <c r="L25" s="79">
        <v>14</v>
      </c>
      <c r="M25" s="79">
        <v>0</v>
      </c>
      <c r="N25" s="79">
        <v>110</v>
      </c>
      <c r="O25" s="88">
        <v>5</v>
      </c>
      <c r="P25" s="89">
        <v>0</v>
      </c>
      <c r="Q25" s="90">
        <f>O25+P25</f>
        <v>5</v>
      </c>
      <c r="R25" s="80">
        <f>IFERROR(Q25/N25,"-")</f>
        <v>0.045454545454545</v>
      </c>
      <c r="S25" s="79">
        <v>1</v>
      </c>
      <c r="T25" s="79">
        <v>0</v>
      </c>
      <c r="U25" s="80">
        <f>IFERROR(T25/(Q25),"-")</f>
        <v>0</v>
      </c>
      <c r="V25" s="81">
        <f>IFERROR(K25/SUM(Q25:Q26),"-")</f>
        <v>8000</v>
      </c>
      <c r="W25" s="82">
        <v>1</v>
      </c>
      <c r="X25" s="80">
        <f>IF(Q25=0,"-",W25/Q25)</f>
        <v>0.2</v>
      </c>
      <c r="Y25" s="181">
        <v>10000</v>
      </c>
      <c r="Z25" s="182">
        <f>IFERROR(Y25/Q25,"-")</f>
        <v>2000</v>
      </c>
      <c r="AA25" s="182">
        <f>IFERROR(Y25/W25,"-")</f>
        <v>10000</v>
      </c>
      <c r="AB25" s="176">
        <f>SUM(Y25:Y26)-SUM(K25:K26)</f>
        <v>-100000</v>
      </c>
      <c r="AC25" s="83">
        <f>SUM(Y25:Y26)/SUM(K25:K26)</f>
        <v>0.16666666666667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0.4</v>
      </c>
      <c r="BQ25" s="118">
        <v>1</v>
      </c>
      <c r="BR25" s="119">
        <f>IFERROR(BQ25/BO25,"-")</f>
        <v>0.5</v>
      </c>
      <c r="BS25" s="120">
        <v>10000</v>
      </c>
      <c r="BT25" s="121">
        <f>IFERROR(BS25/BO25,"-")</f>
        <v>5000</v>
      </c>
      <c r="BU25" s="122">
        <v>1</v>
      </c>
      <c r="BV25" s="122"/>
      <c r="BW25" s="122"/>
      <c r="BX25" s="123">
        <v>1</v>
      </c>
      <c r="BY25" s="124">
        <f>IF(Q25=0,"",IF(BX25=0,"",(BX25/Q25)))</f>
        <v>0.2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10000</v>
      </c>
      <c r="CR25" s="138">
        <v>10000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120</v>
      </c>
      <c r="C26" s="184" t="s">
        <v>58</v>
      </c>
      <c r="D26" s="184"/>
      <c r="E26" s="184" t="s">
        <v>68</v>
      </c>
      <c r="F26" s="184" t="s">
        <v>69</v>
      </c>
      <c r="G26" s="184" t="s">
        <v>66</v>
      </c>
      <c r="H26" s="87"/>
      <c r="I26" s="87"/>
      <c r="J26" s="87"/>
      <c r="K26" s="176"/>
      <c r="L26" s="79">
        <v>55</v>
      </c>
      <c r="M26" s="79">
        <v>25</v>
      </c>
      <c r="N26" s="79">
        <v>35</v>
      </c>
      <c r="O26" s="88">
        <v>10</v>
      </c>
      <c r="P26" s="89">
        <v>0</v>
      </c>
      <c r="Q26" s="90">
        <f>O26+P26</f>
        <v>10</v>
      </c>
      <c r="R26" s="80">
        <f>IFERROR(Q26/N26,"-")</f>
        <v>0.28571428571429</v>
      </c>
      <c r="S26" s="79">
        <v>0</v>
      </c>
      <c r="T26" s="79">
        <v>2</v>
      </c>
      <c r="U26" s="80">
        <f>IFERROR(T26/(Q26),"-")</f>
        <v>0.2</v>
      </c>
      <c r="V26" s="81"/>
      <c r="W26" s="82">
        <v>2</v>
      </c>
      <c r="X26" s="80">
        <f>IF(Q26=0,"-",W26/Q26)</f>
        <v>0.2</v>
      </c>
      <c r="Y26" s="181">
        <v>10000</v>
      </c>
      <c r="Z26" s="182">
        <f>IFERROR(Y26/Q26,"-")</f>
        <v>1000</v>
      </c>
      <c r="AA26" s="182">
        <f>IFERROR(Y26/W26,"-")</f>
        <v>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0.1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0.2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4</v>
      </c>
      <c r="BY26" s="124">
        <f>IF(Q26=0,"",IF(BX26=0,"",(BX26/Q26)))</f>
        <v>0.4</v>
      </c>
      <c r="BZ26" s="125">
        <v>2</v>
      </c>
      <c r="CA26" s="126">
        <f>IFERROR(BZ26/BX26,"-")</f>
        <v>0.5</v>
      </c>
      <c r="CB26" s="127">
        <v>15000</v>
      </c>
      <c r="CC26" s="128">
        <f>IFERROR(CB26/BX26,"-")</f>
        <v>3750</v>
      </c>
      <c r="CD26" s="129">
        <v>2</v>
      </c>
      <c r="CE26" s="129"/>
      <c r="CF26" s="129"/>
      <c r="CG26" s="130">
        <v>2</v>
      </c>
      <c r="CH26" s="131">
        <f>IF(Q26=0,"",IF(CG26=0,"",(CG26/Q26)))</f>
        <v>0.2</v>
      </c>
      <c r="CI26" s="132">
        <v>1</v>
      </c>
      <c r="CJ26" s="133">
        <f>IFERROR(CI26/CG26,"-")</f>
        <v>0.5</v>
      </c>
      <c r="CK26" s="134">
        <v>5000</v>
      </c>
      <c r="CL26" s="135">
        <f>IFERROR(CK26/CG26,"-")</f>
        <v>2500</v>
      </c>
      <c r="CM26" s="136">
        <v>1</v>
      </c>
      <c r="CN26" s="136"/>
      <c r="CO26" s="136"/>
      <c r="CP26" s="137">
        <v>2</v>
      </c>
      <c r="CQ26" s="138">
        <v>10000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0.25333333333333</v>
      </c>
      <c r="B27" s="184" t="s">
        <v>121</v>
      </c>
      <c r="C27" s="184" t="s">
        <v>58</v>
      </c>
      <c r="D27" s="184"/>
      <c r="E27" s="184" t="s">
        <v>59</v>
      </c>
      <c r="F27" s="184" t="s">
        <v>60</v>
      </c>
      <c r="G27" s="184" t="s">
        <v>61</v>
      </c>
      <c r="H27" s="87" t="s">
        <v>122</v>
      </c>
      <c r="I27" s="87" t="s">
        <v>71</v>
      </c>
      <c r="J27" s="87" t="s">
        <v>116</v>
      </c>
      <c r="K27" s="176">
        <v>150000</v>
      </c>
      <c r="L27" s="79">
        <v>12</v>
      </c>
      <c r="M27" s="79">
        <v>0</v>
      </c>
      <c r="N27" s="79">
        <v>70</v>
      </c>
      <c r="O27" s="88">
        <v>5</v>
      </c>
      <c r="P27" s="89">
        <v>0</v>
      </c>
      <c r="Q27" s="90">
        <f>O27+P27</f>
        <v>5</v>
      </c>
      <c r="R27" s="80">
        <f>IFERROR(Q27/N27,"-")</f>
        <v>0.071428571428571</v>
      </c>
      <c r="S27" s="79">
        <v>2</v>
      </c>
      <c r="T27" s="79">
        <v>1</v>
      </c>
      <c r="U27" s="80">
        <f>IFERROR(T27/(Q27),"-")</f>
        <v>0.2</v>
      </c>
      <c r="V27" s="81">
        <f>IFERROR(K27/SUM(Q27:Q28),"-")</f>
        <v>21428.571428571</v>
      </c>
      <c r="W27" s="82">
        <v>2</v>
      </c>
      <c r="X27" s="80">
        <f>IF(Q27=0,"-",W27/Q27)</f>
        <v>0.4</v>
      </c>
      <c r="Y27" s="181">
        <v>13000</v>
      </c>
      <c r="Z27" s="182">
        <f>IFERROR(Y27/Q27,"-")</f>
        <v>2600</v>
      </c>
      <c r="AA27" s="182">
        <f>IFERROR(Y27/W27,"-")</f>
        <v>6500</v>
      </c>
      <c r="AB27" s="176">
        <f>SUM(Y27:Y28)-SUM(K27:K28)</f>
        <v>-112000</v>
      </c>
      <c r="AC27" s="83">
        <f>SUM(Y27:Y28)/SUM(K27:K28)</f>
        <v>0.25333333333333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0.4</v>
      </c>
      <c r="BH27" s="109">
        <v>1</v>
      </c>
      <c r="BI27" s="111">
        <f>IFERROR(BH27/BF27,"-")</f>
        <v>0.5</v>
      </c>
      <c r="BJ27" s="112">
        <v>10000</v>
      </c>
      <c r="BK27" s="113">
        <f>IFERROR(BJ27/BF27,"-")</f>
        <v>5000</v>
      </c>
      <c r="BL27" s="114">
        <v>1</v>
      </c>
      <c r="BM27" s="114"/>
      <c r="BN27" s="114"/>
      <c r="BO27" s="116">
        <v>1</v>
      </c>
      <c r="BP27" s="117">
        <f>IF(Q27=0,"",IF(BO27=0,"",(BO27/Q27)))</f>
        <v>0.2</v>
      </c>
      <c r="BQ27" s="118">
        <v>1</v>
      </c>
      <c r="BR27" s="119">
        <f>IFERROR(BQ27/BO27,"-")</f>
        <v>1</v>
      </c>
      <c r="BS27" s="120">
        <v>3000</v>
      </c>
      <c r="BT27" s="121">
        <f>IFERROR(BS27/BO27,"-")</f>
        <v>3000</v>
      </c>
      <c r="BU27" s="122">
        <v>1</v>
      </c>
      <c r="BV27" s="122"/>
      <c r="BW27" s="122"/>
      <c r="BX27" s="123">
        <v>1</v>
      </c>
      <c r="BY27" s="124">
        <f>IF(Q27=0,"",IF(BX27=0,"",(BX27/Q27)))</f>
        <v>0.2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1</v>
      </c>
      <c r="CH27" s="131">
        <f>IF(Q27=0,"",IF(CG27=0,"",(CG27/Q27)))</f>
        <v>0.2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2</v>
      </c>
      <c r="CQ27" s="138">
        <v>13000</v>
      </c>
      <c r="CR27" s="138">
        <v>10000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123</v>
      </c>
      <c r="C28" s="184" t="s">
        <v>58</v>
      </c>
      <c r="D28" s="184"/>
      <c r="E28" s="184" t="s">
        <v>59</v>
      </c>
      <c r="F28" s="184" t="s">
        <v>60</v>
      </c>
      <c r="G28" s="184" t="s">
        <v>66</v>
      </c>
      <c r="H28" s="87"/>
      <c r="I28" s="87"/>
      <c r="J28" s="87"/>
      <c r="K28" s="176"/>
      <c r="L28" s="79">
        <v>36</v>
      </c>
      <c r="M28" s="79">
        <v>26</v>
      </c>
      <c r="N28" s="79">
        <v>1</v>
      </c>
      <c r="O28" s="88">
        <v>2</v>
      </c>
      <c r="P28" s="89">
        <v>0</v>
      </c>
      <c r="Q28" s="90">
        <f>O28+P28</f>
        <v>2</v>
      </c>
      <c r="R28" s="80">
        <f>IFERROR(Q28/N28,"-")</f>
        <v>2</v>
      </c>
      <c r="S28" s="79">
        <v>0</v>
      </c>
      <c r="T28" s="79">
        <v>1</v>
      </c>
      <c r="U28" s="80">
        <f>IFERROR(T28/(Q28),"-")</f>
        <v>0.5</v>
      </c>
      <c r="V28" s="81"/>
      <c r="W28" s="82">
        <v>1</v>
      </c>
      <c r="X28" s="80">
        <f>IF(Q28=0,"-",W28/Q28)</f>
        <v>0.5</v>
      </c>
      <c r="Y28" s="181">
        <v>25000</v>
      </c>
      <c r="Z28" s="182">
        <f>IFERROR(Y28/Q28,"-")</f>
        <v>12500</v>
      </c>
      <c r="AA28" s="182">
        <f>IFERROR(Y28/W28,"-")</f>
        <v>25000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>
        <v>1</v>
      </c>
      <c r="CH28" s="131">
        <f>IF(Q28=0,"",IF(CG28=0,"",(CG28/Q28)))</f>
        <v>0.5</v>
      </c>
      <c r="CI28" s="132">
        <v>1</v>
      </c>
      <c r="CJ28" s="133">
        <f>IFERROR(CI28/CG28,"-")</f>
        <v>1</v>
      </c>
      <c r="CK28" s="134">
        <v>25000</v>
      </c>
      <c r="CL28" s="135">
        <f>IFERROR(CK28/CG28,"-")</f>
        <v>25000</v>
      </c>
      <c r="CM28" s="136"/>
      <c r="CN28" s="136"/>
      <c r="CO28" s="136">
        <v>1</v>
      </c>
      <c r="CP28" s="137">
        <v>1</v>
      </c>
      <c r="CQ28" s="138">
        <v>25000</v>
      </c>
      <c r="CR28" s="138">
        <v>25000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0.24666666666667</v>
      </c>
      <c r="B29" s="184" t="s">
        <v>124</v>
      </c>
      <c r="C29" s="184" t="s">
        <v>58</v>
      </c>
      <c r="D29" s="184"/>
      <c r="E29" s="184" t="s">
        <v>68</v>
      </c>
      <c r="F29" s="184" t="s">
        <v>69</v>
      </c>
      <c r="G29" s="184" t="s">
        <v>61</v>
      </c>
      <c r="H29" s="87" t="s">
        <v>122</v>
      </c>
      <c r="I29" s="87" t="s">
        <v>71</v>
      </c>
      <c r="J29" s="186" t="s">
        <v>119</v>
      </c>
      <c r="K29" s="176">
        <v>150000</v>
      </c>
      <c r="L29" s="79">
        <v>31</v>
      </c>
      <c r="M29" s="79">
        <v>0</v>
      </c>
      <c r="N29" s="79">
        <v>80</v>
      </c>
      <c r="O29" s="88">
        <v>17</v>
      </c>
      <c r="P29" s="89">
        <v>0</v>
      </c>
      <c r="Q29" s="90">
        <f>O29+P29</f>
        <v>17</v>
      </c>
      <c r="R29" s="80">
        <f>IFERROR(Q29/N29,"-")</f>
        <v>0.2125</v>
      </c>
      <c r="S29" s="79">
        <v>4</v>
      </c>
      <c r="T29" s="79">
        <v>3</v>
      </c>
      <c r="U29" s="80">
        <f>IFERROR(T29/(Q29),"-")</f>
        <v>0.17647058823529</v>
      </c>
      <c r="V29" s="81">
        <f>IFERROR(K29/SUM(Q29:Q30),"-")</f>
        <v>7142.8571428571</v>
      </c>
      <c r="W29" s="82">
        <v>5</v>
      </c>
      <c r="X29" s="80">
        <f>IF(Q29=0,"-",W29/Q29)</f>
        <v>0.29411764705882</v>
      </c>
      <c r="Y29" s="181">
        <v>25000</v>
      </c>
      <c r="Z29" s="182">
        <f>IFERROR(Y29/Q29,"-")</f>
        <v>1470.5882352941</v>
      </c>
      <c r="AA29" s="182">
        <f>IFERROR(Y29/W29,"-")</f>
        <v>5000</v>
      </c>
      <c r="AB29" s="176">
        <f>SUM(Y29:Y30)-SUM(K29:K30)</f>
        <v>-113000</v>
      </c>
      <c r="AC29" s="83">
        <f>SUM(Y29:Y30)/SUM(K29:K30)</f>
        <v>0.24666666666667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2</v>
      </c>
      <c r="AX29" s="104">
        <f>IF(Q29=0,"",IF(AW29=0,"",(AW29/Q29)))</f>
        <v>0.11764705882353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5</v>
      </c>
      <c r="BG29" s="110">
        <f>IF(Q29=0,"",IF(BF29=0,"",(BF29/Q29)))</f>
        <v>0.29411764705882</v>
      </c>
      <c r="BH29" s="109">
        <v>2</v>
      </c>
      <c r="BI29" s="111">
        <f>IFERROR(BH29/BF29,"-")</f>
        <v>0.4</v>
      </c>
      <c r="BJ29" s="112">
        <v>8000</v>
      </c>
      <c r="BK29" s="113">
        <f>IFERROR(BJ29/BF29,"-")</f>
        <v>1600</v>
      </c>
      <c r="BL29" s="114">
        <v>2</v>
      </c>
      <c r="BM29" s="114"/>
      <c r="BN29" s="114"/>
      <c r="BO29" s="116">
        <v>5</v>
      </c>
      <c r="BP29" s="117">
        <f>IF(Q29=0,"",IF(BO29=0,"",(BO29/Q29)))</f>
        <v>0.29411764705882</v>
      </c>
      <c r="BQ29" s="118">
        <v>2</v>
      </c>
      <c r="BR29" s="119">
        <f>IFERROR(BQ29/BO29,"-")</f>
        <v>0.4</v>
      </c>
      <c r="BS29" s="120">
        <v>16000</v>
      </c>
      <c r="BT29" s="121">
        <f>IFERROR(BS29/BO29,"-")</f>
        <v>3200</v>
      </c>
      <c r="BU29" s="122"/>
      <c r="BV29" s="122">
        <v>2</v>
      </c>
      <c r="BW29" s="122"/>
      <c r="BX29" s="123">
        <v>4</v>
      </c>
      <c r="BY29" s="124">
        <f>IF(Q29=0,"",IF(BX29=0,"",(BX29/Q29)))</f>
        <v>0.23529411764706</v>
      </c>
      <c r="BZ29" s="125">
        <v>2</v>
      </c>
      <c r="CA29" s="126">
        <f>IFERROR(BZ29/BX29,"-")</f>
        <v>0.5</v>
      </c>
      <c r="CB29" s="127">
        <v>9000</v>
      </c>
      <c r="CC29" s="128">
        <f>IFERROR(CB29/BX29,"-")</f>
        <v>2250</v>
      </c>
      <c r="CD29" s="129">
        <v>1</v>
      </c>
      <c r="CE29" s="129">
        <v>1</v>
      </c>
      <c r="CF29" s="129"/>
      <c r="CG29" s="130">
        <v>1</v>
      </c>
      <c r="CH29" s="131">
        <f>IF(Q29=0,"",IF(CG29=0,"",(CG29/Q29)))</f>
        <v>0.058823529411765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5</v>
      </c>
      <c r="CQ29" s="138">
        <v>25000</v>
      </c>
      <c r="CR29" s="138">
        <v>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68</v>
      </c>
      <c r="F30" s="184" t="s">
        <v>69</v>
      </c>
      <c r="G30" s="184" t="s">
        <v>66</v>
      </c>
      <c r="H30" s="87"/>
      <c r="I30" s="87"/>
      <c r="J30" s="87"/>
      <c r="K30" s="176"/>
      <c r="L30" s="79">
        <v>25</v>
      </c>
      <c r="M30" s="79">
        <v>18</v>
      </c>
      <c r="N30" s="79">
        <v>8</v>
      </c>
      <c r="O30" s="88">
        <v>4</v>
      </c>
      <c r="P30" s="89">
        <v>0</v>
      </c>
      <c r="Q30" s="90">
        <f>O30+P30</f>
        <v>4</v>
      </c>
      <c r="R30" s="80">
        <f>IFERROR(Q30/N30,"-")</f>
        <v>0.5</v>
      </c>
      <c r="S30" s="79">
        <v>0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0.25</v>
      </c>
      <c r="Y30" s="181">
        <v>12000</v>
      </c>
      <c r="Z30" s="182">
        <f>IFERROR(Y30/Q30,"-")</f>
        <v>3000</v>
      </c>
      <c r="AA30" s="182">
        <f>IFERROR(Y30/W30,"-")</f>
        <v>12000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0.25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0.5</v>
      </c>
      <c r="BZ30" s="125">
        <v>1</v>
      </c>
      <c r="CA30" s="126">
        <f>IFERROR(BZ30/BX30,"-")</f>
        <v>0.5</v>
      </c>
      <c r="CB30" s="127">
        <v>12000</v>
      </c>
      <c r="CC30" s="128">
        <f>IFERROR(CB30/BX30,"-")</f>
        <v>6000</v>
      </c>
      <c r="CD30" s="129"/>
      <c r="CE30" s="129"/>
      <c r="CF30" s="129">
        <v>1</v>
      </c>
      <c r="CG30" s="130">
        <v>1</v>
      </c>
      <c r="CH30" s="131">
        <f>IF(Q30=0,"",IF(CG30=0,"",(CG30/Q30)))</f>
        <v>0.25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1</v>
      </c>
      <c r="CQ30" s="138">
        <v>12000</v>
      </c>
      <c r="CR30" s="138">
        <v>12000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0.23333333333333</v>
      </c>
      <c r="B31" s="184" t="s">
        <v>126</v>
      </c>
      <c r="C31" s="184" t="s">
        <v>58</v>
      </c>
      <c r="D31" s="184"/>
      <c r="E31" s="184" t="s">
        <v>59</v>
      </c>
      <c r="F31" s="184" t="s">
        <v>60</v>
      </c>
      <c r="G31" s="184" t="s">
        <v>61</v>
      </c>
      <c r="H31" s="87" t="s">
        <v>70</v>
      </c>
      <c r="I31" s="87" t="s">
        <v>127</v>
      </c>
      <c r="J31" s="185" t="s">
        <v>128</v>
      </c>
      <c r="K31" s="176">
        <v>150000</v>
      </c>
      <c r="L31" s="79">
        <v>45</v>
      </c>
      <c r="M31" s="79">
        <v>0</v>
      </c>
      <c r="N31" s="79">
        <v>204</v>
      </c>
      <c r="O31" s="88">
        <v>25</v>
      </c>
      <c r="P31" s="89">
        <v>0</v>
      </c>
      <c r="Q31" s="90">
        <f>O31+P31</f>
        <v>25</v>
      </c>
      <c r="R31" s="80">
        <f>IFERROR(Q31/N31,"-")</f>
        <v>0.12254901960784</v>
      </c>
      <c r="S31" s="79">
        <v>2</v>
      </c>
      <c r="T31" s="79">
        <v>5</v>
      </c>
      <c r="U31" s="80">
        <f>IFERROR(T31/(Q31),"-")</f>
        <v>0.2</v>
      </c>
      <c r="V31" s="81">
        <f>IFERROR(K31/SUM(Q31:Q32),"-")</f>
        <v>5000</v>
      </c>
      <c r="W31" s="82">
        <v>5</v>
      </c>
      <c r="X31" s="80">
        <f>IF(Q31=0,"-",W31/Q31)</f>
        <v>0.2</v>
      </c>
      <c r="Y31" s="181">
        <v>35000</v>
      </c>
      <c r="Z31" s="182">
        <f>IFERROR(Y31/Q31,"-")</f>
        <v>1400</v>
      </c>
      <c r="AA31" s="182">
        <f>IFERROR(Y31/W31,"-")</f>
        <v>7000</v>
      </c>
      <c r="AB31" s="176">
        <f>SUM(Y31:Y32)-SUM(K31:K32)</f>
        <v>-115000</v>
      </c>
      <c r="AC31" s="83">
        <f>SUM(Y31:Y32)/SUM(K31:K32)</f>
        <v>0.23333333333333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3</v>
      </c>
      <c r="AO31" s="98">
        <f>IF(Q31=0,"",IF(AN31=0,"",(AN31/Q31)))</f>
        <v>0.12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7</v>
      </c>
      <c r="BG31" s="110">
        <f>IF(Q31=0,"",IF(BF31=0,"",(BF31/Q31)))</f>
        <v>0.28</v>
      </c>
      <c r="BH31" s="109">
        <v>1</v>
      </c>
      <c r="BI31" s="111">
        <f>IFERROR(BH31/BF31,"-")</f>
        <v>0.14285714285714</v>
      </c>
      <c r="BJ31" s="112">
        <v>3000</v>
      </c>
      <c r="BK31" s="113">
        <f>IFERROR(BJ31/BF31,"-")</f>
        <v>428.57142857143</v>
      </c>
      <c r="BL31" s="114">
        <v>1</v>
      </c>
      <c r="BM31" s="114"/>
      <c r="BN31" s="114"/>
      <c r="BO31" s="116">
        <v>7</v>
      </c>
      <c r="BP31" s="117">
        <f>IF(Q31=0,"",IF(BO31=0,"",(BO31/Q31)))</f>
        <v>0.28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5</v>
      </c>
      <c r="BY31" s="124">
        <f>IF(Q31=0,"",IF(BX31=0,"",(BX31/Q31)))</f>
        <v>0.2</v>
      </c>
      <c r="BZ31" s="125">
        <v>4</v>
      </c>
      <c r="CA31" s="126">
        <f>IFERROR(BZ31/BX31,"-")</f>
        <v>0.8</v>
      </c>
      <c r="CB31" s="127">
        <v>32000</v>
      </c>
      <c r="CC31" s="128">
        <f>IFERROR(CB31/BX31,"-")</f>
        <v>6400</v>
      </c>
      <c r="CD31" s="129">
        <v>2</v>
      </c>
      <c r="CE31" s="129">
        <v>1</v>
      </c>
      <c r="CF31" s="129">
        <v>1</v>
      </c>
      <c r="CG31" s="130">
        <v>3</v>
      </c>
      <c r="CH31" s="131">
        <f>IF(Q31=0,"",IF(CG31=0,"",(CG31/Q31)))</f>
        <v>0.12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5</v>
      </c>
      <c r="CQ31" s="138">
        <v>35000</v>
      </c>
      <c r="CR31" s="138">
        <v>10000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129</v>
      </c>
      <c r="C32" s="184" t="s">
        <v>58</v>
      </c>
      <c r="D32" s="184"/>
      <c r="E32" s="184" t="s">
        <v>59</v>
      </c>
      <c r="F32" s="184" t="s">
        <v>60</v>
      </c>
      <c r="G32" s="184" t="s">
        <v>66</v>
      </c>
      <c r="H32" s="87"/>
      <c r="I32" s="87"/>
      <c r="J32" s="87"/>
      <c r="K32" s="176"/>
      <c r="L32" s="79">
        <v>56</v>
      </c>
      <c r="M32" s="79">
        <v>36</v>
      </c>
      <c r="N32" s="79">
        <v>5</v>
      </c>
      <c r="O32" s="88">
        <v>5</v>
      </c>
      <c r="P32" s="89">
        <v>0</v>
      </c>
      <c r="Q32" s="90">
        <f>O32+P32</f>
        <v>5</v>
      </c>
      <c r="R32" s="80">
        <f>IFERROR(Q32/N32,"-")</f>
        <v>1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3</v>
      </c>
      <c r="BP32" s="117">
        <f>IF(Q32=0,"",IF(BO32=0,"",(BO32/Q32)))</f>
        <v>0.6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4.9615384615385</v>
      </c>
      <c r="B33" s="184" t="s">
        <v>130</v>
      </c>
      <c r="C33" s="184" t="s">
        <v>58</v>
      </c>
      <c r="D33" s="184"/>
      <c r="E33" s="184" t="s">
        <v>68</v>
      </c>
      <c r="F33" s="184" t="s">
        <v>69</v>
      </c>
      <c r="G33" s="184" t="s">
        <v>61</v>
      </c>
      <c r="H33" s="87" t="s">
        <v>62</v>
      </c>
      <c r="I33" s="87" t="s">
        <v>71</v>
      </c>
      <c r="J33" s="186" t="s">
        <v>131</v>
      </c>
      <c r="K33" s="176">
        <v>130000</v>
      </c>
      <c r="L33" s="79">
        <v>15</v>
      </c>
      <c r="M33" s="79">
        <v>0</v>
      </c>
      <c r="N33" s="79">
        <v>53</v>
      </c>
      <c r="O33" s="88">
        <v>6</v>
      </c>
      <c r="P33" s="89">
        <v>0</v>
      </c>
      <c r="Q33" s="90">
        <f>O33+P33</f>
        <v>6</v>
      </c>
      <c r="R33" s="80">
        <f>IFERROR(Q33/N33,"-")</f>
        <v>0.11320754716981</v>
      </c>
      <c r="S33" s="79">
        <v>0</v>
      </c>
      <c r="T33" s="79">
        <v>0</v>
      </c>
      <c r="U33" s="80">
        <f>IFERROR(T33/(Q33),"-")</f>
        <v>0</v>
      </c>
      <c r="V33" s="81">
        <f>IFERROR(K33/SUM(Q33:Q34),"-")</f>
        <v>16250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515000</v>
      </c>
      <c r="AC33" s="83">
        <f>SUM(Y33:Y34)/SUM(K33:K34)</f>
        <v>4.9615384615385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3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0.16666666666667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0.16666666666667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132</v>
      </c>
      <c r="C34" s="184" t="s">
        <v>58</v>
      </c>
      <c r="D34" s="184"/>
      <c r="E34" s="184" t="s">
        <v>68</v>
      </c>
      <c r="F34" s="184" t="s">
        <v>69</v>
      </c>
      <c r="G34" s="184" t="s">
        <v>66</v>
      </c>
      <c r="H34" s="87"/>
      <c r="I34" s="87"/>
      <c r="J34" s="87"/>
      <c r="K34" s="176"/>
      <c r="L34" s="79">
        <v>33</v>
      </c>
      <c r="M34" s="79">
        <v>19</v>
      </c>
      <c r="N34" s="79">
        <v>2</v>
      </c>
      <c r="O34" s="88">
        <v>2</v>
      </c>
      <c r="P34" s="89">
        <v>0</v>
      </c>
      <c r="Q34" s="90">
        <f>O34+P34</f>
        <v>2</v>
      </c>
      <c r="R34" s="80">
        <f>IFERROR(Q34/N34,"-")</f>
        <v>1</v>
      </c>
      <c r="S34" s="79">
        <v>0</v>
      </c>
      <c r="T34" s="79">
        <v>1</v>
      </c>
      <c r="U34" s="80">
        <f>IFERROR(T34/(Q34),"-")</f>
        <v>0.5</v>
      </c>
      <c r="V34" s="81"/>
      <c r="W34" s="82">
        <v>1</v>
      </c>
      <c r="X34" s="80">
        <f>IF(Q34=0,"-",W34/Q34)</f>
        <v>0.5</v>
      </c>
      <c r="Y34" s="181">
        <v>645000</v>
      </c>
      <c r="Z34" s="182">
        <f>IFERROR(Y34/Q34,"-")</f>
        <v>322500</v>
      </c>
      <c r="AA34" s="182">
        <f>IFERROR(Y34/W34,"-")</f>
        <v>645000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1</v>
      </c>
      <c r="BY34" s="124">
        <f>IF(Q34=0,"",IF(BX34=0,"",(BX34/Q34)))</f>
        <v>0.5</v>
      </c>
      <c r="BZ34" s="125">
        <v>1</v>
      </c>
      <c r="CA34" s="126">
        <f>IFERROR(BZ34/BX34,"-")</f>
        <v>1</v>
      </c>
      <c r="CB34" s="127">
        <v>645000</v>
      </c>
      <c r="CC34" s="128">
        <f>IFERROR(CB34/BX34,"-")</f>
        <v>645000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645000</v>
      </c>
      <c r="CR34" s="138">
        <v>645000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>
        <f>AC35</f>
        <v>1.3166666666667</v>
      </c>
      <c r="B35" s="184" t="s">
        <v>133</v>
      </c>
      <c r="C35" s="184" t="s">
        <v>58</v>
      </c>
      <c r="D35" s="184"/>
      <c r="E35" s="184" t="s">
        <v>59</v>
      </c>
      <c r="F35" s="184" t="s">
        <v>76</v>
      </c>
      <c r="G35" s="184" t="s">
        <v>61</v>
      </c>
      <c r="H35" s="87" t="s">
        <v>134</v>
      </c>
      <c r="I35" s="87" t="s">
        <v>63</v>
      </c>
      <c r="J35" s="87" t="s">
        <v>116</v>
      </c>
      <c r="K35" s="176">
        <v>120000</v>
      </c>
      <c r="L35" s="79">
        <v>14</v>
      </c>
      <c r="M35" s="79">
        <v>0</v>
      </c>
      <c r="N35" s="79">
        <v>105</v>
      </c>
      <c r="O35" s="88">
        <v>8</v>
      </c>
      <c r="P35" s="89">
        <v>0</v>
      </c>
      <c r="Q35" s="90">
        <f>O35+P35</f>
        <v>8</v>
      </c>
      <c r="R35" s="80">
        <f>IFERROR(Q35/N35,"-")</f>
        <v>0.076190476190476</v>
      </c>
      <c r="S35" s="79">
        <v>1</v>
      </c>
      <c r="T35" s="79">
        <v>1</v>
      </c>
      <c r="U35" s="80">
        <f>IFERROR(T35/(Q35),"-")</f>
        <v>0.125</v>
      </c>
      <c r="V35" s="81">
        <f>IFERROR(K35/SUM(Q35:Q36),"-")</f>
        <v>10909.090909091</v>
      </c>
      <c r="W35" s="82">
        <v>1</v>
      </c>
      <c r="X35" s="80">
        <f>IF(Q35=0,"-",W35/Q35)</f>
        <v>0.125</v>
      </c>
      <c r="Y35" s="181">
        <v>138000</v>
      </c>
      <c r="Z35" s="182">
        <f>IFERROR(Y35/Q35,"-")</f>
        <v>17250</v>
      </c>
      <c r="AA35" s="182">
        <f>IFERROR(Y35/W35,"-")</f>
        <v>138000</v>
      </c>
      <c r="AB35" s="176">
        <f>SUM(Y35:Y36)-SUM(K35:K36)</f>
        <v>38000</v>
      </c>
      <c r="AC35" s="83">
        <f>SUM(Y35:Y36)/SUM(K35:K36)</f>
        <v>1.3166666666667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1</v>
      </c>
      <c r="AO35" s="98">
        <f>IF(Q35=0,"",IF(AN35=0,"",(AN35/Q35)))</f>
        <v>0.125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>
        <v>1</v>
      </c>
      <c r="AX35" s="104">
        <f>IF(Q35=0,"",IF(AW35=0,"",(AW35/Q35)))</f>
        <v>0.125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1</v>
      </c>
      <c r="BG35" s="110">
        <f>IF(Q35=0,"",IF(BF35=0,"",(BF35/Q35)))</f>
        <v>0.125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0.25</v>
      </c>
      <c r="BQ35" s="118">
        <v>1</v>
      </c>
      <c r="BR35" s="119">
        <f>IFERROR(BQ35/BO35,"-")</f>
        <v>0.5</v>
      </c>
      <c r="BS35" s="120">
        <v>138000</v>
      </c>
      <c r="BT35" s="121">
        <f>IFERROR(BS35/BO35,"-")</f>
        <v>69000</v>
      </c>
      <c r="BU35" s="122"/>
      <c r="BV35" s="122"/>
      <c r="BW35" s="122">
        <v>1</v>
      </c>
      <c r="BX35" s="123">
        <v>2</v>
      </c>
      <c r="BY35" s="124">
        <f>IF(Q35=0,"",IF(BX35=0,"",(BX35/Q35)))</f>
        <v>0.25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>
        <v>1</v>
      </c>
      <c r="CH35" s="131">
        <f>IF(Q35=0,"",IF(CG35=0,"",(CG35/Q35)))</f>
        <v>0.125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1</v>
      </c>
      <c r="CQ35" s="138">
        <v>138000</v>
      </c>
      <c r="CR35" s="138">
        <v>138000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/>
      <c r="B36" s="184" t="s">
        <v>135</v>
      </c>
      <c r="C36" s="184" t="s">
        <v>58</v>
      </c>
      <c r="D36" s="184"/>
      <c r="E36" s="184" t="s">
        <v>59</v>
      </c>
      <c r="F36" s="184" t="s">
        <v>76</v>
      </c>
      <c r="G36" s="184" t="s">
        <v>66</v>
      </c>
      <c r="H36" s="87"/>
      <c r="I36" s="87"/>
      <c r="J36" s="87"/>
      <c r="K36" s="176"/>
      <c r="L36" s="79">
        <v>45</v>
      </c>
      <c r="M36" s="79">
        <v>24</v>
      </c>
      <c r="N36" s="79">
        <v>7</v>
      </c>
      <c r="O36" s="88">
        <v>3</v>
      </c>
      <c r="P36" s="89">
        <v>0</v>
      </c>
      <c r="Q36" s="90">
        <f>O36+P36</f>
        <v>3</v>
      </c>
      <c r="R36" s="80">
        <f>IFERROR(Q36/N36,"-")</f>
        <v>0.42857142857143</v>
      </c>
      <c r="S36" s="79">
        <v>0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0.33333333333333</v>
      </c>
      <c r="Y36" s="181">
        <v>20000</v>
      </c>
      <c r="Z36" s="182">
        <f>IFERROR(Y36/Q36,"-")</f>
        <v>6666.6666666667</v>
      </c>
      <c r="AA36" s="182">
        <f>IFERROR(Y36/W36,"-")</f>
        <v>20000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0.66666666666667</v>
      </c>
      <c r="BQ36" s="118">
        <v>1</v>
      </c>
      <c r="BR36" s="119">
        <f>IFERROR(BQ36/BO36,"-")</f>
        <v>0.5</v>
      </c>
      <c r="BS36" s="120">
        <v>20000</v>
      </c>
      <c r="BT36" s="121">
        <f>IFERROR(BS36/BO36,"-")</f>
        <v>10000</v>
      </c>
      <c r="BU36" s="122"/>
      <c r="BV36" s="122"/>
      <c r="BW36" s="122">
        <v>1</v>
      </c>
      <c r="BX36" s="123">
        <v>1</v>
      </c>
      <c r="BY36" s="124">
        <f>IF(Q36=0,"",IF(BX36=0,"",(BX36/Q36)))</f>
        <v>0.33333333333333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20000</v>
      </c>
      <c r="CR36" s="138">
        <v>20000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0.88333333333333</v>
      </c>
      <c r="B37" s="184" t="s">
        <v>136</v>
      </c>
      <c r="C37" s="184" t="s">
        <v>58</v>
      </c>
      <c r="D37" s="184"/>
      <c r="E37" s="184" t="s">
        <v>68</v>
      </c>
      <c r="F37" s="184" t="s">
        <v>69</v>
      </c>
      <c r="G37" s="184" t="s">
        <v>61</v>
      </c>
      <c r="H37" s="87" t="s">
        <v>134</v>
      </c>
      <c r="I37" s="87" t="s">
        <v>63</v>
      </c>
      <c r="J37" s="87" t="s">
        <v>137</v>
      </c>
      <c r="K37" s="176">
        <v>120000</v>
      </c>
      <c r="L37" s="79">
        <v>16</v>
      </c>
      <c r="M37" s="79">
        <v>0</v>
      </c>
      <c r="N37" s="79">
        <v>73</v>
      </c>
      <c r="O37" s="88">
        <v>10</v>
      </c>
      <c r="P37" s="89">
        <v>0</v>
      </c>
      <c r="Q37" s="90">
        <f>O37+P37</f>
        <v>10</v>
      </c>
      <c r="R37" s="80">
        <f>IFERROR(Q37/N37,"-")</f>
        <v>0.13698630136986</v>
      </c>
      <c r="S37" s="79">
        <v>0</v>
      </c>
      <c r="T37" s="79">
        <v>1</v>
      </c>
      <c r="U37" s="80">
        <f>IFERROR(T37/(Q37),"-")</f>
        <v>0.1</v>
      </c>
      <c r="V37" s="81">
        <f>IFERROR(K37/SUM(Q37:Q38),"-")</f>
        <v>8571.4285714286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SUM(Y37:Y38)-SUM(K37:K38)</f>
        <v>-14000</v>
      </c>
      <c r="AC37" s="83">
        <f>SUM(Y37:Y38)/SUM(K37:K38)</f>
        <v>0.88333333333333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2</v>
      </c>
      <c r="BG37" s="110">
        <f>IF(Q37=0,"",IF(BF37=0,"",(BF37/Q37)))</f>
        <v>0.2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5</v>
      </c>
      <c r="BP37" s="117">
        <f>IF(Q37=0,"",IF(BO37=0,"",(BO37/Q37)))</f>
        <v>0.5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3</v>
      </c>
      <c r="BY37" s="124">
        <f>IF(Q37=0,"",IF(BX37=0,"",(BX37/Q37)))</f>
        <v>0.3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138</v>
      </c>
      <c r="C38" s="184" t="s">
        <v>58</v>
      </c>
      <c r="D38" s="184"/>
      <c r="E38" s="184" t="s">
        <v>68</v>
      </c>
      <c r="F38" s="184" t="s">
        <v>69</v>
      </c>
      <c r="G38" s="184" t="s">
        <v>66</v>
      </c>
      <c r="H38" s="87"/>
      <c r="I38" s="87"/>
      <c r="J38" s="87"/>
      <c r="K38" s="176"/>
      <c r="L38" s="79">
        <v>25</v>
      </c>
      <c r="M38" s="79">
        <v>23</v>
      </c>
      <c r="N38" s="79">
        <v>26</v>
      </c>
      <c r="O38" s="88">
        <v>4</v>
      </c>
      <c r="P38" s="89">
        <v>0</v>
      </c>
      <c r="Q38" s="90">
        <f>O38+P38</f>
        <v>4</v>
      </c>
      <c r="R38" s="80">
        <f>IFERROR(Q38/N38,"-")</f>
        <v>0.15384615384615</v>
      </c>
      <c r="S38" s="79">
        <v>1</v>
      </c>
      <c r="T38" s="79">
        <v>1</v>
      </c>
      <c r="U38" s="80">
        <f>IFERROR(T38/(Q38),"-")</f>
        <v>0.25</v>
      </c>
      <c r="V38" s="81"/>
      <c r="W38" s="82">
        <v>1</v>
      </c>
      <c r="X38" s="80">
        <f>IF(Q38=0,"-",W38/Q38)</f>
        <v>0.25</v>
      </c>
      <c r="Y38" s="181">
        <v>106000</v>
      </c>
      <c r="Z38" s="182">
        <f>IFERROR(Y38/Q38,"-")</f>
        <v>26500</v>
      </c>
      <c r="AA38" s="182">
        <f>IFERROR(Y38/W38,"-")</f>
        <v>106000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0.25</v>
      </c>
      <c r="BQ38" s="118">
        <v>1</v>
      </c>
      <c r="BR38" s="119">
        <f>IFERROR(BQ38/BO38,"-")</f>
        <v>1</v>
      </c>
      <c r="BS38" s="120">
        <v>106000</v>
      </c>
      <c r="BT38" s="121">
        <f>IFERROR(BS38/BO38,"-")</f>
        <v>106000</v>
      </c>
      <c r="BU38" s="122"/>
      <c r="BV38" s="122"/>
      <c r="BW38" s="122">
        <v>1</v>
      </c>
      <c r="BX38" s="123">
        <v>1</v>
      </c>
      <c r="BY38" s="124">
        <f>IF(Q38=0,"",IF(BX38=0,"",(BX38/Q38)))</f>
        <v>0.25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>
        <v>2</v>
      </c>
      <c r="CH38" s="131">
        <f>IF(Q38=0,"",IF(CG38=0,"",(CG38/Q38)))</f>
        <v>0.5</v>
      </c>
      <c r="CI38" s="132">
        <v>1</v>
      </c>
      <c r="CJ38" s="133">
        <f>IFERROR(CI38/CG38,"-")</f>
        <v>0.5</v>
      </c>
      <c r="CK38" s="134">
        <v>60000</v>
      </c>
      <c r="CL38" s="135">
        <f>IFERROR(CK38/CG38,"-")</f>
        <v>30000</v>
      </c>
      <c r="CM38" s="136"/>
      <c r="CN38" s="136"/>
      <c r="CO38" s="136">
        <v>1</v>
      </c>
      <c r="CP38" s="137">
        <v>1</v>
      </c>
      <c r="CQ38" s="138">
        <v>106000</v>
      </c>
      <c r="CR38" s="138">
        <v>106000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>
        <f>AC39</f>
        <v>0</v>
      </c>
      <c r="B39" s="184" t="s">
        <v>139</v>
      </c>
      <c r="C39" s="184" t="s">
        <v>58</v>
      </c>
      <c r="D39" s="184"/>
      <c r="E39" s="184" t="s">
        <v>59</v>
      </c>
      <c r="F39" s="184" t="s">
        <v>76</v>
      </c>
      <c r="G39" s="184" t="s">
        <v>61</v>
      </c>
      <c r="H39" s="87" t="s">
        <v>140</v>
      </c>
      <c r="I39" s="87" t="s">
        <v>71</v>
      </c>
      <c r="J39" s="185" t="s">
        <v>141</v>
      </c>
      <c r="K39" s="176">
        <v>80000</v>
      </c>
      <c r="L39" s="79">
        <v>8</v>
      </c>
      <c r="M39" s="79">
        <v>0</v>
      </c>
      <c r="N39" s="79">
        <v>51</v>
      </c>
      <c r="O39" s="88">
        <v>2</v>
      </c>
      <c r="P39" s="89">
        <v>0</v>
      </c>
      <c r="Q39" s="90">
        <f>O39+P39</f>
        <v>2</v>
      </c>
      <c r="R39" s="80">
        <f>IFERROR(Q39/N39,"-")</f>
        <v>0.03921568627451</v>
      </c>
      <c r="S39" s="79">
        <v>0</v>
      </c>
      <c r="T39" s="79">
        <v>1</v>
      </c>
      <c r="U39" s="80">
        <f>IFERROR(T39/(Q39),"-")</f>
        <v>0.5</v>
      </c>
      <c r="V39" s="81">
        <f>IFERROR(K39/SUM(Q39:Q40),"-")</f>
        <v>20000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-80000</v>
      </c>
      <c r="AC39" s="83">
        <f>SUM(Y39:Y40)/SUM(K39:K40)</f>
        <v>0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142</v>
      </c>
      <c r="C40" s="184" t="s">
        <v>58</v>
      </c>
      <c r="D40" s="184"/>
      <c r="E40" s="184" t="s">
        <v>59</v>
      </c>
      <c r="F40" s="184" t="s">
        <v>76</v>
      </c>
      <c r="G40" s="184" t="s">
        <v>66</v>
      </c>
      <c r="H40" s="87"/>
      <c r="I40" s="87"/>
      <c r="J40" s="87"/>
      <c r="K40" s="176"/>
      <c r="L40" s="79">
        <v>15</v>
      </c>
      <c r="M40" s="79">
        <v>15</v>
      </c>
      <c r="N40" s="79">
        <v>1</v>
      </c>
      <c r="O40" s="88">
        <v>2</v>
      </c>
      <c r="P40" s="89">
        <v>0</v>
      </c>
      <c r="Q40" s="90">
        <f>O40+P40</f>
        <v>2</v>
      </c>
      <c r="R40" s="80">
        <f>IFERROR(Q40/N40,"-")</f>
        <v>2</v>
      </c>
      <c r="S40" s="79">
        <v>1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0.5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1</v>
      </c>
      <c r="BY40" s="124">
        <f>IF(Q40=0,"",IF(BX40=0,"",(BX40/Q40)))</f>
        <v>0.5</v>
      </c>
      <c r="BZ40" s="125">
        <v>1</v>
      </c>
      <c r="CA40" s="126">
        <f>IFERROR(BZ40/BX40,"-")</f>
        <v>1</v>
      </c>
      <c r="CB40" s="127">
        <v>3000</v>
      </c>
      <c r="CC40" s="128">
        <f>IFERROR(CB40/BX40,"-")</f>
        <v>3000</v>
      </c>
      <c r="CD40" s="129">
        <v>1</v>
      </c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0.6875</v>
      </c>
      <c r="B41" s="184" t="s">
        <v>143</v>
      </c>
      <c r="C41" s="184" t="s">
        <v>58</v>
      </c>
      <c r="D41" s="184"/>
      <c r="E41" s="184"/>
      <c r="F41" s="184"/>
      <c r="G41" s="184" t="s">
        <v>61</v>
      </c>
      <c r="H41" s="87" t="s">
        <v>144</v>
      </c>
      <c r="I41" s="87" t="s">
        <v>145</v>
      </c>
      <c r="J41" s="87" t="s">
        <v>146</v>
      </c>
      <c r="K41" s="176">
        <v>80000</v>
      </c>
      <c r="L41" s="79">
        <v>11</v>
      </c>
      <c r="M41" s="79">
        <v>0</v>
      </c>
      <c r="N41" s="79">
        <v>55</v>
      </c>
      <c r="O41" s="88">
        <v>4</v>
      </c>
      <c r="P41" s="89">
        <v>0</v>
      </c>
      <c r="Q41" s="90">
        <f>O41+P41</f>
        <v>4</v>
      </c>
      <c r="R41" s="80">
        <f>IFERROR(Q41/N41,"-")</f>
        <v>0.072727272727273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10000</v>
      </c>
      <c r="W41" s="82">
        <v>1</v>
      </c>
      <c r="X41" s="80">
        <f>IF(Q41=0,"-",W41/Q41)</f>
        <v>0.25</v>
      </c>
      <c r="Y41" s="181">
        <v>55000</v>
      </c>
      <c r="Z41" s="182">
        <f>IFERROR(Y41/Q41,"-")</f>
        <v>13750</v>
      </c>
      <c r="AA41" s="182">
        <f>IFERROR(Y41/W41,"-")</f>
        <v>55000</v>
      </c>
      <c r="AB41" s="176">
        <f>SUM(Y41:Y42)-SUM(K41:K42)</f>
        <v>-25000</v>
      </c>
      <c r="AC41" s="83">
        <f>SUM(Y41:Y42)/SUM(K41:K42)</f>
        <v>0.6875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0.25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>
        <v>1</v>
      </c>
      <c r="AX41" s="104">
        <f>IF(Q41=0,"",IF(AW41=0,"",(AW41/Q41)))</f>
        <v>0.25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0.25</v>
      </c>
      <c r="BH41" s="109">
        <v>1</v>
      </c>
      <c r="BI41" s="111">
        <f>IFERROR(BH41/BF41,"-")</f>
        <v>1</v>
      </c>
      <c r="BJ41" s="112">
        <v>55000</v>
      </c>
      <c r="BK41" s="113">
        <f>IFERROR(BJ41/BF41,"-")</f>
        <v>55000</v>
      </c>
      <c r="BL41" s="114"/>
      <c r="BM41" s="114"/>
      <c r="BN41" s="114">
        <v>1</v>
      </c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1</v>
      </c>
      <c r="BY41" s="124">
        <f>IF(Q41=0,"",IF(BX41=0,"",(BX41/Q41)))</f>
        <v>0.25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55000</v>
      </c>
      <c r="CR41" s="138">
        <v>55000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147</v>
      </c>
      <c r="C42" s="184" t="s">
        <v>58</v>
      </c>
      <c r="D42" s="184"/>
      <c r="E42" s="184"/>
      <c r="F42" s="184"/>
      <c r="G42" s="184" t="s">
        <v>66</v>
      </c>
      <c r="H42" s="87"/>
      <c r="I42" s="87"/>
      <c r="J42" s="87"/>
      <c r="K42" s="176"/>
      <c r="L42" s="79">
        <v>14</v>
      </c>
      <c r="M42" s="79">
        <v>12</v>
      </c>
      <c r="N42" s="79">
        <v>6</v>
      </c>
      <c r="O42" s="88">
        <v>4</v>
      </c>
      <c r="P42" s="89">
        <v>0</v>
      </c>
      <c r="Q42" s="90">
        <f>O42+P42</f>
        <v>4</v>
      </c>
      <c r="R42" s="80">
        <f>IFERROR(Q42/N42,"-")</f>
        <v>0.66666666666667</v>
      </c>
      <c r="S42" s="79">
        <v>0</v>
      </c>
      <c r="T42" s="79">
        <v>1</v>
      </c>
      <c r="U42" s="80">
        <f>IFERROR(T42/(Q42),"-")</f>
        <v>0.25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>
        <v>1</v>
      </c>
      <c r="CH42" s="131">
        <f>IF(Q42=0,"",IF(CG42=0,"",(CG42/Q42)))</f>
        <v>0.25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 t="str">
        <f>AC43</f>
        <v>0</v>
      </c>
      <c r="B43" s="184" t="s">
        <v>148</v>
      </c>
      <c r="C43" s="184" t="s">
        <v>58</v>
      </c>
      <c r="D43" s="184"/>
      <c r="E43" s="184"/>
      <c r="F43" s="184"/>
      <c r="G43" s="184" t="s">
        <v>61</v>
      </c>
      <c r="H43" s="87" t="s">
        <v>140</v>
      </c>
      <c r="I43" s="87" t="s">
        <v>145</v>
      </c>
      <c r="J43" s="186" t="s">
        <v>131</v>
      </c>
      <c r="K43" s="176">
        <v>0</v>
      </c>
      <c r="L43" s="79">
        <v>4</v>
      </c>
      <c r="M43" s="79">
        <v>0</v>
      </c>
      <c r="N43" s="79">
        <v>22</v>
      </c>
      <c r="O43" s="88">
        <v>4</v>
      </c>
      <c r="P43" s="89">
        <v>0</v>
      </c>
      <c r="Q43" s="90">
        <f>O43+P43</f>
        <v>4</v>
      </c>
      <c r="R43" s="80">
        <f>IFERROR(Q43/N43,"-")</f>
        <v>0.18181818181818</v>
      </c>
      <c r="S43" s="79">
        <v>0</v>
      </c>
      <c r="T43" s="79">
        <v>1</v>
      </c>
      <c r="U43" s="80">
        <f>IFERROR(T43/(Q43),"-")</f>
        <v>0.25</v>
      </c>
      <c r="V43" s="81">
        <f>IFERROR(K43/SUM(Q43:Q44),"-")</f>
        <v>0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SUM(Y43:Y44)-SUM(K43:K44)</f>
        <v>0</v>
      </c>
      <c r="AC43" s="83" t="str">
        <f>SUM(Y43:Y44)/SUM(K43:K44)</f>
        <v>0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0.25</v>
      </c>
      <c r="AP43" s="97"/>
      <c r="AQ43" s="99">
        <f>IFERROR(AP43/AN43,"-")</f>
        <v>0</v>
      </c>
      <c r="AR43" s="100"/>
      <c r="AS43" s="101">
        <f>IFERROR(AR43/AN43,"-")</f>
        <v>0</v>
      </c>
      <c r="AT43" s="102"/>
      <c r="AU43" s="102"/>
      <c r="AV43" s="102"/>
      <c r="AW43" s="103">
        <v>1</v>
      </c>
      <c r="AX43" s="104">
        <f>IF(Q43=0,"",IF(AW43=0,"",(AW43/Q43)))</f>
        <v>0.25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1</v>
      </c>
      <c r="BG43" s="110">
        <f>IF(Q43=0,"",IF(BF43=0,"",(BF43/Q43)))</f>
        <v>0.25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1</v>
      </c>
      <c r="BY43" s="124">
        <f>IF(Q43=0,"",IF(BX43=0,"",(BX43/Q43)))</f>
        <v>0.25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149</v>
      </c>
      <c r="C44" s="184" t="s">
        <v>58</v>
      </c>
      <c r="D44" s="184"/>
      <c r="E44" s="184"/>
      <c r="F44" s="184"/>
      <c r="G44" s="184" t="s">
        <v>66</v>
      </c>
      <c r="H44" s="87"/>
      <c r="I44" s="87"/>
      <c r="J44" s="87"/>
      <c r="K44" s="176"/>
      <c r="L44" s="79">
        <v>0</v>
      </c>
      <c r="M44" s="79">
        <v>0</v>
      </c>
      <c r="N44" s="79">
        <v>0</v>
      </c>
      <c r="O44" s="88">
        <v>0</v>
      </c>
      <c r="P44" s="89">
        <v>0</v>
      </c>
      <c r="Q44" s="90">
        <f>O44+P44</f>
        <v>0</v>
      </c>
      <c r="R44" s="80" t="str">
        <f>IFERROR(Q44/N44,"-")</f>
        <v>-</v>
      </c>
      <c r="S44" s="79">
        <v>0</v>
      </c>
      <c r="T44" s="79">
        <v>0</v>
      </c>
      <c r="U44" s="80" t="str">
        <f>IFERROR(T44/(Q44),"-")</f>
        <v>-</v>
      </c>
      <c r="V44" s="81"/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/>
      <c r="AC44" s="83"/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30"/>
      <c r="B45" s="84"/>
      <c r="C45" s="84"/>
      <c r="D45" s="85"/>
      <c r="E45" s="85"/>
      <c r="F45" s="85"/>
      <c r="G45" s="86"/>
      <c r="H45" s="87"/>
      <c r="I45" s="87"/>
      <c r="J45" s="87"/>
      <c r="K45" s="177"/>
      <c r="L45" s="34"/>
      <c r="M45" s="34"/>
      <c r="N45" s="31"/>
      <c r="O45" s="23"/>
      <c r="P45" s="23"/>
      <c r="Q45" s="23"/>
      <c r="R45" s="32"/>
      <c r="S45" s="32"/>
      <c r="T45" s="23"/>
      <c r="U45" s="32"/>
      <c r="V45" s="25"/>
      <c r="W45" s="25"/>
      <c r="X45" s="25"/>
      <c r="Y45" s="183"/>
      <c r="Z45" s="183"/>
      <c r="AA45" s="183"/>
      <c r="AB45" s="183"/>
      <c r="AC45" s="33"/>
      <c r="AD45" s="57"/>
      <c r="AE45" s="61"/>
      <c r="AF45" s="62"/>
      <c r="AG45" s="61"/>
      <c r="AH45" s="65"/>
      <c r="AI45" s="66"/>
      <c r="AJ45" s="67"/>
      <c r="AK45" s="68"/>
      <c r="AL45" s="68"/>
      <c r="AM45" s="68"/>
      <c r="AN45" s="61"/>
      <c r="AO45" s="62"/>
      <c r="AP45" s="61"/>
      <c r="AQ45" s="65"/>
      <c r="AR45" s="66"/>
      <c r="AS45" s="67"/>
      <c r="AT45" s="68"/>
      <c r="AU45" s="68"/>
      <c r="AV45" s="68"/>
      <c r="AW45" s="61"/>
      <c r="AX45" s="62"/>
      <c r="AY45" s="61"/>
      <c r="AZ45" s="65"/>
      <c r="BA45" s="66"/>
      <c r="BB45" s="67"/>
      <c r="BC45" s="68"/>
      <c r="BD45" s="68"/>
      <c r="BE45" s="68"/>
      <c r="BF45" s="61"/>
      <c r="BG45" s="62"/>
      <c r="BH45" s="61"/>
      <c r="BI45" s="65"/>
      <c r="BJ45" s="66"/>
      <c r="BK45" s="67"/>
      <c r="BL45" s="68"/>
      <c r="BM45" s="68"/>
      <c r="BN45" s="68"/>
      <c r="BO45" s="63"/>
      <c r="BP45" s="64"/>
      <c r="BQ45" s="61"/>
      <c r="BR45" s="65"/>
      <c r="BS45" s="66"/>
      <c r="BT45" s="67"/>
      <c r="BU45" s="68"/>
      <c r="BV45" s="68"/>
      <c r="BW45" s="68"/>
      <c r="BX45" s="63"/>
      <c r="BY45" s="64"/>
      <c r="BZ45" s="61"/>
      <c r="CA45" s="65"/>
      <c r="CB45" s="66"/>
      <c r="CC45" s="67"/>
      <c r="CD45" s="68"/>
      <c r="CE45" s="68"/>
      <c r="CF45" s="68"/>
      <c r="CG45" s="63"/>
      <c r="CH45" s="64"/>
      <c r="CI45" s="61"/>
      <c r="CJ45" s="65"/>
      <c r="CK45" s="66"/>
      <c r="CL45" s="67"/>
      <c r="CM45" s="68"/>
      <c r="CN45" s="68"/>
      <c r="CO45" s="68"/>
      <c r="CP45" s="69"/>
      <c r="CQ45" s="66"/>
      <c r="CR45" s="66"/>
      <c r="CS45" s="66"/>
      <c r="CT45" s="70"/>
    </row>
    <row r="46" spans="1:99">
      <c r="A46" s="30"/>
      <c r="B46" s="37"/>
      <c r="C46" s="37"/>
      <c r="D46" s="21"/>
      <c r="E46" s="21"/>
      <c r="F46" s="21"/>
      <c r="G46" s="22"/>
      <c r="H46" s="36"/>
      <c r="I46" s="36"/>
      <c r="J46" s="73"/>
      <c r="K46" s="178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3"/>
      <c r="Z46" s="183"/>
      <c r="AA46" s="183"/>
      <c r="AB46" s="183"/>
      <c r="AC46" s="33"/>
      <c r="AD46" s="59"/>
      <c r="AE46" s="61"/>
      <c r="AF46" s="62"/>
      <c r="AG46" s="61"/>
      <c r="AH46" s="65"/>
      <c r="AI46" s="66"/>
      <c r="AJ46" s="67"/>
      <c r="AK46" s="68"/>
      <c r="AL46" s="68"/>
      <c r="AM46" s="68"/>
      <c r="AN46" s="61"/>
      <c r="AO46" s="62"/>
      <c r="AP46" s="61"/>
      <c r="AQ46" s="65"/>
      <c r="AR46" s="66"/>
      <c r="AS46" s="67"/>
      <c r="AT46" s="68"/>
      <c r="AU46" s="68"/>
      <c r="AV46" s="68"/>
      <c r="AW46" s="61"/>
      <c r="AX46" s="62"/>
      <c r="AY46" s="61"/>
      <c r="AZ46" s="65"/>
      <c r="BA46" s="66"/>
      <c r="BB46" s="67"/>
      <c r="BC46" s="68"/>
      <c r="BD46" s="68"/>
      <c r="BE46" s="68"/>
      <c r="BF46" s="61"/>
      <c r="BG46" s="62"/>
      <c r="BH46" s="61"/>
      <c r="BI46" s="65"/>
      <c r="BJ46" s="66"/>
      <c r="BK46" s="67"/>
      <c r="BL46" s="68"/>
      <c r="BM46" s="68"/>
      <c r="BN46" s="68"/>
      <c r="BO46" s="63"/>
      <c r="BP46" s="64"/>
      <c r="BQ46" s="61"/>
      <c r="BR46" s="65"/>
      <c r="BS46" s="66"/>
      <c r="BT46" s="67"/>
      <c r="BU46" s="68"/>
      <c r="BV46" s="68"/>
      <c r="BW46" s="68"/>
      <c r="BX46" s="63"/>
      <c r="BY46" s="64"/>
      <c r="BZ46" s="61"/>
      <c r="CA46" s="65"/>
      <c r="CB46" s="66"/>
      <c r="CC46" s="67"/>
      <c r="CD46" s="68"/>
      <c r="CE46" s="68"/>
      <c r="CF46" s="68"/>
      <c r="CG46" s="63"/>
      <c r="CH46" s="64"/>
      <c r="CI46" s="61"/>
      <c r="CJ46" s="65"/>
      <c r="CK46" s="66"/>
      <c r="CL46" s="67"/>
      <c r="CM46" s="68"/>
      <c r="CN46" s="68"/>
      <c r="CO46" s="68"/>
      <c r="CP46" s="69"/>
      <c r="CQ46" s="66"/>
      <c r="CR46" s="66"/>
      <c r="CS46" s="66"/>
      <c r="CT46" s="70"/>
    </row>
    <row r="47" spans="1:99">
      <c r="A47" s="19">
        <f>AC47</f>
        <v>1.2786121428571</v>
      </c>
      <c r="B47" s="39"/>
      <c r="C47" s="39"/>
      <c r="D47" s="39"/>
      <c r="E47" s="39"/>
      <c r="F47" s="39"/>
      <c r="G47" s="39"/>
      <c r="H47" s="40" t="s">
        <v>150</v>
      </c>
      <c r="I47" s="40"/>
      <c r="J47" s="40"/>
      <c r="K47" s="179">
        <f>SUM(K6:K46)</f>
        <v>2800000</v>
      </c>
      <c r="L47" s="41">
        <f>SUM(L6:L46)</f>
        <v>1246</v>
      </c>
      <c r="M47" s="41">
        <f>SUM(M6:M46)</f>
        <v>506</v>
      </c>
      <c r="N47" s="41">
        <f>SUM(N6:N46)</f>
        <v>2047</v>
      </c>
      <c r="O47" s="41">
        <f>SUM(O6:O46)</f>
        <v>303</v>
      </c>
      <c r="P47" s="41">
        <f>SUM(P6:P46)</f>
        <v>2</v>
      </c>
      <c r="Q47" s="41">
        <f>SUM(Q6:Q46)</f>
        <v>305</v>
      </c>
      <c r="R47" s="42">
        <f>IFERROR(Q47/N47,"-")</f>
        <v>0.14899853444064</v>
      </c>
      <c r="S47" s="76">
        <f>SUM(S6:S46)</f>
        <v>26</v>
      </c>
      <c r="T47" s="76">
        <f>SUM(T6:T46)</f>
        <v>53</v>
      </c>
      <c r="U47" s="42">
        <f>IFERROR(S47/Q47,"-")</f>
        <v>0.085245901639344</v>
      </c>
      <c r="V47" s="43">
        <f>IFERROR(K47/Q47,"-")</f>
        <v>9180.3278688525</v>
      </c>
      <c r="W47" s="44">
        <f>SUM(W6:W46)</f>
        <v>58</v>
      </c>
      <c r="X47" s="42">
        <f>IFERROR(W47/Q47,"-")</f>
        <v>0.19016393442623</v>
      </c>
      <c r="Y47" s="179">
        <f>SUM(Y6:Y46)</f>
        <v>3580114</v>
      </c>
      <c r="Z47" s="179">
        <f>IFERROR(Y47/Q47,"-")</f>
        <v>11738.078688525</v>
      </c>
      <c r="AA47" s="179">
        <f>IFERROR(Y47/W47,"-")</f>
        <v>61726.103448276</v>
      </c>
      <c r="AB47" s="179">
        <f>Y47-K47</f>
        <v>780114</v>
      </c>
      <c r="AC47" s="45">
        <f>Y47/K47</f>
        <v>1.2786121428571</v>
      </c>
      <c r="AD47" s="58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5"/>
    <mergeCell ref="K12:K15"/>
    <mergeCell ref="V12:V15"/>
    <mergeCell ref="AB12:AB15"/>
    <mergeCell ref="AC12:AC15"/>
    <mergeCell ref="A16:A19"/>
    <mergeCell ref="K16:K19"/>
    <mergeCell ref="V16:V19"/>
    <mergeCell ref="AB16:AB19"/>
    <mergeCell ref="AC16:AC19"/>
    <mergeCell ref="A20:A22"/>
    <mergeCell ref="K20:K22"/>
    <mergeCell ref="V20:V22"/>
    <mergeCell ref="AB20:AB22"/>
    <mergeCell ref="AC20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151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2.18125</v>
      </c>
      <c r="B6" s="184" t="s">
        <v>152</v>
      </c>
      <c r="C6" s="184" t="s">
        <v>58</v>
      </c>
      <c r="D6" s="184" t="s">
        <v>153</v>
      </c>
      <c r="E6" s="184" t="s">
        <v>154</v>
      </c>
      <c r="F6" s="184" t="s">
        <v>155</v>
      </c>
      <c r="G6" s="184" t="s">
        <v>61</v>
      </c>
      <c r="H6" s="87" t="s">
        <v>156</v>
      </c>
      <c r="I6" s="87" t="s">
        <v>157</v>
      </c>
      <c r="J6" s="185" t="s">
        <v>77</v>
      </c>
      <c r="K6" s="176">
        <v>80000</v>
      </c>
      <c r="L6" s="79">
        <v>29</v>
      </c>
      <c r="M6" s="79">
        <v>0</v>
      </c>
      <c r="N6" s="79">
        <v>66</v>
      </c>
      <c r="O6" s="88">
        <v>17</v>
      </c>
      <c r="P6" s="89">
        <v>0</v>
      </c>
      <c r="Q6" s="90">
        <f>O6+P6</f>
        <v>17</v>
      </c>
      <c r="R6" s="80">
        <f>IFERROR(Q6/N6,"-")</f>
        <v>0.25757575757576</v>
      </c>
      <c r="S6" s="79">
        <v>1</v>
      </c>
      <c r="T6" s="79">
        <v>3</v>
      </c>
      <c r="U6" s="80">
        <f>IFERROR(T6/(Q6),"-")</f>
        <v>0.17647058823529</v>
      </c>
      <c r="V6" s="81">
        <f>IFERROR(K6/SUM(Q6:Q7),"-")</f>
        <v>2758.6206896552</v>
      </c>
      <c r="W6" s="82">
        <v>3</v>
      </c>
      <c r="X6" s="80">
        <f>IF(Q6=0,"-",W6/Q6)</f>
        <v>0.17647058823529</v>
      </c>
      <c r="Y6" s="181">
        <v>23000</v>
      </c>
      <c r="Z6" s="182">
        <f>IFERROR(Y6/Q6,"-")</f>
        <v>1352.9411764706</v>
      </c>
      <c r="AA6" s="182">
        <f>IFERROR(Y6/W6,"-")</f>
        <v>7666.6666666667</v>
      </c>
      <c r="AB6" s="176">
        <f>SUM(Y6:Y7)-SUM(K6:K7)</f>
        <v>94500</v>
      </c>
      <c r="AC6" s="83">
        <f>SUM(Y6:Y7)/SUM(K6:K7)</f>
        <v>2.18125</v>
      </c>
      <c r="AD6" s="77"/>
      <c r="AE6" s="91">
        <v>1</v>
      </c>
      <c r="AF6" s="92">
        <f>IF(Q6=0,"",IF(AE6=0,"",(AE6/Q6)))</f>
        <v>0.058823529411765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8</v>
      </c>
      <c r="AO6" s="98">
        <f>IF(Q6=0,"",IF(AN6=0,"",(AN6/Q6)))</f>
        <v>0.47058823529412</v>
      </c>
      <c r="AP6" s="97">
        <v>1</v>
      </c>
      <c r="AQ6" s="99">
        <f>IFERROR(AP6/AN6,"-")</f>
        <v>0.125</v>
      </c>
      <c r="AR6" s="100">
        <v>8000</v>
      </c>
      <c r="AS6" s="101">
        <f>IFERROR(AR6/AN6,"-")</f>
        <v>1000</v>
      </c>
      <c r="AT6" s="102"/>
      <c r="AU6" s="102">
        <v>1</v>
      </c>
      <c r="AV6" s="102"/>
      <c r="AW6" s="103">
        <v>2</v>
      </c>
      <c r="AX6" s="104">
        <f>IF(Q6=0,"",IF(AW6=0,"",(AW6/Q6)))</f>
        <v>0.11764705882353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0.23529411764706</v>
      </c>
      <c r="BH6" s="109">
        <v>1</v>
      </c>
      <c r="BI6" s="111">
        <f>IFERROR(BH6/BF6,"-")</f>
        <v>0.25</v>
      </c>
      <c r="BJ6" s="112">
        <v>10000</v>
      </c>
      <c r="BK6" s="113">
        <f>IFERROR(BJ6/BF6,"-")</f>
        <v>2500</v>
      </c>
      <c r="BL6" s="114">
        <v>1</v>
      </c>
      <c r="BM6" s="114"/>
      <c r="BN6" s="114"/>
      <c r="BO6" s="116">
        <v>2</v>
      </c>
      <c r="BP6" s="117">
        <f>IF(Q6=0,"",IF(BO6=0,"",(BO6/Q6)))</f>
        <v>0.11764705882353</v>
      </c>
      <c r="BQ6" s="118">
        <v>1</v>
      </c>
      <c r="BR6" s="119">
        <f>IFERROR(BQ6/BO6,"-")</f>
        <v>0.5</v>
      </c>
      <c r="BS6" s="120">
        <v>5000</v>
      </c>
      <c r="BT6" s="121">
        <f>IFERROR(BS6/BO6,"-")</f>
        <v>2500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23000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158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56</v>
      </c>
      <c r="M7" s="79">
        <v>34</v>
      </c>
      <c r="N7" s="79">
        <v>32</v>
      </c>
      <c r="O7" s="88">
        <v>12</v>
      </c>
      <c r="P7" s="89">
        <v>0</v>
      </c>
      <c r="Q7" s="90">
        <f>O7+P7</f>
        <v>12</v>
      </c>
      <c r="R7" s="80">
        <f>IFERROR(Q7/N7,"-")</f>
        <v>0.375</v>
      </c>
      <c r="S7" s="79">
        <v>3</v>
      </c>
      <c r="T7" s="79">
        <v>2</v>
      </c>
      <c r="U7" s="80">
        <f>IFERROR(T7/(Q7),"-")</f>
        <v>0.16666666666667</v>
      </c>
      <c r="V7" s="81"/>
      <c r="W7" s="82">
        <v>5</v>
      </c>
      <c r="X7" s="80">
        <f>IF(Q7=0,"-",W7/Q7)</f>
        <v>0.41666666666667</v>
      </c>
      <c r="Y7" s="181">
        <v>151500</v>
      </c>
      <c r="Z7" s="182">
        <f>IFERROR(Y7/Q7,"-")</f>
        <v>12625</v>
      </c>
      <c r="AA7" s="182">
        <f>IFERROR(Y7/W7,"-")</f>
        <v>30300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0.33333333333333</v>
      </c>
      <c r="BH7" s="109">
        <v>3</v>
      </c>
      <c r="BI7" s="111">
        <f>IFERROR(BH7/BF7,"-")</f>
        <v>0.75</v>
      </c>
      <c r="BJ7" s="112">
        <v>59500</v>
      </c>
      <c r="BK7" s="113">
        <f>IFERROR(BJ7/BF7,"-")</f>
        <v>14875</v>
      </c>
      <c r="BL7" s="114">
        <v>2</v>
      </c>
      <c r="BM7" s="114"/>
      <c r="BN7" s="114">
        <v>1</v>
      </c>
      <c r="BO7" s="116">
        <v>4</v>
      </c>
      <c r="BP7" s="117">
        <f>IF(Q7=0,"",IF(BO7=0,"",(BO7/Q7)))</f>
        <v>0.33333333333333</v>
      </c>
      <c r="BQ7" s="118">
        <v>2</v>
      </c>
      <c r="BR7" s="119">
        <f>IFERROR(BQ7/BO7,"-")</f>
        <v>0.5</v>
      </c>
      <c r="BS7" s="120">
        <v>77000</v>
      </c>
      <c r="BT7" s="121">
        <f>IFERROR(BS7/BO7,"-")</f>
        <v>19250</v>
      </c>
      <c r="BU7" s="122"/>
      <c r="BV7" s="122">
        <v>1</v>
      </c>
      <c r="BW7" s="122">
        <v>1</v>
      </c>
      <c r="BX7" s="123">
        <v>1</v>
      </c>
      <c r="BY7" s="124">
        <f>IF(Q7=0,"",IF(BX7=0,"",(BX7/Q7)))</f>
        <v>0.083333333333333</v>
      </c>
      <c r="BZ7" s="125">
        <v>1</v>
      </c>
      <c r="CA7" s="126">
        <f>IFERROR(BZ7/BX7,"-")</f>
        <v>1</v>
      </c>
      <c r="CB7" s="127">
        <v>15000</v>
      </c>
      <c r="CC7" s="128">
        <f>IFERROR(CB7/BX7,"-")</f>
        <v>15000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5</v>
      </c>
      <c r="CQ7" s="138">
        <v>151500</v>
      </c>
      <c r="CR7" s="138">
        <v>71000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0.67083333333333</v>
      </c>
      <c r="B8" s="184" t="s">
        <v>159</v>
      </c>
      <c r="C8" s="184" t="s">
        <v>58</v>
      </c>
      <c r="D8" s="184" t="s">
        <v>160</v>
      </c>
      <c r="E8" s="184" t="s">
        <v>161</v>
      </c>
      <c r="F8" s="184" t="s">
        <v>162</v>
      </c>
      <c r="G8" s="184" t="s">
        <v>61</v>
      </c>
      <c r="H8" s="87" t="s">
        <v>163</v>
      </c>
      <c r="I8" s="87" t="s">
        <v>164</v>
      </c>
      <c r="J8" s="87" t="s">
        <v>165</v>
      </c>
      <c r="K8" s="176">
        <v>240000</v>
      </c>
      <c r="L8" s="79">
        <v>37</v>
      </c>
      <c r="M8" s="79">
        <v>0</v>
      </c>
      <c r="N8" s="79">
        <v>187</v>
      </c>
      <c r="O8" s="88">
        <v>13</v>
      </c>
      <c r="P8" s="89">
        <v>0</v>
      </c>
      <c r="Q8" s="90">
        <f>O8+P8</f>
        <v>13</v>
      </c>
      <c r="R8" s="80">
        <f>IFERROR(Q8/N8,"-")</f>
        <v>0.06951871657754</v>
      </c>
      <c r="S8" s="79">
        <v>0</v>
      </c>
      <c r="T8" s="79">
        <v>4</v>
      </c>
      <c r="U8" s="80">
        <f>IFERROR(T8/(Q8),"-")</f>
        <v>0.30769230769231</v>
      </c>
      <c r="V8" s="81">
        <f>IFERROR(K8/SUM(Q8:Q11),"-")</f>
        <v>4897.9591836735</v>
      </c>
      <c r="W8" s="82">
        <v>1</v>
      </c>
      <c r="X8" s="80">
        <f>IF(Q8=0,"-",W8/Q8)</f>
        <v>0.076923076923077</v>
      </c>
      <c r="Y8" s="181">
        <v>45000</v>
      </c>
      <c r="Z8" s="182">
        <f>IFERROR(Y8/Q8,"-")</f>
        <v>3461.5384615385</v>
      </c>
      <c r="AA8" s="182">
        <f>IFERROR(Y8/W8,"-")</f>
        <v>45000</v>
      </c>
      <c r="AB8" s="176">
        <f>SUM(Y8:Y11)-SUM(K8:K11)</f>
        <v>-79000</v>
      </c>
      <c r="AC8" s="83">
        <f>SUM(Y8:Y11)/SUM(K8:K11)</f>
        <v>0.67083333333333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0.076923076923077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8</v>
      </c>
      <c r="BP8" s="117">
        <f>IF(Q8=0,"",IF(BO8=0,"",(BO8/Q8)))</f>
        <v>0.61538461538462</v>
      </c>
      <c r="BQ8" s="118">
        <v>1</v>
      </c>
      <c r="BR8" s="119">
        <f>IFERROR(BQ8/BO8,"-")</f>
        <v>0.125</v>
      </c>
      <c r="BS8" s="120">
        <v>45000</v>
      </c>
      <c r="BT8" s="121">
        <f>IFERROR(BS8/BO8,"-")</f>
        <v>5625</v>
      </c>
      <c r="BU8" s="122"/>
      <c r="BV8" s="122"/>
      <c r="BW8" s="122">
        <v>1</v>
      </c>
      <c r="BX8" s="123">
        <v>4</v>
      </c>
      <c r="BY8" s="124">
        <f>IF(Q8=0,"",IF(BX8=0,"",(BX8/Q8)))</f>
        <v>0.30769230769231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45000</v>
      </c>
      <c r="CR8" s="138">
        <v>45000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166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99</v>
      </c>
      <c r="M9" s="79">
        <v>45</v>
      </c>
      <c r="N9" s="79">
        <v>22</v>
      </c>
      <c r="O9" s="88">
        <v>10</v>
      </c>
      <c r="P9" s="89">
        <v>0</v>
      </c>
      <c r="Q9" s="90">
        <f>O9+P9</f>
        <v>10</v>
      </c>
      <c r="R9" s="80">
        <f>IFERROR(Q9/N9,"-")</f>
        <v>0.45454545454545</v>
      </c>
      <c r="S9" s="79">
        <v>0</v>
      </c>
      <c r="T9" s="79">
        <v>2</v>
      </c>
      <c r="U9" s="80">
        <f>IFERROR(T9/(Q9),"-")</f>
        <v>0.2</v>
      </c>
      <c r="V9" s="81"/>
      <c r="W9" s="82">
        <v>2</v>
      </c>
      <c r="X9" s="80">
        <f>IF(Q9=0,"-",W9/Q9)</f>
        <v>0.2</v>
      </c>
      <c r="Y9" s="181">
        <v>20000</v>
      </c>
      <c r="Z9" s="182">
        <f>IFERROR(Y9/Q9,"-")</f>
        <v>2000</v>
      </c>
      <c r="AA9" s="182">
        <f>IFERROR(Y9/W9,"-")</f>
        <v>10000</v>
      </c>
      <c r="AB9" s="176"/>
      <c r="AC9" s="83"/>
      <c r="AD9" s="77"/>
      <c r="AE9" s="91">
        <v>1</v>
      </c>
      <c r="AF9" s="92">
        <f>IF(Q9=0,"",IF(AE9=0,"",(AE9/Q9)))</f>
        <v>0.1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4</v>
      </c>
      <c r="BP9" s="117">
        <f>IF(Q9=0,"",IF(BO9=0,"",(BO9/Q9)))</f>
        <v>0.4</v>
      </c>
      <c r="BQ9" s="118">
        <v>2</v>
      </c>
      <c r="BR9" s="119">
        <f>IFERROR(BQ9/BO9,"-")</f>
        <v>0.5</v>
      </c>
      <c r="BS9" s="120">
        <v>4500</v>
      </c>
      <c r="BT9" s="121">
        <f>IFERROR(BS9/BO9,"-")</f>
        <v>1125</v>
      </c>
      <c r="BU9" s="122">
        <v>2</v>
      </c>
      <c r="BV9" s="122"/>
      <c r="BW9" s="122"/>
      <c r="BX9" s="123">
        <v>4</v>
      </c>
      <c r="BY9" s="124">
        <f>IF(Q9=0,"",IF(BX9=0,"",(BX9/Q9)))</f>
        <v>0.4</v>
      </c>
      <c r="BZ9" s="125">
        <v>1</v>
      </c>
      <c r="CA9" s="126">
        <f>IFERROR(BZ9/BX9,"-")</f>
        <v>0.25</v>
      </c>
      <c r="CB9" s="127">
        <v>17000</v>
      </c>
      <c r="CC9" s="128">
        <f>IFERROR(CB9/BX9,"-")</f>
        <v>4250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20000</v>
      </c>
      <c r="CR9" s="138">
        <v>17000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167</v>
      </c>
      <c r="C10" s="184" t="s">
        <v>58</v>
      </c>
      <c r="D10" s="184" t="s">
        <v>160</v>
      </c>
      <c r="E10" s="184" t="s">
        <v>168</v>
      </c>
      <c r="F10" s="184" t="s">
        <v>169</v>
      </c>
      <c r="G10" s="184" t="s">
        <v>61</v>
      </c>
      <c r="H10" s="87" t="s">
        <v>163</v>
      </c>
      <c r="I10" s="87" t="s">
        <v>164</v>
      </c>
      <c r="J10" s="87"/>
      <c r="K10" s="176"/>
      <c r="L10" s="79">
        <v>32</v>
      </c>
      <c r="M10" s="79">
        <v>0</v>
      </c>
      <c r="N10" s="79">
        <v>123</v>
      </c>
      <c r="O10" s="88">
        <v>12</v>
      </c>
      <c r="P10" s="89">
        <v>3</v>
      </c>
      <c r="Q10" s="90">
        <f>O10+P10</f>
        <v>15</v>
      </c>
      <c r="R10" s="80">
        <f>IFERROR(Q10/N10,"-")</f>
        <v>0.1219512195122</v>
      </c>
      <c r="S10" s="79">
        <v>0</v>
      </c>
      <c r="T10" s="79">
        <v>4</v>
      </c>
      <c r="U10" s="80">
        <f>IFERROR(T10/(Q10),"-")</f>
        <v>0.26666666666667</v>
      </c>
      <c r="V10" s="81"/>
      <c r="W10" s="82">
        <v>4</v>
      </c>
      <c r="X10" s="80">
        <f>IF(Q10=0,"-",W10/Q10)</f>
        <v>0.26666666666667</v>
      </c>
      <c r="Y10" s="181">
        <v>91000</v>
      </c>
      <c r="Z10" s="182">
        <f>IFERROR(Y10/Q10,"-")</f>
        <v>6066.6666666667</v>
      </c>
      <c r="AA10" s="182">
        <f>IFERROR(Y10/W10,"-")</f>
        <v>22750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0.066666666666667</v>
      </c>
      <c r="AP10" s="97">
        <v>1</v>
      </c>
      <c r="AQ10" s="99">
        <f>IFERROR(AP10/AN10,"-")</f>
        <v>1</v>
      </c>
      <c r="AR10" s="100">
        <v>8000</v>
      </c>
      <c r="AS10" s="101">
        <f>IFERROR(AR10/AN10,"-")</f>
        <v>8000</v>
      </c>
      <c r="AT10" s="102"/>
      <c r="AU10" s="102">
        <v>1</v>
      </c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0.26666666666667</v>
      </c>
      <c r="BH10" s="109">
        <v>1</v>
      </c>
      <c r="BI10" s="111">
        <f>IFERROR(BH10/BF10,"-")</f>
        <v>0.25</v>
      </c>
      <c r="BJ10" s="112">
        <v>70000</v>
      </c>
      <c r="BK10" s="113">
        <f>IFERROR(BJ10/BF10,"-")</f>
        <v>17500</v>
      </c>
      <c r="BL10" s="114"/>
      <c r="BM10" s="114"/>
      <c r="BN10" s="114">
        <v>1</v>
      </c>
      <c r="BO10" s="116">
        <v>5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4</v>
      </c>
      <c r="BY10" s="124">
        <f>IF(Q10=0,"",IF(BX10=0,"",(BX10/Q10)))</f>
        <v>0.26666666666667</v>
      </c>
      <c r="BZ10" s="125">
        <v>2</v>
      </c>
      <c r="CA10" s="126">
        <f>IFERROR(BZ10/BX10,"-")</f>
        <v>0.5</v>
      </c>
      <c r="CB10" s="127">
        <v>13000</v>
      </c>
      <c r="CC10" s="128">
        <f>IFERROR(CB10/BX10,"-")</f>
        <v>3250</v>
      </c>
      <c r="CD10" s="129">
        <v>2</v>
      </c>
      <c r="CE10" s="129"/>
      <c r="CF10" s="129"/>
      <c r="CG10" s="130">
        <v>1</v>
      </c>
      <c r="CH10" s="131">
        <f>IF(Q10=0,"",IF(CG10=0,"",(CG10/Q10)))</f>
        <v>0.066666666666667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4</v>
      </c>
      <c r="CQ10" s="138">
        <v>91000</v>
      </c>
      <c r="CR10" s="138">
        <v>70000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170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108</v>
      </c>
      <c r="M11" s="79">
        <v>47</v>
      </c>
      <c r="N11" s="79">
        <v>20</v>
      </c>
      <c r="O11" s="88">
        <v>11</v>
      </c>
      <c r="P11" s="89">
        <v>0</v>
      </c>
      <c r="Q11" s="90">
        <f>O11+P11</f>
        <v>11</v>
      </c>
      <c r="R11" s="80">
        <f>IFERROR(Q11/N11,"-")</f>
        <v>0.55</v>
      </c>
      <c r="S11" s="79">
        <v>4</v>
      </c>
      <c r="T11" s="79">
        <v>1</v>
      </c>
      <c r="U11" s="80">
        <f>IFERROR(T11/(Q11),"-")</f>
        <v>0.090909090909091</v>
      </c>
      <c r="V11" s="81"/>
      <c r="W11" s="82">
        <v>1</v>
      </c>
      <c r="X11" s="80">
        <f>IF(Q11=0,"-",W11/Q11)</f>
        <v>0.090909090909091</v>
      </c>
      <c r="Y11" s="181">
        <v>5000</v>
      </c>
      <c r="Z11" s="182">
        <f>IFERROR(Y11/Q11,"-")</f>
        <v>454.54545454545</v>
      </c>
      <c r="AA11" s="182">
        <f>IFERROR(Y11/W11,"-")</f>
        <v>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0.18181818181818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0.090909090909091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0.18181818181818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0.36363636363636</v>
      </c>
      <c r="BQ11" s="118">
        <v>1</v>
      </c>
      <c r="BR11" s="119">
        <f>IFERROR(BQ11/BO11,"-")</f>
        <v>0.25</v>
      </c>
      <c r="BS11" s="120">
        <v>5000</v>
      </c>
      <c r="BT11" s="121">
        <f>IFERROR(BS11/BO11,"-")</f>
        <v>1250</v>
      </c>
      <c r="BU11" s="122">
        <v>1</v>
      </c>
      <c r="BV11" s="122"/>
      <c r="BW11" s="122"/>
      <c r="BX11" s="123">
        <v>1</v>
      </c>
      <c r="BY11" s="124">
        <f>IF(Q11=0,"",IF(BX11=0,"",(BX11/Q11)))</f>
        <v>0.090909090909091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0.090909090909091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5000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0.12307692307692</v>
      </c>
      <c r="B12" s="184" t="s">
        <v>171</v>
      </c>
      <c r="C12" s="184" t="s">
        <v>172</v>
      </c>
      <c r="D12" s="184" t="s">
        <v>173</v>
      </c>
      <c r="E12" s="184" t="s">
        <v>174</v>
      </c>
      <c r="F12" s="184"/>
      <c r="G12" s="184" t="s">
        <v>175</v>
      </c>
      <c r="H12" s="87" t="s">
        <v>176</v>
      </c>
      <c r="I12" s="87" t="s">
        <v>177</v>
      </c>
      <c r="J12" s="87" t="s">
        <v>165</v>
      </c>
      <c r="K12" s="176">
        <v>65000</v>
      </c>
      <c r="L12" s="79">
        <v>2</v>
      </c>
      <c r="M12" s="79">
        <v>0</v>
      </c>
      <c r="N12" s="79">
        <v>14</v>
      </c>
      <c r="O12" s="88">
        <v>2</v>
      </c>
      <c r="P12" s="89">
        <v>0</v>
      </c>
      <c r="Q12" s="90">
        <f>O12+P12</f>
        <v>2</v>
      </c>
      <c r="R12" s="80">
        <f>IFERROR(Q12/N12,"-")</f>
        <v>0.14285714285714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10833.333333333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-57000</v>
      </c>
      <c r="AC12" s="83">
        <f>SUM(Y12:Y13)/SUM(K12:K13)</f>
        <v>0.12307692307692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178</v>
      </c>
      <c r="C13" s="184" t="s">
        <v>172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35</v>
      </c>
      <c r="M13" s="79">
        <v>17</v>
      </c>
      <c r="N13" s="79">
        <v>12</v>
      </c>
      <c r="O13" s="88">
        <v>4</v>
      </c>
      <c r="P13" s="89">
        <v>0</v>
      </c>
      <c r="Q13" s="90">
        <f>O13+P13</f>
        <v>4</v>
      </c>
      <c r="R13" s="80">
        <f>IFERROR(Q13/N13,"-")</f>
        <v>0.33333333333333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0.25</v>
      </c>
      <c r="Y13" s="181">
        <v>8000</v>
      </c>
      <c r="Z13" s="182">
        <f>IFERROR(Y13/Q13,"-")</f>
        <v>2000</v>
      </c>
      <c r="AA13" s="182">
        <f>IFERROR(Y13/W13,"-")</f>
        <v>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0.5</v>
      </c>
      <c r="BZ13" s="125">
        <v>1</v>
      </c>
      <c r="CA13" s="126">
        <f>IFERROR(BZ13/BX13,"-")</f>
        <v>0.5</v>
      </c>
      <c r="CB13" s="127">
        <v>8000</v>
      </c>
      <c r="CC13" s="128">
        <f>IFERROR(CB13/BX13,"-")</f>
        <v>4000</v>
      </c>
      <c r="CD13" s="129"/>
      <c r="CE13" s="129">
        <v>1</v>
      </c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8000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6.6666666666667</v>
      </c>
      <c r="B14" s="184" t="s">
        <v>179</v>
      </c>
      <c r="C14" s="184" t="s">
        <v>172</v>
      </c>
      <c r="D14" s="184" t="s">
        <v>180</v>
      </c>
      <c r="E14" s="184" t="s">
        <v>181</v>
      </c>
      <c r="F14" s="184"/>
      <c r="G14" s="184" t="s">
        <v>175</v>
      </c>
      <c r="H14" s="87" t="s">
        <v>182</v>
      </c>
      <c r="I14" s="87" t="s">
        <v>177</v>
      </c>
      <c r="J14" s="87" t="s">
        <v>183</v>
      </c>
      <c r="K14" s="176">
        <v>75000</v>
      </c>
      <c r="L14" s="79">
        <v>20</v>
      </c>
      <c r="M14" s="79">
        <v>0</v>
      </c>
      <c r="N14" s="79">
        <v>52</v>
      </c>
      <c r="O14" s="88">
        <v>13</v>
      </c>
      <c r="P14" s="89">
        <v>0</v>
      </c>
      <c r="Q14" s="90">
        <f>O14+P14</f>
        <v>13</v>
      </c>
      <c r="R14" s="80">
        <f>IFERROR(Q14/N14,"-")</f>
        <v>0.25</v>
      </c>
      <c r="S14" s="79">
        <v>0</v>
      </c>
      <c r="T14" s="79">
        <v>1</v>
      </c>
      <c r="U14" s="80">
        <f>IFERROR(T14/(Q14),"-")</f>
        <v>0.076923076923077</v>
      </c>
      <c r="V14" s="81">
        <f>IFERROR(K14/SUM(Q14:Q15),"-")</f>
        <v>1595.7446808511</v>
      </c>
      <c r="W14" s="82">
        <v>3</v>
      </c>
      <c r="X14" s="80">
        <f>IF(Q14=0,"-",W14/Q14)</f>
        <v>0.23076923076923</v>
      </c>
      <c r="Y14" s="181">
        <v>64000</v>
      </c>
      <c r="Z14" s="182">
        <f>IFERROR(Y14/Q14,"-")</f>
        <v>4923.0769230769</v>
      </c>
      <c r="AA14" s="182">
        <f>IFERROR(Y14/W14,"-")</f>
        <v>21333.333333333</v>
      </c>
      <c r="AB14" s="176">
        <f>SUM(Y14:Y15)-SUM(K14:K15)</f>
        <v>425000</v>
      </c>
      <c r="AC14" s="83">
        <f>SUM(Y14:Y15)/SUM(K14:K15)</f>
        <v>6.6666666666667</v>
      </c>
      <c r="AD14" s="77"/>
      <c r="AE14" s="91">
        <v>1</v>
      </c>
      <c r="AF14" s="92">
        <f>IF(Q14=0,"",IF(AE14=0,"",(AE14/Q14)))</f>
        <v>0.076923076923077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</v>
      </c>
      <c r="AO14" s="98">
        <f>IF(Q14=0,"",IF(AN14=0,"",(AN14/Q14)))</f>
        <v>0.076923076923077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2</v>
      </c>
      <c r="AX14" s="104">
        <f>IF(Q14=0,"",IF(AW14=0,"",(AW14/Q14)))</f>
        <v>0.15384615384615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6</v>
      </c>
      <c r="BG14" s="110">
        <f>IF(Q14=0,"",IF(BF14=0,"",(BF14/Q14)))</f>
        <v>0.46153846153846</v>
      </c>
      <c r="BH14" s="109">
        <v>2</v>
      </c>
      <c r="BI14" s="111">
        <f>IFERROR(BH14/BF14,"-")</f>
        <v>0.33333333333333</v>
      </c>
      <c r="BJ14" s="112">
        <v>20000</v>
      </c>
      <c r="BK14" s="113">
        <f>IFERROR(BJ14/BF14,"-")</f>
        <v>3333.3333333333</v>
      </c>
      <c r="BL14" s="114">
        <v>1</v>
      </c>
      <c r="BM14" s="114"/>
      <c r="BN14" s="114">
        <v>1</v>
      </c>
      <c r="BO14" s="116">
        <v>2</v>
      </c>
      <c r="BP14" s="117">
        <f>IF(Q14=0,"",IF(BO14=0,"",(BO14/Q14)))</f>
        <v>0.15384615384615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0.076923076923077</v>
      </c>
      <c r="BZ14" s="125">
        <v>1</v>
      </c>
      <c r="CA14" s="126">
        <f>IFERROR(BZ14/BX14,"-")</f>
        <v>1</v>
      </c>
      <c r="CB14" s="127">
        <v>44000</v>
      </c>
      <c r="CC14" s="128">
        <f>IFERROR(CB14/BX14,"-")</f>
        <v>44000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64000</v>
      </c>
      <c r="CR14" s="138">
        <v>44000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184</v>
      </c>
      <c r="C15" s="184" t="s">
        <v>172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125</v>
      </c>
      <c r="M15" s="79">
        <v>85</v>
      </c>
      <c r="N15" s="79">
        <v>39</v>
      </c>
      <c r="O15" s="88">
        <v>34</v>
      </c>
      <c r="P15" s="89">
        <v>0</v>
      </c>
      <c r="Q15" s="90">
        <f>O15+P15</f>
        <v>34</v>
      </c>
      <c r="R15" s="80">
        <f>IFERROR(Q15/N15,"-")</f>
        <v>0.87179487179487</v>
      </c>
      <c r="S15" s="79">
        <v>6</v>
      </c>
      <c r="T15" s="79">
        <v>7</v>
      </c>
      <c r="U15" s="80">
        <f>IFERROR(T15/(Q15),"-")</f>
        <v>0.20588235294118</v>
      </c>
      <c r="V15" s="81"/>
      <c r="W15" s="82">
        <v>9</v>
      </c>
      <c r="X15" s="80">
        <f>IF(Q15=0,"-",W15/Q15)</f>
        <v>0.26470588235294</v>
      </c>
      <c r="Y15" s="181">
        <v>436000</v>
      </c>
      <c r="Z15" s="182">
        <f>IFERROR(Y15/Q15,"-")</f>
        <v>12823.529411765</v>
      </c>
      <c r="AA15" s="182">
        <f>IFERROR(Y15/W15,"-")</f>
        <v>48444.444444444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3</v>
      </c>
      <c r="AO15" s="98">
        <f>IF(Q15=0,"",IF(AN15=0,"",(AN15/Q15)))</f>
        <v>0.088235294117647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4</v>
      </c>
      <c r="AX15" s="104">
        <f>IF(Q15=0,"",IF(AW15=0,"",(AW15/Q15)))</f>
        <v>0.11764705882353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7</v>
      </c>
      <c r="BG15" s="110">
        <f>IF(Q15=0,"",IF(BF15=0,"",(BF15/Q15)))</f>
        <v>0.20588235294118</v>
      </c>
      <c r="BH15" s="109">
        <v>2</v>
      </c>
      <c r="BI15" s="111">
        <f>IFERROR(BH15/BF15,"-")</f>
        <v>0.28571428571429</v>
      </c>
      <c r="BJ15" s="112">
        <v>6000</v>
      </c>
      <c r="BK15" s="113">
        <f>IFERROR(BJ15/BF15,"-")</f>
        <v>857.14285714286</v>
      </c>
      <c r="BL15" s="114">
        <v>2</v>
      </c>
      <c r="BM15" s="114"/>
      <c r="BN15" s="114"/>
      <c r="BO15" s="116">
        <v>14</v>
      </c>
      <c r="BP15" s="117">
        <f>IF(Q15=0,"",IF(BO15=0,"",(BO15/Q15)))</f>
        <v>0.41176470588235</v>
      </c>
      <c r="BQ15" s="118">
        <v>4</v>
      </c>
      <c r="BR15" s="119">
        <f>IFERROR(BQ15/BO15,"-")</f>
        <v>0.28571428571429</v>
      </c>
      <c r="BS15" s="120">
        <v>142500</v>
      </c>
      <c r="BT15" s="121">
        <f>IFERROR(BS15/BO15,"-")</f>
        <v>10178.571428571</v>
      </c>
      <c r="BU15" s="122">
        <v>1</v>
      </c>
      <c r="BV15" s="122"/>
      <c r="BW15" s="122">
        <v>3</v>
      </c>
      <c r="BX15" s="123">
        <v>3</v>
      </c>
      <c r="BY15" s="124">
        <f>IF(Q15=0,"",IF(BX15=0,"",(BX15/Q15)))</f>
        <v>0.088235294117647</v>
      </c>
      <c r="BZ15" s="125">
        <v>2</v>
      </c>
      <c r="CA15" s="126">
        <f>IFERROR(BZ15/BX15,"-")</f>
        <v>0.66666666666667</v>
      </c>
      <c r="CB15" s="127">
        <v>188000</v>
      </c>
      <c r="CC15" s="128">
        <f>IFERROR(CB15/BX15,"-")</f>
        <v>62666.666666667</v>
      </c>
      <c r="CD15" s="129">
        <v>1</v>
      </c>
      <c r="CE15" s="129"/>
      <c r="CF15" s="129">
        <v>1</v>
      </c>
      <c r="CG15" s="130">
        <v>3</v>
      </c>
      <c r="CH15" s="131">
        <f>IF(Q15=0,"",IF(CG15=0,"",(CG15/Q15)))</f>
        <v>0.088235294117647</v>
      </c>
      <c r="CI15" s="132">
        <v>3</v>
      </c>
      <c r="CJ15" s="133">
        <f>IFERROR(CI15/CG15,"-")</f>
        <v>1</v>
      </c>
      <c r="CK15" s="134">
        <v>265000</v>
      </c>
      <c r="CL15" s="135">
        <f>IFERROR(CK15/CG15,"-")</f>
        <v>88333.333333333</v>
      </c>
      <c r="CM15" s="136"/>
      <c r="CN15" s="136"/>
      <c r="CO15" s="136">
        <v>3</v>
      </c>
      <c r="CP15" s="137">
        <v>9</v>
      </c>
      <c r="CQ15" s="138">
        <v>436000</v>
      </c>
      <c r="CR15" s="138">
        <v>185000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2.88</v>
      </c>
      <c r="B16" s="184" t="s">
        <v>185</v>
      </c>
      <c r="C16" s="184" t="s">
        <v>172</v>
      </c>
      <c r="D16" s="184" t="s">
        <v>186</v>
      </c>
      <c r="E16" s="184" t="s">
        <v>187</v>
      </c>
      <c r="F16" s="184"/>
      <c r="G16" s="184" t="s">
        <v>175</v>
      </c>
      <c r="H16" s="87" t="s">
        <v>188</v>
      </c>
      <c r="I16" s="87" t="s">
        <v>189</v>
      </c>
      <c r="J16" s="87" t="s">
        <v>183</v>
      </c>
      <c r="K16" s="176">
        <v>75000</v>
      </c>
      <c r="L16" s="79">
        <v>58</v>
      </c>
      <c r="M16" s="79">
        <v>0</v>
      </c>
      <c r="N16" s="79">
        <v>210</v>
      </c>
      <c r="O16" s="88">
        <v>28</v>
      </c>
      <c r="P16" s="89">
        <v>0</v>
      </c>
      <c r="Q16" s="90">
        <f>O16+P16</f>
        <v>28</v>
      </c>
      <c r="R16" s="80">
        <f>IFERROR(Q16/N16,"-")</f>
        <v>0.13333333333333</v>
      </c>
      <c r="S16" s="79">
        <v>4</v>
      </c>
      <c r="T16" s="79">
        <v>6</v>
      </c>
      <c r="U16" s="80">
        <f>IFERROR(T16/(Q16),"-")</f>
        <v>0.21428571428571</v>
      </c>
      <c r="V16" s="81">
        <f>IFERROR(K16/SUM(Q16:Q17),"-")</f>
        <v>2027.027027027</v>
      </c>
      <c r="W16" s="82">
        <v>2</v>
      </c>
      <c r="X16" s="80">
        <f>IF(Q16=0,"-",W16/Q16)</f>
        <v>0.071428571428571</v>
      </c>
      <c r="Y16" s="181">
        <v>8000</v>
      </c>
      <c r="Z16" s="182">
        <f>IFERROR(Y16/Q16,"-")</f>
        <v>285.71428571429</v>
      </c>
      <c r="AA16" s="182">
        <f>IFERROR(Y16/W16,"-")</f>
        <v>4000</v>
      </c>
      <c r="AB16" s="176">
        <f>SUM(Y16:Y17)-SUM(K16:K17)</f>
        <v>141000</v>
      </c>
      <c r="AC16" s="83">
        <f>SUM(Y16:Y17)/SUM(K16:K17)</f>
        <v>2.88</v>
      </c>
      <c r="AD16" s="77"/>
      <c r="AE16" s="91">
        <v>2</v>
      </c>
      <c r="AF16" s="92">
        <f>IF(Q16=0,"",IF(AE16=0,"",(AE16/Q16)))</f>
        <v>0.071428571428571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2</v>
      </c>
      <c r="AO16" s="98">
        <f>IF(Q16=0,"",IF(AN16=0,"",(AN16/Q16)))</f>
        <v>0.071428571428571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2</v>
      </c>
      <c r="AX16" s="104">
        <f>IF(Q16=0,"",IF(AW16=0,"",(AW16/Q16)))</f>
        <v>0.071428571428571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8</v>
      </c>
      <c r="BG16" s="110">
        <f>IF(Q16=0,"",IF(BF16=0,"",(BF16/Q16)))</f>
        <v>0.28571428571429</v>
      </c>
      <c r="BH16" s="109">
        <v>1</v>
      </c>
      <c r="BI16" s="111">
        <f>IFERROR(BH16/BF16,"-")</f>
        <v>0.125</v>
      </c>
      <c r="BJ16" s="112">
        <v>3000</v>
      </c>
      <c r="BK16" s="113">
        <f>IFERROR(BJ16/BF16,"-")</f>
        <v>375</v>
      </c>
      <c r="BL16" s="114">
        <v>1</v>
      </c>
      <c r="BM16" s="114"/>
      <c r="BN16" s="114"/>
      <c r="BO16" s="116">
        <v>6</v>
      </c>
      <c r="BP16" s="117">
        <f>IF(Q16=0,"",IF(BO16=0,"",(BO16/Q16)))</f>
        <v>0.21428571428571</v>
      </c>
      <c r="BQ16" s="118">
        <v>1</v>
      </c>
      <c r="BR16" s="119">
        <f>IFERROR(BQ16/BO16,"-")</f>
        <v>0.16666666666667</v>
      </c>
      <c r="BS16" s="120">
        <v>5000</v>
      </c>
      <c r="BT16" s="121">
        <f>IFERROR(BS16/BO16,"-")</f>
        <v>833.33333333333</v>
      </c>
      <c r="BU16" s="122">
        <v>1</v>
      </c>
      <c r="BV16" s="122"/>
      <c r="BW16" s="122"/>
      <c r="BX16" s="123">
        <v>6</v>
      </c>
      <c r="BY16" s="124">
        <f>IF(Q16=0,"",IF(BX16=0,"",(BX16/Q16)))</f>
        <v>0.21428571428571</v>
      </c>
      <c r="BZ16" s="125">
        <v>1</v>
      </c>
      <c r="CA16" s="126">
        <f>IFERROR(BZ16/BX16,"-")</f>
        <v>0.16666666666667</v>
      </c>
      <c r="CB16" s="127">
        <v>19000</v>
      </c>
      <c r="CC16" s="128">
        <f>IFERROR(CB16/BX16,"-")</f>
        <v>3166.6666666667</v>
      </c>
      <c r="CD16" s="129"/>
      <c r="CE16" s="129"/>
      <c r="CF16" s="129">
        <v>1</v>
      </c>
      <c r="CG16" s="130">
        <v>2</v>
      </c>
      <c r="CH16" s="131">
        <f>IF(Q16=0,"",IF(CG16=0,"",(CG16/Q16)))</f>
        <v>0.071428571428571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2</v>
      </c>
      <c r="CQ16" s="138">
        <v>8000</v>
      </c>
      <c r="CR16" s="138">
        <v>19000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190</v>
      </c>
      <c r="C17" s="184" t="s">
        <v>172</v>
      </c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89</v>
      </c>
      <c r="M17" s="79">
        <v>64</v>
      </c>
      <c r="N17" s="79">
        <v>17</v>
      </c>
      <c r="O17" s="88">
        <v>9</v>
      </c>
      <c r="P17" s="89">
        <v>0</v>
      </c>
      <c r="Q17" s="90">
        <f>O17+P17</f>
        <v>9</v>
      </c>
      <c r="R17" s="80">
        <f>IFERROR(Q17/N17,"-")</f>
        <v>0.52941176470588</v>
      </c>
      <c r="S17" s="79">
        <v>2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0.22222222222222</v>
      </c>
      <c r="Y17" s="181">
        <v>208000</v>
      </c>
      <c r="Z17" s="182">
        <f>IFERROR(Y17/Q17,"-")</f>
        <v>23111.111111111</v>
      </c>
      <c r="AA17" s="182">
        <f>IFERROR(Y17/W17,"-")</f>
        <v>104000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0.11111111111111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4</v>
      </c>
      <c r="BP17" s="117">
        <f>IF(Q17=0,"",IF(BO17=0,"",(BO17/Q17)))</f>
        <v>0.44444444444444</v>
      </c>
      <c r="BQ17" s="118">
        <v>2</v>
      </c>
      <c r="BR17" s="119">
        <f>IFERROR(BQ17/BO17,"-")</f>
        <v>0.5</v>
      </c>
      <c r="BS17" s="120">
        <v>208000</v>
      </c>
      <c r="BT17" s="121">
        <f>IFERROR(BS17/BO17,"-")</f>
        <v>52000</v>
      </c>
      <c r="BU17" s="122">
        <v>1</v>
      </c>
      <c r="BV17" s="122"/>
      <c r="BW17" s="122">
        <v>1</v>
      </c>
      <c r="BX17" s="123">
        <v>1</v>
      </c>
      <c r="BY17" s="124">
        <f>IF(Q17=0,"",IF(BX17=0,"",(BX17/Q17)))</f>
        <v>0.11111111111111</v>
      </c>
      <c r="BZ17" s="125">
        <v>1</v>
      </c>
      <c r="CA17" s="126">
        <f>IFERROR(BZ17/BX17,"-")</f>
        <v>1</v>
      </c>
      <c r="CB17" s="127">
        <v>49000</v>
      </c>
      <c r="CC17" s="128">
        <f>IFERROR(CB17/BX17,"-")</f>
        <v>49000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208000</v>
      </c>
      <c r="CR17" s="138">
        <v>205000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1.9803738317757</v>
      </c>
      <c r="B20" s="39"/>
      <c r="C20" s="39"/>
      <c r="D20" s="39"/>
      <c r="E20" s="39"/>
      <c r="F20" s="39"/>
      <c r="G20" s="39"/>
      <c r="H20" s="40" t="s">
        <v>191</v>
      </c>
      <c r="I20" s="40"/>
      <c r="J20" s="40"/>
      <c r="K20" s="179">
        <f>SUM(K6:K19)</f>
        <v>535000</v>
      </c>
      <c r="L20" s="41">
        <f>SUM(L6:L19)</f>
        <v>690</v>
      </c>
      <c r="M20" s="41">
        <f>SUM(M6:M19)</f>
        <v>292</v>
      </c>
      <c r="N20" s="41">
        <f>SUM(N6:N19)</f>
        <v>794</v>
      </c>
      <c r="O20" s="41">
        <f>SUM(O6:O19)</f>
        <v>165</v>
      </c>
      <c r="P20" s="41">
        <f>SUM(P6:P19)</f>
        <v>3</v>
      </c>
      <c r="Q20" s="41">
        <f>SUM(Q6:Q19)</f>
        <v>168</v>
      </c>
      <c r="R20" s="42">
        <f>IFERROR(Q20/N20,"-")</f>
        <v>0.21158690176322</v>
      </c>
      <c r="S20" s="76">
        <f>SUM(S6:S19)</f>
        <v>21</v>
      </c>
      <c r="T20" s="76">
        <f>SUM(T6:T19)</f>
        <v>30</v>
      </c>
      <c r="U20" s="42">
        <f>IFERROR(S20/Q20,"-")</f>
        <v>0.125</v>
      </c>
      <c r="V20" s="43">
        <f>IFERROR(K20/Q20,"-")</f>
        <v>3184.5238095238</v>
      </c>
      <c r="W20" s="44">
        <f>SUM(W6:W19)</f>
        <v>33</v>
      </c>
      <c r="X20" s="42">
        <f>IFERROR(W20/Q20,"-")</f>
        <v>0.19642857142857</v>
      </c>
      <c r="Y20" s="179">
        <f>SUM(Y6:Y19)</f>
        <v>1059500</v>
      </c>
      <c r="Z20" s="179">
        <f>IFERROR(Y20/Q20,"-")</f>
        <v>6306.5476190476</v>
      </c>
      <c r="AA20" s="179">
        <f>IFERROR(Y20/W20,"-")</f>
        <v>32106.060606061</v>
      </c>
      <c r="AB20" s="179">
        <f>Y20-K20</f>
        <v>524500</v>
      </c>
      <c r="AC20" s="45">
        <f>Y20/K20</f>
        <v>1.9803738317757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192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0.96</v>
      </c>
      <c r="B6" s="184" t="s">
        <v>193</v>
      </c>
      <c r="C6" s="184" t="s">
        <v>172</v>
      </c>
      <c r="D6" s="184" t="s">
        <v>194</v>
      </c>
      <c r="E6" s="184" t="s">
        <v>195</v>
      </c>
      <c r="F6" s="184" t="s">
        <v>196</v>
      </c>
      <c r="G6" s="184" t="s">
        <v>175</v>
      </c>
      <c r="H6" s="87" t="s">
        <v>197</v>
      </c>
      <c r="I6" s="87" t="s">
        <v>198</v>
      </c>
      <c r="J6" s="87" t="s">
        <v>199</v>
      </c>
      <c r="K6" s="176">
        <v>125000</v>
      </c>
      <c r="L6" s="79">
        <v>37</v>
      </c>
      <c r="M6" s="79">
        <v>0</v>
      </c>
      <c r="N6" s="79">
        <v>246</v>
      </c>
      <c r="O6" s="88">
        <v>26</v>
      </c>
      <c r="P6" s="89">
        <v>0</v>
      </c>
      <c r="Q6" s="90">
        <f>O6+P6</f>
        <v>26</v>
      </c>
      <c r="R6" s="80">
        <f>IFERROR(Q6/N6,"-")</f>
        <v>0.10569105691057</v>
      </c>
      <c r="S6" s="79">
        <v>3</v>
      </c>
      <c r="T6" s="79">
        <v>9</v>
      </c>
      <c r="U6" s="80">
        <f>IFERROR(T6/(Q6),"-")</f>
        <v>0.34615384615385</v>
      </c>
      <c r="V6" s="81">
        <f>IFERROR(K6/SUM(Q6:Q7),"-")</f>
        <v>976.5625</v>
      </c>
      <c r="W6" s="82">
        <v>2</v>
      </c>
      <c r="X6" s="80">
        <f>IF(Q6=0,"-",W6/Q6)</f>
        <v>0.076923076923077</v>
      </c>
      <c r="Y6" s="181">
        <v>18000</v>
      </c>
      <c r="Z6" s="182">
        <f>IFERROR(Y6/Q6,"-")</f>
        <v>692.30769230769</v>
      </c>
      <c r="AA6" s="182">
        <f>IFERROR(Y6/W6,"-")</f>
        <v>9000</v>
      </c>
      <c r="AB6" s="176">
        <f>SUM(Y6:Y7)-SUM(K6:K7)</f>
        <v>-5000</v>
      </c>
      <c r="AC6" s="83">
        <f>SUM(Y6:Y7)/SUM(K6:K7)</f>
        <v>0.96</v>
      </c>
      <c r="AD6" s="77"/>
      <c r="AE6" s="91">
        <v>1</v>
      </c>
      <c r="AF6" s="92">
        <f>IF(Q6=0,"",IF(AE6=0,"",(AE6/Q6)))</f>
        <v>0.038461538461538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16</v>
      </c>
      <c r="AO6" s="98">
        <f>IF(Q6=0,"",IF(AN6=0,"",(AN6/Q6)))</f>
        <v>0.61538461538462</v>
      </c>
      <c r="AP6" s="97">
        <v>1</v>
      </c>
      <c r="AQ6" s="99">
        <f>IFERROR(AP6/AN6,"-")</f>
        <v>0.0625</v>
      </c>
      <c r="AR6" s="100">
        <v>8000</v>
      </c>
      <c r="AS6" s="101">
        <f>IFERROR(AR6/AN6,"-")</f>
        <v>500</v>
      </c>
      <c r="AT6" s="102"/>
      <c r="AU6" s="102">
        <v>1</v>
      </c>
      <c r="AV6" s="102"/>
      <c r="AW6" s="103">
        <v>1</v>
      </c>
      <c r="AX6" s="104">
        <f>IF(Q6=0,"",IF(AW6=0,"",(AW6/Q6)))</f>
        <v>0.038461538461538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0.15384615384615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0.076923076923077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0.076923076923077</v>
      </c>
      <c r="BZ6" s="125">
        <v>1</v>
      </c>
      <c r="CA6" s="126">
        <f>IFERROR(BZ6/BX6,"-")</f>
        <v>0.5</v>
      </c>
      <c r="CB6" s="127">
        <v>10000</v>
      </c>
      <c r="CC6" s="128">
        <f>IFERROR(CB6/BX6,"-")</f>
        <v>5000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18000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200</v>
      </c>
      <c r="C7" s="184" t="s">
        <v>172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309</v>
      </c>
      <c r="M7" s="79">
        <v>222</v>
      </c>
      <c r="N7" s="79">
        <v>260</v>
      </c>
      <c r="O7" s="88">
        <v>100</v>
      </c>
      <c r="P7" s="89">
        <v>2</v>
      </c>
      <c r="Q7" s="90">
        <f>O7+P7</f>
        <v>102</v>
      </c>
      <c r="R7" s="80">
        <f>IFERROR(Q7/N7,"-")</f>
        <v>0.39230769230769</v>
      </c>
      <c r="S7" s="79">
        <v>3</v>
      </c>
      <c r="T7" s="79">
        <v>22</v>
      </c>
      <c r="U7" s="80">
        <f>IFERROR(T7/(Q7),"-")</f>
        <v>0.2156862745098</v>
      </c>
      <c r="V7" s="81"/>
      <c r="W7" s="82">
        <v>4</v>
      </c>
      <c r="X7" s="80">
        <f>IF(Q7=0,"-",W7/Q7)</f>
        <v>0.03921568627451</v>
      </c>
      <c r="Y7" s="181">
        <v>102000</v>
      </c>
      <c r="Z7" s="182">
        <f>IFERROR(Y7/Q7,"-")</f>
        <v>1000</v>
      </c>
      <c r="AA7" s="182">
        <f>IFERROR(Y7/W7,"-")</f>
        <v>25500</v>
      </c>
      <c r="AB7" s="176"/>
      <c r="AC7" s="83"/>
      <c r="AD7" s="77"/>
      <c r="AE7" s="91">
        <v>1</v>
      </c>
      <c r="AF7" s="92">
        <f>IF(Q7=0,"",IF(AE7=0,"",(AE7/Q7)))</f>
        <v>0.0098039215686275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36</v>
      </c>
      <c r="AO7" s="98">
        <f>IF(Q7=0,"",IF(AN7=0,"",(AN7/Q7)))</f>
        <v>0.35294117647059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12</v>
      </c>
      <c r="AX7" s="104">
        <f>IF(Q7=0,"",IF(AW7=0,"",(AW7/Q7)))</f>
        <v>0.11764705882353</v>
      </c>
      <c r="AY7" s="103">
        <v>2</v>
      </c>
      <c r="AZ7" s="105">
        <f>IFERROR(AY7/AW7,"-")</f>
        <v>0.16666666666667</v>
      </c>
      <c r="BA7" s="106">
        <v>13000</v>
      </c>
      <c r="BB7" s="107">
        <f>IFERROR(BA7/AW7,"-")</f>
        <v>1083.3333333333</v>
      </c>
      <c r="BC7" s="108">
        <v>2</v>
      </c>
      <c r="BD7" s="108"/>
      <c r="BE7" s="108"/>
      <c r="BF7" s="109">
        <v>20</v>
      </c>
      <c r="BG7" s="110">
        <f>IF(Q7=0,"",IF(BF7=0,"",(BF7/Q7)))</f>
        <v>0.19607843137255</v>
      </c>
      <c r="BH7" s="109">
        <v>2</v>
      </c>
      <c r="BI7" s="111">
        <f>IFERROR(BH7/BF7,"-")</f>
        <v>0.1</v>
      </c>
      <c r="BJ7" s="112">
        <v>31000</v>
      </c>
      <c r="BK7" s="113">
        <f>IFERROR(BJ7/BF7,"-")</f>
        <v>1550</v>
      </c>
      <c r="BL7" s="114"/>
      <c r="BM7" s="114">
        <v>1</v>
      </c>
      <c r="BN7" s="114">
        <v>1</v>
      </c>
      <c r="BO7" s="116">
        <v>27</v>
      </c>
      <c r="BP7" s="117">
        <f>IF(Q7=0,"",IF(BO7=0,"",(BO7/Q7)))</f>
        <v>0.26470588235294</v>
      </c>
      <c r="BQ7" s="118">
        <v>3</v>
      </c>
      <c r="BR7" s="119">
        <f>IFERROR(BQ7/BO7,"-")</f>
        <v>0.11111111111111</v>
      </c>
      <c r="BS7" s="120">
        <v>50000</v>
      </c>
      <c r="BT7" s="121">
        <f>IFERROR(BS7/BO7,"-")</f>
        <v>1851.8518518519</v>
      </c>
      <c r="BU7" s="122">
        <v>2</v>
      </c>
      <c r="BV7" s="122"/>
      <c r="BW7" s="122">
        <v>1</v>
      </c>
      <c r="BX7" s="123">
        <v>5</v>
      </c>
      <c r="BY7" s="124">
        <f>IF(Q7=0,"",IF(BX7=0,"",(BX7/Q7)))</f>
        <v>0.049019607843137</v>
      </c>
      <c r="BZ7" s="125">
        <v>1</v>
      </c>
      <c r="CA7" s="126">
        <f>IFERROR(BZ7/BX7,"-")</f>
        <v>0.2</v>
      </c>
      <c r="CB7" s="127">
        <v>5454000</v>
      </c>
      <c r="CC7" s="128">
        <f>IFERROR(CB7/BX7,"-")</f>
        <v>1090800</v>
      </c>
      <c r="CD7" s="129"/>
      <c r="CE7" s="129"/>
      <c r="CF7" s="129">
        <v>1</v>
      </c>
      <c r="CG7" s="130">
        <v>1</v>
      </c>
      <c r="CH7" s="131">
        <f>IF(Q7=0,"",IF(CG7=0,"",(CG7/Q7)))</f>
        <v>0.0098039215686275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102000</v>
      </c>
      <c r="CR7" s="138">
        <v>5454000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0.96</v>
      </c>
      <c r="B10" s="39"/>
      <c r="C10" s="39"/>
      <c r="D10" s="39"/>
      <c r="E10" s="39"/>
      <c r="F10" s="39"/>
      <c r="G10" s="39"/>
      <c r="H10" s="40" t="s">
        <v>201</v>
      </c>
      <c r="I10" s="40"/>
      <c r="J10" s="40"/>
      <c r="K10" s="179">
        <f>SUM(K6:K9)</f>
        <v>125000</v>
      </c>
      <c r="L10" s="41">
        <f>SUM(L6:L9)</f>
        <v>346</v>
      </c>
      <c r="M10" s="41">
        <f>SUM(M6:M9)</f>
        <v>222</v>
      </c>
      <c r="N10" s="41">
        <f>SUM(N6:N9)</f>
        <v>506</v>
      </c>
      <c r="O10" s="41">
        <f>SUM(O6:O9)</f>
        <v>126</v>
      </c>
      <c r="P10" s="41">
        <f>SUM(P6:P9)</f>
        <v>2</v>
      </c>
      <c r="Q10" s="41">
        <f>SUM(Q6:Q9)</f>
        <v>128</v>
      </c>
      <c r="R10" s="42">
        <f>IFERROR(Q10/N10,"-")</f>
        <v>0.25296442687747</v>
      </c>
      <c r="S10" s="76">
        <f>SUM(S6:S9)</f>
        <v>6</v>
      </c>
      <c r="T10" s="76">
        <f>SUM(T6:T9)</f>
        <v>31</v>
      </c>
      <c r="U10" s="42">
        <f>IFERROR(S10/Q10,"-")</f>
        <v>0.046875</v>
      </c>
      <c r="V10" s="43">
        <f>IFERROR(K10/Q10,"-")</f>
        <v>976.5625</v>
      </c>
      <c r="W10" s="44">
        <f>SUM(W6:W9)</f>
        <v>6</v>
      </c>
      <c r="X10" s="42">
        <f>IFERROR(W10/Q10,"-")</f>
        <v>0.046875</v>
      </c>
      <c r="Y10" s="179">
        <f>SUM(Y6:Y9)</f>
        <v>120000</v>
      </c>
      <c r="Z10" s="179">
        <f>IFERROR(Y10/Q10,"-")</f>
        <v>937.5</v>
      </c>
      <c r="AA10" s="179">
        <f>IFERROR(Y10/W10,"-")</f>
        <v>20000</v>
      </c>
      <c r="AB10" s="179">
        <f>Y10-K10</f>
        <v>-5000</v>
      </c>
      <c r="AC10" s="45">
        <f>Y10/K10</f>
        <v>0.96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202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203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3.4027556949047</v>
      </c>
      <c r="B6" s="184" t="s">
        <v>204</v>
      </c>
      <c r="C6" s="184" t="s">
        <v>205</v>
      </c>
      <c r="D6" s="184" t="s">
        <v>206</v>
      </c>
      <c r="E6" s="184" t="s">
        <v>61</v>
      </c>
      <c r="F6" s="87" t="s">
        <v>207</v>
      </c>
      <c r="G6" s="87" t="s">
        <v>208</v>
      </c>
      <c r="H6" s="176">
        <v>1076752</v>
      </c>
      <c r="I6" s="79">
        <v>808</v>
      </c>
      <c r="J6" s="79">
        <v>0</v>
      </c>
      <c r="K6" s="79">
        <v>70804</v>
      </c>
      <c r="L6" s="90">
        <v>484</v>
      </c>
      <c r="M6" s="80">
        <f>IFERROR(L6/K6,"-")</f>
        <v>0.006835771990283</v>
      </c>
      <c r="N6" s="79">
        <v>22</v>
      </c>
      <c r="O6" s="79">
        <v>180</v>
      </c>
      <c r="P6" s="80">
        <f>IFERROR(N6/(L6),"-")</f>
        <v>0.045454545454545</v>
      </c>
      <c r="Q6" s="81">
        <f>IFERROR(H6/SUM(L6:L6),"-")</f>
        <v>2224.694214876</v>
      </c>
      <c r="R6" s="82">
        <v>52</v>
      </c>
      <c r="S6" s="80">
        <f>IF(L6=0,"-",R6/L6)</f>
        <v>0.10743801652893</v>
      </c>
      <c r="T6" s="181">
        <v>3663924</v>
      </c>
      <c r="U6" s="182">
        <f>IFERROR(T6/L6,"-")</f>
        <v>7570.0909090909</v>
      </c>
      <c r="V6" s="182">
        <f>IFERROR(T6/R6,"-")</f>
        <v>70460.076923077</v>
      </c>
      <c r="W6" s="176">
        <f>SUM(T6:T6)-SUM(H6:H6)</f>
        <v>2587172</v>
      </c>
      <c r="X6" s="83">
        <f>SUM(T6:T6)/SUM(H6:H6)</f>
        <v>3.4027556949047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3</v>
      </c>
      <c r="AJ6" s="98">
        <f>IF(L6=0,"",IF(AI6=0,"",(AI6/L6)))</f>
        <v>0.006198347107438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8</v>
      </c>
      <c r="AS6" s="104">
        <f>IF(L6=0,"",IF(AR6=0,"",(AR6/L6)))</f>
        <v>0.016528925619835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299</v>
      </c>
      <c r="BB6" s="110">
        <f>IF(L6=0,"",IF(BA6=0,"",(BA6/L6)))</f>
        <v>0.61776859504132</v>
      </c>
      <c r="BC6" s="109">
        <v>26</v>
      </c>
      <c r="BD6" s="111">
        <f>IFERROR(BC6/BA6,"-")</f>
        <v>0.08695652173913</v>
      </c>
      <c r="BE6" s="112">
        <v>554000</v>
      </c>
      <c r="BF6" s="113">
        <f>IFERROR(BE6/BA6,"-")</f>
        <v>1852.8428093645</v>
      </c>
      <c r="BG6" s="114">
        <v>10</v>
      </c>
      <c r="BH6" s="114">
        <v>5</v>
      </c>
      <c r="BI6" s="114">
        <v>11</v>
      </c>
      <c r="BJ6" s="116">
        <v>105</v>
      </c>
      <c r="BK6" s="117">
        <f>IF(L6=0,"",IF(BJ6=0,"",(BJ6/L6)))</f>
        <v>0.21694214876033</v>
      </c>
      <c r="BL6" s="118">
        <v>7</v>
      </c>
      <c r="BM6" s="119">
        <f>IFERROR(BL6/BJ6,"-")</f>
        <v>0.066666666666667</v>
      </c>
      <c r="BN6" s="120">
        <v>647000</v>
      </c>
      <c r="BO6" s="121">
        <f>IFERROR(BN6/BJ6,"-")</f>
        <v>6161.9047619048</v>
      </c>
      <c r="BP6" s="122">
        <v>4</v>
      </c>
      <c r="BQ6" s="122">
        <v>1</v>
      </c>
      <c r="BR6" s="122">
        <v>2</v>
      </c>
      <c r="BS6" s="123">
        <v>53</v>
      </c>
      <c r="BT6" s="124">
        <f>IF(L6=0,"",IF(BS6=0,"",(BS6/L6)))</f>
        <v>0.1095041322314</v>
      </c>
      <c r="BU6" s="125">
        <v>13</v>
      </c>
      <c r="BV6" s="126">
        <f>IFERROR(BU6/BS6,"-")</f>
        <v>0.24528301886792</v>
      </c>
      <c r="BW6" s="127">
        <v>1969924</v>
      </c>
      <c r="BX6" s="128">
        <f>IFERROR(BW6/BS6,"-")</f>
        <v>37168.377358491</v>
      </c>
      <c r="BY6" s="129">
        <v>4</v>
      </c>
      <c r="BZ6" s="129">
        <v>1</v>
      </c>
      <c r="CA6" s="129">
        <v>8</v>
      </c>
      <c r="CB6" s="130">
        <v>16</v>
      </c>
      <c r="CC6" s="131">
        <f>IF(L6=0,"",IF(CB6=0,"",(CB6/L6)))</f>
        <v>0.033057851239669</v>
      </c>
      <c r="CD6" s="132">
        <v>6</v>
      </c>
      <c r="CE6" s="133">
        <f>IFERROR(CD6/CB6,"-")</f>
        <v>0.375</v>
      </c>
      <c r="CF6" s="134">
        <v>493000</v>
      </c>
      <c r="CG6" s="135">
        <f>IFERROR(CF6/CB6,"-")</f>
        <v>30812.5</v>
      </c>
      <c r="CH6" s="136">
        <v>2</v>
      </c>
      <c r="CI6" s="136">
        <v>1</v>
      </c>
      <c r="CJ6" s="136">
        <v>3</v>
      </c>
      <c r="CK6" s="137">
        <v>52</v>
      </c>
      <c r="CL6" s="138">
        <v>3663924</v>
      </c>
      <c r="CM6" s="138">
        <v>1582924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3.7340155760783</v>
      </c>
      <c r="B7" s="184" t="s">
        <v>209</v>
      </c>
      <c r="C7" s="184" t="s">
        <v>205</v>
      </c>
      <c r="D7" s="184" t="s">
        <v>206</v>
      </c>
      <c r="E7" s="184" t="s">
        <v>61</v>
      </c>
      <c r="F7" s="87" t="s">
        <v>210</v>
      </c>
      <c r="G7" s="87" t="s">
        <v>208</v>
      </c>
      <c r="H7" s="176">
        <v>2459926</v>
      </c>
      <c r="I7" s="79">
        <v>3082</v>
      </c>
      <c r="J7" s="79">
        <v>0</v>
      </c>
      <c r="K7" s="79">
        <v>164222</v>
      </c>
      <c r="L7" s="90">
        <v>1461</v>
      </c>
      <c r="M7" s="80">
        <f>IFERROR(L7/K7,"-")</f>
        <v>0.0088964937706276</v>
      </c>
      <c r="N7" s="79">
        <v>92</v>
      </c>
      <c r="O7" s="79">
        <v>400</v>
      </c>
      <c r="P7" s="80">
        <f>IFERROR(N7/(L7),"-")</f>
        <v>0.062970568104038</v>
      </c>
      <c r="Q7" s="81">
        <f>IFERROR(H7/SUM(L7:L7),"-")</f>
        <v>1683.7275838467</v>
      </c>
      <c r="R7" s="82">
        <v>234</v>
      </c>
      <c r="S7" s="80">
        <f>IF(L7=0,"-",R7/L7)</f>
        <v>0.16016427104723</v>
      </c>
      <c r="T7" s="181">
        <v>9185402</v>
      </c>
      <c r="U7" s="182">
        <f>IFERROR(T7/L7,"-")</f>
        <v>6287.0650239562</v>
      </c>
      <c r="V7" s="182">
        <f>IFERROR(T7/R7,"-")</f>
        <v>39253.854700855</v>
      </c>
      <c r="W7" s="176">
        <f>SUM(T7:T7)-SUM(H7:H7)</f>
        <v>6725476</v>
      </c>
      <c r="X7" s="83">
        <f>SUM(T7:T7)/SUM(H7:H7)</f>
        <v>3.7340155760783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>
        <v>10</v>
      </c>
      <c r="AJ7" s="98">
        <f>IF(L7=0,"",IF(AI7=0,"",(AI7/L7)))</f>
        <v>0.0068446269678303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13</v>
      </c>
      <c r="AS7" s="104">
        <f>IF(L7=0,"",IF(AR7=0,"",(AR7/L7)))</f>
        <v>0.0088980150581793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122</v>
      </c>
      <c r="BB7" s="110">
        <f>IF(L7=0,"",IF(BA7=0,"",(BA7/L7)))</f>
        <v>0.083504449007529</v>
      </c>
      <c r="BC7" s="109">
        <v>11</v>
      </c>
      <c r="BD7" s="111">
        <f>IFERROR(BC7/BA7,"-")</f>
        <v>0.09016393442623</v>
      </c>
      <c r="BE7" s="112">
        <v>116500</v>
      </c>
      <c r="BF7" s="113">
        <f>IFERROR(BE7/BA7,"-")</f>
        <v>954.91803278689</v>
      </c>
      <c r="BG7" s="114">
        <v>5</v>
      </c>
      <c r="BH7" s="114">
        <v>2</v>
      </c>
      <c r="BI7" s="114">
        <v>4</v>
      </c>
      <c r="BJ7" s="116">
        <v>866</v>
      </c>
      <c r="BK7" s="117">
        <f>IF(L7=0,"",IF(BJ7=0,"",(BJ7/L7)))</f>
        <v>0.5927446954141</v>
      </c>
      <c r="BL7" s="118">
        <v>127</v>
      </c>
      <c r="BM7" s="119">
        <f>IFERROR(BL7/BJ7,"-")</f>
        <v>0.14665127020785</v>
      </c>
      <c r="BN7" s="120">
        <v>3895500</v>
      </c>
      <c r="BO7" s="121">
        <f>IFERROR(BN7/BJ7,"-")</f>
        <v>4498.2678983834</v>
      </c>
      <c r="BP7" s="122">
        <v>47</v>
      </c>
      <c r="BQ7" s="122">
        <v>21</v>
      </c>
      <c r="BR7" s="122">
        <v>59</v>
      </c>
      <c r="BS7" s="123">
        <v>374</v>
      </c>
      <c r="BT7" s="124">
        <f>IF(L7=0,"",IF(BS7=0,"",(BS7/L7)))</f>
        <v>0.25598904859685</v>
      </c>
      <c r="BU7" s="125">
        <v>74</v>
      </c>
      <c r="BV7" s="126">
        <f>IFERROR(BU7/BS7,"-")</f>
        <v>0.19786096256684</v>
      </c>
      <c r="BW7" s="127">
        <v>2805402</v>
      </c>
      <c r="BX7" s="128">
        <f>IFERROR(BW7/BS7,"-")</f>
        <v>7501.0748663102</v>
      </c>
      <c r="BY7" s="129">
        <v>25</v>
      </c>
      <c r="BZ7" s="129">
        <v>15</v>
      </c>
      <c r="CA7" s="129">
        <v>34</v>
      </c>
      <c r="CB7" s="130">
        <v>76</v>
      </c>
      <c r="CC7" s="131">
        <f>IF(L7=0,"",IF(CB7=0,"",(CB7/L7)))</f>
        <v>0.05201916495551</v>
      </c>
      <c r="CD7" s="132">
        <v>22</v>
      </c>
      <c r="CE7" s="133">
        <f>IFERROR(CD7/CB7,"-")</f>
        <v>0.28947368421053</v>
      </c>
      <c r="CF7" s="134">
        <v>2368000</v>
      </c>
      <c r="CG7" s="135">
        <f>IFERROR(CF7/CB7,"-")</f>
        <v>31157.894736842</v>
      </c>
      <c r="CH7" s="136">
        <v>7</v>
      </c>
      <c r="CI7" s="136">
        <v>2</v>
      </c>
      <c r="CJ7" s="136">
        <v>13</v>
      </c>
      <c r="CK7" s="137">
        <v>234</v>
      </c>
      <c r="CL7" s="138">
        <v>9185402</v>
      </c>
      <c r="CM7" s="138">
        <v>1583000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1.8226291739463</v>
      </c>
      <c r="B8" s="184" t="s">
        <v>211</v>
      </c>
      <c r="C8" s="184" t="s">
        <v>205</v>
      </c>
      <c r="D8" s="184" t="s">
        <v>206</v>
      </c>
      <c r="E8" s="184" t="s">
        <v>61</v>
      </c>
      <c r="F8" s="87" t="s">
        <v>212</v>
      </c>
      <c r="G8" s="87" t="s">
        <v>208</v>
      </c>
      <c r="H8" s="176">
        <v>1952948</v>
      </c>
      <c r="I8" s="79">
        <v>2016</v>
      </c>
      <c r="J8" s="79">
        <v>0</v>
      </c>
      <c r="K8" s="79">
        <v>42575</v>
      </c>
      <c r="L8" s="90">
        <v>1141</v>
      </c>
      <c r="M8" s="80">
        <f>IFERROR(L8/K8,"-")</f>
        <v>0.026799765120376</v>
      </c>
      <c r="N8" s="79">
        <v>40</v>
      </c>
      <c r="O8" s="79">
        <v>347</v>
      </c>
      <c r="P8" s="80">
        <f>IFERROR(N8/(L8),"-")</f>
        <v>0.035056967572305</v>
      </c>
      <c r="Q8" s="81">
        <f>IFERROR(H8/SUM(L8:L8),"-")</f>
        <v>1711.6108676599</v>
      </c>
      <c r="R8" s="82">
        <v>159</v>
      </c>
      <c r="S8" s="80">
        <f>IF(L8=0,"-",R8/L8)</f>
        <v>0.13935144609991</v>
      </c>
      <c r="T8" s="181">
        <v>3559500</v>
      </c>
      <c r="U8" s="182">
        <f>IFERROR(T8/L8,"-")</f>
        <v>3119.6319018405</v>
      </c>
      <c r="V8" s="182">
        <f>IFERROR(T8/R8,"-")</f>
        <v>22386.79245283</v>
      </c>
      <c r="W8" s="176">
        <f>SUM(T8:T8)-SUM(H8:H8)</f>
        <v>1606552</v>
      </c>
      <c r="X8" s="83">
        <f>SUM(T8:T8)/SUM(H8:H8)</f>
        <v>1.8226291739463</v>
      </c>
      <c r="Y8" s="77"/>
      <c r="Z8" s="91">
        <v>28</v>
      </c>
      <c r="AA8" s="92">
        <f>IF(L8=0,"",IF(Z8=0,"",(Z8/L8)))</f>
        <v>0.024539877300613</v>
      </c>
      <c r="AB8" s="91">
        <v>1</v>
      </c>
      <c r="AC8" s="93">
        <f>IFERROR(AB8/Z8,"-")</f>
        <v>0.035714285714286</v>
      </c>
      <c r="AD8" s="94">
        <v>3000</v>
      </c>
      <c r="AE8" s="95">
        <f>IFERROR(AD8/Z8,"-")</f>
        <v>107.14285714286</v>
      </c>
      <c r="AF8" s="96">
        <v>1</v>
      </c>
      <c r="AG8" s="96"/>
      <c r="AH8" s="96"/>
      <c r="AI8" s="97">
        <v>141</v>
      </c>
      <c r="AJ8" s="98">
        <f>IF(L8=0,"",IF(AI8=0,"",(AI8/L8)))</f>
        <v>0.12357581069238</v>
      </c>
      <c r="AK8" s="97">
        <v>4</v>
      </c>
      <c r="AL8" s="99">
        <f>IFERROR(AK8/AI8,"-")</f>
        <v>0.028368794326241</v>
      </c>
      <c r="AM8" s="100">
        <v>30000</v>
      </c>
      <c r="AN8" s="101">
        <f>IFERROR(AM8/AI8,"-")</f>
        <v>212.76595744681</v>
      </c>
      <c r="AO8" s="102">
        <v>1</v>
      </c>
      <c r="AP8" s="102">
        <v>3</v>
      </c>
      <c r="AQ8" s="102"/>
      <c r="AR8" s="103">
        <v>103</v>
      </c>
      <c r="AS8" s="104">
        <f>IF(L8=0,"",IF(AR8=0,"",(AR8/L8)))</f>
        <v>0.090271691498685</v>
      </c>
      <c r="AT8" s="103">
        <v>12</v>
      </c>
      <c r="AU8" s="105">
        <f>IFERROR(AT8/AR8,"-")</f>
        <v>0.11650485436893</v>
      </c>
      <c r="AV8" s="106">
        <v>160000</v>
      </c>
      <c r="AW8" s="107">
        <f>IFERROR(AV8/AR8,"-")</f>
        <v>1553.3980582524</v>
      </c>
      <c r="AX8" s="108">
        <v>5</v>
      </c>
      <c r="AY8" s="108">
        <v>2</v>
      </c>
      <c r="AZ8" s="108">
        <v>5</v>
      </c>
      <c r="BA8" s="109">
        <v>241</v>
      </c>
      <c r="BB8" s="110">
        <f>IF(L8=0,"",IF(BA8=0,"",(BA8/L8)))</f>
        <v>0.21121822962314</v>
      </c>
      <c r="BC8" s="109">
        <v>23</v>
      </c>
      <c r="BD8" s="111">
        <f>IFERROR(BC8/BA8,"-")</f>
        <v>0.095435684647303</v>
      </c>
      <c r="BE8" s="112">
        <v>236000</v>
      </c>
      <c r="BF8" s="113">
        <f>IFERROR(BE8/BA8,"-")</f>
        <v>979.2531120332</v>
      </c>
      <c r="BG8" s="114">
        <v>12</v>
      </c>
      <c r="BH8" s="114">
        <v>6</v>
      </c>
      <c r="BI8" s="114">
        <v>5</v>
      </c>
      <c r="BJ8" s="116">
        <v>448</v>
      </c>
      <c r="BK8" s="117">
        <f>IF(L8=0,"",IF(BJ8=0,"",(BJ8/L8)))</f>
        <v>0.39263803680982</v>
      </c>
      <c r="BL8" s="118">
        <v>76</v>
      </c>
      <c r="BM8" s="119">
        <f>IFERROR(BL8/BJ8,"-")</f>
        <v>0.16964285714286</v>
      </c>
      <c r="BN8" s="120">
        <v>1482500</v>
      </c>
      <c r="BO8" s="121">
        <f>IFERROR(BN8/BJ8,"-")</f>
        <v>3309.1517857143</v>
      </c>
      <c r="BP8" s="122">
        <v>40</v>
      </c>
      <c r="BQ8" s="122">
        <v>12</v>
      </c>
      <c r="BR8" s="122">
        <v>24</v>
      </c>
      <c r="BS8" s="123">
        <v>155</v>
      </c>
      <c r="BT8" s="124">
        <f>IF(L8=0,"",IF(BS8=0,"",(BS8/L8)))</f>
        <v>0.13584574934268</v>
      </c>
      <c r="BU8" s="125">
        <v>37</v>
      </c>
      <c r="BV8" s="126">
        <f>IFERROR(BU8/BS8,"-")</f>
        <v>0.23870967741935</v>
      </c>
      <c r="BW8" s="127">
        <v>1391000</v>
      </c>
      <c r="BX8" s="128">
        <f>IFERROR(BW8/BS8,"-")</f>
        <v>8974.1935483871</v>
      </c>
      <c r="BY8" s="129">
        <v>18</v>
      </c>
      <c r="BZ8" s="129">
        <v>3</v>
      </c>
      <c r="CA8" s="129">
        <v>16</v>
      </c>
      <c r="CB8" s="130">
        <v>25</v>
      </c>
      <c r="CC8" s="131">
        <f>IF(L8=0,"",IF(CB8=0,"",(CB8/L8)))</f>
        <v>0.021910604732691</v>
      </c>
      <c r="CD8" s="132">
        <v>6</v>
      </c>
      <c r="CE8" s="133">
        <f>IFERROR(CD8/CB8,"-")</f>
        <v>0.24</v>
      </c>
      <c r="CF8" s="134">
        <v>257000</v>
      </c>
      <c r="CG8" s="135">
        <f>IFERROR(CF8/CB8,"-")</f>
        <v>10280</v>
      </c>
      <c r="CH8" s="136">
        <v>3</v>
      </c>
      <c r="CI8" s="136">
        <v>1</v>
      </c>
      <c r="CJ8" s="136">
        <v>2</v>
      </c>
      <c r="CK8" s="137">
        <v>159</v>
      </c>
      <c r="CL8" s="138">
        <v>3559500</v>
      </c>
      <c r="CM8" s="138">
        <v>500000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213</v>
      </c>
      <c r="G11" s="40"/>
      <c r="H11" s="179"/>
      <c r="I11" s="41">
        <f>SUM(I6:I10)</f>
        <v>5906</v>
      </c>
      <c r="J11" s="41">
        <f>SUM(J6:J10)</f>
        <v>0</v>
      </c>
      <c r="K11" s="41">
        <f>SUM(K6:K10)</f>
        <v>277601</v>
      </c>
      <c r="L11" s="41">
        <f>SUM(L6:L10)</f>
        <v>3086</v>
      </c>
      <c r="M11" s="42">
        <f>IFERROR(L11/K11,"-")</f>
        <v>0.011116674651748</v>
      </c>
      <c r="N11" s="76">
        <f>SUM(N6:N10)</f>
        <v>154</v>
      </c>
      <c r="O11" s="76">
        <f>SUM(O6:O10)</f>
        <v>927</v>
      </c>
      <c r="P11" s="42">
        <f>IFERROR(N11/L11,"-")</f>
        <v>0.049902786779002</v>
      </c>
      <c r="Q11" s="43">
        <f>IFERROR(H11/L11,"-")</f>
        <v>0</v>
      </c>
      <c r="R11" s="44">
        <f>SUM(R6:R10)</f>
        <v>445</v>
      </c>
      <c r="S11" s="42">
        <f>IFERROR(R11/L11,"-")</f>
        <v>0.14419961114712</v>
      </c>
      <c r="T11" s="179">
        <f>SUM(T6:T10)</f>
        <v>16408826</v>
      </c>
      <c r="U11" s="179">
        <f>IFERROR(T11/L11,"-")</f>
        <v>5317.1827608555</v>
      </c>
      <c r="V11" s="179">
        <f>IFERROR(T11/R11,"-")</f>
        <v>36873.766292135</v>
      </c>
      <c r="W11" s="179">
        <f>T11-H11</f>
        <v>16408826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