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<sst xmlns="http://schemas.openxmlformats.org/spreadsheetml/2006/main" uniqueCount="203">
  <si>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</si>
  <si>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</si>
  <si>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</si>
  <si>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</si>
  <si>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</si>
  <si>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</si>
  <si>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</si>
  <si>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</si>
  <si>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</si>
  <si>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</si>
  <si>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</si>
  <si>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</si>
  <si>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</si>
  <si>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</si>
  <si>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</si>
  <si>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</si>
  <si>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</si>
  <si>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</si>
  <si>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</si>
  <si>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</si>
  <si>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</si>
  <si>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</si>
  <si>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</si>
  <si>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</si>
  <si>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</si>
  <si>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</si>
  <si>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リスティング</t>
  </si>
  <si>
    <t>11月</t>
  </si>
  <si>
    <t>ヘスティア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</si>
  <si>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</si>
  <si>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</si>
  <si>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</si>
  <si>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</si>
  <si>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</si>
  <si>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</si>
  <si>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</si>
  <si>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</si>
  <si>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</si>
  <si>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</si>
  <si>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</si>
  <si>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</si>
  <si>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</si>
  <si>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</si>
  <si>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</si>
  <si>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</si>
  <si>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</si>
  <si>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</si>
  <si>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</si>
  <si>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</si>
  <si>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</si>
  <si>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</si>
  <si>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</si>
  <si>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</si>
  <si>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</si>
  <si>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</si>
  <si>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</si>
  <si>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</si>
  <si>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</si>
  <si>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</si>
  <si>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</si>
  <si>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</si>
  <si>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</si>
  <si>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</si>
  <si>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ic1955</t>
  </si>
  <si>
    <t>デリヘル版3</t>
  </si>
  <si>
    <t>ドンドン出会える</t>
  </si>
  <si>
    <t>lp01</t>
  </si>
  <si>
    <t>スポニチ関東</t>
  </si>
  <si>
    <t>4C終面全5段</t>
  </si>
  <si>
    <t>11月07日(土)</t>
  </si>
  <si>
    <t>ic1956</t>
  </si>
  <si>
    <t>スポニチ関西</t>
  </si>
  <si>
    <t>ic1957</t>
  </si>
  <si>
    <t>スポニチ西部</t>
  </si>
  <si>
    <t>ic1958</t>
  </si>
  <si>
    <t>スポニチ北海道</t>
  </si>
  <si>
    <t>ic1959</t>
  </si>
  <si>
    <t>(空電共通)</t>
  </si>
  <si>
    <t>空電</t>
  </si>
  <si>
    <t>空電 (共通)</t>
  </si>
  <si>
    <t>ic1960</t>
  </si>
  <si>
    <t>デリヘル版</t>
  </si>
  <si>
    <t>もう50代の熟女だけど</t>
  </si>
  <si>
    <t>サンスポ関東</t>
  </si>
  <si>
    <t>11月08日(日)</t>
  </si>
  <si>
    <t>ic1961</t>
  </si>
  <si>
    <t>ic1962</t>
  </si>
  <si>
    <t>70歳までの出会いリクルート</t>
  </si>
  <si>
    <t>サンスポ関西</t>
  </si>
  <si>
    <t>全5段</t>
  </si>
  <si>
    <t>ic1963</t>
  </si>
  <si>
    <t>ic1964</t>
  </si>
  <si>
    <t>新書籍版</t>
  </si>
  <si>
    <t>逆指名祭り</t>
  </si>
  <si>
    <t>11月21日(土)</t>
  </si>
  <si>
    <t>ic1965</t>
  </si>
  <si>
    <t>ic1966</t>
  </si>
  <si>
    <t>スポーツ報知関東</t>
  </si>
  <si>
    <t>全5段つかみ4回</t>
  </si>
  <si>
    <t>ic1967</t>
  </si>
  <si>
    <t>誤発注版</t>
  </si>
  <si>
    <t>助けてください</t>
  </si>
  <si>
    <t>11月15日(日)</t>
  </si>
  <si>
    <t>ic1968</t>
  </si>
  <si>
    <t>11月22日(日)</t>
  </si>
  <si>
    <t>ic1969</t>
  </si>
  <si>
    <t>デリヘル版2</t>
  </si>
  <si>
    <t>何回誘われた俺、実は10人目</t>
  </si>
  <si>
    <t>11月28日(土)</t>
  </si>
  <si>
    <t>ic1970</t>
  </si>
  <si>
    <t>ic1971</t>
  </si>
  <si>
    <t>デイリースポーツ関西</t>
  </si>
  <si>
    <t>全5段・半5段段つかみ10段保証</t>
  </si>
  <si>
    <t>10段保証</t>
  </si>
  <si>
    <t>ic1972</t>
  </si>
  <si>
    <t>ic1973</t>
  </si>
  <si>
    <t>ic1974</t>
  </si>
  <si>
    <t>ic1975</t>
  </si>
  <si>
    <t>ic1976</t>
  </si>
  <si>
    <t>ic1977</t>
  </si>
  <si>
    <t>①求人風</t>
  </si>
  <si>
    <t>①もう５０代の熟女だけど</t>
  </si>
  <si>
    <t>半2段・半3段つかみ10段保証</t>
  </si>
  <si>
    <t>1～10日</t>
  </si>
  <si>
    <t>ic1978</t>
  </si>
  <si>
    <t>②旧デイリー風</t>
  </si>
  <si>
    <t>②女性が好きな私にとって神サイトです</t>
  </si>
  <si>
    <t>11～20日</t>
  </si>
  <si>
    <t>ic1979</t>
  </si>
  <si>
    <t>③胸の上広告版</t>
  </si>
  <si>
    <t>③70歳までの出会いリクルート</t>
  </si>
  <si>
    <t>21～31日</t>
  </si>
  <si>
    <t>ic1980</t>
  </si>
  <si>
    <t>ic1981</t>
  </si>
  <si>
    <t>ic1982</t>
  </si>
  <si>
    <t>ic1983</t>
  </si>
  <si>
    <t>ic1984</t>
  </si>
  <si>
    <t>ic1985</t>
  </si>
  <si>
    <t>ニッカン西部</t>
  </si>
  <si>
    <t>半2段つかみ20段保証</t>
  </si>
  <si>
    <t>ic1986</t>
  </si>
  <si>
    <t>ic1987</t>
  </si>
  <si>
    <t>ic1988</t>
  </si>
  <si>
    <t>ic1989</t>
  </si>
  <si>
    <t>11月13日(金)</t>
  </si>
  <si>
    <t>ic1990</t>
  </si>
  <si>
    <t>ic1991</t>
  </si>
  <si>
    <t>11月29日(日)</t>
  </si>
  <si>
    <t>ic1992</t>
  </si>
  <si>
    <t>ic1993</t>
  </si>
  <si>
    <t>11月05日(木)</t>
  </si>
  <si>
    <t>ic1994</t>
  </si>
  <si>
    <t>ic1995</t>
  </si>
  <si>
    <t>11月27日(金)</t>
  </si>
  <si>
    <t>ic1996</t>
  </si>
  <si>
    <t>ic1997</t>
  </si>
  <si>
    <t>九スポ</t>
  </si>
  <si>
    <t>記事枠</t>
  </si>
  <si>
    <t>11月01日(日)</t>
  </si>
  <si>
    <t>ic1998</t>
  </si>
  <si>
    <t>新聞 TOTAL</t>
  </si>
  <si>
    <t>●雑誌 広告</t>
  </si>
  <si>
    <t>ad674</t>
  </si>
  <si>
    <t>いろいろ</t>
  </si>
  <si>
    <t>企画枠高宮菜々子さんメインB</t>
  </si>
  <si>
    <t>実話カタログ企画</t>
  </si>
  <si>
    <t>企画枠</t>
  </si>
  <si>
    <t>ad675</t>
  </si>
  <si>
    <t>ad672</t>
  </si>
  <si>
    <t>日本ジャーナル出版</t>
  </si>
  <si>
    <t>1P記事_求む！中高年男性版_ヘスティア</t>
  </si>
  <si>
    <t>週刊実話増刊「実話ザ・タブー」</t>
  </si>
  <si>
    <t>表4</t>
  </si>
  <si>
    <t>11月25日(水)</t>
  </si>
  <si>
    <t>ad673</t>
  </si>
  <si>
    <t>ad676</t>
  </si>
  <si>
    <t>大洋図書</t>
  </si>
  <si>
    <t>2P_対談風原稿_ヘスティア</t>
  </si>
  <si>
    <t>別冊ラヴァーズ</t>
  </si>
  <si>
    <t>1C2P</t>
  </si>
  <si>
    <t>ad677</t>
  </si>
  <si>
    <t>雑誌 TOTAL</t>
  </si>
  <si>
    <t>●DVD 広告</t>
  </si>
  <si>
    <t>pa545</t>
  </si>
  <si>
    <t>楽楽出版</t>
  </si>
  <si>
    <t>DVD漫画きよし</t>
  </si>
  <si>
    <t>毎月売</t>
  </si>
  <si>
    <t>EXCITING MAX!SPECIAL</t>
  </si>
  <si>
    <t>DVD袋裏1C+DVDコンテンツ枠</t>
  </si>
  <si>
    <t>11月11日(水)</t>
  </si>
  <si>
    <t>pa546</t>
  </si>
  <si>
    <t>DVD TOTAL</t>
  </si>
  <si>
    <t>●リスティング 広告</t>
  </si>
  <si>
    <t>UA</t>
  </si>
  <si>
    <t>a_ydi</t>
  </si>
  <si>
    <t>SP</t>
  </si>
  <si>
    <t>YDN（インフィード）</t>
  </si>
  <si>
    <t>11/1～11/30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</si>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</sst>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8" t="s">
        <v>1</v>
      </c>
      <c r="F3" s="259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8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3"/>
      <c r="S5" s="333"/>
      <c r="T5" s="333"/>
      <c r="U5" s="333"/>
      <c r="V5" s="10"/>
      <c r="W5" s="59"/>
      <c r="X5" s="142"/>
    </row>
    <row r="6" spans="1:24">
      <c r="A6" s="78"/>
      <c r="B6" s="84" t="s">
        <v>23</v>
      </c>
      <c r="C6" s="84">
        <v>44</v>
      </c>
      <c r="D6" s="329">
        <v>3075000</v>
      </c>
      <c r="E6" s="79">
        <v>1621</v>
      </c>
      <c r="F6" s="79">
        <v>711</v>
      </c>
      <c r="G6" s="79">
        <v>2419</v>
      </c>
      <c r="H6" s="89">
        <v>307</v>
      </c>
      <c r="I6" s="90">
        <v>1</v>
      </c>
      <c r="J6" s="143">
        <f>H6+I6</f>
        <v>308</v>
      </c>
      <c r="K6" s="80">
        <f>IFERROR(J6/G6,"-")</f>
        <v>0.12732534105002</v>
      </c>
      <c r="L6" s="79">
        <v>46</v>
      </c>
      <c r="M6" s="79">
        <v>52</v>
      </c>
      <c r="N6" s="80">
        <f>IFERROR(L6/J6,"-")</f>
        <v>0.14935064935065</v>
      </c>
      <c r="O6" s="81">
        <f>IFERROR(D6/J6,"-")</f>
        <v>9983.7662337662</v>
      </c>
      <c r="P6" s="82">
        <v>68</v>
      </c>
      <c r="Q6" s="80">
        <f>IFERROR(P6/J6,"-")</f>
        <v>0.22077922077922</v>
      </c>
      <c r="R6" s="334">
        <v>5268405</v>
      </c>
      <c r="S6" s="335">
        <f>IFERROR(R6/J6,"-")</f>
        <v>17105.211038961</v>
      </c>
      <c r="T6" s="335">
        <f>IFERROR(R6/P6,"-")</f>
        <v>77476.544117647</v>
      </c>
      <c r="U6" s="329">
        <f>IFERROR(R6-D6,"-")</f>
        <v>2193405</v>
      </c>
      <c r="V6" s="83">
        <f>R6/D6</f>
        <v>1.7133024390244</v>
      </c>
      <c r="W6" s="77"/>
      <c r="X6" s="142"/>
    </row>
    <row r="7" spans="1:24">
      <c r="A7" s="78"/>
      <c r="B7" s="84" t="s">
        <v>24</v>
      </c>
      <c r="C7" s="84">
        <v>6</v>
      </c>
      <c r="D7" s="329">
        <v>225000</v>
      </c>
      <c r="E7" s="79">
        <v>363</v>
      </c>
      <c r="F7" s="79">
        <v>179</v>
      </c>
      <c r="G7" s="79">
        <v>305</v>
      </c>
      <c r="H7" s="89">
        <v>72</v>
      </c>
      <c r="I7" s="90">
        <v>0</v>
      </c>
      <c r="J7" s="143">
        <f>H7+I7</f>
        <v>72</v>
      </c>
      <c r="K7" s="80">
        <f>IFERROR(J7/G7,"-")</f>
        <v>0.23606557377049</v>
      </c>
      <c r="L7" s="79">
        <v>12</v>
      </c>
      <c r="M7" s="79">
        <v>10</v>
      </c>
      <c r="N7" s="80">
        <f>IFERROR(L7/J7,"-")</f>
        <v>0.16666666666667</v>
      </c>
      <c r="O7" s="81">
        <f>IFERROR(D7/J7,"-")</f>
        <v>3125</v>
      </c>
      <c r="P7" s="82">
        <v>14</v>
      </c>
      <c r="Q7" s="80">
        <f>IFERROR(P7/J7,"-")</f>
        <v>0.19444444444444</v>
      </c>
      <c r="R7" s="334">
        <v>1778000</v>
      </c>
      <c r="S7" s="335">
        <f>IFERROR(R7/J7,"-")</f>
        <v>24694.444444444</v>
      </c>
      <c r="T7" s="335">
        <f>IFERROR(R7/P7,"-")</f>
        <v>127000</v>
      </c>
      <c r="U7" s="329">
        <f>IFERROR(R7-D7,"-")</f>
        <v>1553000</v>
      </c>
      <c r="V7" s="83">
        <f>R7/D7</f>
        <v>7.9022222222222</v>
      </c>
      <c r="W7" s="77"/>
      <c r="X7" s="142"/>
    </row>
    <row r="8" spans="1:24">
      <c r="A8" s="78"/>
      <c r="B8" s="84" t="s">
        <v>25</v>
      </c>
      <c r="C8" s="84">
        <v>2</v>
      </c>
      <c r="D8" s="329">
        <v>185000</v>
      </c>
      <c r="E8" s="79">
        <v>347</v>
      </c>
      <c r="F8" s="79">
        <v>252</v>
      </c>
      <c r="G8" s="79">
        <v>341</v>
      </c>
      <c r="H8" s="89">
        <v>94</v>
      </c>
      <c r="I8" s="90">
        <v>2</v>
      </c>
      <c r="J8" s="143">
        <f>H8+I8</f>
        <v>96</v>
      </c>
      <c r="K8" s="80">
        <f>IFERROR(J8/G8,"-")</f>
        <v>0.28152492668622</v>
      </c>
      <c r="L8" s="79">
        <v>2</v>
      </c>
      <c r="M8" s="79">
        <v>19</v>
      </c>
      <c r="N8" s="80">
        <f>IFERROR(L8/J8,"-")</f>
        <v>0.020833333333333</v>
      </c>
      <c r="O8" s="81">
        <f>IFERROR(D8/J8,"-")</f>
        <v>1927.0833333333</v>
      </c>
      <c r="P8" s="82">
        <v>3</v>
      </c>
      <c r="Q8" s="80">
        <f>IFERROR(P8/J8,"-")</f>
        <v>0.03125</v>
      </c>
      <c r="R8" s="334">
        <v>475000</v>
      </c>
      <c r="S8" s="335">
        <f>IFERROR(R8/J8,"-")</f>
        <v>4947.9166666667</v>
      </c>
      <c r="T8" s="335">
        <f>IFERROR(R8/P8,"-")</f>
        <v>158333.33333333</v>
      </c>
      <c r="U8" s="329">
        <f>IFERROR(R8-D8,"-")</f>
        <v>290000</v>
      </c>
      <c r="V8" s="83">
        <f>R8/D8</f>
        <v>2.5675675675676</v>
      </c>
      <c r="W8" s="77"/>
      <c r="X8" s="142"/>
    </row>
    <row r="9" spans="1:24">
      <c r="A9" s="78"/>
      <c r="B9" s="84" t="s">
        <v>26</v>
      </c>
      <c r="C9" s="84">
        <v>3</v>
      </c>
      <c r="D9" s="329">
        <v>7123425</v>
      </c>
      <c r="E9" s="79">
        <v>7726</v>
      </c>
      <c r="F9" s="79">
        <v>0</v>
      </c>
      <c r="G9" s="79">
        <v>338319</v>
      </c>
      <c r="H9" s="89">
        <v>4242</v>
      </c>
      <c r="I9" s="90">
        <v>134</v>
      </c>
      <c r="J9" s="143">
        <f>H9+I9</f>
        <v>4376</v>
      </c>
      <c r="K9" s="80">
        <f>IFERROR(J9/G9,"-")</f>
        <v>0.012934538113437</v>
      </c>
      <c r="L9" s="79">
        <v>226</v>
      </c>
      <c r="M9" s="79">
        <v>1428</v>
      </c>
      <c r="N9" s="80">
        <f>IFERROR(L9/J9,"-")</f>
        <v>0.05164533820841</v>
      </c>
      <c r="O9" s="81">
        <f>IFERROR(D9/J9,"-")</f>
        <v>1627.8393510055</v>
      </c>
      <c r="P9" s="82">
        <v>552</v>
      </c>
      <c r="Q9" s="80">
        <f>IFERROR(P9/J9,"-")</f>
        <v>0.12614259597806</v>
      </c>
      <c r="R9" s="334">
        <v>26717320</v>
      </c>
      <c r="S9" s="335">
        <f>IFERROR(R9/J9,"-")</f>
        <v>6105.4204753199</v>
      </c>
      <c r="T9" s="335">
        <f>IFERROR(R9/P9,"-")</f>
        <v>48400.942028986</v>
      </c>
      <c r="U9" s="329">
        <f>IFERROR(R9-D9,"-")</f>
        <v>19593895</v>
      </c>
      <c r="V9" s="83">
        <f>R9/D9</f>
        <v>3.7506283845201</v>
      </c>
      <c r="W9" s="77"/>
      <c r="X9" s="142"/>
    </row>
    <row r="10" spans="1:24">
      <c r="A10" s="30"/>
      <c r="B10" s="85"/>
      <c r="C10" s="85"/>
      <c r="D10" s="330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6"/>
      <c r="S10" s="336"/>
      <c r="T10" s="336"/>
      <c r="U10" s="336"/>
      <c r="V10" s="33"/>
      <c r="W10" s="59"/>
      <c r="X10" s="142"/>
    </row>
    <row r="11" spans="1:24">
      <c r="A11" s="30"/>
      <c r="B11" s="37"/>
      <c r="C11" s="37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6"/>
      <c r="S11" s="336"/>
      <c r="T11" s="336"/>
      <c r="U11" s="336"/>
      <c r="V11" s="33"/>
      <c r="W11" s="59"/>
      <c r="X11" s="142"/>
    </row>
    <row r="12" spans="1:24">
      <c r="A12" s="19"/>
      <c r="B12" s="41"/>
      <c r="C12" s="41"/>
      <c r="D12" s="332">
        <f>SUM(D6:D10)</f>
        <v>10608425</v>
      </c>
      <c r="E12" s="41">
        <f>SUM(E6:E10)</f>
        <v>10057</v>
      </c>
      <c r="F12" s="41">
        <f>SUM(F6:F10)</f>
        <v>1142</v>
      </c>
      <c r="G12" s="41">
        <f>SUM(G6:G10)</f>
        <v>341384</v>
      </c>
      <c r="H12" s="41">
        <f>SUM(H6:H10)</f>
        <v>4715</v>
      </c>
      <c r="I12" s="41">
        <f>SUM(I6:I10)</f>
        <v>137</v>
      </c>
      <c r="J12" s="41">
        <f>SUM(J6:J10)</f>
        <v>4852</v>
      </c>
      <c r="K12" s="42">
        <f>IFERROR(J12/G12,"-")</f>
        <v>0.01421273404729</v>
      </c>
      <c r="L12" s="76">
        <f>SUM(L6:L10)</f>
        <v>286</v>
      </c>
      <c r="M12" s="76">
        <f>SUM(M6:M10)</f>
        <v>1509</v>
      </c>
      <c r="N12" s="42">
        <f>IFERROR(L12/J12,"-")</f>
        <v>0.058944765045342</v>
      </c>
      <c r="O12" s="43">
        <f>IFERROR(D12/J12,"-")</f>
        <v>2186.402514427</v>
      </c>
      <c r="P12" s="44">
        <f>SUM(P6:P10)</f>
        <v>637</v>
      </c>
      <c r="Q12" s="42">
        <f>IFERROR(P12/J12,"-")</f>
        <v>0.13128606760099</v>
      </c>
      <c r="R12" s="332">
        <f>SUM(R6:R10)</f>
        <v>34238725</v>
      </c>
      <c r="S12" s="332">
        <f>IFERROR(R12/J12,"-")</f>
        <v>7056.6209810387</v>
      </c>
      <c r="T12" s="332">
        <f>IFERROR(P12/P12,"-")</f>
        <v>1</v>
      </c>
      <c r="U12" s="332">
        <f>SUM(U6:U10)</f>
        <v>23630300</v>
      </c>
      <c r="V12" s="45">
        <f>IFERROR(R12/D12,"-")</f>
        <v>3.2275031401928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5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31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32</v>
      </c>
      <c r="CP2" s="272" t="s">
        <v>33</v>
      </c>
      <c r="CQ2" s="260" t="s">
        <v>34</v>
      </c>
      <c r="CR2" s="261"/>
      <c r="CS2" s="262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36</v>
      </c>
      <c r="AE3" s="264"/>
      <c r="AF3" s="264"/>
      <c r="AG3" s="264"/>
      <c r="AH3" s="264"/>
      <c r="AI3" s="264"/>
      <c r="AJ3" s="264"/>
      <c r="AK3" s="264"/>
      <c r="AL3" s="264"/>
      <c r="AM3" s="275" t="s">
        <v>37</v>
      </c>
      <c r="AN3" s="276"/>
      <c r="AO3" s="276"/>
      <c r="AP3" s="276"/>
      <c r="AQ3" s="276"/>
      <c r="AR3" s="276"/>
      <c r="AS3" s="276"/>
      <c r="AT3" s="276"/>
      <c r="AU3" s="277"/>
      <c r="AV3" s="278" t="s">
        <v>38</v>
      </c>
      <c r="AW3" s="279"/>
      <c r="AX3" s="279"/>
      <c r="AY3" s="279"/>
      <c r="AZ3" s="279"/>
      <c r="BA3" s="279"/>
      <c r="BB3" s="279"/>
      <c r="BC3" s="279"/>
      <c r="BD3" s="280"/>
      <c r="BE3" s="281" t="s">
        <v>39</v>
      </c>
      <c r="BF3" s="282"/>
      <c r="BG3" s="282"/>
      <c r="BH3" s="282"/>
      <c r="BI3" s="282"/>
      <c r="BJ3" s="282"/>
      <c r="BK3" s="282"/>
      <c r="BL3" s="282"/>
      <c r="BM3" s="283"/>
      <c r="BN3" s="284" t="s">
        <v>40</v>
      </c>
      <c r="BO3" s="285"/>
      <c r="BP3" s="285"/>
      <c r="BQ3" s="285"/>
      <c r="BR3" s="285"/>
      <c r="BS3" s="285"/>
      <c r="BT3" s="285"/>
      <c r="BU3" s="285"/>
      <c r="BV3" s="286"/>
      <c r="BW3" s="287" t="s">
        <v>41</v>
      </c>
      <c r="BX3" s="288"/>
      <c r="BY3" s="288"/>
      <c r="BZ3" s="288"/>
      <c r="CA3" s="288"/>
      <c r="CB3" s="288"/>
      <c r="CC3" s="288"/>
      <c r="CD3" s="288"/>
      <c r="CE3" s="289"/>
      <c r="CF3" s="290" t="s">
        <v>42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43</v>
      </c>
      <c r="CR3" s="266"/>
      <c r="CS3" s="267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1"/>
      <c r="CP4" s="274"/>
      <c r="CQ4" s="52" t="s">
        <v>61</v>
      </c>
      <c r="CR4" s="52" t="s">
        <v>62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2.3934285714286</v>
      </c>
      <c r="B6" s="346" t="s">
        <v>63</v>
      </c>
      <c r="C6" s="346"/>
      <c r="D6" s="346" t="s">
        <v>64</v>
      </c>
      <c r="E6" s="346" t="s">
        <v>65</v>
      </c>
      <c r="F6" s="346" t="s">
        <v>66</v>
      </c>
      <c r="G6" s="88" t="s">
        <v>67</v>
      </c>
      <c r="H6" s="88" t="s">
        <v>68</v>
      </c>
      <c r="I6" s="347" t="s">
        <v>69</v>
      </c>
      <c r="J6" s="329">
        <v>700000</v>
      </c>
      <c r="K6" s="79">
        <v>49</v>
      </c>
      <c r="L6" s="79">
        <v>0</v>
      </c>
      <c r="M6" s="79">
        <v>245</v>
      </c>
      <c r="N6" s="89">
        <v>25</v>
      </c>
      <c r="O6" s="90">
        <v>0</v>
      </c>
      <c r="P6" s="91">
        <f>N6+O6</f>
        <v>25</v>
      </c>
      <c r="Q6" s="80">
        <f>IFERROR(P6/M6,"-")</f>
        <v>0.10204081632653</v>
      </c>
      <c r="R6" s="79">
        <v>1</v>
      </c>
      <c r="S6" s="79">
        <v>6</v>
      </c>
      <c r="T6" s="80">
        <f>IFERROR(R6/(P6),"-")</f>
        <v>0.04</v>
      </c>
      <c r="U6" s="335">
        <f>IFERROR(J6/SUM(N6:O10),"-")</f>
        <v>9210.5263157895</v>
      </c>
      <c r="V6" s="82">
        <v>4</v>
      </c>
      <c r="W6" s="80">
        <f>IF(P6=0,"-",V6/P6)</f>
        <v>0.16</v>
      </c>
      <c r="X6" s="334">
        <v>478000</v>
      </c>
      <c r="Y6" s="335">
        <f>IFERROR(X6/P6,"-")</f>
        <v>19120</v>
      </c>
      <c r="Z6" s="335">
        <f>IFERROR(X6/V6,"-")</f>
        <v>119500</v>
      </c>
      <c r="AA6" s="329">
        <f>SUM(X6:X10)-SUM(J6:J10)</f>
        <v>975400</v>
      </c>
      <c r="AB6" s="83">
        <f>SUM(X6:X10)/SUM(J6:J10)</f>
        <v>2.3934285714286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3</v>
      </c>
      <c r="AW6" s="105">
        <f>IF(P6=0,"",IF(AV6=0,"",(AV6/P6)))</f>
        <v>0.12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11</v>
      </c>
      <c r="BF6" s="111">
        <f>IF(P6=0,"",IF(BE6=0,"",(BE6/P6)))</f>
        <v>0.44</v>
      </c>
      <c r="BG6" s="110">
        <v>2</v>
      </c>
      <c r="BH6" s="112">
        <f>IFERROR(BG6/BE6,"-")</f>
        <v>0.18181818181818</v>
      </c>
      <c r="BI6" s="113">
        <v>15000</v>
      </c>
      <c r="BJ6" s="114">
        <f>IFERROR(BI6/BE6,"-")</f>
        <v>1363.6363636364</v>
      </c>
      <c r="BK6" s="115">
        <v>1</v>
      </c>
      <c r="BL6" s="115"/>
      <c r="BM6" s="115">
        <v>1</v>
      </c>
      <c r="BN6" s="117">
        <v>8</v>
      </c>
      <c r="BO6" s="118">
        <f>IF(P6=0,"",IF(BN6=0,"",(BN6/P6)))</f>
        <v>0.32</v>
      </c>
      <c r="BP6" s="119">
        <v>2</v>
      </c>
      <c r="BQ6" s="120">
        <f>IFERROR(BP6/BN6,"-")</f>
        <v>0.25</v>
      </c>
      <c r="BR6" s="121">
        <v>460000</v>
      </c>
      <c r="BS6" s="122">
        <f>IFERROR(BR6/BN6,"-")</f>
        <v>57500</v>
      </c>
      <c r="BT6" s="123"/>
      <c r="BU6" s="123">
        <v>1</v>
      </c>
      <c r="BV6" s="123">
        <v>1</v>
      </c>
      <c r="BW6" s="124">
        <v>2</v>
      </c>
      <c r="BX6" s="125">
        <f>IF(P6=0,"",IF(BW6=0,"",(BW6/P6)))</f>
        <v>0.08</v>
      </c>
      <c r="BY6" s="126">
        <v>1</v>
      </c>
      <c r="BZ6" s="127">
        <f>IFERROR(BY6/BW6,"-")</f>
        <v>0.5</v>
      </c>
      <c r="CA6" s="128">
        <v>3000</v>
      </c>
      <c r="CB6" s="129">
        <f>IFERROR(CA6/BW6,"-")</f>
        <v>1500</v>
      </c>
      <c r="CC6" s="130">
        <v>1</v>
      </c>
      <c r="CD6" s="130"/>
      <c r="CE6" s="130"/>
      <c r="CF6" s="131">
        <v>1</v>
      </c>
      <c r="CG6" s="132">
        <f>IF(P6=0,"",IF(CF6=0,"",(CF6/P6)))</f>
        <v>0.04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4</v>
      </c>
      <c r="CP6" s="139">
        <v>478000</v>
      </c>
      <c r="CQ6" s="139">
        <v>450000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6" t="s">
        <v>70</v>
      </c>
      <c r="C7" s="346"/>
      <c r="D7" s="346" t="s">
        <v>64</v>
      </c>
      <c r="E7" s="346" t="s">
        <v>65</v>
      </c>
      <c r="F7" s="346" t="s">
        <v>66</v>
      </c>
      <c r="G7" s="88" t="s">
        <v>71</v>
      </c>
      <c r="H7" s="88" t="s">
        <v>68</v>
      </c>
      <c r="I7" s="347" t="s">
        <v>69</v>
      </c>
      <c r="J7" s="329"/>
      <c r="K7" s="79">
        <v>43</v>
      </c>
      <c r="L7" s="79">
        <v>0</v>
      </c>
      <c r="M7" s="79">
        <v>225</v>
      </c>
      <c r="N7" s="89">
        <v>20</v>
      </c>
      <c r="O7" s="90">
        <v>0</v>
      </c>
      <c r="P7" s="91">
        <f>N7+O7</f>
        <v>20</v>
      </c>
      <c r="Q7" s="80">
        <f>IFERROR(P7/M7,"-")</f>
        <v>0.088888888888889</v>
      </c>
      <c r="R7" s="79">
        <v>1</v>
      </c>
      <c r="S7" s="79">
        <v>4</v>
      </c>
      <c r="T7" s="80">
        <f>IFERROR(R7/(P7),"-")</f>
        <v>0.05</v>
      </c>
      <c r="U7" s="335"/>
      <c r="V7" s="82">
        <v>2</v>
      </c>
      <c r="W7" s="80">
        <f>IF(P7=0,"-",V7/P7)</f>
        <v>0.1</v>
      </c>
      <c r="X7" s="334">
        <v>116000</v>
      </c>
      <c r="Y7" s="335">
        <f>IFERROR(X7/P7,"-")</f>
        <v>5800</v>
      </c>
      <c r="Z7" s="335">
        <f>IFERROR(X7/V7,"-")</f>
        <v>58000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3</v>
      </c>
      <c r="AN7" s="99">
        <f>IF(P7=0,"",IF(AM7=0,"",(AM7/P7)))</f>
        <v>0.15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5</v>
      </c>
      <c r="BF7" s="111">
        <f>IF(P7=0,"",IF(BE7=0,"",(BE7/P7)))</f>
        <v>0.25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5</v>
      </c>
      <c r="BO7" s="118">
        <f>IF(P7=0,"",IF(BN7=0,"",(BN7/P7)))</f>
        <v>0.25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5</v>
      </c>
      <c r="BX7" s="125">
        <f>IF(P7=0,"",IF(BW7=0,"",(BW7/P7)))</f>
        <v>0.25</v>
      </c>
      <c r="BY7" s="126">
        <v>2</v>
      </c>
      <c r="BZ7" s="127">
        <f>IFERROR(BY7/BW7,"-")</f>
        <v>0.4</v>
      </c>
      <c r="CA7" s="128">
        <v>16000</v>
      </c>
      <c r="CB7" s="129">
        <f>IFERROR(CA7/BW7,"-")</f>
        <v>3200</v>
      </c>
      <c r="CC7" s="130"/>
      <c r="CD7" s="130">
        <v>2</v>
      </c>
      <c r="CE7" s="130"/>
      <c r="CF7" s="131">
        <v>1</v>
      </c>
      <c r="CG7" s="132">
        <f>IF(P7=0,"",IF(CF7=0,"",(CF7/P7)))</f>
        <v>0.05</v>
      </c>
      <c r="CH7" s="133">
        <v>1</v>
      </c>
      <c r="CI7" s="134">
        <f>IFERROR(CH7/CF7,"-")</f>
        <v>1</v>
      </c>
      <c r="CJ7" s="135">
        <v>101000</v>
      </c>
      <c r="CK7" s="136">
        <f>IFERROR(CJ7/CF7,"-")</f>
        <v>101000</v>
      </c>
      <c r="CL7" s="137"/>
      <c r="CM7" s="137"/>
      <c r="CN7" s="137">
        <v>1</v>
      </c>
      <c r="CO7" s="138">
        <v>2</v>
      </c>
      <c r="CP7" s="139">
        <v>116000</v>
      </c>
      <c r="CQ7" s="139">
        <v>101000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346" t="s">
        <v>72</v>
      </c>
      <c r="C8" s="346"/>
      <c r="D8" s="346" t="s">
        <v>64</v>
      </c>
      <c r="E8" s="346" t="s">
        <v>65</v>
      </c>
      <c r="F8" s="346" t="s">
        <v>66</v>
      </c>
      <c r="G8" s="88" t="s">
        <v>73</v>
      </c>
      <c r="H8" s="88" t="s">
        <v>68</v>
      </c>
      <c r="I8" s="347" t="s">
        <v>69</v>
      </c>
      <c r="J8" s="329"/>
      <c r="K8" s="79">
        <v>11</v>
      </c>
      <c r="L8" s="79">
        <v>0</v>
      </c>
      <c r="M8" s="79">
        <v>69</v>
      </c>
      <c r="N8" s="89">
        <v>3</v>
      </c>
      <c r="O8" s="90">
        <v>0</v>
      </c>
      <c r="P8" s="91">
        <f>N8+O8</f>
        <v>3</v>
      </c>
      <c r="Q8" s="80">
        <f>IFERROR(P8/M8,"-")</f>
        <v>0.043478260869565</v>
      </c>
      <c r="R8" s="79">
        <v>1</v>
      </c>
      <c r="S8" s="79">
        <v>0</v>
      </c>
      <c r="T8" s="80">
        <f>IFERROR(R8/(P8),"-")</f>
        <v>0.33333333333333</v>
      </c>
      <c r="U8" s="335"/>
      <c r="V8" s="82">
        <v>1</v>
      </c>
      <c r="W8" s="80">
        <f>IF(P8=0,"-",V8/P8)</f>
        <v>0.33333333333333</v>
      </c>
      <c r="X8" s="334">
        <v>24000</v>
      </c>
      <c r="Y8" s="335">
        <f>IFERROR(X8/P8,"-")</f>
        <v>8000</v>
      </c>
      <c r="Z8" s="335">
        <f>IFERROR(X8/V8,"-")</f>
        <v>24000</v>
      </c>
      <c r="AA8" s="329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0.33333333333333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2</v>
      </c>
      <c r="BO8" s="118">
        <f>IF(P8=0,"",IF(BN8=0,"",(BN8/P8)))</f>
        <v>0.66666666666667</v>
      </c>
      <c r="BP8" s="119">
        <v>1</v>
      </c>
      <c r="BQ8" s="120">
        <f>IFERROR(BP8/BN8,"-")</f>
        <v>0.5</v>
      </c>
      <c r="BR8" s="121">
        <v>24000</v>
      </c>
      <c r="BS8" s="122">
        <f>IFERROR(BR8/BN8,"-")</f>
        <v>12000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24000</v>
      </c>
      <c r="CQ8" s="139">
        <v>24000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74</v>
      </c>
      <c r="C9" s="346"/>
      <c r="D9" s="346" t="s">
        <v>64</v>
      </c>
      <c r="E9" s="346" t="s">
        <v>65</v>
      </c>
      <c r="F9" s="346" t="s">
        <v>66</v>
      </c>
      <c r="G9" s="88" t="s">
        <v>75</v>
      </c>
      <c r="H9" s="88" t="s">
        <v>68</v>
      </c>
      <c r="I9" s="347" t="s">
        <v>69</v>
      </c>
      <c r="J9" s="329"/>
      <c r="K9" s="79">
        <v>10</v>
      </c>
      <c r="L9" s="79">
        <v>0</v>
      </c>
      <c r="M9" s="79">
        <v>56</v>
      </c>
      <c r="N9" s="89">
        <v>4</v>
      </c>
      <c r="O9" s="90">
        <v>0</v>
      </c>
      <c r="P9" s="91">
        <f>N9+O9</f>
        <v>4</v>
      </c>
      <c r="Q9" s="80">
        <f>IFERROR(P9/M9,"-")</f>
        <v>0.071428571428571</v>
      </c>
      <c r="R9" s="79">
        <v>0</v>
      </c>
      <c r="S9" s="79">
        <v>2</v>
      </c>
      <c r="T9" s="80">
        <f>IFERROR(R9/(P9),"-")</f>
        <v>0</v>
      </c>
      <c r="U9" s="335"/>
      <c r="V9" s="82">
        <v>2</v>
      </c>
      <c r="W9" s="80">
        <f>IF(P9=0,"-",V9/P9)</f>
        <v>0.5</v>
      </c>
      <c r="X9" s="334">
        <v>122000</v>
      </c>
      <c r="Y9" s="335">
        <f>IFERROR(X9/P9,"-")</f>
        <v>30500</v>
      </c>
      <c r="Z9" s="335">
        <f>IFERROR(X9/V9,"-")</f>
        <v>61000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0.5</v>
      </c>
      <c r="BG9" s="110">
        <v>1</v>
      </c>
      <c r="BH9" s="112">
        <f>IFERROR(BG9/BE9,"-")</f>
        <v>0.5</v>
      </c>
      <c r="BI9" s="113">
        <v>12000</v>
      </c>
      <c r="BJ9" s="114">
        <f>IFERROR(BI9/BE9,"-")</f>
        <v>6000</v>
      </c>
      <c r="BK9" s="115"/>
      <c r="BL9" s="115"/>
      <c r="BM9" s="115">
        <v>1</v>
      </c>
      <c r="BN9" s="117">
        <v>1</v>
      </c>
      <c r="BO9" s="118">
        <f>IF(P9=0,"",IF(BN9=0,"",(BN9/P9)))</f>
        <v>0.25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0.25</v>
      </c>
      <c r="BY9" s="126">
        <v>1</v>
      </c>
      <c r="BZ9" s="127">
        <f>IFERROR(BY9/BW9,"-")</f>
        <v>1</v>
      </c>
      <c r="CA9" s="128">
        <v>110000</v>
      </c>
      <c r="CB9" s="129">
        <f>IFERROR(CA9/BW9,"-")</f>
        <v>110000</v>
      </c>
      <c r="CC9" s="130"/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122000</v>
      </c>
      <c r="CQ9" s="139">
        <v>110000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/>
      <c r="B10" s="346" t="s">
        <v>76</v>
      </c>
      <c r="C10" s="346"/>
      <c r="D10" s="346" t="s">
        <v>77</v>
      </c>
      <c r="E10" s="346" t="s">
        <v>77</v>
      </c>
      <c r="F10" s="346" t="s">
        <v>78</v>
      </c>
      <c r="G10" s="88" t="s">
        <v>79</v>
      </c>
      <c r="H10" s="88"/>
      <c r="I10" s="88"/>
      <c r="J10" s="329"/>
      <c r="K10" s="79">
        <v>168</v>
      </c>
      <c r="L10" s="79">
        <v>134</v>
      </c>
      <c r="M10" s="79">
        <v>54</v>
      </c>
      <c r="N10" s="89">
        <v>24</v>
      </c>
      <c r="O10" s="90">
        <v>0</v>
      </c>
      <c r="P10" s="91">
        <f>N10+O10</f>
        <v>24</v>
      </c>
      <c r="Q10" s="80">
        <f>IFERROR(P10/M10,"-")</f>
        <v>0.44444444444444</v>
      </c>
      <c r="R10" s="79">
        <v>4</v>
      </c>
      <c r="S10" s="79">
        <v>3</v>
      </c>
      <c r="T10" s="80">
        <f>IFERROR(R10/(P10),"-")</f>
        <v>0.16666666666667</v>
      </c>
      <c r="U10" s="335"/>
      <c r="V10" s="82">
        <v>4</v>
      </c>
      <c r="W10" s="80">
        <f>IF(P10=0,"-",V10/P10)</f>
        <v>0.16666666666667</v>
      </c>
      <c r="X10" s="334">
        <v>935400</v>
      </c>
      <c r="Y10" s="335">
        <f>IFERROR(X10/P10,"-")</f>
        <v>38975</v>
      </c>
      <c r="Z10" s="335">
        <f>IFERROR(X10/V10,"-")</f>
        <v>233850</v>
      </c>
      <c r="AA10" s="329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2</v>
      </c>
      <c r="AN10" s="99">
        <f>IF(P10=0,"",IF(AM10=0,"",(AM10/P10)))</f>
        <v>0.083333333333333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4</v>
      </c>
      <c r="BF10" s="111">
        <f>IF(P10=0,"",IF(BE10=0,"",(BE10/P10)))</f>
        <v>0.16666666666667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10</v>
      </c>
      <c r="BO10" s="118">
        <f>IF(P10=0,"",IF(BN10=0,"",(BN10/P10)))</f>
        <v>0.41666666666667</v>
      </c>
      <c r="BP10" s="119">
        <v>4</v>
      </c>
      <c r="BQ10" s="120">
        <f>IFERROR(BP10/BN10,"-")</f>
        <v>0.4</v>
      </c>
      <c r="BR10" s="121">
        <v>46000</v>
      </c>
      <c r="BS10" s="122">
        <f>IFERROR(BR10/BN10,"-")</f>
        <v>4600</v>
      </c>
      <c r="BT10" s="123">
        <v>2</v>
      </c>
      <c r="BU10" s="123">
        <v>1</v>
      </c>
      <c r="BV10" s="123">
        <v>1</v>
      </c>
      <c r="BW10" s="124">
        <v>6</v>
      </c>
      <c r="BX10" s="125">
        <f>IF(P10=0,"",IF(BW10=0,"",(BW10/P10)))</f>
        <v>0.25</v>
      </c>
      <c r="BY10" s="126">
        <v>1</v>
      </c>
      <c r="BZ10" s="127">
        <f>IFERROR(BY10/BW10,"-")</f>
        <v>0.16666666666667</v>
      </c>
      <c r="CA10" s="128">
        <v>8000</v>
      </c>
      <c r="CB10" s="129">
        <f>IFERROR(CA10/BW10,"-")</f>
        <v>1333.3333333333</v>
      </c>
      <c r="CC10" s="130"/>
      <c r="CD10" s="130">
        <v>1</v>
      </c>
      <c r="CE10" s="130"/>
      <c r="CF10" s="131">
        <v>2</v>
      </c>
      <c r="CG10" s="132">
        <f>IF(P10=0,"",IF(CF10=0,"",(CF10/P10)))</f>
        <v>0.083333333333333</v>
      </c>
      <c r="CH10" s="133">
        <v>1</v>
      </c>
      <c r="CI10" s="134">
        <f>IFERROR(CH10/CF10,"-")</f>
        <v>0.5</v>
      </c>
      <c r="CJ10" s="135">
        <v>881400</v>
      </c>
      <c r="CK10" s="136">
        <f>IFERROR(CJ10/CF10,"-")</f>
        <v>440700</v>
      </c>
      <c r="CL10" s="137"/>
      <c r="CM10" s="137"/>
      <c r="CN10" s="137">
        <v>1</v>
      </c>
      <c r="CO10" s="138">
        <v>4</v>
      </c>
      <c r="CP10" s="139">
        <v>935400</v>
      </c>
      <c r="CQ10" s="139">
        <v>881400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0.71754385964912</v>
      </c>
      <c r="B11" s="346" t="s">
        <v>80</v>
      </c>
      <c r="C11" s="346"/>
      <c r="D11" s="346" t="s">
        <v>81</v>
      </c>
      <c r="E11" s="346" t="s">
        <v>82</v>
      </c>
      <c r="F11" s="346" t="s">
        <v>66</v>
      </c>
      <c r="G11" s="88" t="s">
        <v>83</v>
      </c>
      <c r="H11" s="88" t="s">
        <v>68</v>
      </c>
      <c r="I11" s="348" t="s">
        <v>84</v>
      </c>
      <c r="J11" s="329">
        <v>570000</v>
      </c>
      <c r="K11" s="79">
        <v>21</v>
      </c>
      <c r="L11" s="79">
        <v>0</v>
      </c>
      <c r="M11" s="79">
        <v>81</v>
      </c>
      <c r="N11" s="89">
        <v>8</v>
      </c>
      <c r="O11" s="90">
        <v>0</v>
      </c>
      <c r="P11" s="91">
        <f>N11+O11</f>
        <v>8</v>
      </c>
      <c r="Q11" s="80">
        <f>IFERROR(P11/M11,"-")</f>
        <v>0.098765432098765</v>
      </c>
      <c r="R11" s="79">
        <v>0</v>
      </c>
      <c r="S11" s="79">
        <v>0</v>
      </c>
      <c r="T11" s="80">
        <f>IFERROR(R11/(P11),"-")</f>
        <v>0</v>
      </c>
      <c r="U11" s="335">
        <f>IFERROR(J11/SUM(N11:O16),"-")</f>
        <v>12127.659574468</v>
      </c>
      <c r="V11" s="82">
        <v>1</v>
      </c>
      <c r="W11" s="80">
        <f>IF(P11=0,"-",V11/P11)</f>
        <v>0.125</v>
      </c>
      <c r="X11" s="334">
        <v>23000</v>
      </c>
      <c r="Y11" s="335">
        <f>IFERROR(X11/P11,"-")</f>
        <v>2875</v>
      </c>
      <c r="Z11" s="335">
        <f>IFERROR(X11/V11,"-")</f>
        <v>23000</v>
      </c>
      <c r="AA11" s="329">
        <f>SUM(X11:X16)-SUM(J11:J16)</f>
        <v>-161000</v>
      </c>
      <c r="AB11" s="83">
        <f>SUM(X11:X16)/SUM(J11:J16)</f>
        <v>0.71754385964912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0.125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4</v>
      </c>
      <c r="BO11" s="118">
        <f>IF(P11=0,"",IF(BN11=0,"",(BN11/P11)))</f>
        <v>0.5</v>
      </c>
      <c r="BP11" s="119">
        <v>1</v>
      </c>
      <c r="BQ11" s="120">
        <f>IFERROR(BP11/BN11,"-")</f>
        <v>0.25</v>
      </c>
      <c r="BR11" s="121">
        <v>23000</v>
      </c>
      <c r="BS11" s="122">
        <f>IFERROR(BR11/BN11,"-")</f>
        <v>5750</v>
      </c>
      <c r="BT11" s="123"/>
      <c r="BU11" s="123"/>
      <c r="BV11" s="123">
        <v>1</v>
      </c>
      <c r="BW11" s="124">
        <v>3</v>
      </c>
      <c r="BX11" s="125">
        <f>IF(P11=0,"",IF(BW11=0,"",(BW11/P11)))</f>
        <v>0.375</v>
      </c>
      <c r="BY11" s="126">
        <v>1</v>
      </c>
      <c r="BZ11" s="127">
        <f>IFERROR(BY11/BW11,"-")</f>
        <v>0.33333333333333</v>
      </c>
      <c r="CA11" s="128">
        <v>5000</v>
      </c>
      <c r="CB11" s="129">
        <f>IFERROR(CA11/BW11,"-")</f>
        <v>1666.6666666667</v>
      </c>
      <c r="CC11" s="130">
        <v>1</v>
      </c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23000</v>
      </c>
      <c r="CQ11" s="139">
        <v>23000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6" t="s">
        <v>85</v>
      </c>
      <c r="C12" s="346"/>
      <c r="D12" s="346" t="s">
        <v>81</v>
      </c>
      <c r="E12" s="346" t="s">
        <v>82</v>
      </c>
      <c r="F12" s="346" t="s">
        <v>78</v>
      </c>
      <c r="G12" s="88"/>
      <c r="H12" s="88"/>
      <c r="I12" s="88"/>
      <c r="J12" s="329"/>
      <c r="K12" s="79">
        <v>57</v>
      </c>
      <c r="L12" s="79">
        <v>39</v>
      </c>
      <c r="M12" s="79">
        <v>17</v>
      </c>
      <c r="N12" s="89">
        <v>6</v>
      </c>
      <c r="O12" s="90">
        <v>0</v>
      </c>
      <c r="P12" s="91">
        <f>N12+O12</f>
        <v>6</v>
      </c>
      <c r="Q12" s="80">
        <f>IFERROR(P12/M12,"-")</f>
        <v>0.35294117647059</v>
      </c>
      <c r="R12" s="79">
        <v>3</v>
      </c>
      <c r="S12" s="79">
        <v>1</v>
      </c>
      <c r="T12" s="80">
        <f>IFERROR(R12/(P12),"-")</f>
        <v>0.5</v>
      </c>
      <c r="U12" s="335"/>
      <c r="V12" s="82">
        <v>3</v>
      </c>
      <c r="W12" s="80">
        <f>IF(P12=0,"-",V12/P12)</f>
        <v>0.5</v>
      </c>
      <c r="X12" s="334">
        <v>298000</v>
      </c>
      <c r="Y12" s="335">
        <f>IFERROR(X12/P12,"-")</f>
        <v>49666.666666667</v>
      </c>
      <c r="Z12" s="335">
        <f>IFERROR(X12/V12,"-")</f>
        <v>99333.333333333</v>
      </c>
      <c r="AA12" s="329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2</v>
      </c>
      <c r="BO12" s="118">
        <f>IF(P12=0,"",IF(BN12=0,"",(BN12/P12)))</f>
        <v>0.33333333333333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4</v>
      </c>
      <c r="BX12" s="125">
        <f>IF(P12=0,"",IF(BW12=0,"",(BW12/P12)))</f>
        <v>0.66666666666667</v>
      </c>
      <c r="BY12" s="126">
        <v>3</v>
      </c>
      <c r="BZ12" s="127">
        <f>IFERROR(BY12/BW12,"-")</f>
        <v>0.75</v>
      </c>
      <c r="CA12" s="128">
        <v>298000</v>
      </c>
      <c r="CB12" s="129">
        <f>IFERROR(CA12/BW12,"-")</f>
        <v>74500</v>
      </c>
      <c r="CC12" s="130"/>
      <c r="CD12" s="130"/>
      <c r="CE12" s="130">
        <v>3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3</v>
      </c>
      <c r="CP12" s="139">
        <v>298000</v>
      </c>
      <c r="CQ12" s="139">
        <v>269000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346" t="s">
        <v>86</v>
      </c>
      <c r="C13" s="346"/>
      <c r="D13" s="346" t="s">
        <v>64</v>
      </c>
      <c r="E13" s="346" t="s">
        <v>87</v>
      </c>
      <c r="F13" s="346" t="s">
        <v>66</v>
      </c>
      <c r="G13" s="88" t="s">
        <v>88</v>
      </c>
      <c r="H13" s="88" t="s">
        <v>89</v>
      </c>
      <c r="I13" s="348" t="s">
        <v>84</v>
      </c>
      <c r="J13" s="329"/>
      <c r="K13" s="79">
        <v>26</v>
      </c>
      <c r="L13" s="79">
        <v>0</v>
      </c>
      <c r="M13" s="79">
        <v>129</v>
      </c>
      <c r="N13" s="89">
        <v>15</v>
      </c>
      <c r="O13" s="90">
        <v>0</v>
      </c>
      <c r="P13" s="91">
        <f>N13+O13</f>
        <v>15</v>
      </c>
      <c r="Q13" s="80">
        <f>IFERROR(P13/M13,"-")</f>
        <v>0.11627906976744</v>
      </c>
      <c r="R13" s="79">
        <v>1</v>
      </c>
      <c r="S13" s="79">
        <v>1</v>
      </c>
      <c r="T13" s="80">
        <f>IFERROR(R13/(P13),"-")</f>
        <v>0.066666666666667</v>
      </c>
      <c r="U13" s="335"/>
      <c r="V13" s="82">
        <v>2</v>
      </c>
      <c r="W13" s="80">
        <f>IF(P13=0,"-",V13/P13)</f>
        <v>0.13333333333333</v>
      </c>
      <c r="X13" s="334">
        <v>25000</v>
      </c>
      <c r="Y13" s="335">
        <f>IFERROR(X13/P13,"-")</f>
        <v>1666.6666666667</v>
      </c>
      <c r="Z13" s="335">
        <f>IFERROR(X13/V13,"-")</f>
        <v>12500</v>
      </c>
      <c r="AA13" s="329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4</v>
      </c>
      <c r="BF13" s="111">
        <f>IF(P13=0,"",IF(BE13=0,"",(BE13/P13)))</f>
        <v>0.26666666666667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6</v>
      </c>
      <c r="BO13" s="118">
        <f>IF(P13=0,"",IF(BN13=0,"",(BN13/P13)))</f>
        <v>0.4</v>
      </c>
      <c r="BP13" s="119">
        <v>1</v>
      </c>
      <c r="BQ13" s="120">
        <f>IFERROR(BP13/BN13,"-")</f>
        <v>0.16666666666667</v>
      </c>
      <c r="BR13" s="121">
        <v>3000</v>
      </c>
      <c r="BS13" s="122">
        <f>IFERROR(BR13/BN13,"-")</f>
        <v>500</v>
      </c>
      <c r="BT13" s="123">
        <v>1</v>
      </c>
      <c r="BU13" s="123"/>
      <c r="BV13" s="123"/>
      <c r="BW13" s="124">
        <v>3</v>
      </c>
      <c r="BX13" s="125">
        <f>IF(P13=0,"",IF(BW13=0,"",(BW13/P13)))</f>
        <v>0.2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2</v>
      </c>
      <c r="CG13" s="132">
        <f>IF(P13=0,"",IF(CF13=0,"",(CF13/P13)))</f>
        <v>0.13333333333333</v>
      </c>
      <c r="CH13" s="133">
        <v>1</v>
      </c>
      <c r="CI13" s="134">
        <f>IFERROR(CH13/CF13,"-")</f>
        <v>0.5</v>
      </c>
      <c r="CJ13" s="135">
        <v>22000</v>
      </c>
      <c r="CK13" s="136">
        <f>IFERROR(CJ13/CF13,"-")</f>
        <v>11000</v>
      </c>
      <c r="CL13" s="137"/>
      <c r="CM13" s="137"/>
      <c r="CN13" s="137">
        <v>1</v>
      </c>
      <c r="CO13" s="138">
        <v>2</v>
      </c>
      <c r="CP13" s="139">
        <v>25000</v>
      </c>
      <c r="CQ13" s="139">
        <v>22000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6" t="s">
        <v>90</v>
      </c>
      <c r="C14" s="346"/>
      <c r="D14" s="346" t="s">
        <v>64</v>
      </c>
      <c r="E14" s="346" t="s">
        <v>87</v>
      </c>
      <c r="F14" s="346" t="s">
        <v>78</v>
      </c>
      <c r="G14" s="88"/>
      <c r="H14" s="88"/>
      <c r="I14" s="88"/>
      <c r="J14" s="329"/>
      <c r="K14" s="79">
        <v>61</v>
      </c>
      <c r="L14" s="79">
        <v>46</v>
      </c>
      <c r="M14" s="79">
        <v>14</v>
      </c>
      <c r="N14" s="89">
        <v>11</v>
      </c>
      <c r="O14" s="90">
        <v>0</v>
      </c>
      <c r="P14" s="91">
        <f>N14+O14</f>
        <v>11</v>
      </c>
      <c r="Q14" s="80">
        <f>IFERROR(P14/M14,"-")</f>
        <v>0.78571428571429</v>
      </c>
      <c r="R14" s="79">
        <v>3</v>
      </c>
      <c r="S14" s="79">
        <v>1</v>
      </c>
      <c r="T14" s="80">
        <f>IFERROR(R14/(P14),"-")</f>
        <v>0.27272727272727</v>
      </c>
      <c r="U14" s="335"/>
      <c r="V14" s="82">
        <v>0</v>
      </c>
      <c r="W14" s="80">
        <f>IF(P14=0,"-",V14/P14)</f>
        <v>0</v>
      </c>
      <c r="X14" s="334">
        <v>3000</v>
      </c>
      <c r="Y14" s="335">
        <f>IFERROR(X14/P14,"-")</f>
        <v>272.72727272727</v>
      </c>
      <c r="Z14" s="335" t="str">
        <f>IFERROR(X14/V14,"-")</f>
        <v>-</v>
      </c>
      <c r="AA14" s="329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0.090909090909091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4</v>
      </c>
      <c r="BO14" s="118">
        <f>IF(P14=0,"",IF(BN14=0,"",(BN14/P14)))</f>
        <v>0.36363636363636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5</v>
      </c>
      <c r="BX14" s="125">
        <f>IF(P14=0,"",IF(BW14=0,"",(BW14/P14)))</f>
        <v>0.45454545454545</v>
      </c>
      <c r="BY14" s="126">
        <v>3</v>
      </c>
      <c r="BZ14" s="127">
        <f>IFERROR(BY14/BW14,"-")</f>
        <v>0.6</v>
      </c>
      <c r="CA14" s="128">
        <v>22000</v>
      </c>
      <c r="CB14" s="129">
        <f>IFERROR(CA14/BW14,"-")</f>
        <v>4400</v>
      </c>
      <c r="CC14" s="130">
        <v>2</v>
      </c>
      <c r="CD14" s="130"/>
      <c r="CE14" s="130">
        <v>1</v>
      </c>
      <c r="CF14" s="131">
        <v>1</v>
      </c>
      <c r="CG14" s="132">
        <f>IF(P14=0,"",IF(CF14=0,"",(CF14/P14)))</f>
        <v>0.090909090909091</v>
      </c>
      <c r="CH14" s="133">
        <v>1</v>
      </c>
      <c r="CI14" s="134">
        <f>IFERROR(CH14/CF14,"-")</f>
        <v>1</v>
      </c>
      <c r="CJ14" s="135">
        <v>80000</v>
      </c>
      <c r="CK14" s="136">
        <f>IFERROR(CJ14/CF14,"-")</f>
        <v>80000</v>
      </c>
      <c r="CL14" s="137"/>
      <c r="CM14" s="137"/>
      <c r="CN14" s="137">
        <v>1</v>
      </c>
      <c r="CO14" s="138">
        <v>0</v>
      </c>
      <c r="CP14" s="139">
        <v>3000</v>
      </c>
      <c r="CQ14" s="139">
        <v>80000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91</v>
      </c>
      <c r="C15" s="346"/>
      <c r="D15" s="346" t="s">
        <v>92</v>
      </c>
      <c r="E15" s="346" t="s">
        <v>93</v>
      </c>
      <c r="F15" s="346" t="s">
        <v>66</v>
      </c>
      <c r="G15" s="88" t="s">
        <v>88</v>
      </c>
      <c r="H15" s="88" t="s">
        <v>89</v>
      </c>
      <c r="I15" s="347" t="s">
        <v>94</v>
      </c>
      <c r="J15" s="329"/>
      <c r="K15" s="79">
        <v>6</v>
      </c>
      <c r="L15" s="79">
        <v>0</v>
      </c>
      <c r="M15" s="79">
        <v>39</v>
      </c>
      <c r="N15" s="89">
        <v>2</v>
      </c>
      <c r="O15" s="90">
        <v>0</v>
      </c>
      <c r="P15" s="91">
        <f>N15+O15</f>
        <v>2</v>
      </c>
      <c r="Q15" s="80">
        <f>IFERROR(P15/M15,"-")</f>
        <v>0.051282051282051</v>
      </c>
      <c r="R15" s="79">
        <v>1</v>
      </c>
      <c r="S15" s="79">
        <v>0</v>
      </c>
      <c r="T15" s="80">
        <f>IFERROR(R15/(P15),"-")</f>
        <v>0.5</v>
      </c>
      <c r="U15" s="335"/>
      <c r="V15" s="82">
        <v>1</v>
      </c>
      <c r="W15" s="80">
        <f>IF(P15=0,"-",V15/P15)</f>
        <v>0.5</v>
      </c>
      <c r="X15" s="334">
        <v>12000</v>
      </c>
      <c r="Y15" s="335">
        <f>IFERROR(X15/P15,"-")</f>
        <v>6000</v>
      </c>
      <c r="Z15" s="335">
        <f>IFERROR(X15/V15,"-")</f>
        <v>12000</v>
      </c>
      <c r="AA15" s="329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2</v>
      </c>
      <c r="BX15" s="125">
        <f>IF(P15=0,"",IF(BW15=0,"",(BW15/P15)))</f>
        <v>1</v>
      </c>
      <c r="BY15" s="126">
        <v>1</v>
      </c>
      <c r="BZ15" s="127">
        <f>IFERROR(BY15/BW15,"-")</f>
        <v>0.5</v>
      </c>
      <c r="CA15" s="128">
        <v>12000</v>
      </c>
      <c r="CB15" s="129">
        <f>IFERROR(CA15/BW15,"-")</f>
        <v>6000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12000</v>
      </c>
      <c r="CQ15" s="139">
        <v>12000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6" t="s">
        <v>95</v>
      </c>
      <c r="C16" s="346"/>
      <c r="D16" s="346" t="s">
        <v>92</v>
      </c>
      <c r="E16" s="346" t="s">
        <v>93</v>
      </c>
      <c r="F16" s="346" t="s">
        <v>78</v>
      </c>
      <c r="G16" s="88"/>
      <c r="H16" s="88"/>
      <c r="I16" s="88"/>
      <c r="J16" s="329"/>
      <c r="K16" s="79">
        <v>18</v>
      </c>
      <c r="L16" s="79">
        <v>16</v>
      </c>
      <c r="M16" s="79">
        <v>8</v>
      </c>
      <c r="N16" s="89">
        <v>5</v>
      </c>
      <c r="O16" s="90">
        <v>0</v>
      </c>
      <c r="P16" s="91">
        <f>N16+O16</f>
        <v>5</v>
      </c>
      <c r="Q16" s="80">
        <f>IFERROR(P16/M16,"-")</f>
        <v>0.625</v>
      </c>
      <c r="R16" s="79">
        <v>2</v>
      </c>
      <c r="S16" s="79">
        <v>0</v>
      </c>
      <c r="T16" s="80">
        <f>IFERROR(R16/(P16),"-")</f>
        <v>0.4</v>
      </c>
      <c r="U16" s="335"/>
      <c r="V16" s="82">
        <v>2</v>
      </c>
      <c r="W16" s="80">
        <f>IF(P16=0,"-",V16/P16)</f>
        <v>0.4</v>
      </c>
      <c r="X16" s="334">
        <v>48000</v>
      </c>
      <c r="Y16" s="335">
        <f>IFERROR(X16/P16,"-")</f>
        <v>9600</v>
      </c>
      <c r="Z16" s="335">
        <f>IFERROR(X16/V16,"-")</f>
        <v>24000</v>
      </c>
      <c r="AA16" s="329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0.2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>
        <v>4</v>
      </c>
      <c r="BX16" s="125">
        <f>IF(P16=0,"",IF(BW16=0,"",(BW16/P16)))</f>
        <v>0.8</v>
      </c>
      <c r="BY16" s="126">
        <v>2</v>
      </c>
      <c r="BZ16" s="127">
        <f>IFERROR(BY16/BW16,"-")</f>
        <v>0.5</v>
      </c>
      <c r="CA16" s="128">
        <v>48000</v>
      </c>
      <c r="CB16" s="129">
        <f>IFERROR(CA16/BW16,"-")</f>
        <v>12000</v>
      </c>
      <c r="CC16" s="130">
        <v>1</v>
      </c>
      <c r="CD16" s="130"/>
      <c r="CE16" s="130">
        <v>1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48000</v>
      </c>
      <c r="CQ16" s="139">
        <v>45000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2.0307692307692</v>
      </c>
      <c r="B17" s="346" t="s">
        <v>96</v>
      </c>
      <c r="C17" s="346"/>
      <c r="D17" s="346" t="s">
        <v>64</v>
      </c>
      <c r="E17" s="346" t="s">
        <v>87</v>
      </c>
      <c r="F17" s="346" t="s">
        <v>66</v>
      </c>
      <c r="G17" s="88" t="s">
        <v>97</v>
      </c>
      <c r="H17" s="88" t="s">
        <v>98</v>
      </c>
      <c r="I17" s="347" t="s">
        <v>69</v>
      </c>
      <c r="J17" s="329">
        <v>520000</v>
      </c>
      <c r="K17" s="79">
        <v>35</v>
      </c>
      <c r="L17" s="79">
        <v>0</v>
      </c>
      <c r="M17" s="79">
        <v>162</v>
      </c>
      <c r="N17" s="89">
        <v>18</v>
      </c>
      <c r="O17" s="90">
        <v>0</v>
      </c>
      <c r="P17" s="91">
        <f>N17+O17</f>
        <v>18</v>
      </c>
      <c r="Q17" s="80">
        <f>IFERROR(P17/M17,"-")</f>
        <v>0.11111111111111</v>
      </c>
      <c r="R17" s="79">
        <v>1</v>
      </c>
      <c r="S17" s="79">
        <v>3</v>
      </c>
      <c r="T17" s="80">
        <f>IFERROR(R17/(P17),"-")</f>
        <v>0.055555555555556</v>
      </c>
      <c r="U17" s="335">
        <f>IFERROR(J17/SUM(N17:O21),"-")</f>
        <v>9811.320754717</v>
      </c>
      <c r="V17" s="82">
        <v>1</v>
      </c>
      <c r="W17" s="80">
        <f>IF(P17=0,"-",V17/P17)</f>
        <v>0.055555555555556</v>
      </c>
      <c r="X17" s="334">
        <v>20000</v>
      </c>
      <c r="Y17" s="335">
        <f>IFERROR(X17/P17,"-")</f>
        <v>1111.1111111111</v>
      </c>
      <c r="Z17" s="335">
        <f>IFERROR(X17/V17,"-")</f>
        <v>20000</v>
      </c>
      <c r="AA17" s="329">
        <f>SUM(X17:X21)-SUM(J17:J21)</f>
        <v>536000</v>
      </c>
      <c r="AB17" s="83">
        <f>SUM(X17:X21)/SUM(J17:J21)</f>
        <v>2.0307692307692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0.055555555555556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1</v>
      </c>
      <c r="AW17" s="105">
        <f>IF(P17=0,"",IF(AV17=0,"",(AV17/P17)))</f>
        <v>0.055555555555556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6</v>
      </c>
      <c r="BF17" s="111">
        <f>IF(P17=0,"",IF(BE17=0,"",(BE17/P17)))</f>
        <v>0.33333333333333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4</v>
      </c>
      <c r="BO17" s="118">
        <f>IF(P17=0,"",IF(BN17=0,"",(BN17/P17)))</f>
        <v>0.22222222222222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6</v>
      </c>
      <c r="BX17" s="125">
        <f>IF(P17=0,"",IF(BW17=0,"",(BW17/P17)))</f>
        <v>0.33333333333333</v>
      </c>
      <c r="BY17" s="126">
        <v>1</v>
      </c>
      <c r="BZ17" s="127">
        <f>IFERROR(BY17/BW17,"-")</f>
        <v>0.16666666666667</v>
      </c>
      <c r="CA17" s="128">
        <v>20000</v>
      </c>
      <c r="CB17" s="129">
        <f>IFERROR(CA17/BW17,"-")</f>
        <v>3333.3333333333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20000</v>
      </c>
      <c r="CQ17" s="139">
        <v>20000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6" t="s">
        <v>99</v>
      </c>
      <c r="C18" s="346"/>
      <c r="D18" s="346" t="s">
        <v>100</v>
      </c>
      <c r="E18" s="346" t="s">
        <v>101</v>
      </c>
      <c r="F18" s="346" t="s">
        <v>66</v>
      </c>
      <c r="G18" s="88" t="s">
        <v>97</v>
      </c>
      <c r="H18" s="88" t="s">
        <v>98</v>
      </c>
      <c r="I18" s="348" t="s">
        <v>102</v>
      </c>
      <c r="J18" s="329"/>
      <c r="K18" s="79">
        <v>17</v>
      </c>
      <c r="L18" s="79">
        <v>0</v>
      </c>
      <c r="M18" s="79">
        <v>39</v>
      </c>
      <c r="N18" s="89">
        <v>3</v>
      </c>
      <c r="O18" s="90">
        <v>0</v>
      </c>
      <c r="P18" s="91">
        <f>N18+O18</f>
        <v>3</v>
      </c>
      <c r="Q18" s="80">
        <f>IFERROR(P18/M18,"-")</f>
        <v>0.076923076923077</v>
      </c>
      <c r="R18" s="79">
        <v>0</v>
      </c>
      <c r="S18" s="79">
        <v>0</v>
      </c>
      <c r="T18" s="80">
        <f>IFERROR(R18/(P18),"-")</f>
        <v>0</v>
      </c>
      <c r="U18" s="335"/>
      <c r="V18" s="82">
        <v>0</v>
      </c>
      <c r="W18" s="80">
        <f>IF(P18=0,"-",V18/P18)</f>
        <v>0</v>
      </c>
      <c r="X18" s="334">
        <v>0</v>
      </c>
      <c r="Y18" s="335">
        <f>IFERROR(X18/P18,"-")</f>
        <v>0</v>
      </c>
      <c r="Z18" s="335" t="str">
        <f>IFERROR(X18/V18,"-")</f>
        <v>-</v>
      </c>
      <c r="AA18" s="329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2</v>
      </c>
      <c r="BO18" s="118">
        <f>IF(P18=0,"",IF(BN18=0,"",(BN18/P18)))</f>
        <v>0.66666666666667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1</v>
      </c>
      <c r="BX18" s="125">
        <f>IF(P18=0,"",IF(BW18=0,"",(BW18/P18)))</f>
        <v>0.33333333333333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6" t="s">
        <v>103</v>
      </c>
      <c r="C19" s="346"/>
      <c r="D19" s="346" t="s">
        <v>92</v>
      </c>
      <c r="E19" s="346" t="s">
        <v>93</v>
      </c>
      <c r="F19" s="346" t="s">
        <v>66</v>
      </c>
      <c r="G19" s="88" t="s">
        <v>97</v>
      </c>
      <c r="H19" s="88" t="s">
        <v>98</v>
      </c>
      <c r="I19" s="348" t="s">
        <v>104</v>
      </c>
      <c r="J19" s="329"/>
      <c r="K19" s="79">
        <v>0</v>
      </c>
      <c r="L19" s="79">
        <v>0</v>
      </c>
      <c r="M19" s="79">
        <v>2</v>
      </c>
      <c r="N19" s="89">
        <v>0</v>
      </c>
      <c r="O19" s="90">
        <v>0</v>
      </c>
      <c r="P19" s="91">
        <f>N19+O19</f>
        <v>0</v>
      </c>
      <c r="Q19" s="80">
        <f>IFERROR(P19/M19,"-")</f>
        <v>0</v>
      </c>
      <c r="R19" s="79">
        <v>0</v>
      </c>
      <c r="S19" s="79">
        <v>0</v>
      </c>
      <c r="T19" s="80" t="str">
        <f>IFERROR(R19/(P19),"-")</f>
        <v>-</v>
      </c>
      <c r="U19" s="335"/>
      <c r="V19" s="82">
        <v>0</v>
      </c>
      <c r="W19" s="80" t="str">
        <f>IF(P19=0,"-",V19/P19)</f>
        <v>-</v>
      </c>
      <c r="X19" s="334">
        <v>0</v>
      </c>
      <c r="Y19" s="335" t="str">
        <f>IFERROR(X19/P19,"-")</f>
        <v>-</v>
      </c>
      <c r="Z19" s="335" t="str">
        <f>IFERROR(X19/V19,"-")</f>
        <v>-</v>
      </c>
      <c r="AA19" s="329"/>
      <c r="AB19" s="83"/>
      <c r="AC19" s="77"/>
      <c r="AD19" s="92"/>
      <c r="AE19" s="93" t="str">
        <f>IF(P19=0,"",IF(AD19=0,"",(AD19/P19)))</f>
        <v/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 t="str">
        <f>IF(P19=0,"",IF(AM19=0,"",(AM19/P19)))</f>
        <v/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 t="str">
        <f>IF(P19=0,"",IF(AV19=0,"",(AV19/P19)))</f>
        <v/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 t="str">
        <f>IF(P19=0,"",IF(BE19=0,"",(BE19/P19)))</f>
        <v/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 t="str">
        <f>IF(P19=0,"",IF(BN19=0,"",(BN19/P19)))</f>
        <v/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 t="str">
        <f>IF(P19=0,"",IF(BW19=0,"",(BW19/P19)))</f>
        <v/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 t="str">
        <f>IF(P19=0,"",IF(CF19=0,"",(CF19/P19)))</f>
        <v/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6" t="s">
        <v>105</v>
      </c>
      <c r="C20" s="346"/>
      <c r="D20" s="346" t="s">
        <v>106</v>
      </c>
      <c r="E20" s="346" t="s">
        <v>107</v>
      </c>
      <c r="F20" s="346" t="s">
        <v>66</v>
      </c>
      <c r="G20" s="88" t="s">
        <v>97</v>
      </c>
      <c r="H20" s="88" t="s">
        <v>98</v>
      </c>
      <c r="I20" s="347" t="s">
        <v>108</v>
      </c>
      <c r="J20" s="329"/>
      <c r="K20" s="79">
        <v>20</v>
      </c>
      <c r="L20" s="79">
        <v>0</v>
      </c>
      <c r="M20" s="79">
        <v>87</v>
      </c>
      <c r="N20" s="89">
        <v>8</v>
      </c>
      <c r="O20" s="90">
        <v>0</v>
      </c>
      <c r="P20" s="91">
        <f>N20+O20</f>
        <v>8</v>
      </c>
      <c r="Q20" s="80">
        <f>IFERROR(P20/M20,"-")</f>
        <v>0.091954022988506</v>
      </c>
      <c r="R20" s="79">
        <v>2</v>
      </c>
      <c r="S20" s="79">
        <v>2</v>
      </c>
      <c r="T20" s="80">
        <f>IFERROR(R20/(P20),"-")</f>
        <v>0.25</v>
      </c>
      <c r="U20" s="335"/>
      <c r="V20" s="82">
        <v>4</v>
      </c>
      <c r="W20" s="80">
        <f>IF(P20=0,"-",V20/P20)</f>
        <v>0.5</v>
      </c>
      <c r="X20" s="334">
        <v>497000</v>
      </c>
      <c r="Y20" s="335">
        <f>IFERROR(X20/P20,"-")</f>
        <v>62125</v>
      </c>
      <c r="Z20" s="335">
        <f>IFERROR(X20/V20,"-")</f>
        <v>124250</v>
      </c>
      <c r="AA20" s="329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2</v>
      </c>
      <c r="AN20" s="99">
        <f>IF(P20=0,"",IF(AM20=0,"",(AM20/P20)))</f>
        <v>0.25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>
        <v>1</v>
      </c>
      <c r="AW20" s="105">
        <f>IF(P20=0,"",IF(AV20=0,"",(AV20/P20)))</f>
        <v>0.125</v>
      </c>
      <c r="AX20" s="104">
        <v>1</v>
      </c>
      <c r="AY20" s="106">
        <f>IFERROR(AX20/AV20,"-")</f>
        <v>1</v>
      </c>
      <c r="AZ20" s="107">
        <v>13000</v>
      </c>
      <c r="BA20" s="108">
        <f>IFERROR(AZ20/AV20,"-")</f>
        <v>13000</v>
      </c>
      <c r="BB20" s="109"/>
      <c r="BC20" s="109"/>
      <c r="BD20" s="109">
        <v>1</v>
      </c>
      <c r="BE20" s="110">
        <v>1</v>
      </c>
      <c r="BF20" s="111">
        <f>IF(P20=0,"",IF(BE20=0,"",(BE20/P20)))</f>
        <v>0.125</v>
      </c>
      <c r="BG20" s="110">
        <v>1</v>
      </c>
      <c r="BH20" s="112">
        <f>IFERROR(BG20/BE20,"-")</f>
        <v>1</v>
      </c>
      <c r="BI20" s="113">
        <v>3000</v>
      </c>
      <c r="BJ20" s="114">
        <f>IFERROR(BI20/BE20,"-")</f>
        <v>3000</v>
      </c>
      <c r="BK20" s="115">
        <v>1</v>
      </c>
      <c r="BL20" s="115"/>
      <c r="BM20" s="115"/>
      <c r="BN20" s="117">
        <v>4</v>
      </c>
      <c r="BO20" s="118">
        <f>IF(P20=0,"",IF(BN20=0,"",(BN20/P20)))</f>
        <v>0.5</v>
      </c>
      <c r="BP20" s="119">
        <v>2</v>
      </c>
      <c r="BQ20" s="120">
        <f>IFERROR(BP20/BN20,"-")</f>
        <v>0.5</v>
      </c>
      <c r="BR20" s="121">
        <v>481000</v>
      </c>
      <c r="BS20" s="122">
        <f>IFERROR(BR20/BN20,"-")</f>
        <v>120250</v>
      </c>
      <c r="BT20" s="123"/>
      <c r="BU20" s="123"/>
      <c r="BV20" s="123">
        <v>2</v>
      </c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4</v>
      </c>
      <c r="CP20" s="139">
        <v>497000</v>
      </c>
      <c r="CQ20" s="139">
        <v>360000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/>
      <c r="B21" s="346" t="s">
        <v>109</v>
      </c>
      <c r="C21" s="346"/>
      <c r="D21" s="346" t="s">
        <v>77</v>
      </c>
      <c r="E21" s="346" t="s">
        <v>77</v>
      </c>
      <c r="F21" s="346" t="s">
        <v>78</v>
      </c>
      <c r="G21" s="88" t="s">
        <v>79</v>
      </c>
      <c r="H21" s="88"/>
      <c r="I21" s="88"/>
      <c r="J21" s="329"/>
      <c r="K21" s="79">
        <v>162</v>
      </c>
      <c r="L21" s="79">
        <v>98</v>
      </c>
      <c r="M21" s="79">
        <v>37</v>
      </c>
      <c r="N21" s="89">
        <v>24</v>
      </c>
      <c r="O21" s="90">
        <v>0</v>
      </c>
      <c r="P21" s="91">
        <f>N21+O21</f>
        <v>24</v>
      </c>
      <c r="Q21" s="80">
        <f>IFERROR(P21/M21,"-")</f>
        <v>0.64864864864865</v>
      </c>
      <c r="R21" s="79">
        <v>3</v>
      </c>
      <c r="S21" s="79">
        <v>3</v>
      </c>
      <c r="T21" s="80">
        <f>IFERROR(R21/(P21),"-")</f>
        <v>0.125</v>
      </c>
      <c r="U21" s="335"/>
      <c r="V21" s="82">
        <v>6</v>
      </c>
      <c r="W21" s="80">
        <f>IF(P21=0,"-",V21/P21)</f>
        <v>0.25</v>
      </c>
      <c r="X21" s="334">
        <v>539000</v>
      </c>
      <c r="Y21" s="335">
        <f>IFERROR(X21/P21,"-")</f>
        <v>22458.333333333</v>
      </c>
      <c r="Z21" s="335">
        <f>IFERROR(X21/V21,"-")</f>
        <v>89833.333333333</v>
      </c>
      <c r="AA21" s="329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>
        <v>1</v>
      </c>
      <c r="AW21" s="105">
        <f>IF(P21=0,"",IF(AV21=0,"",(AV21/P21)))</f>
        <v>0.041666666666667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5</v>
      </c>
      <c r="BF21" s="111">
        <f>IF(P21=0,"",IF(BE21=0,"",(BE21/P21)))</f>
        <v>0.20833333333333</v>
      </c>
      <c r="BG21" s="110">
        <v>2</v>
      </c>
      <c r="BH21" s="112">
        <f>IFERROR(BG21/BE21,"-")</f>
        <v>0.4</v>
      </c>
      <c r="BI21" s="113">
        <v>55000</v>
      </c>
      <c r="BJ21" s="114">
        <f>IFERROR(BI21/BE21,"-")</f>
        <v>11000</v>
      </c>
      <c r="BK21" s="115">
        <v>1</v>
      </c>
      <c r="BL21" s="115"/>
      <c r="BM21" s="115">
        <v>1</v>
      </c>
      <c r="BN21" s="117">
        <v>8</v>
      </c>
      <c r="BO21" s="118">
        <f>IF(P21=0,"",IF(BN21=0,"",(BN21/P21)))</f>
        <v>0.33333333333333</v>
      </c>
      <c r="BP21" s="119">
        <v>3</v>
      </c>
      <c r="BQ21" s="120">
        <f>IFERROR(BP21/BN21,"-")</f>
        <v>0.375</v>
      </c>
      <c r="BR21" s="121">
        <v>121000</v>
      </c>
      <c r="BS21" s="122">
        <f>IFERROR(BR21/BN21,"-")</f>
        <v>15125</v>
      </c>
      <c r="BT21" s="123"/>
      <c r="BU21" s="123"/>
      <c r="BV21" s="123">
        <v>3</v>
      </c>
      <c r="BW21" s="124">
        <v>7</v>
      </c>
      <c r="BX21" s="125">
        <f>IF(P21=0,"",IF(BW21=0,"",(BW21/P21)))</f>
        <v>0.29166666666667</v>
      </c>
      <c r="BY21" s="126">
        <v>1</v>
      </c>
      <c r="BZ21" s="127">
        <f>IFERROR(BY21/BW21,"-")</f>
        <v>0.14285714285714</v>
      </c>
      <c r="CA21" s="128">
        <v>384000</v>
      </c>
      <c r="CB21" s="129">
        <f>IFERROR(CA21/BW21,"-")</f>
        <v>54857.142857143</v>
      </c>
      <c r="CC21" s="130"/>
      <c r="CD21" s="130"/>
      <c r="CE21" s="130">
        <v>1</v>
      </c>
      <c r="CF21" s="131">
        <v>3</v>
      </c>
      <c r="CG21" s="132">
        <f>IF(P21=0,"",IF(CF21=0,"",(CF21/P21)))</f>
        <v>0.125</v>
      </c>
      <c r="CH21" s="133">
        <v>1</v>
      </c>
      <c r="CI21" s="134">
        <f>IFERROR(CH21/CF21,"-")</f>
        <v>0.33333333333333</v>
      </c>
      <c r="CJ21" s="135">
        <v>5000</v>
      </c>
      <c r="CK21" s="136">
        <f>IFERROR(CJ21/CF21,"-")</f>
        <v>1666.6666666667</v>
      </c>
      <c r="CL21" s="137">
        <v>1</v>
      </c>
      <c r="CM21" s="137"/>
      <c r="CN21" s="137"/>
      <c r="CO21" s="138">
        <v>6</v>
      </c>
      <c r="CP21" s="139">
        <v>539000</v>
      </c>
      <c r="CQ21" s="139">
        <v>384000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>
        <f>AB22</f>
        <v>0.88325</v>
      </c>
      <c r="B22" s="346" t="s">
        <v>110</v>
      </c>
      <c r="C22" s="346"/>
      <c r="D22" s="346" t="s">
        <v>64</v>
      </c>
      <c r="E22" s="346" t="s">
        <v>87</v>
      </c>
      <c r="F22" s="346" t="s">
        <v>66</v>
      </c>
      <c r="G22" s="88" t="s">
        <v>111</v>
      </c>
      <c r="H22" s="88" t="s">
        <v>112</v>
      </c>
      <c r="I22" s="88" t="s">
        <v>113</v>
      </c>
      <c r="J22" s="329">
        <v>200000</v>
      </c>
      <c r="K22" s="79">
        <v>16</v>
      </c>
      <c r="L22" s="79">
        <v>0</v>
      </c>
      <c r="M22" s="79">
        <v>143</v>
      </c>
      <c r="N22" s="89">
        <v>7</v>
      </c>
      <c r="O22" s="90">
        <v>0</v>
      </c>
      <c r="P22" s="91">
        <f>N22+O22</f>
        <v>7</v>
      </c>
      <c r="Q22" s="80">
        <f>IFERROR(P22/M22,"-")</f>
        <v>0.048951048951049</v>
      </c>
      <c r="R22" s="79">
        <v>1</v>
      </c>
      <c r="S22" s="79">
        <v>2</v>
      </c>
      <c r="T22" s="80">
        <f>IFERROR(R22/(P22),"-")</f>
        <v>0.14285714285714</v>
      </c>
      <c r="U22" s="335">
        <f>IFERROR(J22/SUM(N22:O27),"-")</f>
        <v>5882.3529411765</v>
      </c>
      <c r="V22" s="82">
        <v>1</v>
      </c>
      <c r="W22" s="80">
        <f>IF(P22=0,"-",V22/P22)</f>
        <v>0.14285714285714</v>
      </c>
      <c r="X22" s="334">
        <v>35000</v>
      </c>
      <c r="Y22" s="335">
        <f>IFERROR(X22/P22,"-")</f>
        <v>5000</v>
      </c>
      <c r="Z22" s="335">
        <f>IFERROR(X22/V22,"-")</f>
        <v>35000</v>
      </c>
      <c r="AA22" s="329">
        <f>SUM(X22:X27)-SUM(J22:J27)</f>
        <v>-23350</v>
      </c>
      <c r="AB22" s="83">
        <f>SUM(X22:X27)/SUM(J22:J27)</f>
        <v>0.88325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1</v>
      </c>
      <c r="AW22" s="105">
        <f>IF(P22=0,"",IF(AV22=0,"",(AV22/P22)))</f>
        <v>0.14285714285714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2</v>
      </c>
      <c r="BF22" s="111">
        <f>IF(P22=0,"",IF(BE22=0,"",(BE22/P22)))</f>
        <v>0.28571428571429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2</v>
      </c>
      <c r="BO22" s="118">
        <f>IF(P22=0,"",IF(BN22=0,"",(BN22/P22)))</f>
        <v>0.28571428571429</v>
      </c>
      <c r="BP22" s="119">
        <v>1</v>
      </c>
      <c r="BQ22" s="120">
        <f>IFERROR(BP22/BN22,"-")</f>
        <v>0.5</v>
      </c>
      <c r="BR22" s="121">
        <v>35000</v>
      </c>
      <c r="BS22" s="122">
        <f>IFERROR(BR22/BN22,"-")</f>
        <v>17500</v>
      </c>
      <c r="BT22" s="123"/>
      <c r="BU22" s="123"/>
      <c r="BV22" s="123">
        <v>1</v>
      </c>
      <c r="BW22" s="124">
        <v>2</v>
      </c>
      <c r="BX22" s="125">
        <f>IF(P22=0,"",IF(BW22=0,"",(BW22/P22)))</f>
        <v>0.28571428571429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35000</v>
      </c>
      <c r="CQ22" s="139">
        <v>35000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6" t="s">
        <v>114</v>
      </c>
      <c r="C23" s="346"/>
      <c r="D23" s="346" t="s">
        <v>100</v>
      </c>
      <c r="E23" s="346" t="s">
        <v>101</v>
      </c>
      <c r="F23" s="346" t="s">
        <v>66</v>
      </c>
      <c r="G23" s="88"/>
      <c r="H23" s="88" t="s">
        <v>112</v>
      </c>
      <c r="I23" s="88"/>
      <c r="J23" s="329"/>
      <c r="K23" s="79">
        <v>11</v>
      </c>
      <c r="L23" s="79">
        <v>0</v>
      </c>
      <c r="M23" s="79">
        <v>62</v>
      </c>
      <c r="N23" s="89">
        <v>5</v>
      </c>
      <c r="O23" s="90">
        <v>0</v>
      </c>
      <c r="P23" s="91">
        <f>N23+O23</f>
        <v>5</v>
      </c>
      <c r="Q23" s="80">
        <f>IFERROR(P23/M23,"-")</f>
        <v>0.080645161290323</v>
      </c>
      <c r="R23" s="79">
        <v>0</v>
      </c>
      <c r="S23" s="79">
        <v>0</v>
      </c>
      <c r="T23" s="80">
        <f>IFERROR(R23/(P23),"-")</f>
        <v>0</v>
      </c>
      <c r="U23" s="335"/>
      <c r="V23" s="82">
        <v>0</v>
      </c>
      <c r="W23" s="80">
        <f>IF(P23=0,"-",V23/P23)</f>
        <v>0</v>
      </c>
      <c r="X23" s="334">
        <v>0</v>
      </c>
      <c r="Y23" s="335">
        <f>IFERROR(X23/P23,"-")</f>
        <v>0</v>
      </c>
      <c r="Z23" s="335" t="str">
        <f>IFERROR(X23/V23,"-")</f>
        <v>-</v>
      </c>
      <c r="AA23" s="329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0.2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2</v>
      </c>
      <c r="BF23" s="111">
        <f>IF(P23=0,"",IF(BE23=0,"",(BE23/P23)))</f>
        <v>0.4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1</v>
      </c>
      <c r="BO23" s="118">
        <f>IF(P23=0,"",IF(BN23=0,"",(BN23/P23)))</f>
        <v>0.2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0.2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6" t="s">
        <v>115</v>
      </c>
      <c r="C24" s="346"/>
      <c r="D24" s="346" t="s">
        <v>81</v>
      </c>
      <c r="E24" s="346" t="s">
        <v>82</v>
      </c>
      <c r="F24" s="346" t="s">
        <v>66</v>
      </c>
      <c r="G24" s="88"/>
      <c r="H24" s="88" t="s">
        <v>112</v>
      </c>
      <c r="I24" s="88"/>
      <c r="J24" s="329"/>
      <c r="K24" s="79">
        <v>4</v>
      </c>
      <c r="L24" s="79">
        <v>0</v>
      </c>
      <c r="M24" s="79">
        <v>41</v>
      </c>
      <c r="N24" s="89">
        <v>1</v>
      </c>
      <c r="O24" s="90">
        <v>0</v>
      </c>
      <c r="P24" s="91">
        <f>N24+O24</f>
        <v>1</v>
      </c>
      <c r="Q24" s="80">
        <f>IFERROR(P24/M24,"-")</f>
        <v>0.024390243902439</v>
      </c>
      <c r="R24" s="79">
        <v>0</v>
      </c>
      <c r="S24" s="79">
        <v>1</v>
      </c>
      <c r="T24" s="80">
        <f>IFERROR(R24/(P24),"-")</f>
        <v>0</v>
      </c>
      <c r="U24" s="335"/>
      <c r="V24" s="82">
        <v>1</v>
      </c>
      <c r="W24" s="80">
        <f>IF(P24=0,"-",V24/P24)</f>
        <v>1</v>
      </c>
      <c r="X24" s="334">
        <v>20000</v>
      </c>
      <c r="Y24" s="335">
        <f>IFERROR(X24/P24,"-")</f>
        <v>20000</v>
      </c>
      <c r="Z24" s="335">
        <f>IFERROR(X24/V24,"-")</f>
        <v>20000</v>
      </c>
      <c r="AA24" s="329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>
        <v>1</v>
      </c>
      <c r="BX24" s="125">
        <f>IF(P24=0,"",IF(BW24=0,"",(BW24/P24)))</f>
        <v>1</v>
      </c>
      <c r="BY24" s="126">
        <v>1</v>
      </c>
      <c r="BZ24" s="127">
        <f>IFERROR(BY24/BW24,"-")</f>
        <v>1</v>
      </c>
      <c r="CA24" s="128">
        <v>20000</v>
      </c>
      <c r="CB24" s="129">
        <f>IFERROR(CA24/BW24,"-")</f>
        <v>20000</v>
      </c>
      <c r="CC24" s="130"/>
      <c r="CD24" s="130">
        <v>1</v>
      </c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20000</v>
      </c>
      <c r="CQ24" s="139">
        <v>20000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6" t="s">
        <v>116</v>
      </c>
      <c r="C25" s="346"/>
      <c r="D25" s="346" t="s">
        <v>92</v>
      </c>
      <c r="E25" s="346" t="s">
        <v>93</v>
      </c>
      <c r="F25" s="346" t="s">
        <v>66</v>
      </c>
      <c r="G25" s="88"/>
      <c r="H25" s="88" t="s">
        <v>112</v>
      </c>
      <c r="I25" s="88"/>
      <c r="J25" s="329"/>
      <c r="K25" s="79">
        <v>3</v>
      </c>
      <c r="L25" s="79">
        <v>0</v>
      </c>
      <c r="M25" s="79">
        <v>22</v>
      </c>
      <c r="N25" s="89">
        <v>2</v>
      </c>
      <c r="O25" s="90">
        <v>0</v>
      </c>
      <c r="P25" s="91">
        <f>N25+O25</f>
        <v>2</v>
      </c>
      <c r="Q25" s="80">
        <f>IFERROR(P25/M25,"-")</f>
        <v>0.090909090909091</v>
      </c>
      <c r="R25" s="79">
        <v>0</v>
      </c>
      <c r="S25" s="79">
        <v>1</v>
      </c>
      <c r="T25" s="80">
        <f>IFERROR(R25/(P25),"-")</f>
        <v>0</v>
      </c>
      <c r="U25" s="335"/>
      <c r="V25" s="82">
        <v>0</v>
      </c>
      <c r="W25" s="80">
        <f>IF(P25=0,"-",V25/P25)</f>
        <v>0</v>
      </c>
      <c r="X25" s="334">
        <v>0</v>
      </c>
      <c r="Y25" s="335">
        <f>IFERROR(X25/P25,"-")</f>
        <v>0</v>
      </c>
      <c r="Z25" s="335" t="str">
        <f>IFERROR(X25/V25,"-")</f>
        <v>-</v>
      </c>
      <c r="AA25" s="329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2</v>
      </c>
      <c r="BO25" s="118">
        <f>IF(P25=0,"",IF(BN25=0,"",(BN25/P25)))</f>
        <v>1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6" t="s">
        <v>117</v>
      </c>
      <c r="C26" s="346"/>
      <c r="D26" s="346" t="s">
        <v>106</v>
      </c>
      <c r="E26" s="346" t="s">
        <v>107</v>
      </c>
      <c r="F26" s="346" t="s">
        <v>66</v>
      </c>
      <c r="G26" s="88"/>
      <c r="H26" s="88" t="s">
        <v>112</v>
      </c>
      <c r="I26" s="88"/>
      <c r="J26" s="329"/>
      <c r="K26" s="79">
        <v>2</v>
      </c>
      <c r="L26" s="79">
        <v>0</v>
      </c>
      <c r="M26" s="79">
        <v>30</v>
      </c>
      <c r="N26" s="89">
        <v>0</v>
      </c>
      <c r="O26" s="90">
        <v>0</v>
      </c>
      <c r="P26" s="91">
        <f>N26+O26</f>
        <v>0</v>
      </c>
      <c r="Q26" s="80">
        <f>IFERROR(P26/M26,"-")</f>
        <v>0</v>
      </c>
      <c r="R26" s="79">
        <v>0</v>
      </c>
      <c r="S26" s="79">
        <v>0</v>
      </c>
      <c r="T26" s="80" t="str">
        <f>IFERROR(R26/(P26),"-")</f>
        <v>-</v>
      </c>
      <c r="U26" s="335"/>
      <c r="V26" s="82">
        <v>0</v>
      </c>
      <c r="W26" s="80" t="str">
        <f>IF(P26=0,"-",V26/P26)</f>
        <v>-</v>
      </c>
      <c r="X26" s="334">
        <v>0</v>
      </c>
      <c r="Y26" s="335" t="str">
        <f>IFERROR(X26/P26,"-")</f>
        <v>-</v>
      </c>
      <c r="Z26" s="335" t="str">
        <f>IFERROR(X26/V26,"-")</f>
        <v>-</v>
      </c>
      <c r="AA26" s="329"/>
      <c r="AB26" s="83"/>
      <c r="AC26" s="77"/>
      <c r="AD26" s="92"/>
      <c r="AE26" s="93" t="str">
        <f>IF(P26=0,"",IF(AD26=0,"",(AD26/P26)))</f>
        <v/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 t="str">
        <f>IF(P26=0,"",IF(AM26=0,"",(AM26/P26)))</f>
        <v/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 t="str">
        <f>IF(P26=0,"",IF(AV26=0,"",(AV26/P26)))</f>
        <v/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 t="str">
        <f>IF(P26=0,"",IF(BE26=0,"",(BE26/P26)))</f>
        <v/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 t="str">
        <f>IF(P26=0,"",IF(BN26=0,"",(BN26/P26)))</f>
        <v/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 t="str">
        <f>IF(P26=0,"",IF(BW26=0,"",(BW26/P26)))</f>
        <v/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 t="str">
        <f>IF(P26=0,"",IF(CF26=0,"",(CF26/P26)))</f>
        <v/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6" t="s">
        <v>118</v>
      </c>
      <c r="C27" s="346"/>
      <c r="D27" s="346" t="s">
        <v>77</v>
      </c>
      <c r="E27" s="346" t="s">
        <v>77</v>
      </c>
      <c r="F27" s="346" t="s">
        <v>78</v>
      </c>
      <c r="G27" s="88"/>
      <c r="H27" s="88"/>
      <c r="I27" s="88"/>
      <c r="J27" s="329"/>
      <c r="K27" s="79">
        <v>242</v>
      </c>
      <c r="L27" s="79">
        <v>97</v>
      </c>
      <c r="M27" s="79">
        <v>28</v>
      </c>
      <c r="N27" s="89">
        <v>19</v>
      </c>
      <c r="O27" s="90">
        <v>0</v>
      </c>
      <c r="P27" s="91">
        <f>N27+O27</f>
        <v>19</v>
      </c>
      <c r="Q27" s="80">
        <f>IFERROR(P27/M27,"-")</f>
        <v>0.67857142857143</v>
      </c>
      <c r="R27" s="79">
        <v>4</v>
      </c>
      <c r="S27" s="79">
        <v>2</v>
      </c>
      <c r="T27" s="80">
        <f>IFERROR(R27/(P27),"-")</f>
        <v>0.21052631578947</v>
      </c>
      <c r="U27" s="335"/>
      <c r="V27" s="82">
        <v>8</v>
      </c>
      <c r="W27" s="80">
        <f>IF(P27=0,"-",V27/P27)</f>
        <v>0.42105263157895</v>
      </c>
      <c r="X27" s="334">
        <v>121650</v>
      </c>
      <c r="Y27" s="335">
        <f>IFERROR(X27/P27,"-")</f>
        <v>6402.6315789474</v>
      </c>
      <c r="Z27" s="335">
        <f>IFERROR(X27/V27,"-")</f>
        <v>15206.25</v>
      </c>
      <c r="AA27" s="329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5</v>
      </c>
      <c r="BF27" s="111">
        <f>IF(P27=0,"",IF(BE27=0,"",(BE27/P27)))</f>
        <v>0.26315789473684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8</v>
      </c>
      <c r="BO27" s="118">
        <f>IF(P27=0,"",IF(BN27=0,"",(BN27/P27)))</f>
        <v>0.42105263157895</v>
      </c>
      <c r="BP27" s="119">
        <v>5</v>
      </c>
      <c r="BQ27" s="120">
        <f>IFERROR(BP27/BN27,"-")</f>
        <v>0.625</v>
      </c>
      <c r="BR27" s="121">
        <v>107650</v>
      </c>
      <c r="BS27" s="122">
        <f>IFERROR(BR27/BN27,"-")</f>
        <v>13456.25</v>
      </c>
      <c r="BT27" s="123">
        <v>1</v>
      </c>
      <c r="BU27" s="123"/>
      <c r="BV27" s="123">
        <v>4</v>
      </c>
      <c r="BW27" s="124">
        <v>5</v>
      </c>
      <c r="BX27" s="125">
        <f>IF(P27=0,"",IF(BW27=0,"",(BW27/P27)))</f>
        <v>0.26315789473684</v>
      </c>
      <c r="BY27" s="126">
        <v>4</v>
      </c>
      <c r="BZ27" s="127">
        <f>IFERROR(BY27/BW27,"-")</f>
        <v>0.8</v>
      </c>
      <c r="CA27" s="128">
        <v>17000</v>
      </c>
      <c r="CB27" s="129">
        <f>IFERROR(CA27/BW27,"-")</f>
        <v>3400</v>
      </c>
      <c r="CC27" s="130">
        <v>3</v>
      </c>
      <c r="CD27" s="130">
        <v>1</v>
      </c>
      <c r="CE27" s="130"/>
      <c r="CF27" s="131">
        <v>1</v>
      </c>
      <c r="CG27" s="132">
        <f>IF(P27=0,"",IF(CF27=0,"",(CF27/P27)))</f>
        <v>0.052631578947368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8</v>
      </c>
      <c r="CP27" s="139">
        <v>121650</v>
      </c>
      <c r="CQ27" s="139">
        <v>57000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2.3466666666667</v>
      </c>
      <c r="B28" s="346" t="s">
        <v>119</v>
      </c>
      <c r="C28" s="346"/>
      <c r="D28" s="346" t="s">
        <v>120</v>
      </c>
      <c r="E28" s="346" t="s">
        <v>121</v>
      </c>
      <c r="F28" s="346" t="s">
        <v>66</v>
      </c>
      <c r="G28" s="88" t="s">
        <v>83</v>
      </c>
      <c r="H28" s="88" t="s">
        <v>122</v>
      </c>
      <c r="I28" s="88" t="s">
        <v>123</v>
      </c>
      <c r="J28" s="329">
        <v>375000</v>
      </c>
      <c r="K28" s="79">
        <v>0</v>
      </c>
      <c r="L28" s="79">
        <v>0</v>
      </c>
      <c r="M28" s="79">
        <v>38</v>
      </c>
      <c r="N28" s="89">
        <v>0</v>
      </c>
      <c r="O28" s="90">
        <v>0</v>
      </c>
      <c r="P28" s="91">
        <f>N28+O28</f>
        <v>0</v>
      </c>
      <c r="Q28" s="80">
        <f>IFERROR(P28/M28,"-")</f>
        <v>0</v>
      </c>
      <c r="R28" s="79">
        <v>0</v>
      </c>
      <c r="S28" s="79">
        <v>0</v>
      </c>
      <c r="T28" s="80" t="str">
        <f>IFERROR(R28/(P28),"-")</f>
        <v>-</v>
      </c>
      <c r="U28" s="335">
        <f>IFERROR(J28/SUM(N28:O35),"-")</f>
        <v>10416.666666667</v>
      </c>
      <c r="V28" s="82">
        <v>0</v>
      </c>
      <c r="W28" s="80" t="str">
        <f>IF(P28=0,"-",V28/P28)</f>
        <v>-</v>
      </c>
      <c r="X28" s="334">
        <v>0</v>
      </c>
      <c r="Y28" s="335" t="str">
        <f>IFERROR(X28/P28,"-")</f>
        <v>-</v>
      </c>
      <c r="Z28" s="335" t="str">
        <f>IFERROR(X28/V28,"-")</f>
        <v>-</v>
      </c>
      <c r="AA28" s="329">
        <f>SUM(X28:X35)-SUM(J28:J35)</f>
        <v>505000</v>
      </c>
      <c r="AB28" s="83">
        <f>SUM(X28:X35)/SUM(J28:J35)</f>
        <v>2.3466666666667</v>
      </c>
      <c r="AC28" s="77"/>
      <c r="AD28" s="92"/>
      <c r="AE28" s="93" t="str">
        <f>IF(P28=0,"",IF(AD28=0,"",(AD28/P28)))</f>
        <v/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 t="str">
        <f>IF(P28=0,"",IF(AM28=0,"",(AM28/P28)))</f>
        <v/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 t="str">
        <f>IF(P28=0,"",IF(AV28=0,"",(AV28/P28)))</f>
        <v/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 t="str">
        <f>IF(P28=0,"",IF(BE28=0,"",(BE28/P28)))</f>
        <v/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 t="str">
        <f>IF(P28=0,"",IF(BN28=0,"",(BN28/P28)))</f>
        <v/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 t="str">
        <f>IF(P28=0,"",IF(BW28=0,"",(BW28/P28)))</f>
        <v/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 t="str">
        <f>IF(P28=0,"",IF(CF28=0,"",(CF28/P28)))</f>
        <v/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6" t="s">
        <v>124</v>
      </c>
      <c r="C29" s="346"/>
      <c r="D29" s="346" t="s">
        <v>125</v>
      </c>
      <c r="E29" s="346" t="s">
        <v>126</v>
      </c>
      <c r="F29" s="346" t="s">
        <v>66</v>
      </c>
      <c r="G29" s="88"/>
      <c r="H29" s="88" t="s">
        <v>122</v>
      </c>
      <c r="I29" s="88" t="s">
        <v>127</v>
      </c>
      <c r="J29" s="329"/>
      <c r="K29" s="79">
        <v>8</v>
      </c>
      <c r="L29" s="79">
        <v>0</v>
      </c>
      <c r="M29" s="79">
        <v>57</v>
      </c>
      <c r="N29" s="89">
        <v>3</v>
      </c>
      <c r="O29" s="90">
        <v>0</v>
      </c>
      <c r="P29" s="91">
        <f>N29+O29</f>
        <v>3</v>
      </c>
      <c r="Q29" s="80">
        <f>IFERROR(P29/M29,"-")</f>
        <v>0.052631578947368</v>
      </c>
      <c r="R29" s="79">
        <v>0</v>
      </c>
      <c r="S29" s="79">
        <v>0</v>
      </c>
      <c r="T29" s="80">
        <f>IFERROR(R29/(P29),"-")</f>
        <v>0</v>
      </c>
      <c r="U29" s="335"/>
      <c r="V29" s="82">
        <v>0</v>
      </c>
      <c r="W29" s="80">
        <f>IF(P29=0,"-",V29/P29)</f>
        <v>0</v>
      </c>
      <c r="X29" s="334">
        <v>0</v>
      </c>
      <c r="Y29" s="335">
        <f>IFERROR(X29/P29,"-")</f>
        <v>0</v>
      </c>
      <c r="Z29" s="335" t="str">
        <f>IFERROR(X29/V29,"-")</f>
        <v>-</v>
      </c>
      <c r="AA29" s="329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>
        <v>1</v>
      </c>
      <c r="AN29" s="99">
        <f>IF(P29=0,"",IF(AM29=0,"",(AM29/P29)))</f>
        <v>0.33333333333333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0.33333333333333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1</v>
      </c>
      <c r="BO29" s="118">
        <f>IF(P29=0,"",IF(BN29=0,"",(BN29/P29)))</f>
        <v>0.33333333333333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6" t="s">
        <v>128</v>
      </c>
      <c r="C30" s="346"/>
      <c r="D30" s="346" t="s">
        <v>129</v>
      </c>
      <c r="E30" s="346" t="s">
        <v>130</v>
      </c>
      <c r="F30" s="346" t="s">
        <v>66</v>
      </c>
      <c r="G30" s="88"/>
      <c r="H30" s="88" t="s">
        <v>122</v>
      </c>
      <c r="I30" s="88" t="s">
        <v>131</v>
      </c>
      <c r="J30" s="329"/>
      <c r="K30" s="79">
        <v>4</v>
      </c>
      <c r="L30" s="79">
        <v>0</v>
      </c>
      <c r="M30" s="79">
        <v>35</v>
      </c>
      <c r="N30" s="89">
        <v>1</v>
      </c>
      <c r="O30" s="90">
        <v>0</v>
      </c>
      <c r="P30" s="91">
        <f>N30+O30</f>
        <v>1</v>
      </c>
      <c r="Q30" s="80">
        <f>IFERROR(P30/M30,"-")</f>
        <v>0.028571428571429</v>
      </c>
      <c r="R30" s="79">
        <v>0</v>
      </c>
      <c r="S30" s="79">
        <v>0</v>
      </c>
      <c r="T30" s="80">
        <f>IFERROR(R30/(P30),"-")</f>
        <v>0</v>
      </c>
      <c r="U30" s="335"/>
      <c r="V30" s="82">
        <v>1</v>
      </c>
      <c r="W30" s="80">
        <f>IF(P30=0,"-",V30/P30)</f>
        <v>1</v>
      </c>
      <c r="X30" s="334">
        <v>32000</v>
      </c>
      <c r="Y30" s="335">
        <f>IFERROR(X30/P30,"-")</f>
        <v>32000</v>
      </c>
      <c r="Z30" s="335">
        <f>IFERROR(X30/V30,"-")</f>
        <v>32000</v>
      </c>
      <c r="AA30" s="329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>
        <v>1</v>
      </c>
      <c r="BX30" s="125">
        <f>IF(P30=0,"",IF(BW30=0,"",(BW30/P30)))</f>
        <v>1</v>
      </c>
      <c r="BY30" s="126">
        <v>1</v>
      </c>
      <c r="BZ30" s="127">
        <f>IFERROR(BY30/BW30,"-")</f>
        <v>1</v>
      </c>
      <c r="CA30" s="128">
        <v>32000</v>
      </c>
      <c r="CB30" s="129">
        <f>IFERROR(CA30/BW30,"-")</f>
        <v>32000</v>
      </c>
      <c r="CC30" s="130"/>
      <c r="CD30" s="130"/>
      <c r="CE30" s="130">
        <v>1</v>
      </c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32000</v>
      </c>
      <c r="CQ30" s="139">
        <v>32000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6" t="s">
        <v>132</v>
      </c>
      <c r="C31" s="346"/>
      <c r="D31" s="346" t="s">
        <v>77</v>
      </c>
      <c r="E31" s="346" t="s">
        <v>77</v>
      </c>
      <c r="F31" s="346" t="s">
        <v>78</v>
      </c>
      <c r="G31" s="88"/>
      <c r="H31" s="88"/>
      <c r="I31" s="88"/>
      <c r="J31" s="329"/>
      <c r="K31" s="79">
        <v>117</v>
      </c>
      <c r="L31" s="79">
        <v>71</v>
      </c>
      <c r="M31" s="79">
        <v>21</v>
      </c>
      <c r="N31" s="89">
        <v>16</v>
      </c>
      <c r="O31" s="90">
        <v>0</v>
      </c>
      <c r="P31" s="91">
        <f>N31+O31</f>
        <v>16</v>
      </c>
      <c r="Q31" s="80">
        <f>IFERROR(P31/M31,"-")</f>
        <v>0.76190476190476</v>
      </c>
      <c r="R31" s="79">
        <v>6</v>
      </c>
      <c r="S31" s="79">
        <v>3</v>
      </c>
      <c r="T31" s="80">
        <f>IFERROR(R31/(P31),"-")</f>
        <v>0.375</v>
      </c>
      <c r="U31" s="335"/>
      <c r="V31" s="82">
        <v>5</v>
      </c>
      <c r="W31" s="80">
        <f>IF(P31=0,"-",V31/P31)</f>
        <v>0.3125</v>
      </c>
      <c r="X31" s="334">
        <v>584000</v>
      </c>
      <c r="Y31" s="335">
        <f>IFERROR(X31/P31,"-")</f>
        <v>36500</v>
      </c>
      <c r="Z31" s="335">
        <f>IFERROR(X31/V31,"-")</f>
        <v>116800</v>
      </c>
      <c r="AA31" s="329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0.0625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5</v>
      </c>
      <c r="BO31" s="118">
        <f>IF(P31=0,"",IF(BN31=0,"",(BN31/P31)))</f>
        <v>0.3125</v>
      </c>
      <c r="BP31" s="119">
        <v>2</v>
      </c>
      <c r="BQ31" s="120">
        <f>IFERROR(BP31/BN31,"-")</f>
        <v>0.4</v>
      </c>
      <c r="BR31" s="121">
        <v>90000</v>
      </c>
      <c r="BS31" s="122">
        <f>IFERROR(BR31/BN31,"-")</f>
        <v>18000</v>
      </c>
      <c r="BT31" s="123"/>
      <c r="BU31" s="123"/>
      <c r="BV31" s="123">
        <v>2</v>
      </c>
      <c r="BW31" s="124">
        <v>6</v>
      </c>
      <c r="BX31" s="125">
        <f>IF(P31=0,"",IF(BW31=0,"",(BW31/P31)))</f>
        <v>0.375</v>
      </c>
      <c r="BY31" s="126">
        <v>3</v>
      </c>
      <c r="BZ31" s="127">
        <f>IFERROR(BY31/BW31,"-")</f>
        <v>0.5</v>
      </c>
      <c r="CA31" s="128">
        <v>370000</v>
      </c>
      <c r="CB31" s="129">
        <f>IFERROR(CA31/BW31,"-")</f>
        <v>61666.666666667</v>
      </c>
      <c r="CC31" s="130"/>
      <c r="CD31" s="130"/>
      <c r="CE31" s="130">
        <v>3</v>
      </c>
      <c r="CF31" s="131">
        <v>4</v>
      </c>
      <c r="CG31" s="132">
        <f>IF(P31=0,"",IF(CF31=0,"",(CF31/P31)))</f>
        <v>0.25</v>
      </c>
      <c r="CH31" s="133">
        <v>2</v>
      </c>
      <c r="CI31" s="134">
        <f>IFERROR(CH31/CF31,"-")</f>
        <v>0.5</v>
      </c>
      <c r="CJ31" s="135">
        <v>194000</v>
      </c>
      <c r="CK31" s="136">
        <f>IFERROR(CJ31/CF31,"-")</f>
        <v>48500</v>
      </c>
      <c r="CL31" s="137"/>
      <c r="CM31" s="137"/>
      <c r="CN31" s="137">
        <v>2</v>
      </c>
      <c r="CO31" s="138">
        <v>5</v>
      </c>
      <c r="CP31" s="139">
        <v>584000</v>
      </c>
      <c r="CQ31" s="139">
        <v>280000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6" t="s">
        <v>133</v>
      </c>
      <c r="C32" s="346"/>
      <c r="D32" s="346" t="s">
        <v>120</v>
      </c>
      <c r="E32" s="346" t="s">
        <v>121</v>
      </c>
      <c r="F32" s="346" t="s">
        <v>66</v>
      </c>
      <c r="G32" s="88" t="s">
        <v>88</v>
      </c>
      <c r="H32" s="88" t="s">
        <v>122</v>
      </c>
      <c r="I32" s="88" t="s">
        <v>123</v>
      </c>
      <c r="J32" s="329"/>
      <c r="K32" s="79">
        <v>6</v>
      </c>
      <c r="L32" s="79">
        <v>0</v>
      </c>
      <c r="M32" s="79">
        <v>23</v>
      </c>
      <c r="N32" s="89">
        <v>3</v>
      </c>
      <c r="O32" s="90">
        <v>0</v>
      </c>
      <c r="P32" s="91">
        <f>N32+O32</f>
        <v>3</v>
      </c>
      <c r="Q32" s="80">
        <f>IFERROR(P32/M32,"-")</f>
        <v>0.1304347826087</v>
      </c>
      <c r="R32" s="79">
        <v>0</v>
      </c>
      <c r="S32" s="79">
        <v>1</v>
      </c>
      <c r="T32" s="80">
        <f>IFERROR(R32/(P32),"-")</f>
        <v>0</v>
      </c>
      <c r="U32" s="335"/>
      <c r="V32" s="82">
        <v>1</v>
      </c>
      <c r="W32" s="80">
        <f>IF(P32=0,"-",V32/P32)</f>
        <v>0.33333333333333</v>
      </c>
      <c r="X32" s="334">
        <v>12000</v>
      </c>
      <c r="Y32" s="335">
        <f>IFERROR(X32/P32,"-")</f>
        <v>4000</v>
      </c>
      <c r="Z32" s="335">
        <f>IFERROR(X32/V32,"-")</f>
        <v>12000</v>
      </c>
      <c r="AA32" s="329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2</v>
      </c>
      <c r="BO32" s="118">
        <f>IF(P32=0,"",IF(BN32=0,"",(BN32/P32)))</f>
        <v>0.66666666666667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1</v>
      </c>
      <c r="BX32" s="125">
        <f>IF(P32=0,"",IF(BW32=0,"",(BW32/P32)))</f>
        <v>0.33333333333333</v>
      </c>
      <c r="BY32" s="126">
        <v>1</v>
      </c>
      <c r="BZ32" s="127">
        <f>IFERROR(BY32/BW32,"-")</f>
        <v>1</v>
      </c>
      <c r="CA32" s="128">
        <v>12000</v>
      </c>
      <c r="CB32" s="129">
        <f>IFERROR(CA32/BW32,"-")</f>
        <v>12000</v>
      </c>
      <c r="CC32" s="130"/>
      <c r="CD32" s="130"/>
      <c r="CE32" s="130">
        <v>1</v>
      </c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1</v>
      </c>
      <c r="CP32" s="139">
        <v>12000</v>
      </c>
      <c r="CQ32" s="139">
        <v>12000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6" t="s">
        <v>134</v>
      </c>
      <c r="C33" s="346"/>
      <c r="D33" s="346" t="s">
        <v>125</v>
      </c>
      <c r="E33" s="346" t="s">
        <v>126</v>
      </c>
      <c r="F33" s="346" t="s">
        <v>66</v>
      </c>
      <c r="G33" s="88"/>
      <c r="H33" s="88" t="s">
        <v>122</v>
      </c>
      <c r="I33" s="88" t="s">
        <v>127</v>
      </c>
      <c r="J33" s="329"/>
      <c r="K33" s="79">
        <v>6</v>
      </c>
      <c r="L33" s="79">
        <v>0</v>
      </c>
      <c r="M33" s="79">
        <v>30</v>
      </c>
      <c r="N33" s="89">
        <v>2</v>
      </c>
      <c r="O33" s="90">
        <v>0</v>
      </c>
      <c r="P33" s="91">
        <f>N33+O33</f>
        <v>2</v>
      </c>
      <c r="Q33" s="80">
        <f>IFERROR(P33/M33,"-")</f>
        <v>0.066666666666667</v>
      </c>
      <c r="R33" s="79">
        <v>1</v>
      </c>
      <c r="S33" s="79">
        <v>0</v>
      </c>
      <c r="T33" s="80">
        <f>IFERROR(R33/(P33),"-")</f>
        <v>0.5</v>
      </c>
      <c r="U33" s="335"/>
      <c r="V33" s="82">
        <v>2</v>
      </c>
      <c r="W33" s="80">
        <f>IF(P33=0,"-",V33/P33)</f>
        <v>1</v>
      </c>
      <c r="X33" s="334">
        <v>67000</v>
      </c>
      <c r="Y33" s="335">
        <f>IFERROR(X33/P33,"-")</f>
        <v>33500</v>
      </c>
      <c r="Z33" s="335">
        <f>IFERROR(X33/V33,"-")</f>
        <v>33500</v>
      </c>
      <c r="AA33" s="329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0.5</v>
      </c>
      <c r="BG33" s="110">
        <v>1</v>
      </c>
      <c r="BH33" s="112">
        <f>IFERROR(BG33/BE33,"-")</f>
        <v>1</v>
      </c>
      <c r="BI33" s="113">
        <v>5000</v>
      </c>
      <c r="BJ33" s="114">
        <f>IFERROR(BI33/BE33,"-")</f>
        <v>5000</v>
      </c>
      <c r="BK33" s="115">
        <v>1</v>
      </c>
      <c r="BL33" s="115"/>
      <c r="BM33" s="115"/>
      <c r="BN33" s="117">
        <v>1</v>
      </c>
      <c r="BO33" s="118">
        <f>IF(P33=0,"",IF(BN33=0,"",(BN33/P33)))</f>
        <v>0.5</v>
      </c>
      <c r="BP33" s="119">
        <v>1</v>
      </c>
      <c r="BQ33" s="120">
        <f>IFERROR(BP33/BN33,"-")</f>
        <v>1</v>
      </c>
      <c r="BR33" s="121">
        <v>62000</v>
      </c>
      <c r="BS33" s="122">
        <f>IFERROR(BR33/BN33,"-")</f>
        <v>62000</v>
      </c>
      <c r="BT33" s="123"/>
      <c r="BU33" s="123"/>
      <c r="BV33" s="123">
        <v>1</v>
      </c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2</v>
      </c>
      <c r="CP33" s="139">
        <v>67000</v>
      </c>
      <c r="CQ33" s="139">
        <v>62000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6" t="s">
        <v>135</v>
      </c>
      <c r="C34" s="346"/>
      <c r="D34" s="346" t="s">
        <v>129</v>
      </c>
      <c r="E34" s="346" t="s">
        <v>130</v>
      </c>
      <c r="F34" s="346" t="s">
        <v>66</v>
      </c>
      <c r="G34" s="88"/>
      <c r="H34" s="88" t="s">
        <v>122</v>
      </c>
      <c r="I34" s="88" t="s">
        <v>131</v>
      </c>
      <c r="J34" s="329"/>
      <c r="K34" s="79">
        <v>4</v>
      </c>
      <c r="L34" s="79">
        <v>0</v>
      </c>
      <c r="M34" s="79">
        <v>23</v>
      </c>
      <c r="N34" s="89">
        <v>1</v>
      </c>
      <c r="O34" s="90">
        <v>0</v>
      </c>
      <c r="P34" s="91">
        <f>N34+O34</f>
        <v>1</v>
      </c>
      <c r="Q34" s="80">
        <f>IFERROR(P34/M34,"-")</f>
        <v>0.043478260869565</v>
      </c>
      <c r="R34" s="79">
        <v>0</v>
      </c>
      <c r="S34" s="79">
        <v>1</v>
      </c>
      <c r="T34" s="80">
        <f>IFERROR(R34/(P34),"-")</f>
        <v>0</v>
      </c>
      <c r="U34" s="335"/>
      <c r="V34" s="82">
        <v>0</v>
      </c>
      <c r="W34" s="80">
        <f>IF(P34=0,"-",V34/P34)</f>
        <v>0</v>
      </c>
      <c r="X34" s="334">
        <v>0</v>
      </c>
      <c r="Y34" s="335">
        <f>IFERROR(X34/P34,"-")</f>
        <v>0</v>
      </c>
      <c r="Z34" s="335" t="str">
        <f>IFERROR(X34/V34,"-")</f>
        <v>-</v>
      </c>
      <c r="AA34" s="329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1</v>
      </c>
      <c r="BO34" s="118">
        <f>IF(P34=0,"",IF(BN34=0,"",(BN34/P34)))</f>
        <v>1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6" t="s">
        <v>136</v>
      </c>
      <c r="C35" s="346"/>
      <c r="D35" s="346" t="s">
        <v>77</v>
      </c>
      <c r="E35" s="346" t="s">
        <v>77</v>
      </c>
      <c r="F35" s="346" t="s">
        <v>78</v>
      </c>
      <c r="G35" s="88"/>
      <c r="H35" s="88"/>
      <c r="I35" s="88"/>
      <c r="J35" s="329"/>
      <c r="K35" s="79">
        <v>101</v>
      </c>
      <c r="L35" s="79">
        <v>44</v>
      </c>
      <c r="M35" s="79">
        <v>11</v>
      </c>
      <c r="N35" s="89">
        <v>10</v>
      </c>
      <c r="O35" s="90">
        <v>0</v>
      </c>
      <c r="P35" s="91">
        <f>N35+O35</f>
        <v>10</v>
      </c>
      <c r="Q35" s="80">
        <f>IFERROR(P35/M35,"-")</f>
        <v>0.90909090909091</v>
      </c>
      <c r="R35" s="79">
        <v>3</v>
      </c>
      <c r="S35" s="79">
        <v>2</v>
      </c>
      <c r="T35" s="80">
        <f>IFERROR(R35/(P35),"-")</f>
        <v>0.3</v>
      </c>
      <c r="U35" s="335"/>
      <c r="V35" s="82">
        <v>2</v>
      </c>
      <c r="W35" s="80">
        <f>IF(P35=0,"-",V35/P35)</f>
        <v>0.2</v>
      </c>
      <c r="X35" s="334">
        <v>185000</v>
      </c>
      <c r="Y35" s="335">
        <f>IFERROR(X35/P35,"-")</f>
        <v>18500</v>
      </c>
      <c r="Z35" s="335">
        <f>IFERROR(X35/V35,"-")</f>
        <v>92500</v>
      </c>
      <c r="AA35" s="329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0.1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1</v>
      </c>
      <c r="BO35" s="118">
        <f>IF(P35=0,"",IF(BN35=0,"",(BN35/P35)))</f>
        <v>0.1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7</v>
      </c>
      <c r="BX35" s="125">
        <f>IF(P35=0,"",IF(BW35=0,"",(BW35/P35)))</f>
        <v>0.7</v>
      </c>
      <c r="BY35" s="126">
        <v>3</v>
      </c>
      <c r="BZ35" s="127">
        <f>IFERROR(BY35/BW35,"-")</f>
        <v>0.42857142857143</v>
      </c>
      <c r="CA35" s="128">
        <v>190000</v>
      </c>
      <c r="CB35" s="129">
        <f>IFERROR(CA35/BW35,"-")</f>
        <v>27142.857142857</v>
      </c>
      <c r="CC35" s="130"/>
      <c r="CD35" s="130">
        <v>1</v>
      </c>
      <c r="CE35" s="130">
        <v>2</v>
      </c>
      <c r="CF35" s="131">
        <v>1</v>
      </c>
      <c r="CG35" s="132">
        <f>IF(P35=0,"",IF(CF35=0,"",(CF35/P35)))</f>
        <v>0.1</v>
      </c>
      <c r="CH35" s="133"/>
      <c r="CI35" s="134">
        <f>IFERROR(CH35/CF35,"-")</f>
        <v>0</v>
      </c>
      <c r="CJ35" s="135"/>
      <c r="CK35" s="136">
        <f>IFERROR(CJ35/CF35,"-")</f>
        <v>0</v>
      </c>
      <c r="CL35" s="137"/>
      <c r="CM35" s="137"/>
      <c r="CN35" s="137"/>
      <c r="CO35" s="138">
        <v>2</v>
      </c>
      <c r="CP35" s="139">
        <v>185000</v>
      </c>
      <c r="CQ35" s="139">
        <v>125000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2.665</v>
      </c>
      <c r="B36" s="346" t="s">
        <v>137</v>
      </c>
      <c r="C36" s="346"/>
      <c r="D36" s="346" t="s">
        <v>120</v>
      </c>
      <c r="E36" s="346" t="s">
        <v>121</v>
      </c>
      <c r="F36" s="346" t="s">
        <v>66</v>
      </c>
      <c r="G36" s="88" t="s">
        <v>138</v>
      </c>
      <c r="H36" s="88" t="s">
        <v>139</v>
      </c>
      <c r="I36" s="88" t="s">
        <v>123</v>
      </c>
      <c r="J36" s="329">
        <v>200000</v>
      </c>
      <c r="K36" s="79">
        <v>15</v>
      </c>
      <c r="L36" s="79">
        <v>0</v>
      </c>
      <c r="M36" s="79">
        <v>79</v>
      </c>
      <c r="N36" s="89">
        <v>4</v>
      </c>
      <c r="O36" s="90">
        <v>0</v>
      </c>
      <c r="P36" s="91">
        <f>N36+O36</f>
        <v>4</v>
      </c>
      <c r="Q36" s="80">
        <f>IFERROR(P36/M36,"-")</f>
        <v>0.050632911392405</v>
      </c>
      <c r="R36" s="79">
        <v>0</v>
      </c>
      <c r="S36" s="79">
        <v>2</v>
      </c>
      <c r="T36" s="80">
        <f>IFERROR(R36/(P36),"-")</f>
        <v>0</v>
      </c>
      <c r="U36" s="335">
        <f>IFERROR(J36/SUM(N36:O39),"-")</f>
        <v>11764.705882353</v>
      </c>
      <c r="V36" s="82">
        <v>1</v>
      </c>
      <c r="W36" s="80">
        <f>IF(P36=0,"-",V36/P36)</f>
        <v>0.25</v>
      </c>
      <c r="X36" s="334">
        <v>8000</v>
      </c>
      <c r="Y36" s="335">
        <f>IFERROR(X36/P36,"-")</f>
        <v>2000</v>
      </c>
      <c r="Z36" s="335">
        <f>IFERROR(X36/V36,"-")</f>
        <v>8000</v>
      </c>
      <c r="AA36" s="329">
        <f>SUM(X36:X39)-SUM(J36:J39)</f>
        <v>333000</v>
      </c>
      <c r="AB36" s="83">
        <f>SUM(X36:X39)/SUM(J36:J39)</f>
        <v>2.665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0.25</v>
      </c>
      <c r="BG36" s="110">
        <v>1</v>
      </c>
      <c r="BH36" s="112">
        <f>IFERROR(BG36/BE36,"-")</f>
        <v>1</v>
      </c>
      <c r="BI36" s="113">
        <v>3000</v>
      </c>
      <c r="BJ36" s="114">
        <f>IFERROR(BI36/BE36,"-")</f>
        <v>3000</v>
      </c>
      <c r="BK36" s="115">
        <v>1</v>
      </c>
      <c r="BL36" s="115"/>
      <c r="BM36" s="115"/>
      <c r="BN36" s="117">
        <v>1</v>
      </c>
      <c r="BO36" s="118">
        <f>IF(P36=0,"",IF(BN36=0,"",(BN36/P36)))</f>
        <v>0.25</v>
      </c>
      <c r="BP36" s="119">
        <v>1</v>
      </c>
      <c r="BQ36" s="120">
        <f>IFERROR(BP36/BN36,"-")</f>
        <v>1</v>
      </c>
      <c r="BR36" s="121">
        <v>8000</v>
      </c>
      <c r="BS36" s="122">
        <f>IFERROR(BR36/BN36,"-")</f>
        <v>8000</v>
      </c>
      <c r="BT36" s="123"/>
      <c r="BU36" s="123">
        <v>1</v>
      </c>
      <c r="BV36" s="123"/>
      <c r="BW36" s="124">
        <v>2</v>
      </c>
      <c r="BX36" s="125">
        <f>IF(P36=0,"",IF(BW36=0,"",(BW36/P36)))</f>
        <v>0.5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8000</v>
      </c>
      <c r="CQ36" s="139">
        <v>8000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6" t="s">
        <v>140</v>
      </c>
      <c r="C37" s="346"/>
      <c r="D37" s="346" t="s">
        <v>125</v>
      </c>
      <c r="E37" s="346" t="s">
        <v>126</v>
      </c>
      <c r="F37" s="346" t="s">
        <v>66</v>
      </c>
      <c r="G37" s="88"/>
      <c r="H37" s="88" t="s">
        <v>139</v>
      </c>
      <c r="I37" s="88" t="s">
        <v>127</v>
      </c>
      <c r="J37" s="329"/>
      <c r="K37" s="79">
        <v>8</v>
      </c>
      <c r="L37" s="79">
        <v>0</v>
      </c>
      <c r="M37" s="79">
        <v>22</v>
      </c>
      <c r="N37" s="89">
        <v>3</v>
      </c>
      <c r="O37" s="90">
        <v>0</v>
      </c>
      <c r="P37" s="91">
        <f>N37+O37</f>
        <v>3</v>
      </c>
      <c r="Q37" s="80">
        <f>IFERROR(P37/M37,"-")</f>
        <v>0.13636363636364</v>
      </c>
      <c r="R37" s="79">
        <v>0</v>
      </c>
      <c r="S37" s="79">
        <v>3</v>
      </c>
      <c r="T37" s="80">
        <f>IFERROR(R37/(P37),"-")</f>
        <v>0</v>
      </c>
      <c r="U37" s="335"/>
      <c r="V37" s="82">
        <v>1</v>
      </c>
      <c r="W37" s="80">
        <f>IF(P37=0,"-",V37/P37)</f>
        <v>0.33333333333333</v>
      </c>
      <c r="X37" s="334">
        <v>16000</v>
      </c>
      <c r="Y37" s="335">
        <f>IFERROR(X37/P37,"-")</f>
        <v>5333.3333333333</v>
      </c>
      <c r="Z37" s="335">
        <f>IFERROR(X37/V37,"-")</f>
        <v>16000</v>
      </c>
      <c r="AA37" s="329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0.33333333333333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1</v>
      </c>
      <c r="BO37" s="118">
        <f>IF(P37=0,"",IF(BN37=0,"",(BN37/P37)))</f>
        <v>0.33333333333333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>
        <v>1</v>
      </c>
      <c r="CG37" s="132">
        <f>IF(P37=0,"",IF(CF37=0,"",(CF37/P37)))</f>
        <v>0.33333333333333</v>
      </c>
      <c r="CH37" s="133">
        <v>1</v>
      </c>
      <c r="CI37" s="134">
        <f>IFERROR(CH37/CF37,"-")</f>
        <v>1</v>
      </c>
      <c r="CJ37" s="135">
        <v>16000</v>
      </c>
      <c r="CK37" s="136">
        <f>IFERROR(CJ37/CF37,"-")</f>
        <v>16000</v>
      </c>
      <c r="CL37" s="137"/>
      <c r="CM37" s="137"/>
      <c r="CN37" s="137">
        <v>1</v>
      </c>
      <c r="CO37" s="138">
        <v>1</v>
      </c>
      <c r="CP37" s="139">
        <v>16000</v>
      </c>
      <c r="CQ37" s="139">
        <v>16000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6" t="s">
        <v>141</v>
      </c>
      <c r="C38" s="346"/>
      <c r="D38" s="346" t="s">
        <v>129</v>
      </c>
      <c r="E38" s="346" t="s">
        <v>130</v>
      </c>
      <c r="F38" s="346" t="s">
        <v>66</v>
      </c>
      <c r="G38" s="88"/>
      <c r="H38" s="88" t="s">
        <v>139</v>
      </c>
      <c r="I38" s="88" t="s">
        <v>131</v>
      </c>
      <c r="J38" s="329"/>
      <c r="K38" s="79">
        <v>18</v>
      </c>
      <c r="L38" s="79">
        <v>0</v>
      </c>
      <c r="M38" s="79">
        <v>208</v>
      </c>
      <c r="N38" s="89">
        <v>2</v>
      </c>
      <c r="O38" s="90">
        <v>0</v>
      </c>
      <c r="P38" s="91">
        <f>N38+O38</f>
        <v>2</v>
      </c>
      <c r="Q38" s="80">
        <f>IFERROR(P38/M38,"-")</f>
        <v>0.0096153846153846</v>
      </c>
      <c r="R38" s="79">
        <v>0</v>
      </c>
      <c r="S38" s="79">
        <v>0</v>
      </c>
      <c r="T38" s="80">
        <f>IFERROR(R38/(P38),"-")</f>
        <v>0</v>
      </c>
      <c r="U38" s="335"/>
      <c r="V38" s="82">
        <v>0</v>
      </c>
      <c r="W38" s="80">
        <f>IF(P38=0,"-",V38/P38)</f>
        <v>0</v>
      </c>
      <c r="X38" s="334">
        <v>0</v>
      </c>
      <c r="Y38" s="335">
        <f>IFERROR(X38/P38,"-")</f>
        <v>0</v>
      </c>
      <c r="Z38" s="335" t="str">
        <f>IFERROR(X38/V38,"-")</f>
        <v>-</v>
      </c>
      <c r="AA38" s="329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>
        <v>1</v>
      </c>
      <c r="BX38" s="125">
        <f>IF(P38=0,"",IF(BW38=0,"",(BW38/P38)))</f>
        <v>0.5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>
        <v>1</v>
      </c>
      <c r="CG38" s="132">
        <f>IF(P38=0,"",IF(CF38=0,"",(CF38/P38)))</f>
        <v>0.5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6" t="s">
        <v>142</v>
      </c>
      <c r="C39" s="346"/>
      <c r="D39" s="346" t="s">
        <v>77</v>
      </c>
      <c r="E39" s="346" t="s">
        <v>77</v>
      </c>
      <c r="F39" s="346" t="s">
        <v>78</v>
      </c>
      <c r="G39" s="88"/>
      <c r="H39" s="88"/>
      <c r="I39" s="88"/>
      <c r="J39" s="329"/>
      <c r="K39" s="79">
        <v>118</v>
      </c>
      <c r="L39" s="79">
        <v>49</v>
      </c>
      <c r="M39" s="79">
        <v>14</v>
      </c>
      <c r="N39" s="89">
        <v>8</v>
      </c>
      <c r="O39" s="90">
        <v>0</v>
      </c>
      <c r="P39" s="91">
        <f>N39+O39</f>
        <v>8</v>
      </c>
      <c r="Q39" s="80">
        <f>IFERROR(P39/M39,"-")</f>
        <v>0.57142857142857</v>
      </c>
      <c r="R39" s="79">
        <v>2</v>
      </c>
      <c r="S39" s="79">
        <v>1</v>
      </c>
      <c r="T39" s="80">
        <f>IFERROR(R39/(P39),"-")</f>
        <v>0.25</v>
      </c>
      <c r="U39" s="335"/>
      <c r="V39" s="82">
        <v>3</v>
      </c>
      <c r="W39" s="80">
        <f>IF(P39=0,"-",V39/P39)</f>
        <v>0.375</v>
      </c>
      <c r="X39" s="334">
        <v>509000</v>
      </c>
      <c r="Y39" s="335">
        <f>IFERROR(X39/P39,"-")</f>
        <v>63625</v>
      </c>
      <c r="Z39" s="335">
        <f>IFERROR(X39/V39,"-")</f>
        <v>169666.66666667</v>
      </c>
      <c r="AA39" s="329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>
        <v>1</v>
      </c>
      <c r="AN39" s="99">
        <f>IF(P39=0,"",IF(AM39=0,"",(AM39/P39)))</f>
        <v>0.125</v>
      </c>
      <c r="AO39" s="98"/>
      <c r="AP39" s="100">
        <f>IFERROR(AO39/AM39,"-")</f>
        <v>0</v>
      </c>
      <c r="AQ39" s="101"/>
      <c r="AR39" s="102">
        <f>IFERROR(AQ39/AM39,"-")</f>
        <v>0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2</v>
      </c>
      <c r="BO39" s="118">
        <f>IF(P39=0,"",IF(BN39=0,"",(BN39/P39)))</f>
        <v>0.25</v>
      </c>
      <c r="BP39" s="119">
        <v>1</v>
      </c>
      <c r="BQ39" s="120">
        <f>IFERROR(BP39/BN39,"-")</f>
        <v>0.5</v>
      </c>
      <c r="BR39" s="121">
        <v>20000</v>
      </c>
      <c r="BS39" s="122">
        <f>IFERROR(BR39/BN39,"-")</f>
        <v>10000</v>
      </c>
      <c r="BT39" s="123"/>
      <c r="BU39" s="123">
        <v>1</v>
      </c>
      <c r="BV39" s="123"/>
      <c r="BW39" s="124">
        <v>4</v>
      </c>
      <c r="BX39" s="125">
        <f>IF(P39=0,"",IF(BW39=0,"",(BW39/P39)))</f>
        <v>0.5</v>
      </c>
      <c r="BY39" s="126">
        <v>2</v>
      </c>
      <c r="BZ39" s="127">
        <f>IFERROR(BY39/BW39,"-")</f>
        <v>0.5</v>
      </c>
      <c r="CA39" s="128">
        <v>489000</v>
      </c>
      <c r="CB39" s="129">
        <f>IFERROR(CA39/BW39,"-")</f>
        <v>122250</v>
      </c>
      <c r="CC39" s="130"/>
      <c r="CD39" s="130"/>
      <c r="CE39" s="130">
        <v>2</v>
      </c>
      <c r="CF39" s="131">
        <v>1</v>
      </c>
      <c r="CG39" s="132">
        <f>IF(P39=0,"",IF(CF39=0,"",(CF39/P39)))</f>
        <v>0.125</v>
      </c>
      <c r="CH39" s="133"/>
      <c r="CI39" s="134">
        <f>IFERROR(CH39/CF39,"-")</f>
        <v>0</v>
      </c>
      <c r="CJ39" s="135"/>
      <c r="CK39" s="136">
        <f>IFERROR(CJ39/CF39,"-")</f>
        <v>0</v>
      </c>
      <c r="CL39" s="137"/>
      <c r="CM39" s="137"/>
      <c r="CN39" s="137"/>
      <c r="CO39" s="138">
        <v>3</v>
      </c>
      <c r="CP39" s="139">
        <v>509000</v>
      </c>
      <c r="CQ39" s="139">
        <v>284000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0.10879166666667</v>
      </c>
      <c r="B40" s="346" t="s">
        <v>143</v>
      </c>
      <c r="C40" s="346"/>
      <c r="D40" s="346" t="s">
        <v>106</v>
      </c>
      <c r="E40" s="346" t="s">
        <v>87</v>
      </c>
      <c r="F40" s="346" t="s">
        <v>66</v>
      </c>
      <c r="G40" s="88" t="s">
        <v>67</v>
      </c>
      <c r="H40" s="88" t="s">
        <v>89</v>
      </c>
      <c r="I40" s="88" t="s">
        <v>144</v>
      </c>
      <c r="J40" s="329">
        <v>120000</v>
      </c>
      <c r="K40" s="79">
        <v>12</v>
      </c>
      <c r="L40" s="79">
        <v>0</v>
      </c>
      <c r="M40" s="79">
        <v>32</v>
      </c>
      <c r="N40" s="89">
        <v>4</v>
      </c>
      <c r="O40" s="90">
        <v>1</v>
      </c>
      <c r="P40" s="91">
        <f>N40+O40</f>
        <v>5</v>
      </c>
      <c r="Q40" s="80">
        <f>IFERROR(P40/M40,"-")</f>
        <v>0.15625</v>
      </c>
      <c r="R40" s="79">
        <v>0</v>
      </c>
      <c r="S40" s="79">
        <v>1</v>
      </c>
      <c r="T40" s="80">
        <f>IFERROR(R40/(P40),"-")</f>
        <v>0</v>
      </c>
      <c r="U40" s="335">
        <f>IFERROR(J40/SUM(N40:O41),"-")</f>
        <v>10000</v>
      </c>
      <c r="V40" s="82">
        <v>0</v>
      </c>
      <c r="W40" s="80">
        <f>IF(P40=0,"-",V40/P40)</f>
        <v>0</v>
      </c>
      <c r="X40" s="334">
        <v>55</v>
      </c>
      <c r="Y40" s="335">
        <f>IFERROR(X40/P40,"-")</f>
        <v>11</v>
      </c>
      <c r="Z40" s="335" t="str">
        <f>IFERROR(X40/V40,"-")</f>
        <v>-</v>
      </c>
      <c r="AA40" s="329">
        <f>SUM(X40:X41)-SUM(J40:J41)</f>
        <v>-106945</v>
      </c>
      <c r="AB40" s="83">
        <f>SUM(X40:X41)/SUM(J40:J41)</f>
        <v>0.10879166666667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>
        <v>1</v>
      </c>
      <c r="AW40" s="105">
        <f>IF(P40=0,"",IF(AV40=0,"",(AV40/P40)))</f>
        <v>0.2</v>
      </c>
      <c r="AX40" s="104"/>
      <c r="AY40" s="106">
        <f>IFERROR(AX40/AV40,"-")</f>
        <v>0</v>
      </c>
      <c r="AZ40" s="107"/>
      <c r="BA40" s="108">
        <f>IFERROR(AZ40/AV40,"-")</f>
        <v>0</v>
      </c>
      <c r="BB40" s="109"/>
      <c r="BC40" s="109"/>
      <c r="BD40" s="109"/>
      <c r="BE40" s="110">
        <v>1</v>
      </c>
      <c r="BF40" s="111">
        <f>IF(P40=0,"",IF(BE40=0,"",(BE40/P40)))</f>
        <v>0.2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2</v>
      </c>
      <c r="BO40" s="118">
        <f>IF(P40=0,"",IF(BN40=0,"",(BN40/P40)))</f>
        <v>0.4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1</v>
      </c>
      <c r="BX40" s="125">
        <f>IF(P40=0,"",IF(BW40=0,"",(BW40/P40)))</f>
        <v>0.2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55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6" t="s">
        <v>145</v>
      </c>
      <c r="C41" s="346"/>
      <c r="D41" s="346" t="s">
        <v>106</v>
      </c>
      <c r="E41" s="346" t="s">
        <v>87</v>
      </c>
      <c r="F41" s="346" t="s">
        <v>78</v>
      </c>
      <c r="G41" s="88"/>
      <c r="H41" s="88"/>
      <c r="I41" s="88"/>
      <c r="J41" s="329"/>
      <c r="K41" s="79">
        <v>33</v>
      </c>
      <c r="L41" s="79">
        <v>22</v>
      </c>
      <c r="M41" s="79">
        <v>14</v>
      </c>
      <c r="N41" s="89">
        <v>7</v>
      </c>
      <c r="O41" s="90">
        <v>0</v>
      </c>
      <c r="P41" s="91">
        <f>N41+O41</f>
        <v>7</v>
      </c>
      <c r="Q41" s="80">
        <f>IFERROR(P41/M41,"-")</f>
        <v>0.5</v>
      </c>
      <c r="R41" s="79">
        <v>1</v>
      </c>
      <c r="S41" s="79">
        <v>2</v>
      </c>
      <c r="T41" s="80">
        <f>IFERROR(R41/(P41),"-")</f>
        <v>0.14285714285714</v>
      </c>
      <c r="U41" s="335"/>
      <c r="V41" s="82">
        <v>3</v>
      </c>
      <c r="W41" s="80">
        <f>IF(P41=0,"-",V41/P41)</f>
        <v>0.42857142857143</v>
      </c>
      <c r="X41" s="334">
        <v>13000</v>
      </c>
      <c r="Y41" s="335">
        <f>IFERROR(X41/P41,"-")</f>
        <v>1857.1428571429</v>
      </c>
      <c r="Z41" s="335">
        <f>IFERROR(X41/V41,"-")</f>
        <v>4333.3333333333</v>
      </c>
      <c r="AA41" s="329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>
        <v>1</v>
      </c>
      <c r="AN41" s="99">
        <f>IF(P41=0,"",IF(AM41=0,"",(AM41/P41)))</f>
        <v>0.14285714285714</v>
      </c>
      <c r="AO41" s="98"/>
      <c r="AP41" s="100">
        <f>IFERROR(AO41/AM41,"-")</f>
        <v>0</v>
      </c>
      <c r="AQ41" s="101"/>
      <c r="AR41" s="102">
        <f>IFERROR(AQ41/AM41,"-")</f>
        <v>0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3</v>
      </c>
      <c r="BO41" s="118">
        <f>IF(P41=0,"",IF(BN41=0,"",(BN41/P41)))</f>
        <v>0.42857142857143</v>
      </c>
      <c r="BP41" s="119">
        <v>3</v>
      </c>
      <c r="BQ41" s="120">
        <f>IFERROR(BP41/BN41,"-")</f>
        <v>1</v>
      </c>
      <c r="BR41" s="121">
        <v>13000</v>
      </c>
      <c r="BS41" s="122">
        <f>IFERROR(BR41/BN41,"-")</f>
        <v>4333.3333333333</v>
      </c>
      <c r="BT41" s="123">
        <v>3</v>
      </c>
      <c r="BU41" s="123"/>
      <c r="BV41" s="123"/>
      <c r="BW41" s="124">
        <v>3</v>
      </c>
      <c r="BX41" s="125">
        <f>IF(P41=0,"",IF(BW41=0,"",(BW41/P41)))</f>
        <v>0.42857142857143</v>
      </c>
      <c r="BY41" s="126">
        <v>1</v>
      </c>
      <c r="BZ41" s="127">
        <f>IFERROR(BY41/BW41,"-")</f>
        <v>0.33333333333333</v>
      </c>
      <c r="CA41" s="128">
        <v>10000</v>
      </c>
      <c r="CB41" s="129">
        <f>IFERROR(CA41/BW41,"-")</f>
        <v>3333.3333333333</v>
      </c>
      <c r="CC41" s="130">
        <v>1</v>
      </c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3</v>
      </c>
      <c r="CP41" s="139">
        <v>13000</v>
      </c>
      <c r="CQ41" s="139">
        <v>10000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3.362</v>
      </c>
      <c r="B42" s="346" t="s">
        <v>146</v>
      </c>
      <c r="C42" s="346"/>
      <c r="D42" s="346" t="s">
        <v>106</v>
      </c>
      <c r="E42" s="346" t="s">
        <v>107</v>
      </c>
      <c r="F42" s="346" t="s">
        <v>66</v>
      </c>
      <c r="G42" s="88" t="s">
        <v>71</v>
      </c>
      <c r="H42" s="88" t="s">
        <v>89</v>
      </c>
      <c r="I42" s="348" t="s">
        <v>147</v>
      </c>
      <c r="J42" s="329">
        <v>150000</v>
      </c>
      <c r="K42" s="79">
        <v>7</v>
      </c>
      <c r="L42" s="79">
        <v>0</v>
      </c>
      <c r="M42" s="79">
        <v>29</v>
      </c>
      <c r="N42" s="89">
        <v>4</v>
      </c>
      <c r="O42" s="90">
        <v>0</v>
      </c>
      <c r="P42" s="91">
        <f>N42+O42</f>
        <v>4</v>
      </c>
      <c r="Q42" s="80">
        <f>IFERROR(P42/M42,"-")</f>
        <v>0.13793103448276</v>
      </c>
      <c r="R42" s="79">
        <v>2</v>
      </c>
      <c r="S42" s="79">
        <v>0</v>
      </c>
      <c r="T42" s="80">
        <f>IFERROR(R42/(P42),"-")</f>
        <v>0.5</v>
      </c>
      <c r="U42" s="335">
        <f>IFERROR(J42/SUM(N42:O43),"-")</f>
        <v>15000</v>
      </c>
      <c r="V42" s="82">
        <v>1</v>
      </c>
      <c r="W42" s="80">
        <f>IF(P42=0,"-",V42/P42)</f>
        <v>0.25</v>
      </c>
      <c r="X42" s="334">
        <v>6000</v>
      </c>
      <c r="Y42" s="335">
        <f>IFERROR(X42/P42,"-")</f>
        <v>1500</v>
      </c>
      <c r="Z42" s="335">
        <f>IFERROR(X42/V42,"-")</f>
        <v>6000</v>
      </c>
      <c r="AA42" s="329">
        <f>SUM(X42:X43)-SUM(J42:J43)</f>
        <v>354300</v>
      </c>
      <c r="AB42" s="83">
        <f>SUM(X42:X43)/SUM(J42:J43)</f>
        <v>3.362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1</v>
      </c>
      <c r="BO42" s="118">
        <f>IF(P42=0,"",IF(BN42=0,"",(BN42/P42)))</f>
        <v>0.25</v>
      </c>
      <c r="BP42" s="119">
        <v>1</v>
      </c>
      <c r="BQ42" s="120">
        <f>IFERROR(BP42/BN42,"-")</f>
        <v>1</v>
      </c>
      <c r="BR42" s="121">
        <v>6000</v>
      </c>
      <c r="BS42" s="122">
        <f>IFERROR(BR42/BN42,"-")</f>
        <v>6000</v>
      </c>
      <c r="BT42" s="123"/>
      <c r="BU42" s="123">
        <v>1</v>
      </c>
      <c r="BV42" s="123"/>
      <c r="BW42" s="124">
        <v>3</v>
      </c>
      <c r="BX42" s="125">
        <f>IF(P42=0,"",IF(BW42=0,"",(BW42/P42)))</f>
        <v>0.75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6000</v>
      </c>
      <c r="CQ42" s="139">
        <v>6000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6" t="s">
        <v>148</v>
      </c>
      <c r="C43" s="346"/>
      <c r="D43" s="346" t="s">
        <v>106</v>
      </c>
      <c r="E43" s="346" t="s">
        <v>107</v>
      </c>
      <c r="F43" s="346" t="s">
        <v>78</v>
      </c>
      <c r="G43" s="88"/>
      <c r="H43" s="88"/>
      <c r="I43" s="88"/>
      <c r="J43" s="329"/>
      <c r="K43" s="79">
        <v>32</v>
      </c>
      <c r="L43" s="79">
        <v>24</v>
      </c>
      <c r="M43" s="79">
        <v>13</v>
      </c>
      <c r="N43" s="89">
        <v>6</v>
      </c>
      <c r="O43" s="90">
        <v>0</v>
      </c>
      <c r="P43" s="91">
        <f>N43+O43</f>
        <v>6</v>
      </c>
      <c r="Q43" s="80">
        <f>IFERROR(P43/M43,"-")</f>
        <v>0.46153846153846</v>
      </c>
      <c r="R43" s="79">
        <v>1</v>
      </c>
      <c r="S43" s="79">
        <v>0</v>
      </c>
      <c r="T43" s="80">
        <f>IFERROR(R43/(P43),"-")</f>
        <v>0.16666666666667</v>
      </c>
      <c r="U43" s="335"/>
      <c r="V43" s="82">
        <v>2</v>
      </c>
      <c r="W43" s="80">
        <f>IF(P43=0,"-",V43/P43)</f>
        <v>0.33333333333333</v>
      </c>
      <c r="X43" s="334">
        <v>498300</v>
      </c>
      <c r="Y43" s="335">
        <f>IFERROR(X43/P43,"-")</f>
        <v>83050</v>
      </c>
      <c r="Z43" s="335">
        <f>IFERROR(X43/V43,"-")</f>
        <v>249150</v>
      </c>
      <c r="AA43" s="329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3</v>
      </c>
      <c r="BO43" s="118">
        <f>IF(P43=0,"",IF(BN43=0,"",(BN43/P43)))</f>
        <v>0.5</v>
      </c>
      <c r="BP43" s="119">
        <v>1</v>
      </c>
      <c r="BQ43" s="120">
        <f>IFERROR(BP43/BN43,"-")</f>
        <v>0.33333333333333</v>
      </c>
      <c r="BR43" s="121">
        <v>3000</v>
      </c>
      <c r="BS43" s="122">
        <f>IFERROR(BR43/BN43,"-")</f>
        <v>1000</v>
      </c>
      <c r="BT43" s="123">
        <v>1</v>
      </c>
      <c r="BU43" s="123"/>
      <c r="BV43" s="123"/>
      <c r="BW43" s="124">
        <v>1</v>
      </c>
      <c r="BX43" s="125">
        <f>IF(P43=0,"",IF(BW43=0,"",(BW43/P43)))</f>
        <v>0.16666666666667</v>
      </c>
      <c r="BY43" s="126">
        <v>1</v>
      </c>
      <c r="BZ43" s="127">
        <f>IFERROR(BY43/BW43,"-")</f>
        <v>1</v>
      </c>
      <c r="CA43" s="128">
        <v>108300</v>
      </c>
      <c r="CB43" s="129">
        <f>IFERROR(CA43/BW43,"-")</f>
        <v>108300</v>
      </c>
      <c r="CC43" s="130"/>
      <c r="CD43" s="130"/>
      <c r="CE43" s="130">
        <v>1</v>
      </c>
      <c r="CF43" s="131">
        <v>2</v>
      </c>
      <c r="CG43" s="132">
        <f>IF(P43=0,"",IF(CF43=0,"",(CF43/P43)))</f>
        <v>0.33333333333333</v>
      </c>
      <c r="CH43" s="133">
        <v>1</v>
      </c>
      <c r="CI43" s="134">
        <f>IFERROR(CH43/CF43,"-")</f>
        <v>0.5</v>
      </c>
      <c r="CJ43" s="135">
        <v>390000</v>
      </c>
      <c r="CK43" s="136">
        <f>IFERROR(CJ43/CF43,"-")</f>
        <v>195000</v>
      </c>
      <c r="CL43" s="137"/>
      <c r="CM43" s="137"/>
      <c r="CN43" s="137">
        <v>1</v>
      </c>
      <c r="CO43" s="138">
        <v>2</v>
      </c>
      <c r="CP43" s="139">
        <v>498300</v>
      </c>
      <c r="CQ43" s="139">
        <v>390000</v>
      </c>
      <c r="CR43" s="139"/>
      <c r="CS43" s="140" t="str">
        <f>IF(AND(CQ43=0,CR43=0),"",IF(AND(CQ43&lt;=100000,CR43&lt;=100000),"",IF(CQ43/CP43&gt;0.7,"男高",IF(CR43/CP43&gt;0.7,"女高",""))))</f>
        <v>男高</v>
      </c>
    </row>
    <row r="44" spans="1:98">
      <c r="A44" s="78">
        <f>AB44</f>
        <v>0.066666666666667</v>
      </c>
      <c r="B44" s="346" t="s">
        <v>149</v>
      </c>
      <c r="C44" s="346"/>
      <c r="D44" s="346" t="s">
        <v>64</v>
      </c>
      <c r="E44" s="346" t="s">
        <v>87</v>
      </c>
      <c r="F44" s="346" t="s">
        <v>66</v>
      </c>
      <c r="G44" s="88" t="s">
        <v>111</v>
      </c>
      <c r="H44" s="88" t="s">
        <v>68</v>
      </c>
      <c r="I44" s="88" t="s">
        <v>150</v>
      </c>
      <c r="J44" s="329">
        <v>120000</v>
      </c>
      <c r="K44" s="79">
        <v>17</v>
      </c>
      <c r="L44" s="79">
        <v>0</v>
      </c>
      <c r="M44" s="79">
        <v>109</v>
      </c>
      <c r="N44" s="89">
        <v>6</v>
      </c>
      <c r="O44" s="90">
        <v>0</v>
      </c>
      <c r="P44" s="91">
        <f>N44+O44</f>
        <v>6</v>
      </c>
      <c r="Q44" s="80">
        <f>IFERROR(P44/M44,"-")</f>
        <v>0.055045871559633</v>
      </c>
      <c r="R44" s="79">
        <v>0</v>
      </c>
      <c r="S44" s="79">
        <v>1</v>
      </c>
      <c r="T44" s="80">
        <f>IFERROR(R44/(P44),"-")</f>
        <v>0</v>
      </c>
      <c r="U44" s="335">
        <f>IFERROR(J44/SUM(N44:O45),"-")</f>
        <v>8571.4285714286</v>
      </c>
      <c r="V44" s="82">
        <v>1</v>
      </c>
      <c r="W44" s="80">
        <f>IF(P44=0,"-",V44/P44)</f>
        <v>0.16666666666667</v>
      </c>
      <c r="X44" s="334">
        <v>8000</v>
      </c>
      <c r="Y44" s="335">
        <f>IFERROR(X44/P44,"-")</f>
        <v>1333.3333333333</v>
      </c>
      <c r="Z44" s="335">
        <f>IFERROR(X44/V44,"-")</f>
        <v>8000</v>
      </c>
      <c r="AA44" s="329">
        <f>SUM(X44:X45)-SUM(J44:J45)</f>
        <v>-112000</v>
      </c>
      <c r="AB44" s="83">
        <f>SUM(X44:X45)/SUM(J44:J45)</f>
        <v>0.066666666666667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>
        <v>1</v>
      </c>
      <c r="AN44" s="99">
        <f>IF(P44=0,"",IF(AM44=0,"",(AM44/P44)))</f>
        <v>0.16666666666667</v>
      </c>
      <c r="AO44" s="98"/>
      <c r="AP44" s="100">
        <f>IFERROR(AO44/AM44,"-")</f>
        <v>0</v>
      </c>
      <c r="AQ44" s="101"/>
      <c r="AR44" s="102">
        <f>IFERROR(AQ44/AM44,"-")</f>
        <v>0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4</v>
      </c>
      <c r="BO44" s="118">
        <f>IF(P44=0,"",IF(BN44=0,"",(BN44/P44)))</f>
        <v>0.66666666666667</v>
      </c>
      <c r="BP44" s="119">
        <v>1</v>
      </c>
      <c r="BQ44" s="120">
        <f>IFERROR(BP44/BN44,"-")</f>
        <v>0.25</v>
      </c>
      <c r="BR44" s="121">
        <v>8000</v>
      </c>
      <c r="BS44" s="122">
        <f>IFERROR(BR44/BN44,"-")</f>
        <v>2000</v>
      </c>
      <c r="BT44" s="123"/>
      <c r="BU44" s="123">
        <v>1</v>
      </c>
      <c r="BV44" s="123"/>
      <c r="BW44" s="124">
        <v>1</v>
      </c>
      <c r="BX44" s="125">
        <f>IF(P44=0,"",IF(BW44=0,"",(BW44/P44)))</f>
        <v>0.16666666666667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8000</v>
      </c>
      <c r="CQ44" s="139">
        <v>8000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6" t="s">
        <v>151</v>
      </c>
      <c r="C45" s="346"/>
      <c r="D45" s="346" t="s">
        <v>64</v>
      </c>
      <c r="E45" s="346" t="s">
        <v>87</v>
      </c>
      <c r="F45" s="346" t="s">
        <v>78</v>
      </c>
      <c r="G45" s="88"/>
      <c r="H45" s="88"/>
      <c r="I45" s="88"/>
      <c r="J45" s="329"/>
      <c r="K45" s="79">
        <v>64</v>
      </c>
      <c r="L45" s="79">
        <v>37</v>
      </c>
      <c r="M45" s="79">
        <v>16</v>
      </c>
      <c r="N45" s="89">
        <v>8</v>
      </c>
      <c r="O45" s="90">
        <v>0</v>
      </c>
      <c r="P45" s="91">
        <f>N45+O45</f>
        <v>8</v>
      </c>
      <c r="Q45" s="80">
        <f>IFERROR(P45/M45,"-")</f>
        <v>0.5</v>
      </c>
      <c r="R45" s="79">
        <v>0</v>
      </c>
      <c r="S45" s="79">
        <v>1</v>
      </c>
      <c r="T45" s="80">
        <f>IFERROR(R45/(P45),"-")</f>
        <v>0</v>
      </c>
      <c r="U45" s="335"/>
      <c r="V45" s="82">
        <v>0</v>
      </c>
      <c r="W45" s="80">
        <f>IF(P45=0,"-",V45/P45)</f>
        <v>0</v>
      </c>
      <c r="X45" s="334">
        <v>0</v>
      </c>
      <c r="Y45" s="335">
        <f>IFERROR(X45/P45,"-")</f>
        <v>0</v>
      </c>
      <c r="Z45" s="335" t="str">
        <f>IFERROR(X45/V45,"-")</f>
        <v>-</v>
      </c>
      <c r="AA45" s="329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>
        <v>3</v>
      </c>
      <c r="AN45" s="99">
        <f>IF(P45=0,"",IF(AM45=0,"",(AM45/P45)))</f>
        <v>0.375</v>
      </c>
      <c r="AO45" s="98"/>
      <c r="AP45" s="100">
        <f>IFERROR(AO45/AM45,"-")</f>
        <v>0</v>
      </c>
      <c r="AQ45" s="101"/>
      <c r="AR45" s="102">
        <f>IFERROR(AQ45/AM45,"-")</f>
        <v>0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2</v>
      </c>
      <c r="BF45" s="111">
        <f>IF(P45=0,"",IF(BE45=0,"",(BE45/P45)))</f>
        <v>0.25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1</v>
      </c>
      <c r="BO45" s="118">
        <f>IF(P45=0,"",IF(BN45=0,"",(BN45/P45)))</f>
        <v>0.125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>
        <v>1</v>
      </c>
      <c r="BX45" s="125">
        <f>IF(P45=0,"",IF(BW45=0,"",(BW45/P45)))</f>
        <v>0.125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>
        <v>1</v>
      </c>
      <c r="CG45" s="132">
        <f>IF(P45=0,"",IF(CF45=0,"",(CF45/P45)))</f>
        <v>0.125</v>
      </c>
      <c r="CH45" s="133"/>
      <c r="CI45" s="134">
        <f>IFERROR(CH45/CF45,"-")</f>
        <v>0</v>
      </c>
      <c r="CJ45" s="135"/>
      <c r="CK45" s="136">
        <f>IFERROR(CJ45/CF45,"-")</f>
        <v>0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0.10833333333333</v>
      </c>
      <c r="B46" s="346" t="s">
        <v>152</v>
      </c>
      <c r="C46" s="346"/>
      <c r="D46" s="346" t="s">
        <v>92</v>
      </c>
      <c r="E46" s="346" t="s">
        <v>93</v>
      </c>
      <c r="F46" s="346" t="s">
        <v>66</v>
      </c>
      <c r="G46" s="88" t="s">
        <v>111</v>
      </c>
      <c r="H46" s="88" t="s">
        <v>68</v>
      </c>
      <c r="I46" s="88" t="s">
        <v>153</v>
      </c>
      <c r="J46" s="329">
        <v>120000</v>
      </c>
      <c r="K46" s="79">
        <v>3</v>
      </c>
      <c r="L46" s="79">
        <v>0</v>
      </c>
      <c r="M46" s="79">
        <v>26</v>
      </c>
      <c r="N46" s="89">
        <v>0</v>
      </c>
      <c r="O46" s="90">
        <v>0</v>
      </c>
      <c r="P46" s="91">
        <f>N46+O46</f>
        <v>0</v>
      </c>
      <c r="Q46" s="80">
        <f>IFERROR(P46/M46,"-")</f>
        <v>0</v>
      </c>
      <c r="R46" s="79">
        <v>0</v>
      </c>
      <c r="S46" s="79">
        <v>0</v>
      </c>
      <c r="T46" s="80" t="str">
        <f>IFERROR(R46/(P46),"-")</f>
        <v>-</v>
      </c>
      <c r="U46" s="335">
        <f>IFERROR(J46/SUM(N46:O47),"-")</f>
        <v>17142.857142857</v>
      </c>
      <c r="V46" s="82">
        <v>0</v>
      </c>
      <c r="W46" s="80" t="str">
        <f>IF(P46=0,"-",V46/P46)</f>
        <v>-</v>
      </c>
      <c r="X46" s="334">
        <v>0</v>
      </c>
      <c r="Y46" s="335" t="str">
        <f>IFERROR(X46/P46,"-")</f>
        <v>-</v>
      </c>
      <c r="Z46" s="335" t="str">
        <f>IFERROR(X46/V46,"-")</f>
        <v>-</v>
      </c>
      <c r="AA46" s="329">
        <f>SUM(X46:X47)-SUM(J46:J47)</f>
        <v>-107000</v>
      </c>
      <c r="AB46" s="83">
        <f>SUM(X46:X47)/SUM(J46:J47)</f>
        <v>0.10833333333333</v>
      </c>
      <c r="AC46" s="77"/>
      <c r="AD46" s="92"/>
      <c r="AE46" s="93" t="str">
        <f>IF(P46=0,"",IF(AD46=0,"",(AD46/P46)))</f>
        <v/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 t="str">
        <f>IF(P46=0,"",IF(AM46=0,"",(AM46/P46)))</f>
        <v/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 t="str">
        <f>IF(P46=0,"",IF(AV46=0,"",(AV46/P46)))</f>
        <v/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 t="str">
        <f>IF(P46=0,"",IF(BE46=0,"",(BE46/P46)))</f>
        <v/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/>
      <c r="BO46" s="118" t="str">
        <f>IF(P46=0,"",IF(BN46=0,"",(BN46/P46)))</f>
        <v/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 t="str">
        <f>IF(P46=0,"",IF(BW46=0,"",(BW46/P46)))</f>
        <v/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 t="str">
        <f>IF(P46=0,"",IF(CF46=0,"",(CF46/P46)))</f>
        <v/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6" t="s">
        <v>154</v>
      </c>
      <c r="C47" s="346"/>
      <c r="D47" s="346" t="s">
        <v>92</v>
      </c>
      <c r="E47" s="346" t="s">
        <v>93</v>
      </c>
      <c r="F47" s="346" t="s">
        <v>78</v>
      </c>
      <c r="G47" s="88"/>
      <c r="H47" s="88"/>
      <c r="I47" s="88"/>
      <c r="J47" s="329"/>
      <c r="K47" s="79">
        <v>58</v>
      </c>
      <c r="L47" s="79">
        <v>27</v>
      </c>
      <c r="M47" s="79">
        <v>7</v>
      </c>
      <c r="N47" s="89">
        <v>7</v>
      </c>
      <c r="O47" s="90">
        <v>0</v>
      </c>
      <c r="P47" s="91">
        <f>N47+O47</f>
        <v>7</v>
      </c>
      <c r="Q47" s="80">
        <f>IFERROR(P47/M47,"-")</f>
        <v>1</v>
      </c>
      <c r="R47" s="79">
        <v>2</v>
      </c>
      <c r="S47" s="79">
        <v>1</v>
      </c>
      <c r="T47" s="80">
        <f>IFERROR(R47/(P47),"-")</f>
        <v>0.28571428571429</v>
      </c>
      <c r="U47" s="335"/>
      <c r="V47" s="82">
        <v>2</v>
      </c>
      <c r="W47" s="80">
        <f>IF(P47=0,"-",V47/P47)</f>
        <v>0.28571428571429</v>
      </c>
      <c r="X47" s="334">
        <v>13000</v>
      </c>
      <c r="Y47" s="335">
        <f>IFERROR(X47/P47,"-")</f>
        <v>1857.1428571429</v>
      </c>
      <c r="Z47" s="335">
        <f>IFERROR(X47/V47,"-")</f>
        <v>6500</v>
      </c>
      <c r="AA47" s="329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>
        <v>1</v>
      </c>
      <c r="AN47" s="99">
        <f>IF(P47=0,"",IF(AM47=0,"",(AM47/P47)))</f>
        <v>0.14285714285714</v>
      </c>
      <c r="AO47" s="98"/>
      <c r="AP47" s="100">
        <f>IFERROR(AO47/AM47,"-")</f>
        <v>0</v>
      </c>
      <c r="AQ47" s="101"/>
      <c r="AR47" s="102">
        <f>IFERROR(AQ47/AM47,"-")</f>
        <v>0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2</v>
      </c>
      <c r="BF47" s="111">
        <f>IF(P47=0,"",IF(BE47=0,"",(BE47/P47)))</f>
        <v>0.28571428571429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2</v>
      </c>
      <c r="BO47" s="118">
        <f>IF(P47=0,"",IF(BN47=0,"",(BN47/P47)))</f>
        <v>0.28571428571429</v>
      </c>
      <c r="BP47" s="119">
        <v>1</v>
      </c>
      <c r="BQ47" s="120">
        <f>IFERROR(BP47/BN47,"-")</f>
        <v>0.5</v>
      </c>
      <c r="BR47" s="121">
        <v>10000</v>
      </c>
      <c r="BS47" s="122">
        <f>IFERROR(BR47/BN47,"-")</f>
        <v>5000</v>
      </c>
      <c r="BT47" s="123">
        <v>1</v>
      </c>
      <c r="BU47" s="123"/>
      <c r="BV47" s="123"/>
      <c r="BW47" s="124">
        <v>2</v>
      </c>
      <c r="BX47" s="125">
        <f>IF(P47=0,"",IF(BW47=0,"",(BW47/P47)))</f>
        <v>0.28571428571429</v>
      </c>
      <c r="BY47" s="126">
        <v>1</v>
      </c>
      <c r="BZ47" s="127">
        <f>IFERROR(BY47/BW47,"-")</f>
        <v>0.5</v>
      </c>
      <c r="CA47" s="128">
        <v>3000</v>
      </c>
      <c r="CB47" s="129">
        <f>IFERROR(CA47/BW47,"-")</f>
        <v>1500</v>
      </c>
      <c r="CC47" s="130">
        <v>1</v>
      </c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2</v>
      </c>
      <c r="CP47" s="139">
        <v>13000</v>
      </c>
      <c r="CQ47" s="139">
        <v>10000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 t="str">
        <f>AB48</f>
        <v>0</v>
      </c>
      <c r="B48" s="346" t="s">
        <v>155</v>
      </c>
      <c r="C48" s="346"/>
      <c r="D48" s="346"/>
      <c r="E48" s="346"/>
      <c r="F48" s="346" t="s">
        <v>66</v>
      </c>
      <c r="G48" s="88" t="s">
        <v>156</v>
      </c>
      <c r="H48" s="88" t="s">
        <v>157</v>
      </c>
      <c r="I48" s="348" t="s">
        <v>158</v>
      </c>
      <c r="J48" s="329">
        <v>0</v>
      </c>
      <c r="K48" s="79">
        <v>1</v>
      </c>
      <c r="L48" s="79">
        <v>0</v>
      </c>
      <c r="M48" s="79">
        <v>21</v>
      </c>
      <c r="N48" s="89">
        <v>1</v>
      </c>
      <c r="O48" s="90">
        <v>0</v>
      </c>
      <c r="P48" s="91">
        <f>N48+O48</f>
        <v>1</v>
      </c>
      <c r="Q48" s="80">
        <f>IFERROR(P48/M48,"-")</f>
        <v>0.047619047619048</v>
      </c>
      <c r="R48" s="79">
        <v>0</v>
      </c>
      <c r="S48" s="79">
        <v>1</v>
      </c>
      <c r="T48" s="80">
        <f>IFERROR(R48/(P48),"-")</f>
        <v>0</v>
      </c>
      <c r="U48" s="335">
        <f>IFERROR(J48/SUM(N48:O49),"-")</f>
        <v>0</v>
      </c>
      <c r="V48" s="82">
        <v>0</v>
      </c>
      <c r="W48" s="80">
        <f>IF(P48=0,"-",V48/P48)</f>
        <v>0</v>
      </c>
      <c r="X48" s="334">
        <v>0</v>
      </c>
      <c r="Y48" s="335">
        <f>IFERROR(X48/P48,"-")</f>
        <v>0</v>
      </c>
      <c r="Z48" s="335" t="str">
        <f>IFERROR(X48/V48,"-")</f>
        <v>-</v>
      </c>
      <c r="AA48" s="329">
        <f>SUM(X48:X49)-SUM(J48:J49)</f>
        <v>0</v>
      </c>
      <c r="AB48" s="83" t="str">
        <f>SUM(X48:X49)/SUM(J48:J49)</f>
        <v>0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>
        <v>1</v>
      </c>
      <c r="AN48" s="99">
        <f>IF(P48=0,"",IF(AM48=0,"",(AM48/P48)))</f>
        <v>1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>
        <f>IF(P48=0,"",IF(BN48=0,"",(BN48/P48)))</f>
        <v>0</v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6" t="s">
        <v>159</v>
      </c>
      <c r="C49" s="346"/>
      <c r="D49" s="346"/>
      <c r="E49" s="346"/>
      <c r="F49" s="346" t="s">
        <v>78</v>
      </c>
      <c r="G49" s="88"/>
      <c r="H49" s="88"/>
      <c r="I49" s="88"/>
      <c r="J49" s="329"/>
      <c r="K49" s="79">
        <v>7</v>
      </c>
      <c r="L49" s="79">
        <v>7</v>
      </c>
      <c r="M49" s="79">
        <v>1</v>
      </c>
      <c r="N49" s="89">
        <v>1</v>
      </c>
      <c r="O49" s="90">
        <v>0</v>
      </c>
      <c r="P49" s="91">
        <f>N49+O49</f>
        <v>1</v>
      </c>
      <c r="Q49" s="80">
        <f>IFERROR(P49/M49,"-")</f>
        <v>1</v>
      </c>
      <c r="R49" s="79">
        <v>0</v>
      </c>
      <c r="S49" s="79">
        <v>0</v>
      </c>
      <c r="T49" s="80">
        <f>IFERROR(R49/(P49),"-")</f>
        <v>0</v>
      </c>
      <c r="U49" s="335"/>
      <c r="V49" s="82">
        <v>0</v>
      </c>
      <c r="W49" s="80">
        <f>IF(P49=0,"-",V49/P49)</f>
        <v>0</v>
      </c>
      <c r="X49" s="334">
        <v>0</v>
      </c>
      <c r="Y49" s="335">
        <f>IFERROR(X49/P49,"-")</f>
        <v>0</v>
      </c>
      <c r="Z49" s="335" t="str">
        <f>IFERROR(X49/V49,"-")</f>
        <v>-</v>
      </c>
      <c r="AA49" s="329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>
        <v>1</v>
      </c>
      <c r="AN49" s="99">
        <f>IF(P49=0,"",IF(AM49=0,"",(AM49/P49)))</f>
        <v>1</v>
      </c>
      <c r="AO49" s="98"/>
      <c r="AP49" s="100">
        <f>IFERROR(AO49/AM49,"-")</f>
        <v>0</v>
      </c>
      <c r="AQ49" s="101"/>
      <c r="AR49" s="102">
        <f>IFERROR(AQ49/AM49,"-")</f>
        <v>0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30"/>
      <c r="B50" s="85"/>
      <c r="C50" s="86"/>
      <c r="D50" s="86"/>
      <c r="E50" s="86"/>
      <c r="F50" s="87"/>
      <c r="G50" s="88"/>
      <c r="H50" s="88"/>
      <c r="I50" s="88"/>
      <c r="J50" s="330"/>
      <c r="K50" s="34"/>
      <c r="L50" s="34"/>
      <c r="M50" s="31"/>
      <c r="N50" s="23"/>
      <c r="O50" s="23"/>
      <c r="P50" s="23"/>
      <c r="Q50" s="32"/>
      <c r="R50" s="32"/>
      <c r="S50" s="23"/>
      <c r="T50" s="32"/>
      <c r="U50" s="336"/>
      <c r="V50" s="25"/>
      <c r="W50" s="25"/>
      <c r="X50" s="336"/>
      <c r="Y50" s="336"/>
      <c r="Z50" s="336"/>
      <c r="AA50" s="336"/>
      <c r="AB50" s="33"/>
      <c r="AC50" s="57"/>
      <c r="AD50" s="61"/>
      <c r="AE50" s="62"/>
      <c r="AF50" s="61"/>
      <c r="AG50" s="65"/>
      <c r="AH50" s="66"/>
      <c r="AI50" s="67"/>
      <c r="AJ50" s="68"/>
      <c r="AK50" s="68"/>
      <c r="AL50" s="68"/>
      <c r="AM50" s="61"/>
      <c r="AN50" s="62"/>
      <c r="AO50" s="61"/>
      <c r="AP50" s="65"/>
      <c r="AQ50" s="66"/>
      <c r="AR50" s="67"/>
      <c r="AS50" s="68"/>
      <c r="AT50" s="68"/>
      <c r="AU50" s="68"/>
      <c r="AV50" s="61"/>
      <c r="AW50" s="62"/>
      <c r="AX50" s="61"/>
      <c r="AY50" s="65"/>
      <c r="AZ50" s="66"/>
      <c r="BA50" s="67"/>
      <c r="BB50" s="68"/>
      <c r="BC50" s="68"/>
      <c r="BD50" s="68"/>
      <c r="BE50" s="61"/>
      <c r="BF50" s="62"/>
      <c r="BG50" s="61"/>
      <c r="BH50" s="65"/>
      <c r="BI50" s="66"/>
      <c r="BJ50" s="67"/>
      <c r="BK50" s="68"/>
      <c r="BL50" s="68"/>
      <c r="BM50" s="68"/>
      <c r="BN50" s="63"/>
      <c r="BO50" s="64"/>
      <c r="BP50" s="61"/>
      <c r="BQ50" s="65"/>
      <c r="BR50" s="66"/>
      <c r="BS50" s="67"/>
      <c r="BT50" s="68"/>
      <c r="BU50" s="68"/>
      <c r="BV50" s="68"/>
      <c r="BW50" s="63"/>
      <c r="BX50" s="64"/>
      <c r="BY50" s="61"/>
      <c r="BZ50" s="65"/>
      <c r="CA50" s="66"/>
      <c r="CB50" s="67"/>
      <c r="CC50" s="68"/>
      <c r="CD50" s="68"/>
      <c r="CE50" s="68"/>
      <c r="CF50" s="63"/>
      <c r="CG50" s="64"/>
      <c r="CH50" s="61"/>
      <c r="CI50" s="65"/>
      <c r="CJ50" s="66"/>
      <c r="CK50" s="67"/>
      <c r="CL50" s="68"/>
      <c r="CM50" s="68"/>
      <c r="CN50" s="68"/>
      <c r="CO50" s="69"/>
      <c r="CP50" s="66"/>
      <c r="CQ50" s="66"/>
      <c r="CR50" s="66"/>
      <c r="CS50" s="70"/>
    </row>
    <row r="51" spans="1:98">
      <c r="A51" s="30"/>
      <c r="B51" s="37"/>
      <c r="C51" s="21"/>
      <c r="D51" s="21"/>
      <c r="E51" s="21"/>
      <c r="F51" s="22"/>
      <c r="G51" s="36"/>
      <c r="H51" s="36"/>
      <c r="I51" s="73"/>
      <c r="J51" s="331"/>
      <c r="K51" s="34"/>
      <c r="L51" s="34"/>
      <c r="M51" s="31"/>
      <c r="N51" s="23"/>
      <c r="O51" s="23"/>
      <c r="P51" s="23"/>
      <c r="Q51" s="32"/>
      <c r="R51" s="32"/>
      <c r="S51" s="23"/>
      <c r="T51" s="32"/>
      <c r="U51" s="336"/>
      <c r="V51" s="25"/>
      <c r="W51" s="25"/>
      <c r="X51" s="336"/>
      <c r="Y51" s="336"/>
      <c r="Z51" s="336"/>
      <c r="AA51" s="336"/>
      <c r="AB51" s="33"/>
      <c r="AC51" s="59"/>
      <c r="AD51" s="61"/>
      <c r="AE51" s="62"/>
      <c r="AF51" s="61"/>
      <c r="AG51" s="65"/>
      <c r="AH51" s="66"/>
      <c r="AI51" s="67"/>
      <c r="AJ51" s="68"/>
      <c r="AK51" s="68"/>
      <c r="AL51" s="68"/>
      <c r="AM51" s="61"/>
      <c r="AN51" s="62"/>
      <c r="AO51" s="61"/>
      <c r="AP51" s="65"/>
      <c r="AQ51" s="66"/>
      <c r="AR51" s="67"/>
      <c r="AS51" s="68"/>
      <c r="AT51" s="68"/>
      <c r="AU51" s="68"/>
      <c r="AV51" s="61"/>
      <c r="AW51" s="62"/>
      <c r="AX51" s="61"/>
      <c r="AY51" s="65"/>
      <c r="AZ51" s="66"/>
      <c r="BA51" s="67"/>
      <c r="BB51" s="68"/>
      <c r="BC51" s="68"/>
      <c r="BD51" s="68"/>
      <c r="BE51" s="61"/>
      <c r="BF51" s="62"/>
      <c r="BG51" s="61"/>
      <c r="BH51" s="65"/>
      <c r="BI51" s="66"/>
      <c r="BJ51" s="67"/>
      <c r="BK51" s="68"/>
      <c r="BL51" s="68"/>
      <c r="BM51" s="68"/>
      <c r="BN51" s="63"/>
      <c r="BO51" s="64"/>
      <c r="BP51" s="61"/>
      <c r="BQ51" s="65"/>
      <c r="BR51" s="66"/>
      <c r="BS51" s="67"/>
      <c r="BT51" s="68"/>
      <c r="BU51" s="68"/>
      <c r="BV51" s="68"/>
      <c r="BW51" s="63"/>
      <c r="BX51" s="64"/>
      <c r="BY51" s="61"/>
      <c r="BZ51" s="65"/>
      <c r="CA51" s="66"/>
      <c r="CB51" s="67"/>
      <c r="CC51" s="68"/>
      <c r="CD51" s="68"/>
      <c r="CE51" s="68"/>
      <c r="CF51" s="63"/>
      <c r="CG51" s="64"/>
      <c r="CH51" s="61"/>
      <c r="CI51" s="65"/>
      <c r="CJ51" s="66"/>
      <c r="CK51" s="67"/>
      <c r="CL51" s="68"/>
      <c r="CM51" s="68"/>
      <c r="CN51" s="68"/>
      <c r="CO51" s="69"/>
      <c r="CP51" s="66"/>
      <c r="CQ51" s="66"/>
      <c r="CR51" s="66"/>
      <c r="CS51" s="70"/>
    </row>
    <row r="52" spans="1:98">
      <c r="A52" s="19">
        <f>AB52</f>
        <v>1.7133024390244</v>
      </c>
      <c r="B52" s="39"/>
      <c r="C52" s="39"/>
      <c r="D52" s="39"/>
      <c r="E52" s="39"/>
      <c r="F52" s="39"/>
      <c r="G52" s="40" t="s">
        <v>160</v>
      </c>
      <c r="H52" s="40"/>
      <c r="I52" s="40"/>
      <c r="J52" s="332">
        <f>SUM(J6:J51)</f>
        <v>3075000</v>
      </c>
      <c r="K52" s="41">
        <f>SUM(K6:K51)</f>
        <v>1621</v>
      </c>
      <c r="L52" s="41">
        <f>SUM(L6:L51)</f>
        <v>711</v>
      </c>
      <c r="M52" s="41">
        <f>SUM(M6:M51)</f>
        <v>2419</v>
      </c>
      <c r="N52" s="41">
        <f>SUM(N6:N51)</f>
        <v>307</v>
      </c>
      <c r="O52" s="41">
        <f>SUM(O6:O51)</f>
        <v>1</v>
      </c>
      <c r="P52" s="41">
        <f>SUM(P6:P51)</f>
        <v>308</v>
      </c>
      <c r="Q52" s="42">
        <f>IFERROR(P52/M52,"-")</f>
        <v>0.12732534105002</v>
      </c>
      <c r="R52" s="76">
        <f>SUM(R6:R51)</f>
        <v>46</v>
      </c>
      <c r="S52" s="76">
        <f>SUM(S6:S51)</f>
        <v>52</v>
      </c>
      <c r="T52" s="42">
        <f>IFERROR(R52/P52,"-")</f>
        <v>0.14935064935065</v>
      </c>
      <c r="U52" s="337">
        <f>IFERROR(J52/P52,"-")</f>
        <v>9983.7662337662</v>
      </c>
      <c r="V52" s="44">
        <f>SUM(V6:V51)</f>
        <v>68</v>
      </c>
      <c r="W52" s="42">
        <f>IFERROR(V52/P52,"-")</f>
        <v>0.22077922077922</v>
      </c>
      <c r="X52" s="332">
        <f>SUM(X6:X51)</f>
        <v>5268405</v>
      </c>
      <c r="Y52" s="332">
        <f>IFERROR(X52/P52,"-")</f>
        <v>17105.211038961</v>
      </c>
      <c r="Z52" s="332">
        <f>IFERROR(X52/V52,"-")</f>
        <v>77476.544117647</v>
      </c>
      <c r="AA52" s="332">
        <f>X52-J52</f>
        <v>2193405</v>
      </c>
      <c r="AB52" s="45">
        <f>X52/J52</f>
        <v>1.7133024390244</v>
      </c>
      <c r="AC52" s="58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  <c r="BI52" s="60"/>
      <c r="BJ52" s="60"/>
      <c r="BK52" s="60"/>
      <c r="BL52" s="60"/>
      <c r="BM52" s="60"/>
      <c r="BN52" s="60"/>
      <c r="BO52" s="60"/>
      <c r="BP52" s="60"/>
      <c r="BQ52" s="60"/>
      <c r="BR52" s="60"/>
      <c r="BS52" s="60"/>
      <c r="BT52" s="60"/>
      <c r="BU52" s="60"/>
      <c r="BV52" s="60"/>
      <c r="BW52" s="60"/>
      <c r="BX52" s="60"/>
      <c r="BY52" s="60"/>
      <c r="BZ52" s="60"/>
      <c r="CA52" s="60"/>
      <c r="CB52" s="60"/>
      <c r="CC52" s="60"/>
      <c r="CD52" s="60"/>
      <c r="CE52" s="60"/>
      <c r="CF52" s="60"/>
      <c r="CG52" s="60"/>
      <c r="CH52" s="60"/>
      <c r="CI52" s="60"/>
      <c r="CJ52" s="60"/>
      <c r="CK52" s="60"/>
      <c r="CL52" s="60"/>
      <c r="CM52" s="60"/>
      <c r="CN52" s="60"/>
      <c r="CO52" s="60"/>
      <c r="CP52" s="60"/>
      <c r="CQ52" s="60"/>
      <c r="CR52" s="60"/>
      <c r="CS5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1"/>
    <mergeCell ref="J17:J21"/>
    <mergeCell ref="U17:U21"/>
    <mergeCell ref="AA17:AA21"/>
    <mergeCell ref="AB17:AB21"/>
    <mergeCell ref="A22:A27"/>
    <mergeCell ref="J22:J27"/>
    <mergeCell ref="U22:U27"/>
    <mergeCell ref="AA22:AA27"/>
    <mergeCell ref="AB22:AB27"/>
    <mergeCell ref="A28:A35"/>
    <mergeCell ref="J28:J35"/>
    <mergeCell ref="U28:U35"/>
    <mergeCell ref="AA28:AA35"/>
    <mergeCell ref="AB28:AB35"/>
    <mergeCell ref="A36:A39"/>
    <mergeCell ref="J36:J39"/>
    <mergeCell ref="U36:U39"/>
    <mergeCell ref="AA36:AA39"/>
    <mergeCell ref="AB36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31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32</v>
      </c>
      <c r="CP2" s="272" t="s">
        <v>33</v>
      </c>
      <c r="CQ2" s="260" t="s">
        <v>34</v>
      </c>
      <c r="CR2" s="261"/>
      <c r="CS2" s="262"/>
    </row>
    <row r="3" spans="1:98" customHeight="1" ht="14.25">
      <c r="A3" s="11" t="s">
        <v>161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36</v>
      </c>
      <c r="AE3" s="264"/>
      <c r="AF3" s="264"/>
      <c r="AG3" s="264"/>
      <c r="AH3" s="264"/>
      <c r="AI3" s="264"/>
      <c r="AJ3" s="264"/>
      <c r="AK3" s="264"/>
      <c r="AL3" s="264"/>
      <c r="AM3" s="275" t="s">
        <v>37</v>
      </c>
      <c r="AN3" s="276"/>
      <c r="AO3" s="276"/>
      <c r="AP3" s="276"/>
      <c r="AQ3" s="276"/>
      <c r="AR3" s="276"/>
      <c r="AS3" s="276"/>
      <c r="AT3" s="276"/>
      <c r="AU3" s="277"/>
      <c r="AV3" s="278" t="s">
        <v>38</v>
      </c>
      <c r="AW3" s="279"/>
      <c r="AX3" s="279"/>
      <c r="AY3" s="279"/>
      <c r="AZ3" s="279"/>
      <c r="BA3" s="279"/>
      <c r="BB3" s="279"/>
      <c r="BC3" s="279"/>
      <c r="BD3" s="280"/>
      <c r="BE3" s="281" t="s">
        <v>39</v>
      </c>
      <c r="BF3" s="282"/>
      <c r="BG3" s="282"/>
      <c r="BH3" s="282"/>
      <c r="BI3" s="282"/>
      <c r="BJ3" s="282"/>
      <c r="BK3" s="282"/>
      <c r="BL3" s="282"/>
      <c r="BM3" s="283"/>
      <c r="BN3" s="284" t="s">
        <v>40</v>
      </c>
      <c r="BO3" s="285"/>
      <c r="BP3" s="285"/>
      <c r="BQ3" s="285"/>
      <c r="BR3" s="285"/>
      <c r="BS3" s="285"/>
      <c r="BT3" s="285"/>
      <c r="BU3" s="285"/>
      <c r="BV3" s="286"/>
      <c r="BW3" s="287" t="s">
        <v>41</v>
      </c>
      <c r="BX3" s="288"/>
      <c r="BY3" s="288"/>
      <c r="BZ3" s="288"/>
      <c r="CA3" s="288"/>
      <c r="CB3" s="288"/>
      <c r="CC3" s="288"/>
      <c r="CD3" s="288"/>
      <c r="CE3" s="289"/>
      <c r="CF3" s="290" t="s">
        <v>42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43</v>
      </c>
      <c r="CR3" s="266"/>
      <c r="CS3" s="267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1"/>
      <c r="CP4" s="274"/>
      <c r="CQ4" s="52" t="s">
        <v>61</v>
      </c>
      <c r="CR4" s="52" t="s">
        <v>62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7.4166666666667</v>
      </c>
      <c r="B6" s="346" t="s">
        <v>162</v>
      </c>
      <c r="C6" s="346" t="s">
        <v>163</v>
      </c>
      <c r="D6" s="346" t="s">
        <v>164</v>
      </c>
      <c r="E6" s="346"/>
      <c r="F6" s="346" t="s">
        <v>66</v>
      </c>
      <c r="G6" s="88" t="s">
        <v>165</v>
      </c>
      <c r="H6" s="88" t="s">
        <v>166</v>
      </c>
      <c r="I6" s="348" t="s">
        <v>158</v>
      </c>
      <c r="J6" s="329">
        <v>60000</v>
      </c>
      <c r="K6" s="79">
        <v>46</v>
      </c>
      <c r="L6" s="79">
        <v>0</v>
      </c>
      <c r="M6" s="79">
        <v>137</v>
      </c>
      <c r="N6" s="89">
        <v>20</v>
      </c>
      <c r="O6" s="90">
        <v>0</v>
      </c>
      <c r="P6" s="91">
        <f>N6+O6</f>
        <v>20</v>
      </c>
      <c r="Q6" s="80">
        <f>IFERROR(P6/M6,"-")</f>
        <v>0.14598540145985</v>
      </c>
      <c r="R6" s="79">
        <v>4</v>
      </c>
      <c r="S6" s="79">
        <v>3</v>
      </c>
      <c r="T6" s="80">
        <f>IFERROR(R6/(P6),"-")</f>
        <v>0.2</v>
      </c>
      <c r="U6" s="335">
        <f>IFERROR(J6/SUM(N6:O7),"-")</f>
        <v>1363.6363636364</v>
      </c>
      <c r="V6" s="82">
        <v>2</v>
      </c>
      <c r="W6" s="80">
        <f>IF(P6=0,"-",V6/P6)</f>
        <v>0.1</v>
      </c>
      <c r="X6" s="334">
        <v>25000</v>
      </c>
      <c r="Y6" s="335">
        <f>IFERROR(X6/P6,"-")</f>
        <v>1250</v>
      </c>
      <c r="Z6" s="335">
        <f>IFERROR(X6/V6,"-")</f>
        <v>12500</v>
      </c>
      <c r="AA6" s="329">
        <f>SUM(X6:X7)-SUM(J6:J7)</f>
        <v>385000</v>
      </c>
      <c r="AB6" s="83">
        <f>SUM(X6:X7)/SUM(J6:J7)</f>
        <v>7.4166666666667</v>
      </c>
      <c r="AC6" s="77"/>
      <c r="AD6" s="92">
        <v>1</v>
      </c>
      <c r="AE6" s="93">
        <f>IF(P6=0,"",IF(AD6=0,"",(AD6/P6)))</f>
        <v>0.05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8</v>
      </c>
      <c r="AN6" s="99">
        <f>IF(P6=0,"",IF(AM6=0,"",(AM6/P6)))</f>
        <v>0.4</v>
      </c>
      <c r="AO6" s="98">
        <v>1</v>
      </c>
      <c r="AP6" s="100">
        <f>IFERROR(AO6/AM6,"-")</f>
        <v>0.125</v>
      </c>
      <c r="AQ6" s="101">
        <v>5000</v>
      </c>
      <c r="AR6" s="102">
        <f>IFERROR(AQ6/AM6,"-")</f>
        <v>625</v>
      </c>
      <c r="AS6" s="103">
        <v>1</v>
      </c>
      <c r="AT6" s="103"/>
      <c r="AU6" s="103"/>
      <c r="AV6" s="104">
        <v>3</v>
      </c>
      <c r="AW6" s="105">
        <f>IF(P6=0,"",IF(AV6=0,"",(AV6/P6)))</f>
        <v>0.15</v>
      </c>
      <c r="AX6" s="104">
        <v>1</v>
      </c>
      <c r="AY6" s="106">
        <f>IFERROR(AX6/AV6,"-")</f>
        <v>0.33333333333333</v>
      </c>
      <c r="AZ6" s="107">
        <v>10000</v>
      </c>
      <c r="BA6" s="108">
        <f>IFERROR(AZ6/AV6,"-")</f>
        <v>3333.3333333333</v>
      </c>
      <c r="BB6" s="109">
        <v>1</v>
      </c>
      <c r="BC6" s="109"/>
      <c r="BD6" s="109"/>
      <c r="BE6" s="110">
        <v>5</v>
      </c>
      <c r="BF6" s="111">
        <f>IF(P6=0,"",IF(BE6=0,"",(BE6/P6)))</f>
        <v>0.25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0.05</v>
      </c>
      <c r="BP6" s="119">
        <v>1</v>
      </c>
      <c r="BQ6" s="120">
        <f>IFERROR(BP6/BN6,"-")</f>
        <v>1</v>
      </c>
      <c r="BR6" s="121">
        <v>15000</v>
      </c>
      <c r="BS6" s="122">
        <f>IFERROR(BR6/BN6,"-")</f>
        <v>15000</v>
      </c>
      <c r="BT6" s="123"/>
      <c r="BU6" s="123">
        <v>1</v>
      </c>
      <c r="BV6" s="123"/>
      <c r="BW6" s="124">
        <v>2</v>
      </c>
      <c r="BX6" s="125">
        <f>IF(P6=0,"",IF(BW6=0,"",(BW6/P6)))</f>
        <v>0.1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25000</v>
      </c>
      <c r="CQ6" s="139">
        <v>15000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167</v>
      </c>
      <c r="C7" s="346"/>
      <c r="D7" s="346"/>
      <c r="E7" s="346"/>
      <c r="F7" s="346" t="s">
        <v>78</v>
      </c>
      <c r="G7" s="88"/>
      <c r="H7" s="88"/>
      <c r="I7" s="88"/>
      <c r="J7" s="329"/>
      <c r="K7" s="79">
        <v>191</v>
      </c>
      <c r="L7" s="79">
        <v>106</v>
      </c>
      <c r="M7" s="79">
        <v>42</v>
      </c>
      <c r="N7" s="89">
        <v>24</v>
      </c>
      <c r="O7" s="90">
        <v>0</v>
      </c>
      <c r="P7" s="91">
        <f>N7+O7</f>
        <v>24</v>
      </c>
      <c r="Q7" s="80">
        <f>IFERROR(P7/M7,"-")</f>
        <v>0.57142857142857</v>
      </c>
      <c r="R7" s="79">
        <v>2</v>
      </c>
      <c r="S7" s="79">
        <v>2</v>
      </c>
      <c r="T7" s="80">
        <f>IFERROR(R7/(P7),"-")</f>
        <v>0.083333333333333</v>
      </c>
      <c r="U7" s="335"/>
      <c r="V7" s="82">
        <v>5</v>
      </c>
      <c r="W7" s="80">
        <f>IF(P7=0,"-",V7/P7)</f>
        <v>0.20833333333333</v>
      </c>
      <c r="X7" s="334">
        <v>420000</v>
      </c>
      <c r="Y7" s="335">
        <f>IFERROR(X7/P7,"-")</f>
        <v>17500</v>
      </c>
      <c r="Z7" s="335">
        <f>IFERROR(X7/V7,"-")</f>
        <v>84000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0.083333333333333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3</v>
      </c>
      <c r="AW7" s="105">
        <f>IF(P7=0,"",IF(AV7=0,"",(AV7/P7)))</f>
        <v>0.125</v>
      </c>
      <c r="AX7" s="104">
        <v>1</v>
      </c>
      <c r="AY7" s="106">
        <f>IFERROR(AX7/AV7,"-")</f>
        <v>0.33333333333333</v>
      </c>
      <c r="AZ7" s="107">
        <v>3000</v>
      </c>
      <c r="BA7" s="108">
        <f>IFERROR(AZ7/AV7,"-")</f>
        <v>1000</v>
      </c>
      <c r="BB7" s="109">
        <v>1</v>
      </c>
      <c r="BC7" s="109"/>
      <c r="BD7" s="109"/>
      <c r="BE7" s="110">
        <v>7</v>
      </c>
      <c r="BF7" s="111">
        <f>IF(P7=0,"",IF(BE7=0,"",(BE7/P7)))</f>
        <v>0.29166666666667</v>
      </c>
      <c r="BG7" s="110">
        <v>1</v>
      </c>
      <c r="BH7" s="112">
        <f>IFERROR(BG7/BE7,"-")</f>
        <v>0.14285714285714</v>
      </c>
      <c r="BI7" s="113">
        <v>18000</v>
      </c>
      <c r="BJ7" s="114">
        <f>IFERROR(BI7/BE7,"-")</f>
        <v>2571.4285714286</v>
      </c>
      <c r="BK7" s="115"/>
      <c r="BL7" s="115"/>
      <c r="BM7" s="115">
        <v>1</v>
      </c>
      <c r="BN7" s="117">
        <v>7</v>
      </c>
      <c r="BO7" s="118">
        <f>IF(P7=0,"",IF(BN7=0,"",(BN7/P7)))</f>
        <v>0.29166666666667</v>
      </c>
      <c r="BP7" s="119">
        <v>1</v>
      </c>
      <c r="BQ7" s="120">
        <f>IFERROR(BP7/BN7,"-")</f>
        <v>0.14285714285714</v>
      </c>
      <c r="BR7" s="121">
        <v>31000</v>
      </c>
      <c r="BS7" s="122">
        <f>IFERROR(BR7/BN7,"-")</f>
        <v>4428.5714285714</v>
      </c>
      <c r="BT7" s="123"/>
      <c r="BU7" s="123"/>
      <c r="BV7" s="123">
        <v>1</v>
      </c>
      <c r="BW7" s="124">
        <v>3</v>
      </c>
      <c r="BX7" s="125">
        <f>IF(P7=0,"",IF(BW7=0,"",(BW7/P7)))</f>
        <v>0.125</v>
      </c>
      <c r="BY7" s="126">
        <v>2</v>
      </c>
      <c r="BZ7" s="127">
        <f>IFERROR(BY7/BW7,"-")</f>
        <v>0.66666666666667</v>
      </c>
      <c r="CA7" s="128">
        <v>368000</v>
      </c>
      <c r="CB7" s="129">
        <f>IFERROR(CA7/BW7,"-")</f>
        <v>122666.66666667</v>
      </c>
      <c r="CC7" s="130"/>
      <c r="CD7" s="130">
        <v>1</v>
      </c>
      <c r="CE7" s="130">
        <v>1</v>
      </c>
      <c r="CF7" s="131">
        <v>2</v>
      </c>
      <c r="CG7" s="132">
        <f>IF(P7=0,"",IF(CF7=0,"",(CF7/P7)))</f>
        <v>0.083333333333333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5</v>
      </c>
      <c r="CP7" s="139">
        <v>420000</v>
      </c>
      <c r="CQ7" s="139">
        <v>360000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9.448</v>
      </c>
      <c r="B8" s="346" t="s">
        <v>168</v>
      </c>
      <c r="C8" s="346" t="s">
        <v>169</v>
      </c>
      <c r="D8" s="346" t="s">
        <v>170</v>
      </c>
      <c r="E8" s="346"/>
      <c r="F8" s="346" t="s">
        <v>66</v>
      </c>
      <c r="G8" s="88" t="s">
        <v>171</v>
      </c>
      <c r="H8" s="88" t="s">
        <v>172</v>
      </c>
      <c r="I8" s="88" t="s">
        <v>173</v>
      </c>
      <c r="J8" s="329">
        <v>125000</v>
      </c>
      <c r="K8" s="79">
        <v>7</v>
      </c>
      <c r="L8" s="79">
        <v>0</v>
      </c>
      <c r="M8" s="79">
        <v>49</v>
      </c>
      <c r="N8" s="89">
        <v>3</v>
      </c>
      <c r="O8" s="90">
        <v>0</v>
      </c>
      <c r="P8" s="91">
        <f>N8+O8</f>
        <v>3</v>
      </c>
      <c r="Q8" s="80">
        <f>IFERROR(P8/M8,"-")</f>
        <v>0.061224489795918</v>
      </c>
      <c r="R8" s="79">
        <v>0</v>
      </c>
      <c r="S8" s="79">
        <v>1</v>
      </c>
      <c r="T8" s="80">
        <f>IFERROR(R8/(P8),"-")</f>
        <v>0</v>
      </c>
      <c r="U8" s="335">
        <f>IFERROR(J8/SUM(N8:O9),"-")</f>
        <v>9615.3846153846</v>
      </c>
      <c r="V8" s="82">
        <v>1</v>
      </c>
      <c r="W8" s="80">
        <f>IF(P8=0,"-",V8/P8)</f>
        <v>0.33333333333333</v>
      </c>
      <c r="X8" s="334">
        <v>65000</v>
      </c>
      <c r="Y8" s="335">
        <f>IFERROR(X8/P8,"-")</f>
        <v>21666.666666667</v>
      </c>
      <c r="Z8" s="335">
        <f>IFERROR(X8/V8,"-")</f>
        <v>65000</v>
      </c>
      <c r="AA8" s="329">
        <f>SUM(X8:X9)-SUM(J8:J9)</f>
        <v>1056000</v>
      </c>
      <c r="AB8" s="83">
        <f>SUM(X8:X9)/SUM(J8:J9)</f>
        <v>9.448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0.33333333333333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0.33333333333333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>
        <v>1</v>
      </c>
      <c r="CG8" s="132">
        <f>IF(P8=0,"",IF(CF8=0,"",(CF8/P8)))</f>
        <v>0.33333333333333</v>
      </c>
      <c r="CH8" s="133">
        <v>1</v>
      </c>
      <c r="CI8" s="134">
        <f>IFERROR(CH8/CF8,"-")</f>
        <v>1</v>
      </c>
      <c r="CJ8" s="135">
        <v>65000</v>
      </c>
      <c r="CK8" s="136">
        <f>IFERROR(CJ8/CF8,"-")</f>
        <v>65000</v>
      </c>
      <c r="CL8" s="137"/>
      <c r="CM8" s="137"/>
      <c r="CN8" s="137">
        <v>1</v>
      </c>
      <c r="CO8" s="138">
        <v>1</v>
      </c>
      <c r="CP8" s="139">
        <v>65000</v>
      </c>
      <c r="CQ8" s="139">
        <v>65000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174</v>
      </c>
      <c r="C9" s="346"/>
      <c r="D9" s="346"/>
      <c r="E9" s="346"/>
      <c r="F9" s="346" t="s">
        <v>78</v>
      </c>
      <c r="G9" s="88"/>
      <c r="H9" s="88"/>
      <c r="I9" s="88"/>
      <c r="J9" s="329"/>
      <c r="K9" s="79">
        <v>54</v>
      </c>
      <c r="L9" s="79">
        <v>38</v>
      </c>
      <c r="M9" s="79">
        <v>13</v>
      </c>
      <c r="N9" s="89">
        <v>10</v>
      </c>
      <c r="O9" s="90">
        <v>0</v>
      </c>
      <c r="P9" s="91">
        <f>N9+O9</f>
        <v>10</v>
      </c>
      <c r="Q9" s="80">
        <f>IFERROR(P9/M9,"-")</f>
        <v>0.76923076923077</v>
      </c>
      <c r="R9" s="79">
        <v>3</v>
      </c>
      <c r="S9" s="79">
        <v>1</v>
      </c>
      <c r="T9" s="80">
        <f>IFERROR(R9/(P9),"-")</f>
        <v>0.3</v>
      </c>
      <c r="U9" s="335"/>
      <c r="V9" s="82">
        <v>4</v>
      </c>
      <c r="W9" s="80">
        <f>IF(P9=0,"-",V9/P9)</f>
        <v>0.4</v>
      </c>
      <c r="X9" s="334">
        <v>1116000</v>
      </c>
      <c r="Y9" s="335">
        <f>IFERROR(X9/P9,"-")</f>
        <v>111600</v>
      </c>
      <c r="Z9" s="335">
        <f>IFERROR(X9/V9,"-")</f>
        <v>279000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0.2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0.1</v>
      </c>
      <c r="BP9" s="119">
        <v>1</v>
      </c>
      <c r="BQ9" s="120">
        <f>IFERROR(BP9/BN9,"-")</f>
        <v>1</v>
      </c>
      <c r="BR9" s="121">
        <v>8000</v>
      </c>
      <c r="BS9" s="122">
        <f>IFERROR(BR9/BN9,"-")</f>
        <v>8000</v>
      </c>
      <c r="BT9" s="123"/>
      <c r="BU9" s="123">
        <v>1</v>
      </c>
      <c r="BV9" s="123"/>
      <c r="BW9" s="124">
        <v>6</v>
      </c>
      <c r="BX9" s="125">
        <f>IF(P9=0,"",IF(BW9=0,"",(BW9/P9)))</f>
        <v>0.6</v>
      </c>
      <c r="BY9" s="126">
        <v>2</v>
      </c>
      <c r="BZ9" s="127">
        <f>IFERROR(BY9/BW9,"-")</f>
        <v>0.33333333333333</v>
      </c>
      <c r="CA9" s="128">
        <v>396000</v>
      </c>
      <c r="CB9" s="129">
        <f>IFERROR(CA9/BW9,"-")</f>
        <v>66000</v>
      </c>
      <c r="CC9" s="130"/>
      <c r="CD9" s="130">
        <v>1</v>
      </c>
      <c r="CE9" s="130">
        <v>1</v>
      </c>
      <c r="CF9" s="131">
        <v>1</v>
      </c>
      <c r="CG9" s="132">
        <f>IF(P9=0,"",IF(CF9=0,"",(CF9/P9)))</f>
        <v>0.1</v>
      </c>
      <c r="CH9" s="133">
        <v>1</v>
      </c>
      <c r="CI9" s="134">
        <f>IFERROR(CH9/CF9,"-")</f>
        <v>1</v>
      </c>
      <c r="CJ9" s="135">
        <v>712000</v>
      </c>
      <c r="CK9" s="136">
        <f>IFERROR(CJ9/CF9,"-")</f>
        <v>712000</v>
      </c>
      <c r="CL9" s="137"/>
      <c r="CM9" s="137"/>
      <c r="CN9" s="137">
        <v>1</v>
      </c>
      <c r="CO9" s="138">
        <v>4</v>
      </c>
      <c r="CP9" s="139">
        <v>1116000</v>
      </c>
      <c r="CQ9" s="139">
        <v>712000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3.8</v>
      </c>
      <c r="B10" s="346" t="s">
        <v>175</v>
      </c>
      <c r="C10" s="346" t="s">
        <v>176</v>
      </c>
      <c r="D10" s="346" t="s">
        <v>177</v>
      </c>
      <c r="E10" s="346"/>
      <c r="F10" s="346" t="s">
        <v>66</v>
      </c>
      <c r="G10" s="88" t="s">
        <v>178</v>
      </c>
      <c r="H10" s="88" t="s">
        <v>179</v>
      </c>
      <c r="I10" s="88" t="s">
        <v>153</v>
      </c>
      <c r="J10" s="329">
        <v>40000</v>
      </c>
      <c r="K10" s="79">
        <v>15</v>
      </c>
      <c r="L10" s="79">
        <v>0</v>
      </c>
      <c r="M10" s="79">
        <v>44</v>
      </c>
      <c r="N10" s="89">
        <v>7</v>
      </c>
      <c r="O10" s="90">
        <v>0</v>
      </c>
      <c r="P10" s="91">
        <f>N10+O10</f>
        <v>7</v>
      </c>
      <c r="Q10" s="80">
        <f>IFERROR(P10/M10,"-")</f>
        <v>0.15909090909091</v>
      </c>
      <c r="R10" s="79">
        <v>1</v>
      </c>
      <c r="S10" s="79">
        <v>1</v>
      </c>
      <c r="T10" s="80">
        <f>IFERROR(R10/(P10),"-")</f>
        <v>0.14285714285714</v>
      </c>
      <c r="U10" s="335">
        <f>IFERROR(J10/SUM(N10:O11),"-")</f>
        <v>2666.6666666667</v>
      </c>
      <c r="V10" s="82">
        <v>0</v>
      </c>
      <c r="W10" s="80">
        <f>IF(P10=0,"-",V10/P10)</f>
        <v>0</v>
      </c>
      <c r="X10" s="334">
        <v>0</v>
      </c>
      <c r="Y10" s="335">
        <f>IFERROR(X10/P10,"-")</f>
        <v>0</v>
      </c>
      <c r="Z10" s="335" t="str">
        <f>IFERROR(X10/V10,"-")</f>
        <v>-</v>
      </c>
      <c r="AA10" s="329">
        <f>SUM(X10:X11)-SUM(J10:J11)</f>
        <v>112000</v>
      </c>
      <c r="AB10" s="83">
        <f>SUM(X10:X11)/SUM(J10:J11)</f>
        <v>3.8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0.14285714285714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3</v>
      </c>
      <c r="BF10" s="111">
        <f>IF(P10=0,"",IF(BE10=0,"",(BE10/P10)))</f>
        <v>0.42857142857143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3</v>
      </c>
      <c r="BO10" s="118">
        <f>IF(P10=0,"",IF(BN10=0,"",(BN10/P10)))</f>
        <v>0.42857142857143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6" t="s">
        <v>180</v>
      </c>
      <c r="C11" s="346"/>
      <c r="D11" s="346"/>
      <c r="E11" s="346"/>
      <c r="F11" s="346" t="s">
        <v>78</v>
      </c>
      <c r="G11" s="88"/>
      <c r="H11" s="88"/>
      <c r="I11" s="88"/>
      <c r="J11" s="329"/>
      <c r="K11" s="79">
        <v>50</v>
      </c>
      <c r="L11" s="79">
        <v>35</v>
      </c>
      <c r="M11" s="79">
        <v>20</v>
      </c>
      <c r="N11" s="89">
        <v>8</v>
      </c>
      <c r="O11" s="90">
        <v>0</v>
      </c>
      <c r="P11" s="91">
        <f>N11+O11</f>
        <v>8</v>
      </c>
      <c r="Q11" s="80">
        <f>IFERROR(P11/M11,"-")</f>
        <v>0.4</v>
      </c>
      <c r="R11" s="79">
        <v>2</v>
      </c>
      <c r="S11" s="79">
        <v>2</v>
      </c>
      <c r="T11" s="80">
        <f>IFERROR(R11/(P11),"-")</f>
        <v>0.25</v>
      </c>
      <c r="U11" s="335"/>
      <c r="V11" s="82">
        <v>2</v>
      </c>
      <c r="W11" s="80">
        <f>IF(P11=0,"-",V11/P11)</f>
        <v>0.25</v>
      </c>
      <c r="X11" s="334">
        <v>152000</v>
      </c>
      <c r="Y11" s="335">
        <f>IFERROR(X11/P11,"-")</f>
        <v>19000</v>
      </c>
      <c r="Z11" s="335">
        <f>IFERROR(X11/V11,"-")</f>
        <v>76000</v>
      </c>
      <c r="AA11" s="329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0.125</v>
      </c>
      <c r="BG11" s="110">
        <v>1</v>
      </c>
      <c r="BH11" s="112">
        <f>IFERROR(BG11/BE11,"-")</f>
        <v>1</v>
      </c>
      <c r="BI11" s="113">
        <v>3000</v>
      </c>
      <c r="BJ11" s="114">
        <f>IFERROR(BI11/BE11,"-")</f>
        <v>3000</v>
      </c>
      <c r="BK11" s="115">
        <v>1</v>
      </c>
      <c r="BL11" s="115"/>
      <c r="BM11" s="115"/>
      <c r="BN11" s="117">
        <v>6</v>
      </c>
      <c r="BO11" s="118">
        <f>IF(P11=0,"",IF(BN11=0,"",(BN11/P11)))</f>
        <v>0.75</v>
      </c>
      <c r="BP11" s="119">
        <v>2</v>
      </c>
      <c r="BQ11" s="120">
        <f>IFERROR(BP11/BN11,"-")</f>
        <v>0.33333333333333</v>
      </c>
      <c r="BR11" s="121">
        <v>162000</v>
      </c>
      <c r="BS11" s="122">
        <f>IFERROR(BR11/BN11,"-")</f>
        <v>27000</v>
      </c>
      <c r="BT11" s="123"/>
      <c r="BU11" s="123"/>
      <c r="BV11" s="123">
        <v>2</v>
      </c>
      <c r="BW11" s="124">
        <v>1</v>
      </c>
      <c r="BX11" s="125">
        <f>IF(P11=0,"",IF(BW11=0,"",(BW11/P11)))</f>
        <v>0.125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152000</v>
      </c>
      <c r="CQ11" s="139">
        <v>149000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330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336"/>
      <c r="V12" s="25"/>
      <c r="W12" s="25"/>
      <c r="X12" s="336"/>
      <c r="Y12" s="336"/>
      <c r="Z12" s="336"/>
      <c r="AA12" s="336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331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336"/>
      <c r="V13" s="25"/>
      <c r="W13" s="25"/>
      <c r="X13" s="336"/>
      <c r="Y13" s="336"/>
      <c r="Z13" s="336"/>
      <c r="AA13" s="336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7.9022222222222</v>
      </c>
      <c r="B14" s="39"/>
      <c r="C14" s="39"/>
      <c r="D14" s="39"/>
      <c r="E14" s="39"/>
      <c r="F14" s="39"/>
      <c r="G14" s="40" t="s">
        <v>181</v>
      </c>
      <c r="H14" s="40"/>
      <c r="I14" s="40"/>
      <c r="J14" s="332">
        <f>SUM(J6:J13)</f>
        <v>225000</v>
      </c>
      <c r="K14" s="41">
        <f>SUM(K6:K13)</f>
        <v>363</v>
      </c>
      <c r="L14" s="41">
        <f>SUM(L6:L13)</f>
        <v>179</v>
      </c>
      <c r="M14" s="41">
        <f>SUM(M6:M13)</f>
        <v>305</v>
      </c>
      <c r="N14" s="41">
        <f>SUM(N6:N13)</f>
        <v>72</v>
      </c>
      <c r="O14" s="41">
        <f>SUM(O6:O13)</f>
        <v>0</v>
      </c>
      <c r="P14" s="41">
        <f>SUM(P6:P13)</f>
        <v>72</v>
      </c>
      <c r="Q14" s="42">
        <f>IFERROR(P14/M14,"-")</f>
        <v>0.23606557377049</v>
      </c>
      <c r="R14" s="76">
        <f>SUM(R6:R13)</f>
        <v>12</v>
      </c>
      <c r="S14" s="76">
        <f>SUM(S6:S13)</f>
        <v>10</v>
      </c>
      <c r="T14" s="42">
        <f>IFERROR(R14/P14,"-")</f>
        <v>0.16666666666667</v>
      </c>
      <c r="U14" s="337">
        <f>IFERROR(J14/P14,"-")</f>
        <v>3125</v>
      </c>
      <c r="V14" s="44">
        <f>SUM(V6:V13)</f>
        <v>14</v>
      </c>
      <c r="W14" s="42">
        <f>IFERROR(V14/P14,"-")</f>
        <v>0.19444444444444</v>
      </c>
      <c r="X14" s="332">
        <f>SUM(X6:X13)</f>
        <v>1778000</v>
      </c>
      <c r="Y14" s="332">
        <f>IFERROR(X14/P14,"-")</f>
        <v>24694.444444444</v>
      </c>
      <c r="Z14" s="332">
        <f>IFERROR(X14/V14,"-")</f>
        <v>127000</v>
      </c>
      <c r="AA14" s="332">
        <f>X14-J14</f>
        <v>1553000</v>
      </c>
      <c r="AB14" s="45">
        <f>X14/J14</f>
        <v>7.9022222222222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31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32</v>
      </c>
      <c r="CP2" s="272" t="s">
        <v>33</v>
      </c>
      <c r="CQ2" s="260" t="s">
        <v>34</v>
      </c>
      <c r="CR2" s="261"/>
      <c r="CS2" s="262"/>
    </row>
    <row r="3" spans="1:98" customHeight="1" ht="14.25">
      <c r="A3" s="11" t="s">
        <v>182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36</v>
      </c>
      <c r="AE3" s="264"/>
      <c r="AF3" s="264"/>
      <c r="AG3" s="264"/>
      <c r="AH3" s="264"/>
      <c r="AI3" s="264"/>
      <c r="AJ3" s="264"/>
      <c r="AK3" s="264"/>
      <c r="AL3" s="264"/>
      <c r="AM3" s="275" t="s">
        <v>37</v>
      </c>
      <c r="AN3" s="276"/>
      <c r="AO3" s="276"/>
      <c r="AP3" s="276"/>
      <c r="AQ3" s="276"/>
      <c r="AR3" s="276"/>
      <c r="AS3" s="276"/>
      <c r="AT3" s="276"/>
      <c r="AU3" s="277"/>
      <c r="AV3" s="278" t="s">
        <v>38</v>
      </c>
      <c r="AW3" s="279"/>
      <c r="AX3" s="279"/>
      <c r="AY3" s="279"/>
      <c r="AZ3" s="279"/>
      <c r="BA3" s="279"/>
      <c r="BB3" s="279"/>
      <c r="BC3" s="279"/>
      <c r="BD3" s="280"/>
      <c r="BE3" s="281" t="s">
        <v>39</v>
      </c>
      <c r="BF3" s="282"/>
      <c r="BG3" s="282"/>
      <c r="BH3" s="282"/>
      <c r="BI3" s="282"/>
      <c r="BJ3" s="282"/>
      <c r="BK3" s="282"/>
      <c r="BL3" s="282"/>
      <c r="BM3" s="283"/>
      <c r="BN3" s="284" t="s">
        <v>40</v>
      </c>
      <c r="BO3" s="285"/>
      <c r="BP3" s="285"/>
      <c r="BQ3" s="285"/>
      <c r="BR3" s="285"/>
      <c r="BS3" s="285"/>
      <c r="BT3" s="285"/>
      <c r="BU3" s="285"/>
      <c r="BV3" s="286"/>
      <c r="BW3" s="287" t="s">
        <v>41</v>
      </c>
      <c r="BX3" s="288"/>
      <c r="BY3" s="288"/>
      <c r="BZ3" s="288"/>
      <c r="CA3" s="288"/>
      <c r="CB3" s="288"/>
      <c r="CC3" s="288"/>
      <c r="CD3" s="288"/>
      <c r="CE3" s="289"/>
      <c r="CF3" s="290" t="s">
        <v>42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43</v>
      </c>
      <c r="CR3" s="266"/>
      <c r="CS3" s="267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1"/>
      <c r="CP4" s="274"/>
      <c r="CQ4" s="52" t="s">
        <v>61</v>
      </c>
      <c r="CR4" s="52" t="s">
        <v>62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2.5675675675676</v>
      </c>
      <c r="B6" s="346" t="s">
        <v>183</v>
      </c>
      <c r="C6" s="346" t="s">
        <v>184</v>
      </c>
      <c r="D6" s="346" t="s">
        <v>185</v>
      </c>
      <c r="E6" s="346" t="s">
        <v>186</v>
      </c>
      <c r="F6" s="346" t="s">
        <v>66</v>
      </c>
      <c r="G6" s="88" t="s">
        <v>187</v>
      </c>
      <c r="H6" s="88" t="s">
        <v>188</v>
      </c>
      <c r="I6" s="88" t="s">
        <v>189</v>
      </c>
      <c r="J6" s="329">
        <v>185000</v>
      </c>
      <c r="K6" s="79">
        <v>17</v>
      </c>
      <c r="L6" s="79">
        <v>0</v>
      </c>
      <c r="M6" s="79">
        <v>164</v>
      </c>
      <c r="N6" s="89">
        <v>8</v>
      </c>
      <c r="O6" s="90">
        <v>0</v>
      </c>
      <c r="P6" s="91">
        <f>N6+O6</f>
        <v>8</v>
      </c>
      <c r="Q6" s="80">
        <f>IFERROR(P6/M6,"-")</f>
        <v>0.048780487804878</v>
      </c>
      <c r="R6" s="79">
        <v>0</v>
      </c>
      <c r="S6" s="79">
        <v>2</v>
      </c>
      <c r="T6" s="80">
        <f>IFERROR(R6/(P6),"-")</f>
        <v>0</v>
      </c>
      <c r="U6" s="335">
        <f>IFERROR(J6/SUM(N6:O7),"-")</f>
        <v>1927.0833333333</v>
      </c>
      <c r="V6" s="82">
        <v>0</v>
      </c>
      <c r="W6" s="80">
        <f>IF(P6=0,"-",V6/P6)</f>
        <v>0</v>
      </c>
      <c r="X6" s="334">
        <v>0</v>
      </c>
      <c r="Y6" s="335">
        <f>IFERROR(X6/P6,"-")</f>
        <v>0</v>
      </c>
      <c r="Z6" s="335" t="str">
        <f>IFERROR(X6/V6,"-")</f>
        <v>-</v>
      </c>
      <c r="AA6" s="329">
        <f>SUM(X6:X7)-SUM(J6:J7)</f>
        <v>290000</v>
      </c>
      <c r="AB6" s="83">
        <f>SUM(X6:X7)/SUM(J6:J7)</f>
        <v>2.5675675675676</v>
      </c>
      <c r="AC6" s="77"/>
      <c r="AD6" s="92">
        <v>1</v>
      </c>
      <c r="AE6" s="93">
        <f>IF(P6=0,"",IF(AD6=0,"",(AD6/P6)))</f>
        <v>0.125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</v>
      </c>
      <c r="AN6" s="99">
        <f>IF(P6=0,"",IF(AM6=0,"",(AM6/P6)))</f>
        <v>0.125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0.25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0.25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190</v>
      </c>
      <c r="C7" s="346"/>
      <c r="D7" s="346"/>
      <c r="E7" s="346"/>
      <c r="F7" s="346" t="s">
        <v>78</v>
      </c>
      <c r="G7" s="88"/>
      <c r="H7" s="88"/>
      <c r="I7" s="88"/>
      <c r="J7" s="329"/>
      <c r="K7" s="79">
        <v>330</v>
      </c>
      <c r="L7" s="79">
        <v>252</v>
      </c>
      <c r="M7" s="79">
        <v>177</v>
      </c>
      <c r="N7" s="89">
        <v>86</v>
      </c>
      <c r="O7" s="90">
        <v>2</v>
      </c>
      <c r="P7" s="91">
        <f>N7+O7</f>
        <v>88</v>
      </c>
      <c r="Q7" s="80">
        <f>IFERROR(P7/M7,"-")</f>
        <v>0.49717514124294</v>
      </c>
      <c r="R7" s="79">
        <v>2</v>
      </c>
      <c r="S7" s="79">
        <v>17</v>
      </c>
      <c r="T7" s="80">
        <f>IFERROR(R7/(P7),"-")</f>
        <v>0.022727272727273</v>
      </c>
      <c r="U7" s="335"/>
      <c r="V7" s="82">
        <v>3</v>
      </c>
      <c r="W7" s="80">
        <f>IF(P7=0,"-",V7/P7)</f>
        <v>0.034090909090909</v>
      </c>
      <c r="X7" s="334">
        <v>475000</v>
      </c>
      <c r="Y7" s="335">
        <f>IFERROR(X7/P7,"-")</f>
        <v>5397.7272727273</v>
      </c>
      <c r="Z7" s="335">
        <f>IFERROR(X7/V7,"-")</f>
        <v>158333.33333333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31</v>
      </c>
      <c r="AN7" s="99">
        <f>IF(P7=0,"",IF(AM7=0,"",(AM7/P7)))</f>
        <v>0.35227272727273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12</v>
      </c>
      <c r="AW7" s="105">
        <f>IF(P7=0,"",IF(AV7=0,"",(AV7/P7)))</f>
        <v>0.13636363636364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18</v>
      </c>
      <c r="BF7" s="111">
        <f>IF(P7=0,"",IF(BE7=0,"",(BE7/P7)))</f>
        <v>0.20454545454545</v>
      </c>
      <c r="BG7" s="110">
        <v>1</v>
      </c>
      <c r="BH7" s="112">
        <f>IFERROR(BG7/BE7,"-")</f>
        <v>0.055555555555556</v>
      </c>
      <c r="BI7" s="113">
        <v>371000</v>
      </c>
      <c r="BJ7" s="114">
        <f>IFERROR(BI7/BE7,"-")</f>
        <v>20611.111111111</v>
      </c>
      <c r="BK7" s="115"/>
      <c r="BL7" s="115"/>
      <c r="BM7" s="115">
        <v>1</v>
      </c>
      <c r="BN7" s="117">
        <v>16</v>
      </c>
      <c r="BO7" s="118">
        <f>IF(P7=0,"",IF(BN7=0,"",(BN7/P7)))</f>
        <v>0.18181818181818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9</v>
      </c>
      <c r="BX7" s="125">
        <f>IF(P7=0,"",IF(BW7=0,"",(BW7/P7)))</f>
        <v>0.10227272727273</v>
      </c>
      <c r="BY7" s="126">
        <v>3</v>
      </c>
      <c r="BZ7" s="127">
        <f>IFERROR(BY7/BW7,"-")</f>
        <v>0.33333333333333</v>
      </c>
      <c r="CA7" s="128">
        <v>121000</v>
      </c>
      <c r="CB7" s="129">
        <f>IFERROR(CA7/BW7,"-")</f>
        <v>13444.444444444</v>
      </c>
      <c r="CC7" s="130">
        <v>1</v>
      </c>
      <c r="CD7" s="130"/>
      <c r="CE7" s="130">
        <v>2</v>
      </c>
      <c r="CF7" s="131">
        <v>2</v>
      </c>
      <c r="CG7" s="132">
        <f>IF(P7=0,"",IF(CF7=0,"",(CF7/P7)))</f>
        <v>0.022727272727273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3</v>
      </c>
      <c r="CP7" s="139">
        <v>475000</v>
      </c>
      <c r="CQ7" s="139">
        <v>371000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330"/>
      <c r="K8" s="34"/>
      <c r="L8" s="34"/>
      <c r="M8" s="31"/>
      <c r="N8" s="23"/>
      <c r="O8" s="23"/>
      <c r="P8" s="23"/>
      <c r="Q8" s="32"/>
      <c r="R8" s="32"/>
      <c r="S8" s="23"/>
      <c r="T8" s="32"/>
      <c r="U8" s="336"/>
      <c r="V8" s="25"/>
      <c r="W8" s="25"/>
      <c r="X8" s="336"/>
      <c r="Y8" s="336"/>
      <c r="Z8" s="336"/>
      <c r="AA8" s="336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1"/>
      <c r="K9" s="34"/>
      <c r="L9" s="34"/>
      <c r="M9" s="31"/>
      <c r="N9" s="23"/>
      <c r="O9" s="23"/>
      <c r="P9" s="23"/>
      <c r="Q9" s="32"/>
      <c r="R9" s="32"/>
      <c r="S9" s="23"/>
      <c r="T9" s="32"/>
      <c r="U9" s="336"/>
      <c r="V9" s="25"/>
      <c r="W9" s="25"/>
      <c r="X9" s="336"/>
      <c r="Y9" s="336"/>
      <c r="Z9" s="336"/>
      <c r="AA9" s="336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2.5675675675676</v>
      </c>
      <c r="B10" s="39"/>
      <c r="C10" s="39"/>
      <c r="D10" s="39"/>
      <c r="E10" s="39"/>
      <c r="F10" s="39"/>
      <c r="G10" s="40" t="s">
        <v>191</v>
      </c>
      <c r="H10" s="40"/>
      <c r="I10" s="40"/>
      <c r="J10" s="332">
        <f>SUM(J6:J9)</f>
        <v>185000</v>
      </c>
      <c r="K10" s="41">
        <f>SUM(K6:K9)</f>
        <v>347</v>
      </c>
      <c r="L10" s="41">
        <f>SUM(L6:L9)</f>
        <v>252</v>
      </c>
      <c r="M10" s="41">
        <f>SUM(M6:M9)</f>
        <v>341</v>
      </c>
      <c r="N10" s="41">
        <f>SUM(N6:N9)</f>
        <v>94</v>
      </c>
      <c r="O10" s="41">
        <f>SUM(O6:O9)</f>
        <v>2</v>
      </c>
      <c r="P10" s="41">
        <f>SUM(P6:P9)</f>
        <v>96</v>
      </c>
      <c r="Q10" s="42">
        <f>IFERROR(P10/M10,"-")</f>
        <v>0.28152492668622</v>
      </c>
      <c r="R10" s="76">
        <f>SUM(R6:R9)</f>
        <v>2</v>
      </c>
      <c r="S10" s="76">
        <f>SUM(S6:S9)</f>
        <v>19</v>
      </c>
      <c r="T10" s="42">
        <f>IFERROR(R10/P10,"-")</f>
        <v>0.020833333333333</v>
      </c>
      <c r="U10" s="337">
        <f>IFERROR(J10/P10,"-")</f>
        <v>1927.0833333333</v>
      </c>
      <c r="V10" s="44">
        <f>SUM(V6:V9)</f>
        <v>3</v>
      </c>
      <c r="W10" s="42">
        <f>IFERROR(V10/P10,"-")</f>
        <v>0.03125</v>
      </c>
      <c r="X10" s="332">
        <f>SUM(X6:X9)</f>
        <v>475000</v>
      </c>
      <c r="Y10" s="332">
        <f>IFERROR(X10/P10,"-")</f>
        <v>4947.9166666667</v>
      </c>
      <c r="Z10" s="332">
        <f>IFERROR(X10/V10,"-")</f>
        <v>158333.33333333</v>
      </c>
      <c r="AA10" s="332">
        <f>X10-J10</f>
        <v>290000</v>
      </c>
      <c r="AB10" s="45">
        <f>X10/J10</f>
        <v>2.5675675675676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8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303" t="s">
        <v>31</v>
      </c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4" t="s">
        <v>32</v>
      </c>
      <c r="CK2" s="306" t="s">
        <v>33</v>
      </c>
      <c r="CL2" s="309" t="s">
        <v>34</v>
      </c>
      <c r="CM2" s="310"/>
      <c r="CN2" s="311"/>
    </row>
    <row r="3" spans="1:94" customHeight="1" ht="14.25">
      <c r="A3" s="145" t="s">
        <v>192</v>
      </c>
      <c r="B3" s="149"/>
      <c r="C3" s="149"/>
      <c r="D3" s="149"/>
      <c r="E3" s="150"/>
      <c r="F3" s="148"/>
      <c r="G3" s="148"/>
      <c r="H3" s="315" t="s">
        <v>1</v>
      </c>
      <c r="I3" s="316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7" t="s">
        <v>36</v>
      </c>
      <c r="Z3" s="318"/>
      <c r="AA3" s="318"/>
      <c r="AB3" s="318"/>
      <c r="AC3" s="318"/>
      <c r="AD3" s="318"/>
      <c r="AE3" s="318"/>
      <c r="AF3" s="318"/>
      <c r="AG3" s="318"/>
      <c r="AH3" s="319" t="s">
        <v>37</v>
      </c>
      <c r="AI3" s="320"/>
      <c r="AJ3" s="320"/>
      <c r="AK3" s="320"/>
      <c r="AL3" s="320"/>
      <c r="AM3" s="320"/>
      <c r="AN3" s="320"/>
      <c r="AO3" s="320"/>
      <c r="AP3" s="321"/>
      <c r="AQ3" s="322" t="s">
        <v>38</v>
      </c>
      <c r="AR3" s="323"/>
      <c r="AS3" s="323"/>
      <c r="AT3" s="323"/>
      <c r="AU3" s="323"/>
      <c r="AV3" s="323"/>
      <c r="AW3" s="323"/>
      <c r="AX3" s="323"/>
      <c r="AY3" s="324"/>
      <c r="AZ3" s="325" t="s">
        <v>39</v>
      </c>
      <c r="BA3" s="326"/>
      <c r="BB3" s="326"/>
      <c r="BC3" s="326"/>
      <c r="BD3" s="326"/>
      <c r="BE3" s="326"/>
      <c r="BF3" s="326"/>
      <c r="BG3" s="326"/>
      <c r="BH3" s="327"/>
      <c r="BI3" s="312" t="s">
        <v>40</v>
      </c>
      <c r="BJ3" s="313"/>
      <c r="BK3" s="313"/>
      <c r="BL3" s="313"/>
      <c r="BM3" s="313"/>
      <c r="BN3" s="313"/>
      <c r="BO3" s="313"/>
      <c r="BP3" s="313"/>
      <c r="BQ3" s="314"/>
      <c r="BR3" s="293" t="s">
        <v>41</v>
      </c>
      <c r="BS3" s="294"/>
      <c r="BT3" s="294"/>
      <c r="BU3" s="294"/>
      <c r="BV3" s="294"/>
      <c r="BW3" s="294"/>
      <c r="BX3" s="294"/>
      <c r="BY3" s="294"/>
      <c r="BZ3" s="295"/>
      <c r="CA3" s="296" t="s">
        <v>42</v>
      </c>
      <c r="CB3" s="297"/>
      <c r="CC3" s="297"/>
      <c r="CD3" s="297"/>
      <c r="CE3" s="297"/>
      <c r="CF3" s="297"/>
      <c r="CG3" s="297"/>
      <c r="CH3" s="297"/>
      <c r="CI3" s="298"/>
      <c r="CJ3" s="304"/>
      <c r="CK3" s="307"/>
      <c r="CL3" s="299" t="s">
        <v>43</v>
      </c>
      <c r="CM3" s="300"/>
      <c r="CN3" s="301" t="s">
        <v>44</v>
      </c>
    </row>
    <row r="4" spans="1:94">
      <c r="A4" s="151"/>
      <c r="B4" s="152" t="s">
        <v>45</v>
      </c>
      <c r="C4" s="152" t="s">
        <v>193</v>
      </c>
      <c r="D4" s="153" t="s">
        <v>49</v>
      </c>
      <c r="E4" s="152" t="s">
        <v>50</v>
      </c>
      <c r="F4" s="154" t="s">
        <v>52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53</v>
      </c>
      <c r="Z4" s="158" t="s">
        <v>54</v>
      </c>
      <c r="AA4" s="158" t="s">
        <v>55</v>
      </c>
      <c r="AB4" s="158" t="s">
        <v>17</v>
      </c>
      <c r="AC4" s="158" t="s">
        <v>56</v>
      </c>
      <c r="AD4" s="158" t="s">
        <v>57</v>
      </c>
      <c r="AE4" s="158" t="s">
        <v>58</v>
      </c>
      <c r="AF4" s="158" t="s">
        <v>59</v>
      </c>
      <c r="AG4" s="158" t="s">
        <v>60</v>
      </c>
      <c r="AH4" s="159" t="s">
        <v>53</v>
      </c>
      <c r="AI4" s="159" t="s">
        <v>54</v>
      </c>
      <c r="AJ4" s="159" t="s">
        <v>55</v>
      </c>
      <c r="AK4" s="159" t="s">
        <v>17</v>
      </c>
      <c r="AL4" s="159" t="s">
        <v>56</v>
      </c>
      <c r="AM4" s="159" t="s">
        <v>57</v>
      </c>
      <c r="AN4" s="159" t="s">
        <v>58</v>
      </c>
      <c r="AO4" s="159" t="s">
        <v>59</v>
      </c>
      <c r="AP4" s="159" t="s">
        <v>60</v>
      </c>
      <c r="AQ4" s="160" t="s">
        <v>53</v>
      </c>
      <c r="AR4" s="160" t="s">
        <v>54</v>
      </c>
      <c r="AS4" s="160" t="s">
        <v>55</v>
      </c>
      <c r="AT4" s="160" t="s">
        <v>17</v>
      </c>
      <c r="AU4" s="160" t="s">
        <v>56</v>
      </c>
      <c r="AV4" s="160" t="s">
        <v>57</v>
      </c>
      <c r="AW4" s="160" t="s">
        <v>58</v>
      </c>
      <c r="AX4" s="160" t="s">
        <v>59</v>
      </c>
      <c r="AY4" s="160" t="s">
        <v>60</v>
      </c>
      <c r="AZ4" s="161" t="s">
        <v>53</v>
      </c>
      <c r="BA4" s="161" t="s">
        <v>54</v>
      </c>
      <c r="BB4" s="161" t="s">
        <v>55</v>
      </c>
      <c r="BC4" s="161" t="s">
        <v>17</v>
      </c>
      <c r="BD4" s="161" t="s">
        <v>56</v>
      </c>
      <c r="BE4" s="161" t="s">
        <v>57</v>
      </c>
      <c r="BF4" s="161" t="s">
        <v>58</v>
      </c>
      <c r="BG4" s="161" t="s">
        <v>59</v>
      </c>
      <c r="BH4" s="161" t="s">
        <v>60</v>
      </c>
      <c r="BI4" s="162" t="s">
        <v>53</v>
      </c>
      <c r="BJ4" s="162" t="s">
        <v>54</v>
      </c>
      <c r="BK4" s="162" t="s">
        <v>55</v>
      </c>
      <c r="BL4" s="162" t="s">
        <v>17</v>
      </c>
      <c r="BM4" s="162" t="s">
        <v>56</v>
      </c>
      <c r="BN4" s="162" t="s">
        <v>57</v>
      </c>
      <c r="BO4" s="162" t="s">
        <v>58</v>
      </c>
      <c r="BP4" s="162" t="s">
        <v>59</v>
      </c>
      <c r="BQ4" s="162" t="s">
        <v>60</v>
      </c>
      <c r="BR4" s="163" t="s">
        <v>53</v>
      </c>
      <c r="BS4" s="163" t="s">
        <v>54</v>
      </c>
      <c r="BT4" s="163" t="s">
        <v>55</v>
      </c>
      <c r="BU4" s="163" t="s">
        <v>17</v>
      </c>
      <c r="BV4" s="163" t="s">
        <v>56</v>
      </c>
      <c r="BW4" s="163" t="s">
        <v>57</v>
      </c>
      <c r="BX4" s="163" t="s">
        <v>58</v>
      </c>
      <c r="BY4" s="163" t="s">
        <v>59</v>
      </c>
      <c r="BZ4" s="163" t="s">
        <v>60</v>
      </c>
      <c r="CA4" s="164" t="s">
        <v>53</v>
      </c>
      <c r="CB4" s="164" t="s">
        <v>54</v>
      </c>
      <c r="CC4" s="164" t="s">
        <v>55</v>
      </c>
      <c r="CD4" s="164" t="s">
        <v>17</v>
      </c>
      <c r="CE4" s="164" t="s">
        <v>56</v>
      </c>
      <c r="CF4" s="164" t="s">
        <v>57</v>
      </c>
      <c r="CG4" s="164" t="s">
        <v>58</v>
      </c>
      <c r="CH4" s="164" t="s">
        <v>59</v>
      </c>
      <c r="CI4" s="164" t="s">
        <v>60</v>
      </c>
      <c r="CJ4" s="305"/>
      <c r="CK4" s="308"/>
      <c r="CL4" s="165" t="s">
        <v>61</v>
      </c>
      <c r="CM4" s="165" t="s">
        <v>62</v>
      </c>
      <c r="CN4" s="302"/>
    </row>
    <row r="5" spans="1:94">
      <c r="A5" s="166"/>
      <c r="B5" s="167"/>
      <c r="C5" s="151"/>
      <c r="D5" s="151"/>
      <c r="E5" s="151"/>
      <c r="F5" s="168"/>
      <c r="G5" s="338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3"/>
      <c r="T5" s="343"/>
      <c r="U5" s="343"/>
      <c r="V5" s="343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4.1468816396664</v>
      </c>
      <c r="B6" s="346" t="s">
        <v>194</v>
      </c>
      <c r="C6" s="346" t="s">
        <v>195</v>
      </c>
      <c r="D6" s="346" t="s">
        <v>66</v>
      </c>
      <c r="E6" s="175" t="s">
        <v>196</v>
      </c>
      <c r="F6" s="175" t="s">
        <v>197</v>
      </c>
      <c r="G6" s="339">
        <v>2332572</v>
      </c>
      <c r="H6" s="176">
        <v>2155</v>
      </c>
      <c r="I6" s="176">
        <v>0</v>
      </c>
      <c r="J6" s="176">
        <v>156801</v>
      </c>
      <c r="K6" s="177">
        <v>1335</v>
      </c>
      <c r="L6" s="178">
        <f>IFERROR(K6/J6,"-")</f>
        <v>0.0085139763139266</v>
      </c>
      <c r="M6" s="176">
        <v>70</v>
      </c>
      <c r="N6" s="176">
        <v>446</v>
      </c>
      <c r="O6" s="178">
        <f>IFERROR(M6/(K6),"-")</f>
        <v>0.052434456928839</v>
      </c>
      <c r="P6" s="179">
        <f>IFERROR(G6/SUM(K6:K6),"-")</f>
        <v>1747.2449438202</v>
      </c>
      <c r="Q6" s="180">
        <v>183</v>
      </c>
      <c r="R6" s="178">
        <f>IF(K6=0,"-",Q6/K6)</f>
        <v>0.13707865168539</v>
      </c>
      <c r="S6" s="344">
        <v>9672900</v>
      </c>
      <c r="T6" s="345">
        <f>IFERROR(S6/K6,"-")</f>
        <v>7245.6179775281</v>
      </c>
      <c r="U6" s="345">
        <f>IFERROR(S6/Q6,"-")</f>
        <v>52857.37704918</v>
      </c>
      <c r="V6" s="339">
        <f>SUM(S6:S6)-SUM(G6:G6)</f>
        <v>7340328</v>
      </c>
      <c r="W6" s="182">
        <f>SUM(S6:S6)/SUM(G6:G6)</f>
        <v>4.1468816396664</v>
      </c>
      <c r="Y6" s="183"/>
      <c r="Z6" s="184">
        <f>IF(K6=0,"",IF(Y6=0,"",(Y6/K6)))</f>
        <v>0</v>
      </c>
      <c r="AA6" s="183"/>
      <c r="AB6" s="185" t="str">
        <f>IFERROR(AA6/Y6,"-")</f>
        <v>-</v>
      </c>
      <c r="AC6" s="186"/>
      <c r="AD6" s="187" t="str">
        <f>IFERROR(AC6/Y6,"-")</f>
        <v>-</v>
      </c>
      <c r="AE6" s="188"/>
      <c r="AF6" s="188"/>
      <c r="AG6" s="188"/>
      <c r="AH6" s="189">
        <v>9</v>
      </c>
      <c r="AI6" s="190">
        <f>IF(K6=0,"",IF(AH6=0,"",(AH6/K6)))</f>
        <v>0.0067415730337079</v>
      </c>
      <c r="AJ6" s="189"/>
      <c r="AK6" s="191">
        <f>IFERROR(AJ6/AH6,"-")</f>
        <v>0</v>
      </c>
      <c r="AL6" s="192"/>
      <c r="AM6" s="193">
        <f>IFERROR(AL6/AH6,"-")</f>
        <v>0</v>
      </c>
      <c r="AN6" s="194"/>
      <c r="AO6" s="194"/>
      <c r="AP6" s="194"/>
      <c r="AQ6" s="195">
        <v>28</v>
      </c>
      <c r="AR6" s="196">
        <f>IF(K6=0,"",IF(AQ6=0,"",(AQ6/K6)))</f>
        <v>0.020973782771536</v>
      </c>
      <c r="AS6" s="195">
        <v>5</v>
      </c>
      <c r="AT6" s="197">
        <f>IFERROR(AS6/AQ6,"-")</f>
        <v>0.17857142857143</v>
      </c>
      <c r="AU6" s="198">
        <v>29000</v>
      </c>
      <c r="AV6" s="199">
        <f>IFERROR(AU6/AQ6,"-")</f>
        <v>1035.7142857143</v>
      </c>
      <c r="AW6" s="200">
        <v>3</v>
      </c>
      <c r="AX6" s="200">
        <v>1</v>
      </c>
      <c r="AY6" s="200">
        <v>1</v>
      </c>
      <c r="AZ6" s="201">
        <v>688</v>
      </c>
      <c r="BA6" s="202">
        <f>IF(K6=0,"",IF(AZ6=0,"",(AZ6/K6)))</f>
        <v>0.51535580524345</v>
      </c>
      <c r="BB6" s="201">
        <v>60</v>
      </c>
      <c r="BC6" s="203">
        <f>IFERROR(BB6/AZ6,"-")</f>
        <v>0.087209302325581</v>
      </c>
      <c r="BD6" s="204">
        <v>2687500</v>
      </c>
      <c r="BE6" s="205">
        <f>IFERROR(BD6/AZ6,"-")</f>
        <v>3906.25</v>
      </c>
      <c r="BF6" s="206">
        <v>32</v>
      </c>
      <c r="BG6" s="206">
        <v>6</v>
      </c>
      <c r="BH6" s="206">
        <v>22</v>
      </c>
      <c r="BI6" s="207">
        <v>411</v>
      </c>
      <c r="BJ6" s="208">
        <f>IF(K6=0,"",IF(BI6=0,"",(BI6/K6)))</f>
        <v>0.30786516853933</v>
      </c>
      <c r="BK6" s="209">
        <v>75</v>
      </c>
      <c r="BL6" s="210">
        <f>IFERROR(BK6/BI6,"-")</f>
        <v>0.18248175182482</v>
      </c>
      <c r="BM6" s="211">
        <v>3328000</v>
      </c>
      <c r="BN6" s="212">
        <f>IFERROR(BM6/BI6,"-")</f>
        <v>8097.3236009732</v>
      </c>
      <c r="BO6" s="213">
        <v>37</v>
      </c>
      <c r="BP6" s="213">
        <v>14</v>
      </c>
      <c r="BQ6" s="213">
        <v>24</v>
      </c>
      <c r="BR6" s="214">
        <v>167</v>
      </c>
      <c r="BS6" s="215">
        <f>IF(K6=0,"",IF(BR6=0,"",(BR6/K6)))</f>
        <v>0.1250936329588</v>
      </c>
      <c r="BT6" s="216">
        <v>34</v>
      </c>
      <c r="BU6" s="217">
        <f>IFERROR(BT6/BR6,"-")</f>
        <v>0.20359281437126</v>
      </c>
      <c r="BV6" s="218">
        <v>2781000</v>
      </c>
      <c r="BW6" s="219">
        <f>IFERROR(BV6/BR6,"-")</f>
        <v>16652.694610778</v>
      </c>
      <c r="BX6" s="220">
        <v>6</v>
      </c>
      <c r="BY6" s="220">
        <v>5</v>
      </c>
      <c r="BZ6" s="220">
        <v>23</v>
      </c>
      <c r="CA6" s="221">
        <v>32</v>
      </c>
      <c r="CB6" s="222">
        <f>IF(K6=0,"",IF(CA6=0,"",(CA6/K6)))</f>
        <v>0.023970037453184</v>
      </c>
      <c r="CC6" s="223">
        <v>9</v>
      </c>
      <c r="CD6" s="224">
        <f>IFERROR(CC6/CA6,"-")</f>
        <v>0.28125</v>
      </c>
      <c r="CE6" s="225">
        <v>847400</v>
      </c>
      <c r="CF6" s="226">
        <f>IFERROR(CE6/CA6,"-")</f>
        <v>26481.25</v>
      </c>
      <c r="CG6" s="227">
        <v>3</v>
      </c>
      <c r="CH6" s="227"/>
      <c r="CI6" s="227">
        <v>6</v>
      </c>
      <c r="CJ6" s="228">
        <v>183</v>
      </c>
      <c r="CK6" s="229">
        <v>9672900</v>
      </c>
      <c r="CL6" s="229">
        <v>1440000</v>
      </c>
      <c r="CM6" s="229"/>
      <c r="CN6" s="230" t="str">
        <f>IF(AND(CL6=0,CM6=0),"",IF(AND(CL6&lt;=100000,CM6&lt;=100000),"",IF(CL6/CK6&gt;0.7,"男高",IF(CM6/CK6&gt;0.7,"女高",""))))</f>
        <v/>
      </c>
    </row>
    <row r="7" spans="1:94">
      <c r="A7" s="174">
        <f>W7</f>
        <v>4.791674217832</v>
      </c>
      <c r="B7" s="346" t="s">
        <v>198</v>
      </c>
      <c r="C7" s="346" t="s">
        <v>195</v>
      </c>
      <c r="D7" s="346" t="s">
        <v>66</v>
      </c>
      <c r="E7" s="175" t="s">
        <v>199</v>
      </c>
      <c r="F7" s="175" t="s">
        <v>197</v>
      </c>
      <c r="G7" s="339">
        <v>2952083</v>
      </c>
      <c r="H7" s="176">
        <v>3447</v>
      </c>
      <c r="I7" s="176">
        <v>0</v>
      </c>
      <c r="J7" s="176">
        <v>135483</v>
      </c>
      <c r="K7" s="177">
        <v>1823</v>
      </c>
      <c r="L7" s="178">
        <f>IFERROR(K7/J7,"-")</f>
        <v>0.013455562690522</v>
      </c>
      <c r="M7" s="176">
        <v>122</v>
      </c>
      <c r="N7" s="176">
        <v>541</v>
      </c>
      <c r="O7" s="178">
        <f>IFERROR(M7/(K7),"-")</f>
        <v>0.066922654964344</v>
      </c>
      <c r="P7" s="179">
        <f>IFERROR(G7/SUM(K7:K7),"-")</f>
        <v>1619.3543609435</v>
      </c>
      <c r="Q7" s="180">
        <v>242</v>
      </c>
      <c r="R7" s="178">
        <f>IF(K7=0,"-",Q7/K7)</f>
        <v>0.13274821722436</v>
      </c>
      <c r="S7" s="344">
        <v>14145420</v>
      </c>
      <c r="T7" s="345">
        <f>IFERROR(S7/K7,"-")</f>
        <v>7759.4185408667</v>
      </c>
      <c r="U7" s="345">
        <f>IFERROR(S7/Q7,"-")</f>
        <v>58452.148760331</v>
      </c>
      <c r="V7" s="339">
        <f>SUM(S7:S7)-SUM(G7:G7)</f>
        <v>11193337</v>
      </c>
      <c r="W7" s="182">
        <f>SUM(S7:S7)/SUM(G7:G7)</f>
        <v>4.791674217832</v>
      </c>
      <c r="Y7" s="183">
        <v>1</v>
      </c>
      <c r="Z7" s="184">
        <f>IF(K7=0,"",IF(Y7=0,"",(Y7/K7)))</f>
        <v>0.00054854635216676</v>
      </c>
      <c r="AA7" s="183"/>
      <c r="AB7" s="185">
        <f>IFERROR(AA7/Y7,"-")</f>
        <v>0</v>
      </c>
      <c r="AC7" s="186"/>
      <c r="AD7" s="187">
        <f>IFERROR(AC7/Y7,"-")</f>
        <v>0</v>
      </c>
      <c r="AE7" s="188"/>
      <c r="AF7" s="188"/>
      <c r="AG7" s="188"/>
      <c r="AH7" s="189">
        <v>6</v>
      </c>
      <c r="AI7" s="190">
        <f>IF(K7=0,"",IF(AH7=0,"",(AH7/K7)))</f>
        <v>0.0032912781130005</v>
      </c>
      <c r="AJ7" s="189"/>
      <c r="AK7" s="191">
        <f>IFERROR(AJ7/AH7,"-")</f>
        <v>0</v>
      </c>
      <c r="AL7" s="192"/>
      <c r="AM7" s="193">
        <f>IFERROR(AL7/AH7,"-")</f>
        <v>0</v>
      </c>
      <c r="AN7" s="194"/>
      <c r="AO7" s="194"/>
      <c r="AP7" s="194"/>
      <c r="AQ7" s="195">
        <v>17</v>
      </c>
      <c r="AR7" s="196">
        <f>IF(K7=0,"",IF(AQ7=0,"",(AQ7/K7)))</f>
        <v>0.0093252879868349</v>
      </c>
      <c r="AS7" s="195">
        <v>1</v>
      </c>
      <c r="AT7" s="197">
        <f>IFERROR(AS7/AQ7,"-")</f>
        <v>0.058823529411765</v>
      </c>
      <c r="AU7" s="198">
        <v>5000</v>
      </c>
      <c r="AV7" s="199">
        <f>IFERROR(AU7/AQ7,"-")</f>
        <v>294.11764705882</v>
      </c>
      <c r="AW7" s="200">
        <v>1</v>
      </c>
      <c r="AX7" s="200"/>
      <c r="AY7" s="200"/>
      <c r="AZ7" s="201">
        <v>153</v>
      </c>
      <c r="BA7" s="202">
        <f>IF(K7=0,"",IF(AZ7=0,"",(AZ7/K7)))</f>
        <v>0.083927591881514</v>
      </c>
      <c r="BB7" s="201">
        <v>10</v>
      </c>
      <c r="BC7" s="203">
        <f>IFERROR(BB7/AZ7,"-")</f>
        <v>0.065359477124183</v>
      </c>
      <c r="BD7" s="204">
        <v>246500</v>
      </c>
      <c r="BE7" s="205">
        <f>IFERROR(BD7/AZ7,"-")</f>
        <v>1611.1111111111</v>
      </c>
      <c r="BF7" s="206">
        <v>4</v>
      </c>
      <c r="BG7" s="206">
        <v>3</v>
      </c>
      <c r="BH7" s="206">
        <v>3</v>
      </c>
      <c r="BI7" s="207">
        <v>1211</v>
      </c>
      <c r="BJ7" s="208">
        <f>IF(K7=0,"",IF(BI7=0,"",(BI7/K7)))</f>
        <v>0.66428963247394</v>
      </c>
      <c r="BK7" s="209">
        <v>148</v>
      </c>
      <c r="BL7" s="210">
        <f>IFERROR(BK7/BI7,"-")</f>
        <v>0.12221304706854</v>
      </c>
      <c r="BM7" s="211">
        <v>7209360</v>
      </c>
      <c r="BN7" s="212">
        <f>IFERROR(BM7/BI7,"-")</f>
        <v>5953.2287365813</v>
      </c>
      <c r="BO7" s="213">
        <v>59</v>
      </c>
      <c r="BP7" s="213">
        <v>23</v>
      </c>
      <c r="BQ7" s="213">
        <v>66</v>
      </c>
      <c r="BR7" s="214">
        <v>386</v>
      </c>
      <c r="BS7" s="215">
        <f>IF(K7=0,"",IF(BR7=0,"",(BR7/K7)))</f>
        <v>0.21173889193637</v>
      </c>
      <c r="BT7" s="216">
        <v>74</v>
      </c>
      <c r="BU7" s="217">
        <f>IFERROR(BT7/BR7,"-")</f>
        <v>0.19170984455959</v>
      </c>
      <c r="BV7" s="218">
        <v>6553560</v>
      </c>
      <c r="BW7" s="219">
        <f>IFERROR(BV7/BR7,"-")</f>
        <v>16978.134715026</v>
      </c>
      <c r="BX7" s="220">
        <v>28</v>
      </c>
      <c r="BY7" s="220">
        <v>12</v>
      </c>
      <c r="BZ7" s="220">
        <v>34</v>
      </c>
      <c r="CA7" s="221">
        <v>49</v>
      </c>
      <c r="CB7" s="222">
        <f>IF(K7=0,"",IF(CA7=0,"",(CA7/K7)))</f>
        <v>0.026878771256171</v>
      </c>
      <c r="CC7" s="223">
        <v>9</v>
      </c>
      <c r="CD7" s="224">
        <f>IFERROR(CC7/CA7,"-")</f>
        <v>0.18367346938776</v>
      </c>
      <c r="CE7" s="225">
        <v>131000</v>
      </c>
      <c r="CF7" s="226">
        <f>IFERROR(CE7/CA7,"-")</f>
        <v>2673.4693877551</v>
      </c>
      <c r="CG7" s="227">
        <v>2</v>
      </c>
      <c r="CH7" s="227">
        <v>3</v>
      </c>
      <c r="CI7" s="227">
        <v>4</v>
      </c>
      <c r="CJ7" s="228">
        <v>242</v>
      </c>
      <c r="CK7" s="229">
        <v>14145420</v>
      </c>
      <c r="CL7" s="229">
        <v>2336000</v>
      </c>
      <c r="CM7" s="229"/>
      <c r="CN7" s="230" t="str">
        <f>IF(AND(CL7=0,CM7=0),"",IF(AND(CL7&lt;=100000,CM7&lt;=100000),"",IF(CL7/CK7&gt;0.7,"男高",IF(CM7/CK7&gt;0.7,"女高",""))))</f>
        <v/>
      </c>
    </row>
    <row r="8" spans="1:94">
      <c r="A8" s="174">
        <f>W8</f>
        <v>1.5765973993485</v>
      </c>
      <c r="B8" s="346" t="s">
        <v>200</v>
      </c>
      <c r="C8" s="346" t="s">
        <v>195</v>
      </c>
      <c r="D8" s="346" t="s">
        <v>66</v>
      </c>
      <c r="E8" s="175" t="s">
        <v>201</v>
      </c>
      <c r="F8" s="175" t="s">
        <v>197</v>
      </c>
      <c r="G8" s="339">
        <v>1838770</v>
      </c>
      <c r="H8" s="176">
        <v>2124</v>
      </c>
      <c r="I8" s="176">
        <v>0</v>
      </c>
      <c r="J8" s="176">
        <v>46035</v>
      </c>
      <c r="K8" s="177">
        <v>1218</v>
      </c>
      <c r="L8" s="178">
        <f>IFERROR(K8/J8,"-")</f>
        <v>0.026458129683936</v>
      </c>
      <c r="M8" s="176">
        <v>34</v>
      </c>
      <c r="N8" s="176">
        <v>441</v>
      </c>
      <c r="O8" s="178">
        <f>IFERROR(M8/(K8),"-")</f>
        <v>0.027914614121511</v>
      </c>
      <c r="P8" s="179">
        <f>IFERROR(G8/SUM(K8:K8),"-")</f>
        <v>1509.6633825944</v>
      </c>
      <c r="Q8" s="180">
        <v>127</v>
      </c>
      <c r="R8" s="178">
        <f>IF(K8=0,"-",Q8/K8)</f>
        <v>0.10426929392447</v>
      </c>
      <c r="S8" s="344">
        <v>2899000</v>
      </c>
      <c r="T8" s="345">
        <f>IFERROR(S8/K8,"-")</f>
        <v>2380.13136289</v>
      </c>
      <c r="U8" s="345">
        <f>IFERROR(S8/Q8,"-")</f>
        <v>22826.771653543</v>
      </c>
      <c r="V8" s="339">
        <f>SUM(S8:S8)-SUM(G8:G8)</f>
        <v>1060230</v>
      </c>
      <c r="W8" s="182">
        <f>SUM(S8:S8)/SUM(G8:G8)</f>
        <v>1.5765973993485</v>
      </c>
      <c r="Y8" s="183">
        <v>23</v>
      </c>
      <c r="Z8" s="184">
        <f>IF(K8=0,"",IF(Y8=0,"",(Y8/K8)))</f>
        <v>0.01888341543514</v>
      </c>
      <c r="AA8" s="183">
        <v>2</v>
      </c>
      <c r="AB8" s="185">
        <f>IFERROR(AA8/Y8,"-")</f>
        <v>0.08695652173913</v>
      </c>
      <c r="AC8" s="186">
        <v>7500</v>
      </c>
      <c r="AD8" s="187">
        <f>IFERROR(AC8/Y8,"-")</f>
        <v>326.08695652174</v>
      </c>
      <c r="AE8" s="188">
        <v>1</v>
      </c>
      <c r="AF8" s="188">
        <v>1</v>
      </c>
      <c r="AG8" s="188"/>
      <c r="AH8" s="189">
        <v>141</v>
      </c>
      <c r="AI8" s="190">
        <f>IF(K8=0,"",IF(AH8=0,"",(AH8/K8)))</f>
        <v>0.11576354679803</v>
      </c>
      <c r="AJ8" s="189">
        <v>4</v>
      </c>
      <c r="AK8" s="191">
        <f>IFERROR(AJ8/AH8,"-")</f>
        <v>0.028368794326241</v>
      </c>
      <c r="AL8" s="192">
        <v>22000</v>
      </c>
      <c r="AM8" s="193">
        <f>IFERROR(AL8/AH8,"-")</f>
        <v>156.02836879433</v>
      </c>
      <c r="AN8" s="194">
        <v>2</v>
      </c>
      <c r="AO8" s="194">
        <v>2</v>
      </c>
      <c r="AP8" s="194"/>
      <c r="AQ8" s="195">
        <v>96</v>
      </c>
      <c r="AR8" s="196">
        <f>IF(K8=0,"",IF(AQ8=0,"",(AQ8/K8)))</f>
        <v>0.078817733990148</v>
      </c>
      <c r="AS8" s="195">
        <v>4</v>
      </c>
      <c r="AT8" s="197">
        <f>IFERROR(AS8/AQ8,"-")</f>
        <v>0.041666666666667</v>
      </c>
      <c r="AU8" s="198">
        <v>81000</v>
      </c>
      <c r="AV8" s="199">
        <f>IFERROR(AU8/AQ8,"-")</f>
        <v>843.75</v>
      </c>
      <c r="AW8" s="200">
        <v>3</v>
      </c>
      <c r="AX8" s="200"/>
      <c r="AY8" s="200">
        <v>1</v>
      </c>
      <c r="AZ8" s="201">
        <v>296</v>
      </c>
      <c r="BA8" s="202">
        <f>IF(K8=0,"",IF(AZ8=0,"",(AZ8/K8)))</f>
        <v>0.24302134646962</v>
      </c>
      <c r="BB8" s="201">
        <v>20</v>
      </c>
      <c r="BC8" s="203">
        <f>IFERROR(BB8/AZ8,"-")</f>
        <v>0.067567567567568</v>
      </c>
      <c r="BD8" s="204">
        <v>152000</v>
      </c>
      <c r="BE8" s="205">
        <f>IFERROR(BD8/AZ8,"-")</f>
        <v>513.51351351351</v>
      </c>
      <c r="BF8" s="206">
        <v>16</v>
      </c>
      <c r="BG8" s="206">
        <v>2</v>
      </c>
      <c r="BH8" s="206">
        <v>2</v>
      </c>
      <c r="BI8" s="207">
        <v>470</v>
      </c>
      <c r="BJ8" s="208">
        <f>IF(K8=0,"",IF(BI8=0,"",(BI8/K8)))</f>
        <v>0.38587848932677</v>
      </c>
      <c r="BK8" s="209">
        <v>52</v>
      </c>
      <c r="BL8" s="210">
        <f>IFERROR(BK8/BI8,"-")</f>
        <v>0.11063829787234</v>
      </c>
      <c r="BM8" s="211">
        <v>626000</v>
      </c>
      <c r="BN8" s="212">
        <f>IFERROR(BM8/BI8,"-")</f>
        <v>1331.914893617</v>
      </c>
      <c r="BO8" s="213">
        <v>27</v>
      </c>
      <c r="BP8" s="213">
        <v>9</v>
      </c>
      <c r="BQ8" s="213">
        <v>16</v>
      </c>
      <c r="BR8" s="214">
        <v>160</v>
      </c>
      <c r="BS8" s="215">
        <f>IF(K8=0,"",IF(BR8=0,"",(BR8/K8)))</f>
        <v>0.13136288998358</v>
      </c>
      <c r="BT8" s="216">
        <v>33</v>
      </c>
      <c r="BU8" s="217">
        <f>IFERROR(BT8/BR8,"-")</f>
        <v>0.20625</v>
      </c>
      <c r="BV8" s="218">
        <v>1824500</v>
      </c>
      <c r="BW8" s="219">
        <f>IFERROR(BV8/BR8,"-")</f>
        <v>11403.125</v>
      </c>
      <c r="BX8" s="220">
        <v>18</v>
      </c>
      <c r="BY8" s="220">
        <v>4</v>
      </c>
      <c r="BZ8" s="220">
        <v>11</v>
      </c>
      <c r="CA8" s="221">
        <v>32</v>
      </c>
      <c r="CB8" s="222">
        <f>IF(K8=0,"",IF(CA8=0,"",(CA8/K8)))</f>
        <v>0.026272577996716</v>
      </c>
      <c r="CC8" s="223">
        <v>12</v>
      </c>
      <c r="CD8" s="224">
        <f>IFERROR(CC8/CA8,"-")</f>
        <v>0.375</v>
      </c>
      <c r="CE8" s="225">
        <v>186000</v>
      </c>
      <c r="CF8" s="226">
        <f>IFERROR(CE8/CA8,"-")</f>
        <v>5812.5</v>
      </c>
      <c r="CG8" s="227">
        <v>4</v>
      </c>
      <c r="CH8" s="227">
        <v>2</v>
      </c>
      <c r="CI8" s="227">
        <v>6</v>
      </c>
      <c r="CJ8" s="228">
        <v>127</v>
      </c>
      <c r="CK8" s="229">
        <v>2899000</v>
      </c>
      <c r="CL8" s="229">
        <v>995000</v>
      </c>
      <c r="CM8" s="229"/>
      <c r="CN8" s="230" t="str">
        <f>IF(AND(CL8=0,CM8=0),"",IF(AND(CL8&lt;=100000,CM8&lt;=100000),"",IF(CL8/CK8&gt;0.7,"男高",IF(CM8/CK8&gt;0.7,"女高",""))))</f>
        <v/>
      </c>
    </row>
    <row r="9" spans="1:94">
      <c r="A9" s="231"/>
      <c r="B9" s="151"/>
      <c r="C9" s="232"/>
      <c r="D9" s="233"/>
      <c r="E9" s="175"/>
      <c r="F9" s="175"/>
      <c r="G9" s="340"/>
      <c r="H9" s="234"/>
      <c r="I9" s="234"/>
      <c r="J9" s="176"/>
      <c r="K9" s="176"/>
      <c r="L9" s="235"/>
      <c r="M9" s="235"/>
      <c r="N9" s="176"/>
      <c r="O9" s="235"/>
      <c r="P9" s="181"/>
      <c r="Q9" s="181"/>
      <c r="R9" s="181"/>
      <c r="S9" s="344"/>
      <c r="T9" s="344"/>
      <c r="U9" s="344"/>
      <c r="V9" s="344"/>
      <c r="W9" s="235"/>
      <c r="X9" s="172"/>
      <c r="Y9" s="236"/>
      <c r="Z9" s="237"/>
      <c r="AA9" s="236"/>
      <c r="AB9" s="238"/>
      <c r="AC9" s="239"/>
      <c r="AD9" s="240"/>
      <c r="AE9" s="241"/>
      <c r="AF9" s="241"/>
      <c r="AG9" s="241"/>
      <c r="AH9" s="236"/>
      <c r="AI9" s="237"/>
      <c r="AJ9" s="236"/>
      <c r="AK9" s="238"/>
      <c r="AL9" s="239"/>
      <c r="AM9" s="240"/>
      <c r="AN9" s="241"/>
      <c r="AO9" s="241"/>
      <c r="AP9" s="241"/>
      <c r="AQ9" s="236"/>
      <c r="AR9" s="237"/>
      <c r="AS9" s="236"/>
      <c r="AT9" s="238"/>
      <c r="AU9" s="239"/>
      <c r="AV9" s="240"/>
      <c r="AW9" s="241"/>
      <c r="AX9" s="241"/>
      <c r="AY9" s="241"/>
      <c r="AZ9" s="236"/>
      <c r="BA9" s="237"/>
      <c r="BB9" s="236"/>
      <c r="BC9" s="238"/>
      <c r="BD9" s="239"/>
      <c r="BE9" s="240"/>
      <c r="BF9" s="241"/>
      <c r="BG9" s="241"/>
      <c r="BH9" s="241"/>
      <c r="BI9" s="173"/>
      <c r="BJ9" s="242"/>
      <c r="BK9" s="236"/>
      <c r="BL9" s="238"/>
      <c r="BM9" s="239"/>
      <c r="BN9" s="240"/>
      <c r="BO9" s="241"/>
      <c r="BP9" s="241"/>
      <c r="BQ9" s="241"/>
      <c r="BR9" s="173"/>
      <c r="BS9" s="242"/>
      <c r="BT9" s="236"/>
      <c r="BU9" s="238"/>
      <c r="BV9" s="239"/>
      <c r="BW9" s="240"/>
      <c r="BX9" s="241"/>
      <c r="BY9" s="241"/>
      <c r="BZ9" s="241"/>
      <c r="CA9" s="173"/>
      <c r="CB9" s="242"/>
      <c r="CC9" s="236"/>
      <c r="CD9" s="238"/>
      <c r="CE9" s="239"/>
      <c r="CF9" s="240"/>
      <c r="CG9" s="241"/>
      <c r="CH9" s="241"/>
      <c r="CI9" s="241"/>
      <c r="CJ9" s="243"/>
      <c r="CK9" s="239"/>
      <c r="CL9" s="239"/>
      <c r="CM9" s="239"/>
      <c r="CN9" s="244"/>
    </row>
    <row r="10" spans="1:94">
      <c r="A10" s="231"/>
      <c r="B10" s="245"/>
      <c r="C10" s="176"/>
      <c r="D10" s="176"/>
      <c r="E10" s="246"/>
      <c r="F10" s="247"/>
      <c r="G10" s="341"/>
      <c r="H10" s="234"/>
      <c r="I10" s="234"/>
      <c r="J10" s="176"/>
      <c r="K10" s="176"/>
      <c r="L10" s="235"/>
      <c r="M10" s="235"/>
      <c r="N10" s="176"/>
      <c r="O10" s="235"/>
      <c r="P10" s="181"/>
      <c r="Q10" s="181"/>
      <c r="R10" s="181"/>
      <c r="S10" s="344"/>
      <c r="T10" s="344"/>
      <c r="U10" s="344"/>
      <c r="V10" s="344"/>
      <c r="W10" s="235"/>
      <c r="X10" s="248"/>
      <c r="Y10" s="236"/>
      <c r="Z10" s="237"/>
      <c r="AA10" s="236"/>
      <c r="AB10" s="238"/>
      <c r="AC10" s="239"/>
      <c r="AD10" s="240"/>
      <c r="AE10" s="241"/>
      <c r="AF10" s="241"/>
      <c r="AG10" s="241"/>
      <c r="AH10" s="236"/>
      <c r="AI10" s="237"/>
      <c r="AJ10" s="236"/>
      <c r="AK10" s="238"/>
      <c r="AL10" s="239"/>
      <c r="AM10" s="240"/>
      <c r="AN10" s="241"/>
      <c r="AO10" s="241"/>
      <c r="AP10" s="241"/>
      <c r="AQ10" s="236"/>
      <c r="AR10" s="237"/>
      <c r="AS10" s="236"/>
      <c r="AT10" s="238"/>
      <c r="AU10" s="239"/>
      <c r="AV10" s="240"/>
      <c r="AW10" s="241"/>
      <c r="AX10" s="241"/>
      <c r="AY10" s="241"/>
      <c r="AZ10" s="236"/>
      <c r="BA10" s="237"/>
      <c r="BB10" s="236"/>
      <c r="BC10" s="238"/>
      <c r="BD10" s="239"/>
      <c r="BE10" s="240"/>
      <c r="BF10" s="241"/>
      <c r="BG10" s="241"/>
      <c r="BH10" s="241"/>
      <c r="BI10" s="173"/>
      <c r="BJ10" s="242"/>
      <c r="BK10" s="236"/>
      <c r="BL10" s="238"/>
      <c r="BM10" s="239"/>
      <c r="BN10" s="240"/>
      <c r="BO10" s="241"/>
      <c r="BP10" s="241"/>
      <c r="BQ10" s="241"/>
      <c r="BR10" s="173"/>
      <c r="BS10" s="242"/>
      <c r="BT10" s="236"/>
      <c r="BU10" s="238"/>
      <c r="BV10" s="239"/>
      <c r="BW10" s="240"/>
      <c r="BX10" s="241"/>
      <c r="BY10" s="241"/>
      <c r="BZ10" s="241"/>
      <c r="CA10" s="173"/>
      <c r="CB10" s="242"/>
      <c r="CC10" s="236"/>
      <c r="CD10" s="238"/>
      <c r="CE10" s="239"/>
      <c r="CF10" s="240"/>
      <c r="CG10" s="241"/>
      <c r="CH10" s="241"/>
      <c r="CI10" s="241"/>
      <c r="CJ10" s="243"/>
      <c r="CK10" s="239"/>
      <c r="CL10" s="239"/>
      <c r="CM10" s="239"/>
      <c r="CN10" s="244"/>
    </row>
    <row r="11" spans="1:94">
      <c r="A11" s="166">
        <f>Z11</f>
        <v/>
      </c>
      <c r="B11" s="249"/>
      <c r="C11" s="249"/>
      <c r="D11" s="249"/>
      <c r="E11" s="250" t="s">
        <v>202</v>
      </c>
      <c r="F11" s="250"/>
      <c r="G11" s="342">
        <f>SUM(G6:G10)</f>
        <v>7123425</v>
      </c>
      <c r="H11" s="249">
        <f>SUM(H6:H10)</f>
        <v>7726</v>
      </c>
      <c r="I11" s="249">
        <f>SUM(I6:I10)</f>
        <v>0</v>
      </c>
      <c r="J11" s="249">
        <f>SUM(J6:J10)</f>
        <v>338319</v>
      </c>
      <c r="K11" s="249">
        <f>SUM(K6:K10)</f>
        <v>4376</v>
      </c>
      <c r="L11" s="251">
        <f>IFERROR(K11/J11,"-")</f>
        <v>0.012934538113437</v>
      </c>
      <c r="M11" s="252">
        <f>SUM(M6:M10)</f>
        <v>226</v>
      </c>
      <c r="N11" s="252">
        <f>SUM(N6:N10)</f>
        <v>1428</v>
      </c>
      <c r="O11" s="251">
        <f>IFERROR(M11/K11,"-")</f>
        <v>0.05164533820841</v>
      </c>
      <c r="P11" s="253">
        <f>IFERROR(G11/K11,"-")</f>
        <v>1627.8393510055</v>
      </c>
      <c r="Q11" s="254">
        <f>SUM(Q6:Q10)</f>
        <v>552</v>
      </c>
      <c r="R11" s="251">
        <f>IFERROR(Q11/K11,"-")</f>
        <v>0.12614259597806</v>
      </c>
      <c r="S11" s="342">
        <f>SUM(S6:S10)</f>
        <v>26717320</v>
      </c>
      <c r="T11" s="342">
        <f>IFERROR(S11/K11,"-")</f>
        <v>6105.4204753199</v>
      </c>
      <c r="U11" s="342">
        <f>IFERROR(S11/Q11,"-")</f>
        <v>48400.942028986</v>
      </c>
      <c r="V11" s="342">
        <f>S11-G11</f>
        <v>19593895</v>
      </c>
      <c r="W11" s="255">
        <f>S11/G11</f>
        <v>3.7506283845201</v>
      </c>
      <c r="X11" s="256"/>
      <c r="Y11" s="257"/>
      <c r="Z11" s="257"/>
      <c r="AA11" s="257"/>
      <c r="AB11" s="257"/>
      <c r="AC11" s="257"/>
      <c r="AD11" s="257"/>
      <c r="AE11" s="257"/>
      <c r="AF11" s="257"/>
      <c r="AG11" s="257"/>
      <c r="AH11" s="257"/>
      <c r="AI11" s="257"/>
      <c r="AJ11" s="257"/>
      <c r="AK11" s="257"/>
      <c r="AL11" s="257"/>
      <c r="AM11" s="257"/>
      <c r="AN11" s="257"/>
      <c r="AO11" s="257"/>
      <c r="AP11" s="257"/>
      <c r="AQ11" s="257"/>
      <c r="AR11" s="257"/>
      <c r="AS11" s="257"/>
      <c r="AT11" s="257"/>
      <c r="AU11" s="257"/>
      <c r="AV11" s="257"/>
      <c r="AW11" s="257"/>
      <c r="AX11" s="257"/>
      <c r="AY11" s="257"/>
      <c r="AZ11" s="257"/>
      <c r="BA11" s="257"/>
      <c r="BB11" s="257"/>
      <c r="BC11" s="257"/>
      <c r="BD11" s="257"/>
      <c r="BE11" s="257"/>
      <c r="BF11" s="257"/>
      <c r="BG11" s="257"/>
      <c r="BH11" s="257"/>
      <c r="BI11" s="257"/>
      <c r="BJ11" s="257"/>
      <c r="BK11" s="257"/>
      <c r="BL11" s="257"/>
      <c r="BM11" s="257"/>
      <c r="BN11" s="257"/>
      <c r="BO11" s="257"/>
      <c r="BP11" s="257"/>
      <c r="BQ11" s="257"/>
      <c r="BR11" s="257"/>
      <c r="BS11" s="257"/>
      <c r="BT11" s="257"/>
      <c r="BU11" s="257"/>
      <c r="BV11" s="257"/>
      <c r="BW11" s="257"/>
      <c r="BX11" s="257"/>
      <c r="BY11" s="257"/>
      <c r="BZ11" s="257"/>
      <c r="CA11" s="257"/>
      <c r="CB11" s="257"/>
      <c r="CC11" s="257"/>
      <c r="CD11" s="257"/>
      <c r="CE11" s="257"/>
      <c r="CF11" s="257"/>
      <c r="CG11" s="257"/>
      <c r="CH11" s="257"/>
      <c r="CI11" s="257"/>
      <c r="CJ11" s="257"/>
      <c r="CK11" s="257"/>
      <c r="CL11" s="257"/>
      <c r="CM11" s="257"/>
      <c r="CN11" s="2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