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<sst xmlns="http://schemas.openxmlformats.org/spreadsheetml/2006/main" uniqueCount="200">
  <si>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</si>
  <si>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</si>
  <si>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</si>
  <si>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</si>
  <si>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</si>
  <si>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</si>
  <si>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</si>
  <si>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</si>
  <si>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</si>
  <si>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</si>
  <si>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</si>
  <si>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</si>
  <si>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</si>
  <si>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</si>
  <si>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</si>
  <si>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</si>
  <si>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</si>
  <si>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</si>
  <si>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</si>
  <si>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</si>
  <si>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</si>
  <si>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</si>
  <si>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</si>
  <si>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</si>
  <si>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</si>
  <si>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</si>
  <si>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</si>
  <si>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</si>
  <si>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</si>
  <si>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</si>
  <si>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</si>
  <si>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</si>
  <si>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</si>
  <si>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</si>
  <si>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</si>
  <si>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</si>
  <si>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</si>
  <si>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</si>
  <si>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</si>
  <si>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</si>
  <si>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</si>
  <si>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</si>
  <si>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</si>
  <si>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</si>
  <si>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</si>
  <si>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</si>
  <si>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</si>
  <si>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</si>
  <si>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</si>
  <si>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</si>
  <si>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</si>
  <si>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</si>
  <si>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</si>
  <si>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</si>
  <si>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</si>
  <si>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</si>
  <si>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</si>
  <si>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ic1955</t>
  </si>
  <si>
    <t>インターカラー</t>
  </si>
  <si>
    <t>デリヘル版3</t>
  </si>
  <si>
    <t>ドンドン出会える</t>
  </si>
  <si>
    <t>lp01</t>
  </si>
  <si>
    <t>スポニチ関東</t>
  </si>
  <si>
    <t>4C終面全5段</t>
  </si>
  <si>
    <t>11月07日(土)</t>
  </si>
  <si>
    <t>ic1956</t>
  </si>
  <si>
    <t>スポニチ関西</t>
  </si>
  <si>
    <t>ic1957</t>
  </si>
  <si>
    <t>スポニチ西部</t>
  </si>
  <si>
    <t>ic1958</t>
  </si>
  <si>
    <t>スポニチ北海道</t>
  </si>
  <si>
    <t>ic1959</t>
  </si>
  <si>
    <t>(空電共通)</t>
  </si>
  <si>
    <t>空電</t>
  </si>
  <si>
    <t>空電 (共通)</t>
  </si>
  <si>
    <t>ic1960</t>
  </si>
  <si>
    <t>デリヘル版</t>
  </si>
  <si>
    <t>もう50代の熟女だけど</t>
  </si>
  <si>
    <t>サンスポ関東</t>
  </si>
  <si>
    <t>11月08日(日)</t>
  </si>
  <si>
    <t>ic1961</t>
  </si>
  <si>
    <t>ic1962</t>
  </si>
  <si>
    <t>70歳までの出会いリクルート</t>
  </si>
  <si>
    <t>サンスポ関西</t>
  </si>
  <si>
    <t>全5段</t>
  </si>
  <si>
    <t>ic1963</t>
  </si>
  <si>
    <t>ic1964</t>
  </si>
  <si>
    <t>新書籍版</t>
  </si>
  <si>
    <t>逆指名祭り</t>
  </si>
  <si>
    <t>11月21日(土)</t>
  </si>
  <si>
    <t>ic1965</t>
  </si>
  <si>
    <t>ic1966</t>
  </si>
  <si>
    <t>スポーツ報知関東</t>
  </si>
  <si>
    <t>全5段つかみ4回</t>
  </si>
  <si>
    <t>ic1967</t>
  </si>
  <si>
    <t>誤発注版</t>
  </si>
  <si>
    <t>助けてください</t>
  </si>
  <si>
    <t>11月15日(日)</t>
  </si>
  <si>
    <t>ic1968</t>
  </si>
  <si>
    <t>11月22日(日)</t>
  </si>
  <si>
    <t>ic1969</t>
  </si>
  <si>
    <t>デリヘル版2</t>
  </si>
  <si>
    <t>何回誘われた俺、実は10人目</t>
  </si>
  <si>
    <t>11月28日(土)</t>
  </si>
  <si>
    <t>ic1970</t>
  </si>
  <si>
    <t>ic1971</t>
  </si>
  <si>
    <t>デイリースポーツ関西</t>
  </si>
  <si>
    <t>全5段・半5段段つかみ10段保証</t>
  </si>
  <si>
    <t>10段保証</t>
  </si>
  <si>
    <t>ic1972</t>
  </si>
  <si>
    <t>ic1973</t>
  </si>
  <si>
    <t>ic1974</t>
  </si>
  <si>
    <t>ic1975</t>
  </si>
  <si>
    <t>ic1976</t>
  </si>
  <si>
    <t>ic1977</t>
  </si>
  <si>
    <t>①求人風</t>
  </si>
  <si>
    <t>①もう５０代の熟女だけど</t>
  </si>
  <si>
    <t>半2段・半3段つかみ10段保証</t>
  </si>
  <si>
    <t>1～10日</t>
  </si>
  <si>
    <t>ic1978</t>
  </si>
  <si>
    <t>②旧デイリー風</t>
  </si>
  <si>
    <t>②女性が好きな私にとって神サイトです</t>
  </si>
  <si>
    <t>11～20日</t>
  </si>
  <si>
    <t>ic1979</t>
  </si>
  <si>
    <t>③胸の上広告版</t>
  </si>
  <si>
    <t>③70歳までの出会いリクルート</t>
  </si>
  <si>
    <t>21～31日</t>
  </si>
  <si>
    <t>ic1980</t>
  </si>
  <si>
    <t>ic1981</t>
  </si>
  <si>
    <t>ic1982</t>
  </si>
  <si>
    <t>ic1983</t>
  </si>
  <si>
    <t>ic1984</t>
  </si>
  <si>
    <t>ic1985</t>
  </si>
  <si>
    <t>ニッカン西部</t>
  </si>
  <si>
    <t>半2段つかみ20段保証</t>
  </si>
  <si>
    <t>ic1986</t>
  </si>
  <si>
    <t>ic1987</t>
  </si>
  <si>
    <t>ic1988</t>
  </si>
  <si>
    <t>ic1989</t>
  </si>
  <si>
    <t>11月13日(金)</t>
  </si>
  <si>
    <t>ic1990</t>
  </si>
  <si>
    <t>ic1991</t>
  </si>
  <si>
    <t>11月29日(日)</t>
  </si>
  <si>
    <t>ic1992</t>
  </si>
  <si>
    <t>ic1993</t>
  </si>
  <si>
    <t>11月05日(木)</t>
  </si>
  <si>
    <t>ic1994</t>
  </si>
  <si>
    <t>ic1995</t>
  </si>
  <si>
    <t>11月27日(金)</t>
  </si>
  <si>
    <t>ic1996</t>
  </si>
  <si>
    <t>ic1997</t>
  </si>
  <si>
    <t>九スポ</t>
  </si>
  <si>
    <t>記事枠</t>
  </si>
  <si>
    <t>11月01日(日)</t>
  </si>
  <si>
    <t>ic1998</t>
  </si>
  <si>
    <t>新聞 TOTAL</t>
  </si>
  <si>
    <t>●雑誌 広告</t>
  </si>
  <si>
    <t>ad674</t>
  </si>
  <si>
    <t>アドライヴ</t>
  </si>
  <si>
    <t>いろいろ</t>
  </si>
  <si>
    <t>企画枠高宮菜々子さんメインB</t>
  </si>
  <si>
    <t>実話カタログ企画</t>
  </si>
  <si>
    <t>企画枠</t>
  </si>
  <si>
    <t>ad675</t>
  </si>
  <si>
    <t>ad672</t>
  </si>
  <si>
    <t>日本ジャーナル出版</t>
  </si>
  <si>
    <t>1P記事_求む！中高年男性版_ヘスティア</t>
  </si>
  <si>
    <t>週刊実話増刊「実話ザ・タブー」</t>
  </si>
  <si>
    <t>表4</t>
  </si>
  <si>
    <t>11月25日(水)</t>
  </si>
  <si>
    <t>ad673</t>
  </si>
  <si>
    <t>ad676</t>
  </si>
  <si>
    <t>大洋図書</t>
  </si>
  <si>
    <t>2P_対談風原稿_ヘスティア</t>
  </si>
  <si>
    <t>別冊ラヴァーズ</t>
  </si>
  <si>
    <t>1C2P</t>
  </si>
  <si>
    <t>ad677</t>
  </si>
  <si>
    <t>雑誌 TOTAL</t>
  </si>
  <si>
    <t>●DVD 広告</t>
  </si>
  <si>
    <t>pa545</t>
  </si>
  <si>
    <t>楽楽出版</t>
  </si>
  <si>
    <t>DVD漫画きよし</t>
  </si>
  <si>
    <t>毎月売</t>
  </si>
  <si>
    <t>EXCITING MAX!SPECIAL</t>
  </si>
  <si>
    <t>DVD袋裏1C+DVDコンテンツ枠</t>
  </si>
  <si>
    <t>11月11日(水)</t>
  </si>
  <si>
    <t>pa546</t>
  </si>
  <si>
    <t>DVD TOTAL</t>
  </si>
  <si>
    <t>●リスティング 広告</t>
  </si>
  <si>
    <t>UA</t>
  </si>
  <si>
    <t>a_ydi</t>
  </si>
  <si>
    <t>ADIT</t>
  </si>
  <si>
    <t>SP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</si>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</sst>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2.3934285714286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49</v>
      </c>
      <c r="M6" s="79">
        <v>0</v>
      </c>
      <c r="N6" s="79">
        <v>245</v>
      </c>
      <c r="O6" s="88">
        <v>25</v>
      </c>
      <c r="P6" s="89">
        <v>0</v>
      </c>
      <c r="Q6" s="90">
        <f>O6+P6</f>
        <v>25</v>
      </c>
      <c r="R6" s="80">
        <f>IFERROR(Q6/N6,"-")</f>
        <v>0.10204081632653</v>
      </c>
      <c r="S6" s="79">
        <v>1</v>
      </c>
      <c r="T6" s="79">
        <v>6</v>
      </c>
      <c r="U6" s="80">
        <f>IFERROR(T6/(Q6),"-")</f>
        <v>0.24</v>
      </c>
      <c r="V6" s="81">
        <f>IFERROR(K6/SUM(Q6:Q10),"-")</f>
        <v>9210.5263157895</v>
      </c>
      <c r="W6" s="82">
        <v>4</v>
      </c>
      <c r="X6" s="80">
        <f>IF(Q6=0,"-",W6/Q6)</f>
        <v>0.16</v>
      </c>
      <c r="Y6" s="181">
        <v>478000</v>
      </c>
      <c r="Z6" s="182">
        <f>IFERROR(Y6/Q6,"-")</f>
        <v>19120</v>
      </c>
      <c r="AA6" s="182">
        <f>IFERROR(Y6/W6,"-")</f>
        <v>119500</v>
      </c>
      <c r="AB6" s="176">
        <f>SUM(Y6:Y10)-SUM(K6:K10)</f>
        <v>975400</v>
      </c>
      <c r="AC6" s="83">
        <f>SUM(Y6:Y10)/SUM(K6:K10)</f>
        <v>2.3934285714286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3</v>
      </c>
      <c r="AX6" s="104">
        <f>IF(Q6=0,"",IF(AW6=0,"",(AW6/Q6)))</f>
        <v>0.12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11</v>
      </c>
      <c r="BG6" s="110">
        <f>IF(Q6=0,"",IF(BF6=0,"",(BF6/Q6)))</f>
        <v>0.44</v>
      </c>
      <c r="BH6" s="109">
        <v>2</v>
      </c>
      <c r="BI6" s="111">
        <f>IFERROR(BH6/BF6,"-")</f>
        <v>0.18181818181818</v>
      </c>
      <c r="BJ6" s="112">
        <v>15000</v>
      </c>
      <c r="BK6" s="113">
        <f>IFERROR(BJ6/BF6,"-")</f>
        <v>1363.6363636364</v>
      </c>
      <c r="BL6" s="114">
        <v>1</v>
      </c>
      <c r="BM6" s="114"/>
      <c r="BN6" s="114">
        <v>1</v>
      </c>
      <c r="BO6" s="116">
        <v>8</v>
      </c>
      <c r="BP6" s="117">
        <f>IF(Q6=0,"",IF(BO6=0,"",(BO6/Q6)))</f>
        <v>0.32</v>
      </c>
      <c r="BQ6" s="118">
        <v>2</v>
      </c>
      <c r="BR6" s="119">
        <f>IFERROR(BQ6/BO6,"-")</f>
        <v>0.25</v>
      </c>
      <c r="BS6" s="120">
        <v>460000</v>
      </c>
      <c r="BT6" s="121">
        <f>IFERROR(BS6/BO6,"-")</f>
        <v>57500</v>
      </c>
      <c r="BU6" s="122"/>
      <c r="BV6" s="122">
        <v>1</v>
      </c>
      <c r="BW6" s="122">
        <v>1</v>
      </c>
      <c r="BX6" s="123">
        <v>2</v>
      </c>
      <c r="BY6" s="124">
        <f>IF(Q6=0,"",IF(BX6=0,"",(BX6/Q6)))</f>
        <v>0.08</v>
      </c>
      <c r="BZ6" s="125">
        <v>1</v>
      </c>
      <c r="CA6" s="126">
        <f>IFERROR(BZ6/BX6,"-")</f>
        <v>0.5</v>
      </c>
      <c r="CB6" s="127">
        <v>3000</v>
      </c>
      <c r="CC6" s="128">
        <f>IFERROR(CB6/BX6,"-")</f>
        <v>1500</v>
      </c>
      <c r="CD6" s="129">
        <v>1</v>
      </c>
      <c r="CE6" s="129"/>
      <c r="CF6" s="129"/>
      <c r="CG6" s="130">
        <v>1</v>
      </c>
      <c r="CH6" s="131">
        <f>IF(Q6=0,"",IF(CG6=0,"",(CG6/Q6)))</f>
        <v>0.04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4</v>
      </c>
      <c r="CQ6" s="138">
        <v>478000</v>
      </c>
      <c r="CR6" s="138">
        <v>450000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43</v>
      </c>
      <c r="M7" s="79">
        <v>0</v>
      </c>
      <c r="N7" s="79">
        <v>225</v>
      </c>
      <c r="O7" s="88">
        <v>20</v>
      </c>
      <c r="P7" s="89">
        <v>0</v>
      </c>
      <c r="Q7" s="90">
        <f>O7+P7</f>
        <v>20</v>
      </c>
      <c r="R7" s="80">
        <f>IFERROR(Q7/N7,"-")</f>
        <v>0.088888888888889</v>
      </c>
      <c r="S7" s="79">
        <v>1</v>
      </c>
      <c r="T7" s="79">
        <v>4</v>
      </c>
      <c r="U7" s="80">
        <f>IFERROR(T7/(Q7),"-")</f>
        <v>0.2</v>
      </c>
      <c r="V7" s="81"/>
      <c r="W7" s="82">
        <v>2</v>
      </c>
      <c r="X7" s="80">
        <f>IF(Q7=0,"-",W7/Q7)</f>
        <v>0.1</v>
      </c>
      <c r="Y7" s="181">
        <v>116000</v>
      </c>
      <c r="Z7" s="182">
        <f>IFERROR(Y7/Q7,"-")</f>
        <v>5800</v>
      </c>
      <c r="AA7" s="182">
        <f>IFERROR(Y7/W7,"-")</f>
        <v>58000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0.15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0.25</v>
      </c>
      <c r="BZ7" s="125">
        <v>2</v>
      </c>
      <c r="CA7" s="126">
        <f>IFERROR(BZ7/BX7,"-")</f>
        <v>0.4</v>
      </c>
      <c r="CB7" s="127">
        <v>16000</v>
      </c>
      <c r="CC7" s="128">
        <f>IFERROR(CB7/BX7,"-")</f>
        <v>3200</v>
      </c>
      <c r="CD7" s="129"/>
      <c r="CE7" s="129">
        <v>2</v>
      </c>
      <c r="CF7" s="129"/>
      <c r="CG7" s="130">
        <v>1</v>
      </c>
      <c r="CH7" s="131">
        <f>IF(Q7=0,"",IF(CG7=0,"",(CG7/Q7)))</f>
        <v>0.05</v>
      </c>
      <c r="CI7" s="132">
        <v>1</v>
      </c>
      <c r="CJ7" s="133">
        <f>IFERROR(CI7/CG7,"-")</f>
        <v>1</v>
      </c>
      <c r="CK7" s="134">
        <v>101000</v>
      </c>
      <c r="CL7" s="135">
        <f>IFERROR(CK7/CG7,"-")</f>
        <v>101000</v>
      </c>
      <c r="CM7" s="136"/>
      <c r="CN7" s="136"/>
      <c r="CO7" s="136">
        <v>1</v>
      </c>
      <c r="CP7" s="137">
        <v>2</v>
      </c>
      <c r="CQ7" s="138">
        <v>116000</v>
      </c>
      <c r="CR7" s="138">
        <v>101000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11</v>
      </c>
      <c r="M8" s="79">
        <v>0</v>
      </c>
      <c r="N8" s="79">
        <v>69</v>
      </c>
      <c r="O8" s="88">
        <v>3</v>
      </c>
      <c r="P8" s="89">
        <v>0</v>
      </c>
      <c r="Q8" s="90">
        <f>O8+P8</f>
        <v>3</v>
      </c>
      <c r="R8" s="80">
        <f>IFERROR(Q8/N8,"-")</f>
        <v>0.043478260869565</v>
      </c>
      <c r="S8" s="79">
        <v>1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0.33333333333333</v>
      </c>
      <c r="Y8" s="181">
        <v>24000</v>
      </c>
      <c r="Z8" s="182">
        <f>IFERROR(Y8/Q8,"-")</f>
        <v>8000</v>
      </c>
      <c r="AA8" s="182">
        <f>IFERROR(Y8/W8,"-")</f>
        <v>24000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0.33333333333333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0.66666666666667</v>
      </c>
      <c r="BQ8" s="118">
        <v>1</v>
      </c>
      <c r="BR8" s="119">
        <f>IFERROR(BQ8/BO8,"-")</f>
        <v>0.5</v>
      </c>
      <c r="BS8" s="120">
        <v>24000</v>
      </c>
      <c r="BT8" s="121">
        <f>IFERROR(BS8/BO8,"-")</f>
        <v>12000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24000</v>
      </c>
      <c r="CR8" s="138">
        <v>24000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10</v>
      </c>
      <c r="M9" s="79">
        <v>0</v>
      </c>
      <c r="N9" s="79">
        <v>56</v>
      </c>
      <c r="O9" s="88">
        <v>4</v>
      </c>
      <c r="P9" s="89">
        <v>0</v>
      </c>
      <c r="Q9" s="90">
        <f>O9+P9</f>
        <v>4</v>
      </c>
      <c r="R9" s="80">
        <f>IFERROR(Q9/N9,"-")</f>
        <v>0.071428571428571</v>
      </c>
      <c r="S9" s="79">
        <v>0</v>
      </c>
      <c r="T9" s="79">
        <v>2</v>
      </c>
      <c r="U9" s="80">
        <f>IFERROR(T9/(Q9),"-")</f>
        <v>0.5</v>
      </c>
      <c r="V9" s="81"/>
      <c r="W9" s="82">
        <v>2</v>
      </c>
      <c r="X9" s="80">
        <f>IF(Q9=0,"-",W9/Q9)</f>
        <v>0.5</v>
      </c>
      <c r="Y9" s="181">
        <v>122000</v>
      </c>
      <c r="Z9" s="182">
        <f>IFERROR(Y9/Q9,"-")</f>
        <v>30500</v>
      </c>
      <c r="AA9" s="182">
        <f>IFERROR(Y9/W9,"-")</f>
        <v>61000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0.5</v>
      </c>
      <c r="BH9" s="109">
        <v>1</v>
      </c>
      <c r="BI9" s="111">
        <f>IFERROR(BH9/BF9,"-")</f>
        <v>0.5</v>
      </c>
      <c r="BJ9" s="112">
        <v>12000</v>
      </c>
      <c r="BK9" s="113">
        <f>IFERROR(BJ9/BF9,"-")</f>
        <v>6000</v>
      </c>
      <c r="BL9" s="114"/>
      <c r="BM9" s="114"/>
      <c r="BN9" s="114">
        <v>1</v>
      </c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>
        <v>1</v>
      </c>
      <c r="CA9" s="126">
        <f>IFERROR(BZ9/BX9,"-")</f>
        <v>1</v>
      </c>
      <c r="CB9" s="127">
        <v>110000</v>
      </c>
      <c r="CC9" s="128">
        <f>IFERROR(CB9/BX9,"-")</f>
        <v>110000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122000</v>
      </c>
      <c r="CR9" s="138">
        <v>110000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168</v>
      </c>
      <c r="M10" s="79">
        <v>134</v>
      </c>
      <c r="N10" s="79">
        <v>54</v>
      </c>
      <c r="O10" s="88">
        <v>24</v>
      </c>
      <c r="P10" s="89">
        <v>0</v>
      </c>
      <c r="Q10" s="90">
        <f>O10+P10</f>
        <v>24</v>
      </c>
      <c r="R10" s="80">
        <f>IFERROR(Q10/N10,"-")</f>
        <v>0.44444444444444</v>
      </c>
      <c r="S10" s="79">
        <v>4</v>
      </c>
      <c r="T10" s="79">
        <v>3</v>
      </c>
      <c r="U10" s="80">
        <f>IFERROR(T10/(Q10),"-")</f>
        <v>0.125</v>
      </c>
      <c r="V10" s="81"/>
      <c r="W10" s="82">
        <v>4</v>
      </c>
      <c r="X10" s="80">
        <f>IF(Q10=0,"-",W10/Q10)</f>
        <v>0.16666666666667</v>
      </c>
      <c r="Y10" s="181">
        <v>935400</v>
      </c>
      <c r="Z10" s="182">
        <f>IFERROR(Y10/Q10,"-")</f>
        <v>38975</v>
      </c>
      <c r="AA10" s="182">
        <f>IFERROR(Y10/W10,"-")</f>
        <v>233850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0.083333333333333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0.16666666666667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10</v>
      </c>
      <c r="BP10" s="117">
        <f>IF(Q10=0,"",IF(BO10=0,"",(BO10/Q10)))</f>
        <v>0.41666666666667</v>
      </c>
      <c r="BQ10" s="118">
        <v>4</v>
      </c>
      <c r="BR10" s="119">
        <f>IFERROR(BQ10/BO10,"-")</f>
        <v>0.4</v>
      </c>
      <c r="BS10" s="120">
        <v>46000</v>
      </c>
      <c r="BT10" s="121">
        <f>IFERROR(BS10/BO10,"-")</f>
        <v>4600</v>
      </c>
      <c r="BU10" s="122">
        <v>2</v>
      </c>
      <c r="BV10" s="122">
        <v>1</v>
      </c>
      <c r="BW10" s="122">
        <v>1</v>
      </c>
      <c r="BX10" s="123">
        <v>6</v>
      </c>
      <c r="BY10" s="124">
        <f>IF(Q10=0,"",IF(BX10=0,"",(BX10/Q10)))</f>
        <v>0.25</v>
      </c>
      <c r="BZ10" s="125">
        <v>1</v>
      </c>
      <c r="CA10" s="126">
        <f>IFERROR(BZ10/BX10,"-")</f>
        <v>0.16666666666667</v>
      </c>
      <c r="CB10" s="127">
        <v>8000</v>
      </c>
      <c r="CC10" s="128">
        <f>IFERROR(CB10/BX10,"-")</f>
        <v>1333.3333333333</v>
      </c>
      <c r="CD10" s="129"/>
      <c r="CE10" s="129">
        <v>1</v>
      </c>
      <c r="CF10" s="129"/>
      <c r="CG10" s="130">
        <v>2</v>
      </c>
      <c r="CH10" s="131">
        <f>IF(Q10=0,"",IF(CG10=0,"",(CG10/Q10)))</f>
        <v>0.083333333333333</v>
      </c>
      <c r="CI10" s="132">
        <v>1</v>
      </c>
      <c r="CJ10" s="133">
        <f>IFERROR(CI10/CG10,"-")</f>
        <v>0.5</v>
      </c>
      <c r="CK10" s="134">
        <v>881400</v>
      </c>
      <c r="CL10" s="135">
        <f>IFERROR(CK10/CG10,"-")</f>
        <v>440700</v>
      </c>
      <c r="CM10" s="136"/>
      <c r="CN10" s="136"/>
      <c r="CO10" s="136">
        <v>1</v>
      </c>
      <c r="CP10" s="137">
        <v>4</v>
      </c>
      <c r="CQ10" s="138">
        <v>935400</v>
      </c>
      <c r="CR10" s="138">
        <v>881400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0.71754385964912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63</v>
      </c>
      <c r="J11" s="186" t="s">
        <v>79</v>
      </c>
      <c r="K11" s="176">
        <v>570000</v>
      </c>
      <c r="L11" s="79">
        <v>21</v>
      </c>
      <c r="M11" s="79">
        <v>0</v>
      </c>
      <c r="N11" s="79">
        <v>81</v>
      </c>
      <c r="O11" s="88">
        <v>8</v>
      </c>
      <c r="P11" s="89">
        <v>0</v>
      </c>
      <c r="Q11" s="90">
        <f>O11+P11</f>
        <v>8</v>
      </c>
      <c r="R11" s="80">
        <f>IFERROR(Q11/N11,"-")</f>
        <v>0.098765432098765</v>
      </c>
      <c r="S11" s="79">
        <v>0</v>
      </c>
      <c r="T11" s="79">
        <v>0</v>
      </c>
      <c r="U11" s="80">
        <f>IFERROR(T11/(Q11),"-")</f>
        <v>0</v>
      </c>
      <c r="V11" s="81">
        <f>IFERROR(K11/SUM(Q11:Q16),"-")</f>
        <v>12127.659574468</v>
      </c>
      <c r="W11" s="82">
        <v>1</v>
      </c>
      <c r="X11" s="80">
        <f>IF(Q11=0,"-",W11/Q11)</f>
        <v>0.125</v>
      </c>
      <c r="Y11" s="181">
        <v>23000</v>
      </c>
      <c r="Z11" s="182">
        <f>IFERROR(Y11/Q11,"-")</f>
        <v>2875</v>
      </c>
      <c r="AA11" s="182">
        <f>IFERROR(Y11/W11,"-")</f>
        <v>23000</v>
      </c>
      <c r="AB11" s="176">
        <f>SUM(Y11:Y16)-SUM(K11:K16)</f>
        <v>-161000</v>
      </c>
      <c r="AC11" s="83">
        <f>SUM(Y11:Y16)/SUM(K11:K16)</f>
        <v>0.71754385964912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0.5</v>
      </c>
      <c r="BQ11" s="118">
        <v>1</v>
      </c>
      <c r="BR11" s="119">
        <f>IFERROR(BQ11/BO11,"-")</f>
        <v>0.25</v>
      </c>
      <c r="BS11" s="120">
        <v>23000</v>
      </c>
      <c r="BT11" s="121">
        <f>IFERROR(BS11/BO11,"-")</f>
        <v>5750</v>
      </c>
      <c r="BU11" s="122"/>
      <c r="BV11" s="122"/>
      <c r="BW11" s="122">
        <v>1</v>
      </c>
      <c r="BX11" s="123">
        <v>3</v>
      </c>
      <c r="BY11" s="124">
        <f>IF(Q11=0,"",IF(BX11=0,"",(BX11/Q11)))</f>
        <v>0.375</v>
      </c>
      <c r="BZ11" s="125">
        <v>1</v>
      </c>
      <c r="CA11" s="126">
        <f>IFERROR(BZ11/BX11,"-")</f>
        <v>0.33333333333333</v>
      </c>
      <c r="CB11" s="127">
        <v>5000</v>
      </c>
      <c r="CC11" s="128">
        <f>IFERROR(CB11/BX11,"-")</f>
        <v>1666.6666666667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23000</v>
      </c>
      <c r="CR11" s="138">
        <v>23000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57</v>
      </c>
      <c r="M12" s="79">
        <v>39</v>
      </c>
      <c r="N12" s="79">
        <v>17</v>
      </c>
      <c r="O12" s="88">
        <v>6</v>
      </c>
      <c r="P12" s="89">
        <v>0</v>
      </c>
      <c r="Q12" s="90">
        <f>O12+P12</f>
        <v>6</v>
      </c>
      <c r="R12" s="80">
        <f>IFERROR(Q12/N12,"-")</f>
        <v>0.35294117647059</v>
      </c>
      <c r="S12" s="79">
        <v>3</v>
      </c>
      <c r="T12" s="79">
        <v>1</v>
      </c>
      <c r="U12" s="80">
        <f>IFERROR(T12/(Q12),"-")</f>
        <v>0.16666666666667</v>
      </c>
      <c r="V12" s="81"/>
      <c r="W12" s="82">
        <v>3</v>
      </c>
      <c r="X12" s="80">
        <f>IF(Q12=0,"-",W12/Q12)</f>
        <v>0.5</v>
      </c>
      <c r="Y12" s="181">
        <v>298000</v>
      </c>
      <c r="Z12" s="182">
        <f>IFERROR(Y12/Q12,"-")</f>
        <v>49666.666666667</v>
      </c>
      <c r="AA12" s="182">
        <f>IFERROR(Y12/W12,"-")</f>
        <v>99333.333333333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4</v>
      </c>
      <c r="BY12" s="124">
        <f>IF(Q12=0,"",IF(BX12=0,"",(BX12/Q12)))</f>
        <v>0.66666666666667</v>
      </c>
      <c r="BZ12" s="125">
        <v>3</v>
      </c>
      <c r="CA12" s="126">
        <f>IFERROR(BZ12/BX12,"-")</f>
        <v>0.75</v>
      </c>
      <c r="CB12" s="127">
        <v>298000</v>
      </c>
      <c r="CC12" s="128">
        <f>IFERROR(CB12/BX12,"-")</f>
        <v>74500</v>
      </c>
      <c r="CD12" s="129"/>
      <c r="CE12" s="129"/>
      <c r="CF12" s="129">
        <v>3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298000</v>
      </c>
      <c r="CR12" s="138">
        <v>269000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81</v>
      </c>
      <c r="C13" s="184" t="s">
        <v>58</v>
      </c>
      <c r="D13" s="184"/>
      <c r="E13" s="184" t="s">
        <v>59</v>
      </c>
      <c r="F13" s="184" t="s">
        <v>82</v>
      </c>
      <c r="G13" s="184" t="s">
        <v>61</v>
      </c>
      <c r="H13" s="87" t="s">
        <v>83</v>
      </c>
      <c r="I13" s="87" t="s">
        <v>84</v>
      </c>
      <c r="J13" s="186" t="s">
        <v>79</v>
      </c>
      <c r="K13" s="176"/>
      <c r="L13" s="79">
        <v>26</v>
      </c>
      <c r="M13" s="79">
        <v>0</v>
      </c>
      <c r="N13" s="79">
        <v>129</v>
      </c>
      <c r="O13" s="88">
        <v>15</v>
      </c>
      <c r="P13" s="89">
        <v>0</v>
      </c>
      <c r="Q13" s="90">
        <f>O13+P13</f>
        <v>15</v>
      </c>
      <c r="R13" s="80">
        <f>IFERROR(Q13/N13,"-")</f>
        <v>0.11627906976744</v>
      </c>
      <c r="S13" s="79">
        <v>1</v>
      </c>
      <c r="T13" s="79">
        <v>1</v>
      </c>
      <c r="U13" s="80">
        <f>IFERROR(T13/(Q13),"-")</f>
        <v>0.066666666666667</v>
      </c>
      <c r="V13" s="81"/>
      <c r="W13" s="82">
        <v>2</v>
      </c>
      <c r="X13" s="80">
        <f>IF(Q13=0,"-",W13/Q13)</f>
        <v>0.13333333333333</v>
      </c>
      <c r="Y13" s="181">
        <v>25000</v>
      </c>
      <c r="Z13" s="182">
        <f>IFERROR(Y13/Q13,"-")</f>
        <v>1666.6666666667</v>
      </c>
      <c r="AA13" s="182">
        <f>IFERROR(Y13/W13,"-")</f>
        <v>12500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4</v>
      </c>
      <c r="BG13" s="110">
        <f>IF(Q13=0,"",IF(BF13=0,"",(BF13/Q13)))</f>
        <v>0.26666666666667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6</v>
      </c>
      <c r="BP13" s="117">
        <f>IF(Q13=0,"",IF(BO13=0,"",(BO13/Q13)))</f>
        <v>0.4</v>
      </c>
      <c r="BQ13" s="118">
        <v>1</v>
      </c>
      <c r="BR13" s="119">
        <f>IFERROR(BQ13/BO13,"-")</f>
        <v>0.16666666666667</v>
      </c>
      <c r="BS13" s="120">
        <v>3000</v>
      </c>
      <c r="BT13" s="121">
        <f>IFERROR(BS13/BO13,"-")</f>
        <v>500</v>
      </c>
      <c r="BU13" s="122">
        <v>1</v>
      </c>
      <c r="BV13" s="122"/>
      <c r="BW13" s="122"/>
      <c r="BX13" s="123">
        <v>3</v>
      </c>
      <c r="BY13" s="124">
        <f>IF(Q13=0,"",IF(BX13=0,"",(BX13/Q13)))</f>
        <v>0.2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0.13333333333333</v>
      </c>
      <c r="CI13" s="132">
        <v>1</v>
      </c>
      <c r="CJ13" s="133">
        <f>IFERROR(CI13/CG13,"-")</f>
        <v>0.5</v>
      </c>
      <c r="CK13" s="134">
        <v>22000</v>
      </c>
      <c r="CL13" s="135">
        <f>IFERROR(CK13/CG13,"-")</f>
        <v>11000</v>
      </c>
      <c r="CM13" s="136"/>
      <c r="CN13" s="136"/>
      <c r="CO13" s="136">
        <v>1</v>
      </c>
      <c r="CP13" s="137">
        <v>2</v>
      </c>
      <c r="CQ13" s="138">
        <v>25000</v>
      </c>
      <c r="CR13" s="138">
        <v>22000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59</v>
      </c>
      <c r="F14" s="184" t="s">
        <v>82</v>
      </c>
      <c r="G14" s="184" t="s">
        <v>73</v>
      </c>
      <c r="H14" s="87"/>
      <c r="I14" s="87"/>
      <c r="J14" s="87"/>
      <c r="K14" s="176"/>
      <c r="L14" s="79">
        <v>61</v>
      </c>
      <c r="M14" s="79">
        <v>46</v>
      </c>
      <c r="N14" s="79">
        <v>14</v>
      </c>
      <c r="O14" s="88">
        <v>11</v>
      </c>
      <c r="P14" s="89">
        <v>0</v>
      </c>
      <c r="Q14" s="90">
        <f>O14+P14</f>
        <v>11</v>
      </c>
      <c r="R14" s="80">
        <f>IFERROR(Q14/N14,"-")</f>
        <v>0.78571428571429</v>
      </c>
      <c r="S14" s="79">
        <v>3</v>
      </c>
      <c r="T14" s="79">
        <v>1</v>
      </c>
      <c r="U14" s="80">
        <f>IFERROR(T14/(Q14),"-")</f>
        <v>0.090909090909091</v>
      </c>
      <c r="V14" s="81"/>
      <c r="W14" s="82">
        <v>0</v>
      </c>
      <c r="X14" s="80">
        <f>IF(Q14=0,"-",W14/Q14)</f>
        <v>0</v>
      </c>
      <c r="Y14" s="181">
        <v>3000</v>
      </c>
      <c r="Z14" s="182">
        <f>IFERROR(Y14/Q14,"-")</f>
        <v>272.72727272727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0.090909090909091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0.36363636363636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5</v>
      </c>
      <c r="BY14" s="124">
        <f>IF(Q14=0,"",IF(BX14=0,"",(BX14/Q14)))</f>
        <v>0.45454545454545</v>
      </c>
      <c r="BZ14" s="125">
        <v>3</v>
      </c>
      <c r="CA14" s="126">
        <f>IFERROR(BZ14/BX14,"-")</f>
        <v>0.6</v>
      </c>
      <c r="CB14" s="127">
        <v>22000</v>
      </c>
      <c r="CC14" s="128">
        <f>IFERROR(CB14/BX14,"-")</f>
        <v>4400</v>
      </c>
      <c r="CD14" s="129">
        <v>2</v>
      </c>
      <c r="CE14" s="129"/>
      <c r="CF14" s="129">
        <v>1</v>
      </c>
      <c r="CG14" s="130">
        <v>1</v>
      </c>
      <c r="CH14" s="131">
        <f>IF(Q14=0,"",IF(CG14=0,"",(CG14/Q14)))</f>
        <v>0.090909090909091</v>
      </c>
      <c r="CI14" s="132">
        <v>1</v>
      </c>
      <c r="CJ14" s="133">
        <f>IFERROR(CI14/CG14,"-")</f>
        <v>1</v>
      </c>
      <c r="CK14" s="134">
        <v>80000</v>
      </c>
      <c r="CL14" s="135">
        <f>IFERROR(CK14/CG14,"-")</f>
        <v>80000</v>
      </c>
      <c r="CM14" s="136"/>
      <c r="CN14" s="136"/>
      <c r="CO14" s="136">
        <v>1</v>
      </c>
      <c r="CP14" s="137">
        <v>0</v>
      </c>
      <c r="CQ14" s="138">
        <v>3000</v>
      </c>
      <c r="CR14" s="138">
        <v>80000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83</v>
      </c>
      <c r="I15" s="87" t="s">
        <v>84</v>
      </c>
      <c r="J15" s="185" t="s">
        <v>89</v>
      </c>
      <c r="K15" s="176"/>
      <c r="L15" s="79">
        <v>6</v>
      </c>
      <c r="M15" s="79">
        <v>0</v>
      </c>
      <c r="N15" s="79">
        <v>39</v>
      </c>
      <c r="O15" s="88">
        <v>2</v>
      </c>
      <c r="P15" s="89">
        <v>0</v>
      </c>
      <c r="Q15" s="90">
        <f>O15+P15</f>
        <v>2</v>
      </c>
      <c r="R15" s="80">
        <f>IFERROR(Q15/N15,"-")</f>
        <v>0.051282051282051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0.5</v>
      </c>
      <c r="Y15" s="181">
        <v>12000</v>
      </c>
      <c r="Z15" s="182">
        <f>IFERROR(Y15/Q15,"-")</f>
        <v>6000</v>
      </c>
      <c r="AA15" s="182">
        <f>IFERROR(Y15/W15,"-")</f>
        <v>12000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2</v>
      </c>
      <c r="BY15" s="124">
        <f>IF(Q15=0,"",IF(BX15=0,"",(BX15/Q15)))</f>
        <v>1</v>
      </c>
      <c r="BZ15" s="125">
        <v>1</v>
      </c>
      <c r="CA15" s="126">
        <f>IFERROR(BZ15/BX15,"-")</f>
        <v>0.5</v>
      </c>
      <c r="CB15" s="127">
        <v>12000</v>
      </c>
      <c r="CC15" s="128">
        <f>IFERROR(CB15/BX15,"-")</f>
        <v>6000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12000</v>
      </c>
      <c r="CR15" s="138">
        <v>12000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87</v>
      </c>
      <c r="F16" s="184" t="s">
        <v>88</v>
      </c>
      <c r="G16" s="184" t="s">
        <v>73</v>
      </c>
      <c r="H16" s="87"/>
      <c r="I16" s="87"/>
      <c r="J16" s="87"/>
      <c r="K16" s="176"/>
      <c r="L16" s="79">
        <v>18</v>
      </c>
      <c r="M16" s="79">
        <v>16</v>
      </c>
      <c r="N16" s="79">
        <v>8</v>
      </c>
      <c r="O16" s="88">
        <v>5</v>
      </c>
      <c r="P16" s="89">
        <v>0</v>
      </c>
      <c r="Q16" s="90">
        <f>O16+P16</f>
        <v>5</v>
      </c>
      <c r="R16" s="80">
        <f>IFERROR(Q16/N16,"-")</f>
        <v>0.625</v>
      </c>
      <c r="S16" s="79">
        <v>2</v>
      </c>
      <c r="T16" s="79">
        <v>0</v>
      </c>
      <c r="U16" s="80">
        <f>IFERROR(T16/(Q16),"-")</f>
        <v>0</v>
      </c>
      <c r="V16" s="81"/>
      <c r="W16" s="82">
        <v>2</v>
      </c>
      <c r="X16" s="80">
        <f>IF(Q16=0,"-",W16/Q16)</f>
        <v>0.4</v>
      </c>
      <c r="Y16" s="181">
        <v>48000</v>
      </c>
      <c r="Z16" s="182">
        <f>IFERROR(Y16/Q16,"-")</f>
        <v>9600</v>
      </c>
      <c r="AA16" s="182">
        <f>IFERROR(Y16/W16,"-")</f>
        <v>24000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0.2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4</v>
      </c>
      <c r="BY16" s="124">
        <f>IF(Q16=0,"",IF(BX16=0,"",(BX16/Q16)))</f>
        <v>0.8</v>
      </c>
      <c r="BZ16" s="125">
        <v>2</v>
      </c>
      <c r="CA16" s="126">
        <f>IFERROR(BZ16/BX16,"-")</f>
        <v>0.5</v>
      </c>
      <c r="CB16" s="127">
        <v>48000</v>
      </c>
      <c r="CC16" s="128">
        <f>IFERROR(CB16/BX16,"-")</f>
        <v>12000</v>
      </c>
      <c r="CD16" s="129">
        <v>1</v>
      </c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48000</v>
      </c>
      <c r="CR16" s="138">
        <v>45000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2.0307692307692</v>
      </c>
      <c r="B17" s="184" t="s">
        <v>91</v>
      </c>
      <c r="C17" s="184" t="s">
        <v>58</v>
      </c>
      <c r="D17" s="184"/>
      <c r="E17" s="184" t="s">
        <v>59</v>
      </c>
      <c r="F17" s="184" t="s">
        <v>82</v>
      </c>
      <c r="G17" s="184" t="s">
        <v>61</v>
      </c>
      <c r="H17" s="87" t="s">
        <v>92</v>
      </c>
      <c r="I17" s="87" t="s">
        <v>93</v>
      </c>
      <c r="J17" s="185" t="s">
        <v>64</v>
      </c>
      <c r="K17" s="176">
        <v>520000</v>
      </c>
      <c r="L17" s="79">
        <v>35</v>
      </c>
      <c r="M17" s="79">
        <v>0</v>
      </c>
      <c r="N17" s="79">
        <v>162</v>
      </c>
      <c r="O17" s="88">
        <v>18</v>
      </c>
      <c r="P17" s="89">
        <v>0</v>
      </c>
      <c r="Q17" s="90">
        <f>O17+P17</f>
        <v>18</v>
      </c>
      <c r="R17" s="80">
        <f>IFERROR(Q17/N17,"-")</f>
        <v>0.11111111111111</v>
      </c>
      <c r="S17" s="79">
        <v>1</v>
      </c>
      <c r="T17" s="79">
        <v>3</v>
      </c>
      <c r="U17" s="80">
        <f>IFERROR(T17/(Q17),"-")</f>
        <v>0.16666666666667</v>
      </c>
      <c r="V17" s="81">
        <f>IFERROR(K17/SUM(Q17:Q21),"-")</f>
        <v>9811.320754717</v>
      </c>
      <c r="W17" s="82">
        <v>1</v>
      </c>
      <c r="X17" s="80">
        <f>IF(Q17=0,"-",W17/Q17)</f>
        <v>0.055555555555556</v>
      </c>
      <c r="Y17" s="181">
        <v>20000</v>
      </c>
      <c r="Z17" s="182">
        <f>IFERROR(Y17/Q17,"-")</f>
        <v>1111.1111111111</v>
      </c>
      <c r="AA17" s="182">
        <f>IFERROR(Y17/W17,"-")</f>
        <v>20000</v>
      </c>
      <c r="AB17" s="176">
        <f>SUM(Y17:Y21)-SUM(K17:K21)</f>
        <v>536000</v>
      </c>
      <c r="AC17" s="83">
        <f>SUM(Y17:Y21)/SUM(K17:K21)</f>
        <v>2.0307692307692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0.055555555555556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0.055555555555556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6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4</v>
      </c>
      <c r="BP17" s="117">
        <f>IF(Q17=0,"",IF(BO17=0,"",(BO17/Q17)))</f>
        <v>0.22222222222222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6</v>
      </c>
      <c r="BY17" s="124">
        <f>IF(Q17=0,"",IF(BX17=0,"",(BX17/Q17)))</f>
        <v>0.33333333333333</v>
      </c>
      <c r="BZ17" s="125">
        <v>1</v>
      </c>
      <c r="CA17" s="126">
        <f>IFERROR(BZ17/BX17,"-")</f>
        <v>0.16666666666667</v>
      </c>
      <c r="CB17" s="127">
        <v>20000</v>
      </c>
      <c r="CC17" s="128">
        <f>IFERROR(CB17/BX17,"-")</f>
        <v>3333.3333333333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20000</v>
      </c>
      <c r="CR17" s="138">
        <v>20000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94</v>
      </c>
      <c r="C18" s="184" t="s">
        <v>58</v>
      </c>
      <c r="D18" s="184"/>
      <c r="E18" s="184" t="s">
        <v>95</v>
      </c>
      <c r="F18" s="184" t="s">
        <v>96</v>
      </c>
      <c r="G18" s="184" t="s">
        <v>61</v>
      </c>
      <c r="H18" s="87" t="s">
        <v>92</v>
      </c>
      <c r="I18" s="87" t="s">
        <v>93</v>
      </c>
      <c r="J18" s="186" t="s">
        <v>97</v>
      </c>
      <c r="K18" s="176"/>
      <c r="L18" s="79">
        <v>17</v>
      </c>
      <c r="M18" s="79">
        <v>0</v>
      </c>
      <c r="N18" s="79">
        <v>39</v>
      </c>
      <c r="O18" s="88">
        <v>3</v>
      </c>
      <c r="P18" s="89">
        <v>0</v>
      </c>
      <c r="Q18" s="90">
        <f>O18+P18</f>
        <v>3</v>
      </c>
      <c r="R18" s="80">
        <f>IFERROR(Q18/N18,"-")</f>
        <v>0.076923076923077</v>
      </c>
      <c r="S18" s="79">
        <v>0</v>
      </c>
      <c r="T18" s="79">
        <v>0</v>
      </c>
      <c r="U18" s="80">
        <f>IFERROR(T18/(Q18),"-")</f>
        <v>0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0.66666666666667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0.33333333333333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87</v>
      </c>
      <c r="F19" s="184" t="s">
        <v>88</v>
      </c>
      <c r="G19" s="184" t="s">
        <v>61</v>
      </c>
      <c r="H19" s="87" t="s">
        <v>92</v>
      </c>
      <c r="I19" s="87" t="s">
        <v>93</v>
      </c>
      <c r="J19" s="186" t="s">
        <v>99</v>
      </c>
      <c r="K19" s="176"/>
      <c r="L19" s="79">
        <v>0</v>
      </c>
      <c r="M19" s="79">
        <v>0</v>
      </c>
      <c r="N19" s="79">
        <v>2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101</v>
      </c>
      <c r="F20" s="184" t="s">
        <v>102</v>
      </c>
      <c r="G20" s="184" t="s">
        <v>61</v>
      </c>
      <c r="H20" s="87" t="s">
        <v>92</v>
      </c>
      <c r="I20" s="87" t="s">
        <v>93</v>
      </c>
      <c r="J20" s="185" t="s">
        <v>103</v>
      </c>
      <c r="K20" s="176"/>
      <c r="L20" s="79">
        <v>20</v>
      </c>
      <c r="M20" s="79">
        <v>0</v>
      </c>
      <c r="N20" s="79">
        <v>87</v>
      </c>
      <c r="O20" s="88">
        <v>8</v>
      </c>
      <c r="P20" s="89">
        <v>0</v>
      </c>
      <c r="Q20" s="90">
        <f>O20+P20</f>
        <v>8</v>
      </c>
      <c r="R20" s="80">
        <f>IFERROR(Q20/N20,"-")</f>
        <v>0.091954022988506</v>
      </c>
      <c r="S20" s="79">
        <v>2</v>
      </c>
      <c r="T20" s="79">
        <v>2</v>
      </c>
      <c r="U20" s="80">
        <f>IFERROR(T20/(Q20),"-")</f>
        <v>0.25</v>
      </c>
      <c r="V20" s="81"/>
      <c r="W20" s="82">
        <v>4</v>
      </c>
      <c r="X20" s="80">
        <f>IF(Q20=0,"-",W20/Q20)</f>
        <v>0.5</v>
      </c>
      <c r="Y20" s="181">
        <v>497000</v>
      </c>
      <c r="Z20" s="182">
        <f>IFERROR(Y20/Q20,"-")</f>
        <v>62125</v>
      </c>
      <c r="AA20" s="182">
        <f>IFERROR(Y20/W20,"-")</f>
        <v>124250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2</v>
      </c>
      <c r="AO20" s="98">
        <f>IF(Q20=0,"",IF(AN20=0,"",(AN20/Q20)))</f>
        <v>0.25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</v>
      </c>
      <c r="AX20" s="104">
        <f>IF(Q20=0,"",IF(AW20=0,"",(AW20/Q20)))</f>
        <v>0.125</v>
      </c>
      <c r="AY20" s="103">
        <v>1</v>
      </c>
      <c r="AZ20" s="105">
        <f>IFERROR(AY20/AW20,"-")</f>
        <v>1</v>
      </c>
      <c r="BA20" s="106">
        <v>13000</v>
      </c>
      <c r="BB20" s="107">
        <f>IFERROR(BA20/AW20,"-")</f>
        <v>13000</v>
      </c>
      <c r="BC20" s="108"/>
      <c r="BD20" s="108"/>
      <c r="BE20" s="108">
        <v>1</v>
      </c>
      <c r="BF20" s="109">
        <v>1</v>
      </c>
      <c r="BG20" s="110">
        <f>IF(Q20=0,"",IF(BF20=0,"",(BF20/Q20)))</f>
        <v>0.125</v>
      </c>
      <c r="BH20" s="109">
        <v>1</v>
      </c>
      <c r="BI20" s="111">
        <f>IFERROR(BH20/BF20,"-")</f>
        <v>1</v>
      </c>
      <c r="BJ20" s="112">
        <v>3000</v>
      </c>
      <c r="BK20" s="113">
        <f>IFERROR(BJ20/BF20,"-")</f>
        <v>3000</v>
      </c>
      <c r="BL20" s="114">
        <v>1</v>
      </c>
      <c r="BM20" s="114"/>
      <c r="BN20" s="114"/>
      <c r="BO20" s="116">
        <v>4</v>
      </c>
      <c r="BP20" s="117">
        <f>IF(Q20=0,"",IF(BO20=0,"",(BO20/Q20)))</f>
        <v>0.5</v>
      </c>
      <c r="BQ20" s="118">
        <v>2</v>
      </c>
      <c r="BR20" s="119">
        <f>IFERROR(BQ20/BO20,"-")</f>
        <v>0.5</v>
      </c>
      <c r="BS20" s="120">
        <v>481000</v>
      </c>
      <c r="BT20" s="121">
        <f>IFERROR(BS20/BO20,"-")</f>
        <v>120250</v>
      </c>
      <c r="BU20" s="122"/>
      <c r="BV20" s="122"/>
      <c r="BW20" s="122">
        <v>2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4</v>
      </c>
      <c r="CQ20" s="138">
        <v>497000</v>
      </c>
      <c r="CR20" s="138">
        <v>360000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104</v>
      </c>
      <c r="C21" s="184" t="s">
        <v>58</v>
      </c>
      <c r="D21" s="184"/>
      <c r="E21" s="184" t="s">
        <v>72</v>
      </c>
      <c r="F21" s="184" t="s">
        <v>72</v>
      </c>
      <c r="G21" s="184" t="s">
        <v>73</v>
      </c>
      <c r="H21" s="87" t="s">
        <v>74</v>
      </c>
      <c r="I21" s="87"/>
      <c r="J21" s="87"/>
      <c r="K21" s="176"/>
      <c r="L21" s="79">
        <v>162</v>
      </c>
      <c r="M21" s="79">
        <v>98</v>
      </c>
      <c r="N21" s="79">
        <v>37</v>
      </c>
      <c r="O21" s="88">
        <v>24</v>
      </c>
      <c r="P21" s="89">
        <v>0</v>
      </c>
      <c r="Q21" s="90">
        <f>O21+P21</f>
        <v>24</v>
      </c>
      <c r="R21" s="80">
        <f>IFERROR(Q21/N21,"-")</f>
        <v>0.64864864864865</v>
      </c>
      <c r="S21" s="79">
        <v>3</v>
      </c>
      <c r="T21" s="79">
        <v>3</v>
      </c>
      <c r="U21" s="80">
        <f>IFERROR(T21/(Q21),"-")</f>
        <v>0.125</v>
      </c>
      <c r="V21" s="81"/>
      <c r="W21" s="82">
        <v>6</v>
      </c>
      <c r="X21" s="80">
        <f>IF(Q21=0,"-",W21/Q21)</f>
        <v>0.25</v>
      </c>
      <c r="Y21" s="181">
        <v>539000</v>
      </c>
      <c r="Z21" s="182">
        <f>IFERROR(Y21/Q21,"-")</f>
        <v>22458.333333333</v>
      </c>
      <c r="AA21" s="182">
        <f>IFERROR(Y21/W21,"-")</f>
        <v>89833.333333333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0.041666666666667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5</v>
      </c>
      <c r="BG21" s="110">
        <f>IF(Q21=0,"",IF(BF21=0,"",(BF21/Q21)))</f>
        <v>0.20833333333333</v>
      </c>
      <c r="BH21" s="109">
        <v>2</v>
      </c>
      <c r="BI21" s="111">
        <f>IFERROR(BH21/BF21,"-")</f>
        <v>0.4</v>
      </c>
      <c r="BJ21" s="112">
        <v>55000</v>
      </c>
      <c r="BK21" s="113">
        <f>IFERROR(BJ21/BF21,"-")</f>
        <v>11000</v>
      </c>
      <c r="BL21" s="114">
        <v>1</v>
      </c>
      <c r="BM21" s="114"/>
      <c r="BN21" s="114">
        <v>1</v>
      </c>
      <c r="BO21" s="116">
        <v>8</v>
      </c>
      <c r="BP21" s="117">
        <f>IF(Q21=0,"",IF(BO21=0,"",(BO21/Q21)))</f>
        <v>0.33333333333333</v>
      </c>
      <c r="BQ21" s="118">
        <v>3</v>
      </c>
      <c r="BR21" s="119">
        <f>IFERROR(BQ21/BO21,"-")</f>
        <v>0.375</v>
      </c>
      <c r="BS21" s="120">
        <v>121000</v>
      </c>
      <c r="BT21" s="121">
        <f>IFERROR(BS21/BO21,"-")</f>
        <v>15125</v>
      </c>
      <c r="BU21" s="122"/>
      <c r="BV21" s="122"/>
      <c r="BW21" s="122">
        <v>3</v>
      </c>
      <c r="BX21" s="123">
        <v>7</v>
      </c>
      <c r="BY21" s="124">
        <f>IF(Q21=0,"",IF(BX21=0,"",(BX21/Q21)))</f>
        <v>0.29166666666667</v>
      </c>
      <c r="BZ21" s="125">
        <v>1</v>
      </c>
      <c r="CA21" s="126">
        <f>IFERROR(BZ21/BX21,"-")</f>
        <v>0.14285714285714</v>
      </c>
      <c r="CB21" s="127">
        <v>384000</v>
      </c>
      <c r="CC21" s="128">
        <f>IFERROR(CB21/BX21,"-")</f>
        <v>54857.142857143</v>
      </c>
      <c r="CD21" s="129"/>
      <c r="CE21" s="129"/>
      <c r="CF21" s="129">
        <v>1</v>
      </c>
      <c r="CG21" s="130">
        <v>3</v>
      </c>
      <c r="CH21" s="131">
        <f>IF(Q21=0,"",IF(CG21=0,"",(CG21/Q21)))</f>
        <v>0.125</v>
      </c>
      <c r="CI21" s="132">
        <v>1</v>
      </c>
      <c r="CJ21" s="133">
        <f>IFERROR(CI21/CG21,"-")</f>
        <v>0.33333333333333</v>
      </c>
      <c r="CK21" s="134">
        <v>5000</v>
      </c>
      <c r="CL21" s="135">
        <f>IFERROR(CK21/CG21,"-")</f>
        <v>1666.6666666667</v>
      </c>
      <c r="CM21" s="136">
        <v>1</v>
      </c>
      <c r="CN21" s="136"/>
      <c r="CO21" s="136"/>
      <c r="CP21" s="137">
        <v>6</v>
      </c>
      <c r="CQ21" s="138">
        <v>539000</v>
      </c>
      <c r="CR21" s="138">
        <v>384000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0.88325</v>
      </c>
      <c r="B22" s="184" t="s">
        <v>105</v>
      </c>
      <c r="C22" s="184" t="s">
        <v>58</v>
      </c>
      <c r="D22" s="184"/>
      <c r="E22" s="184" t="s">
        <v>59</v>
      </c>
      <c r="F22" s="184" t="s">
        <v>82</v>
      </c>
      <c r="G22" s="184" t="s">
        <v>61</v>
      </c>
      <c r="H22" s="87" t="s">
        <v>106</v>
      </c>
      <c r="I22" s="87" t="s">
        <v>107</v>
      </c>
      <c r="J22" s="87" t="s">
        <v>108</v>
      </c>
      <c r="K22" s="176">
        <v>200000</v>
      </c>
      <c r="L22" s="79">
        <v>16</v>
      </c>
      <c r="M22" s="79">
        <v>0</v>
      </c>
      <c r="N22" s="79">
        <v>143</v>
      </c>
      <c r="O22" s="88">
        <v>7</v>
      </c>
      <c r="P22" s="89">
        <v>0</v>
      </c>
      <c r="Q22" s="90">
        <f>O22+P22</f>
        <v>7</v>
      </c>
      <c r="R22" s="80">
        <f>IFERROR(Q22/N22,"-")</f>
        <v>0.048951048951049</v>
      </c>
      <c r="S22" s="79">
        <v>1</v>
      </c>
      <c r="T22" s="79">
        <v>2</v>
      </c>
      <c r="U22" s="80">
        <f>IFERROR(T22/(Q22),"-")</f>
        <v>0.28571428571429</v>
      </c>
      <c r="V22" s="81">
        <f>IFERROR(K22/SUM(Q22:Q27),"-")</f>
        <v>5882.3529411765</v>
      </c>
      <c r="W22" s="82">
        <v>1</v>
      </c>
      <c r="X22" s="80">
        <f>IF(Q22=0,"-",W22/Q22)</f>
        <v>0.14285714285714</v>
      </c>
      <c r="Y22" s="181">
        <v>35000</v>
      </c>
      <c r="Z22" s="182">
        <f>IFERROR(Y22/Q22,"-")</f>
        <v>5000</v>
      </c>
      <c r="AA22" s="182">
        <f>IFERROR(Y22/W22,"-")</f>
        <v>35000</v>
      </c>
      <c r="AB22" s="176">
        <f>SUM(Y22:Y27)-SUM(K22:K27)</f>
        <v>-23350</v>
      </c>
      <c r="AC22" s="83">
        <f>SUM(Y22:Y27)/SUM(K22:K27)</f>
        <v>0.88325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0.14285714285714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2</v>
      </c>
      <c r="BG22" s="110">
        <f>IF(Q22=0,"",IF(BF22=0,"",(BF22/Q22)))</f>
        <v>0.28571428571429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0.28571428571429</v>
      </c>
      <c r="BQ22" s="118">
        <v>1</v>
      </c>
      <c r="BR22" s="119">
        <f>IFERROR(BQ22/BO22,"-")</f>
        <v>0.5</v>
      </c>
      <c r="BS22" s="120">
        <v>35000</v>
      </c>
      <c r="BT22" s="121">
        <f>IFERROR(BS22/BO22,"-")</f>
        <v>17500</v>
      </c>
      <c r="BU22" s="122"/>
      <c r="BV22" s="122"/>
      <c r="BW22" s="122">
        <v>1</v>
      </c>
      <c r="BX22" s="123">
        <v>2</v>
      </c>
      <c r="BY22" s="124">
        <f>IF(Q22=0,"",IF(BX22=0,"",(BX22/Q22)))</f>
        <v>0.28571428571429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35000</v>
      </c>
      <c r="CR22" s="138">
        <v>35000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95</v>
      </c>
      <c r="F23" s="184" t="s">
        <v>96</v>
      </c>
      <c r="G23" s="184" t="s">
        <v>61</v>
      </c>
      <c r="H23" s="87"/>
      <c r="I23" s="87" t="s">
        <v>107</v>
      </c>
      <c r="J23" s="87"/>
      <c r="K23" s="176"/>
      <c r="L23" s="79">
        <v>11</v>
      </c>
      <c r="M23" s="79">
        <v>0</v>
      </c>
      <c r="N23" s="79">
        <v>62</v>
      </c>
      <c r="O23" s="88">
        <v>5</v>
      </c>
      <c r="P23" s="89">
        <v>0</v>
      </c>
      <c r="Q23" s="90">
        <f>O23+P23</f>
        <v>5</v>
      </c>
      <c r="R23" s="80">
        <f>IFERROR(Q23/N23,"-")</f>
        <v>0.080645161290323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0.2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0.4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0.2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0.2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76</v>
      </c>
      <c r="F24" s="184" t="s">
        <v>77</v>
      </c>
      <c r="G24" s="184" t="s">
        <v>61</v>
      </c>
      <c r="H24" s="87"/>
      <c r="I24" s="87" t="s">
        <v>107</v>
      </c>
      <c r="J24" s="87"/>
      <c r="K24" s="176"/>
      <c r="L24" s="79">
        <v>4</v>
      </c>
      <c r="M24" s="79">
        <v>0</v>
      </c>
      <c r="N24" s="79">
        <v>41</v>
      </c>
      <c r="O24" s="88">
        <v>1</v>
      </c>
      <c r="P24" s="89">
        <v>0</v>
      </c>
      <c r="Q24" s="90">
        <f>O24+P24</f>
        <v>1</v>
      </c>
      <c r="R24" s="80">
        <f>IFERROR(Q24/N24,"-")</f>
        <v>0.024390243902439</v>
      </c>
      <c r="S24" s="79">
        <v>0</v>
      </c>
      <c r="T24" s="79">
        <v>1</v>
      </c>
      <c r="U24" s="80">
        <f>IFERROR(T24/(Q24),"-")</f>
        <v>1</v>
      </c>
      <c r="V24" s="81"/>
      <c r="W24" s="82">
        <v>1</v>
      </c>
      <c r="X24" s="80">
        <f>IF(Q24=0,"-",W24/Q24)</f>
        <v>1</v>
      </c>
      <c r="Y24" s="181">
        <v>20000</v>
      </c>
      <c r="Z24" s="182">
        <f>IFERROR(Y24/Q24,"-")</f>
        <v>20000</v>
      </c>
      <c r="AA24" s="182">
        <f>IFERROR(Y24/W24,"-")</f>
        <v>20000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1</v>
      </c>
      <c r="BZ24" s="125">
        <v>1</v>
      </c>
      <c r="CA24" s="126">
        <f>IFERROR(BZ24/BX24,"-")</f>
        <v>1</v>
      </c>
      <c r="CB24" s="127">
        <v>20000</v>
      </c>
      <c r="CC24" s="128">
        <f>IFERROR(CB24/BX24,"-")</f>
        <v>20000</v>
      </c>
      <c r="CD24" s="129"/>
      <c r="CE24" s="129">
        <v>1</v>
      </c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20000</v>
      </c>
      <c r="CR24" s="138">
        <v>20000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87</v>
      </c>
      <c r="F25" s="184" t="s">
        <v>88</v>
      </c>
      <c r="G25" s="184" t="s">
        <v>61</v>
      </c>
      <c r="H25" s="87"/>
      <c r="I25" s="87" t="s">
        <v>107</v>
      </c>
      <c r="J25" s="87"/>
      <c r="K25" s="176"/>
      <c r="L25" s="79">
        <v>3</v>
      </c>
      <c r="M25" s="79">
        <v>0</v>
      </c>
      <c r="N25" s="79">
        <v>22</v>
      </c>
      <c r="O25" s="88">
        <v>2</v>
      </c>
      <c r="P25" s="89">
        <v>0</v>
      </c>
      <c r="Q25" s="90">
        <f>O25+P25</f>
        <v>2</v>
      </c>
      <c r="R25" s="80">
        <f>IFERROR(Q25/N25,"-")</f>
        <v>0.090909090909091</v>
      </c>
      <c r="S25" s="79">
        <v>0</v>
      </c>
      <c r="T25" s="79">
        <v>1</v>
      </c>
      <c r="U25" s="80">
        <f>IFERROR(T25/(Q25),"-")</f>
        <v>0.5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1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112</v>
      </c>
      <c r="C26" s="184" t="s">
        <v>58</v>
      </c>
      <c r="D26" s="184"/>
      <c r="E26" s="184" t="s">
        <v>101</v>
      </c>
      <c r="F26" s="184" t="s">
        <v>102</v>
      </c>
      <c r="G26" s="184" t="s">
        <v>61</v>
      </c>
      <c r="H26" s="87"/>
      <c r="I26" s="87" t="s">
        <v>107</v>
      </c>
      <c r="J26" s="87"/>
      <c r="K26" s="176"/>
      <c r="L26" s="79">
        <v>2</v>
      </c>
      <c r="M26" s="79">
        <v>0</v>
      </c>
      <c r="N26" s="79">
        <v>30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113</v>
      </c>
      <c r="C27" s="184" t="s">
        <v>58</v>
      </c>
      <c r="D27" s="184"/>
      <c r="E27" s="184" t="s">
        <v>72</v>
      </c>
      <c r="F27" s="184" t="s">
        <v>72</v>
      </c>
      <c r="G27" s="184" t="s">
        <v>73</v>
      </c>
      <c r="H27" s="87"/>
      <c r="I27" s="87"/>
      <c r="J27" s="87"/>
      <c r="K27" s="176"/>
      <c r="L27" s="79">
        <v>242</v>
      </c>
      <c r="M27" s="79">
        <v>97</v>
      </c>
      <c r="N27" s="79">
        <v>28</v>
      </c>
      <c r="O27" s="88">
        <v>19</v>
      </c>
      <c r="P27" s="89">
        <v>0</v>
      </c>
      <c r="Q27" s="90">
        <f>O27+P27</f>
        <v>19</v>
      </c>
      <c r="R27" s="80">
        <f>IFERROR(Q27/N27,"-")</f>
        <v>0.67857142857143</v>
      </c>
      <c r="S27" s="79">
        <v>4</v>
      </c>
      <c r="T27" s="79">
        <v>2</v>
      </c>
      <c r="U27" s="80">
        <f>IFERROR(T27/(Q27),"-")</f>
        <v>0.10526315789474</v>
      </c>
      <c r="V27" s="81"/>
      <c r="W27" s="82">
        <v>8</v>
      </c>
      <c r="X27" s="80">
        <f>IF(Q27=0,"-",W27/Q27)</f>
        <v>0.42105263157895</v>
      </c>
      <c r="Y27" s="181">
        <v>121650</v>
      </c>
      <c r="Z27" s="182">
        <f>IFERROR(Y27/Q27,"-")</f>
        <v>6402.6315789474</v>
      </c>
      <c r="AA27" s="182">
        <f>IFERROR(Y27/W27,"-")</f>
        <v>15206.25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5</v>
      </c>
      <c r="BG27" s="110">
        <f>IF(Q27=0,"",IF(BF27=0,"",(BF27/Q27)))</f>
        <v>0.26315789473684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8</v>
      </c>
      <c r="BP27" s="117">
        <f>IF(Q27=0,"",IF(BO27=0,"",(BO27/Q27)))</f>
        <v>0.42105263157895</v>
      </c>
      <c r="BQ27" s="118">
        <v>5</v>
      </c>
      <c r="BR27" s="119">
        <f>IFERROR(BQ27/BO27,"-")</f>
        <v>0.625</v>
      </c>
      <c r="BS27" s="120">
        <v>107650</v>
      </c>
      <c r="BT27" s="121">
        <f>IFERROR(BS27/BO27,"-")</f>
        <v>13456.25</v>
      </c>
      <c r="BU27" s="122">
        <v>1</v>
      </c>
      <c r="BV27" s="122"/>
      <c r="BW27" s="122">
        <v>4</v>
      </c>
      <c r="BX27" s="123">
        <v>5</v>
      </c>
      <c r="BY27" s="124">
        <f>IF(Q27=0,"",IF(BX27=0,"",(BX27/Q27)))</f>
        <v>0.26315789473684</v>
      </c>
      <c r="BZ27" s="125">
        <v>4</v>
      </c>
      <c r="CA27" s="126">
        <f>IFERROR(BZ27/BX27,"-")</f>
        <v>0.8</v>
      </c>
      <c r="CB27" s="127">
        <v>17000</v>
      </c>
      <c r="CC27" s="128">
        <f>IFERROR(CB27/BX27,"-")</f>
        <v>3400</v>
      </c>
      <c r="CD27" s="129">
        <v>3</v>
      </c>
      <c r="CE27" s="129">
        <v>1</v>
      </c>
      <c r="CF27" s="129"/>
      <c r="CG27" s="130">
        <v>1</v>
      </c>
      <c r="CH27" s="131">
        <f>IF(Q27=0,"",IF(CG27=0,"",(CG27/Q27)))</f>
        <v>0.052631578947368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8</v>
      </c>
      <c r="CQ27" s="138">
        <v>121650</v>
      </c>
      <c r="CR27" s="138">
        <v>57000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2.3466666666667</v>
      </c>
      <c r="B28" s="184" t="s">
        <v>114</v>
      </c>
      <c r="C28" s="184" t="s">
        <v>58</v>
      </c>
      <c r="D28" s="184"/>
      <c r="E28" s="184" t="s">
        <v>115</v>
      </c>
      <c r="F28" s="184" t="s">
        <v>116</v>
      </c>
      <c r="G28" s="184" t="s">
        <v>61</v>
      </c>
      <c r="H28" s="87" t="s">
        <v>78</v>
      </c>
      <c r="I28" s="87" t="s">
        <v>117</v>
      </c>
      <c r="J28" s="87" t="s">
        <v>118</v>
      </c>
      <c r="K28" s="176">
        <v>375000</v>
      </c>
      <c r="L28" s="79">
        <v>0</v>
      </c>
      <c r="M28" s="79">
        <v>0</v>
      </c>
      <c r="N28" s="79">
        <v>38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>
        <f>IFERROR(K28/SUM(Q28:Q35),"-")</f>
        <v>10416.666666667</v>
      </c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>
        <f>SUM(Y28:Y35)-SUM(K28:K35)</f>
        <v>505000</v>
      </c>
      <c r="AC28" s="83">
        <f>SUM(Y28:Y35)/SUM(K28:K35)</f>
        <v>2.3466666666667</v>
      </c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 t="s">
        <v>120</v>
      </c>
      <c r="F29" s="184" t="s">
        <v>121</v>
      </c>
      <c r="G29" s="184" t="s">
        <v>61</v>
      </c>
      <c r="H29" s="87"/>
      <c r="I29" s="87" t="s">
        <v>117</v>
      </c>
      <c r="J29" s="87" t="s">
        <v>122</v>
      </c>
      <c r="K29" s="176"/>
      <c r="L29" s="79">
        <v>8</v>
      </c>
      <c r="M29" s="79">
        <v>0</v>
      </c>
      <c r="N29" s="79">
        <v>57</v>
      </c>
      <c r="O29" s="88">
        <v>3</v>
      </c>
      <c r="P29" s="89">
        <v>0</v>
      </c>
      <c r="Q29" s="90">
        <f>O29+P29</f>
        <v>3</v>
      </c>
      <c r="R29" s="80">
        <f>IFERROR(Q29/N29,"-")</f>
        <v>0.052631578947368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0.33333333333333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123</v>
      </c>
      <c r="C30" s="184" t="s">
        <v>58</v>
      </c>
      <c r="D30" s="184"/>
      <c r="E30" s="184" t="s">
        <v>124</v>
      </c>
      <c r="F30" s="184" t="s">
        <v>125</v>
      </c>
      <c r="G30" s="184" t="s">
        <v>61</v>
      </c>
      <c r="H30" s="87"/>
      <c r="I30" s="87" t="s">
        <v>117</v>
      </c>
      <c r="J30" s="87" t="s">
        <v>126</v>
      </c>
      <c r="K30" s="176"/>
      <c r="L30" s="79">
        <v>4</v>
      </c>
      <c r="M30" s="79">
        <v>0</v>
      </c>
      <c r="N30" s="79">
        <v>35</v>
      </c>
      <c r="O30" s="88">
        <v>1</v>
      </c>
      <c r="P30" s="89">
        <v>0</v>
      </c>
      <c r="Q30" s="90">
        <f>O30+P30</f>
        <v>1</v>
      </c>
      <c r="R30" s="80">
        <f>IFERROR(Q30/N30,"-")</f>
        <v>0.028571428571429</v>
      </c>
      <c r="S30" s="79">
        <v>0</v>
      </c>
      <c r="T30" s="79">
        <v>0</v>
      </c>
      <c r="U30" s="80">
        <f>IFERROR(T30/(Q30),"-")</f>
        <v>0</v>
      </c>
      <c r="V30" s="81"/>
      <c r="W30" s="82">
        <v>1</v>
      </c>
      <c r="X30" s="80">
        <f>IF(Q30=0,"-",W30/Q30)</f>
        <v>1</v>
      </c>
      <c r="Y30" s="181">
        <v>32000</v>
      </c>
      <c r="Z30" s="182">
        <f>IFERROR(Y30/Q30,"-")</f>
        <v>32000</v>
      </c>
      <c r="AA30" s="182">
        <f>IFERROR(Y30/W30,"-")</f>
        <v>32000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1</v>
      </c>
      <c r="BY30" s="124">
        <f>IF(Q30=0,"",IF(BX30=0,"",(BX30/Q30)))</f>
        <v>1</v>
      </c>
      <c r="BZ30" s="125">
        <v>1</v>
      </c>
      <c r="CA30" s="126">
        <f>IFERROR(BZ30/BX30,"-")</f>
        <v>1</v>
      </c>
      <c r="CB30" s="127">
        <v>32000</v>
      </c>
      <c r="CC30" s="128">
        <f>IFERROR(CB30/BX30,"-")</f>
        <v>32000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32000</v>
      </c>
      <c r="CR30" s="138">
        <v>32000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127</v>
      </c>
      <c r="C31" s="184" t="s">
        <v>58</v>
      </c>
      <c r="D31" s="184"/>
      <c r="E31" s="184" t="s">
        <v>72</v>
      </c>
      <c r="F31" s="184" t="s">
        <v>72</v>
      </c>
      <c r="G31" s="184" t="s">
        <v>73</v>
      </c>
      <c r="H31" s="87"/>
      <c r="I31" s="87"/>
      <c r="J31" s="87"/>
      <c r="K31" s="176"/>
      <c r="L31" s="79">
        <v>117</v>
      </c>
      <c r="M31" s="79">
        <v>71</v>
      </c>
      <c r="N31" s="79">
        <v>21</v>
      </c>
      <c r="O31" s="88">
        <v>16</v>
      </c>
      <c r="P31" s="89">
        <v>0</v>
      </c>
      <c r="Q31" s="90">
        <f>O31+P31</f>
        <v>16</v>
      </c>
      <c r="R31" s="80">
        <f>IFERROR(Q31/N31,"-")</f>
        <v>0.76190476190476</v>
      </c>
      <c r="S31" s="79">
        <v>6</v>
      </c>
      <c r="T31" s="79">
        <v>3</v>
      </c>
      <c r="U31" s="80">
        <f>IFERROR(T31/(Q31),"-")</f>
        <v>0.1875</v>
      </c>
      <c r="V31" s="81"/>
      <c r="W31" s="82">
        <v>5</v>
      </c>
      <c r="X31" s="80">
        <f>IF(Q31=0,"-",W31/Q31)</f>
        <v>0.3125</v>
      </c>
      <c r="Y31" s="181">
        <v>584000</v>
      </c>
      <c r="Z31" s="182">
        <f>IFERROR(Y31/Q31,"-")</f>
        <v>36500</v>
      </c>
      <c r="AA31" s="182">
        <f>IFERROR(Y31/W31,"-")</f>
        <v>116800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0.0625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5</v>
      </c>
      <c r="BP31" s="117">
        <f>IF(Q31=0,"",IF(BO31=0,"",(BO31/Q31)))</f>
        <v>0.3125</v>
      </c>
      <c r="BQ31" s="118">
        <v>2</v>
      </c>
      <c r="BR31" s="119">
        <f>IFERROR(BQ31/BO31,"-")</f>
        <v>0.4</v>
      </c>
      <c r="BS31" s="120">
        <v>90000</v>
      </c>
      <c r="BT31" s="121">
        <f>IFERROR(BS31/BO31,"-")</f>
        <v>18000</v>
      </c>
      <c r="BU31" s="122"/>
      <c r="BV31" s="122"/>
      <c r="BW31" s="122">
        <v>2</v>
      </c>
      <c r="BX31" s="123">
        <v>6</v>
      </c>
      <c r="BY31" s="124">
        <f>IF(Q31=0,"",IF(BX31=0,"",(BX31/Q31)))</f>
        <v>0.375</v>
      </c>
      <c r="BZ31" s="125">
        <v>3</v>
      </c>
      <c r="CA31" s="126">
        <f>IFERROR(BZ31/BX31,"-")</f>
        <v>0.5</v>
      </c>
      <c r="CB31" s="127">
        <v>370000</v>
      </c>
      <c r="CC31" s="128">
        <f>IFERROR(CB31/BX31,"-")</f>
        <v>61666.666666667</v>
      </c>
      <c r="CD31" s="129"/>
      <c r="CE31" s="129"/>
      <c r="CF31" s="129">
        <v>3</v>
      </c>
      <c r="CG31" s="130">
        <v>4</v>
      </c>
      <c r="CH31" s="131">
        <f>IF(Q31=0,"",IF(CG31=0,"",(CG31/Q31)))</f>
        <v>0.25</v>
      </c>
      <c r="CI31" s="132">
        <v>2</v>
      </c>
      <c r="CJ31" s="133">
        <f>IFERROR(CI31/CG31,"-")</f>
        <v>0.5</v>
      </c>
      <c r="CK31" s="134">
        <v>194000</v>
      </c>
      <c r="CL31" s="135">
        <f>IFERROR(CK31/CG31,"-")</f>
        <v>48500</v>
      </c>
      <c r="CM31" s="136"/>
      <c r="CN31" s="136"/>
      <c r="CO31" s="136">
        <v>2</v>
      </c>
      <c r="CP31" s="137">
        <v>5</v>
      </c>
      <c r="CQ31" s="138">
        <v>584000</v>
      </c>
      <c r="CR31" s="138">
        <v>280000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115</v>
      </c>
      <c r="F32" s="184" t="s">
        <v>116</v>
      </c>
      <c r="G32" s="184" t="s">
        <v>61</v>
      </c>
      <c r="H32" s="87" t="s">
        <v>83</v>
      </c>
      <c r="I32" s="87" t="s">
        <v>117</v>
      </c>
      <c r="J32" s="87" t="s">
        <v>118</v>
      </c>
      <c r="K32" s="176"/>
      <c r="L32" s="79">
        <v>6</v>
      </c>
      <c r="M32" s="79">
        <v>0</v>
      </c>
      <c r="N32" s="79">
        <v>23</v>
      </c>
      <c r="O32" s="88">
        <v>3</v>
      </c>
      <c r="P32" s="89">
        <v>0</v>
      </c>
      <c r="Q32" s="90">
        <f>O32+P32</f>
        <v>3</v>
      </c>
      <c r="R32" s="80">
        <f>IFERROR(Q32/N32,"-")</f>
        <v>0.1304347826087</v>
      </c>
      <c r="S32" s="79">
        <v>0</v>
      </c>
      <c r="T32" s="79">
        <v>1</v>
      </c>
      <c r="U32" s="80">
        <f>IFERROR(T32/(Q32),"-")</f>
        <v>0.33333333333333</v>
      </c>
      <c r="V32" s="81"/>
      <c r="W32" s="82">
        <v>1</v>
      </c>
      <c r="X32" s="80">
        <f>IF(Q32=0,"-",W32/Q32)</f>
        <v>0.33333333333333</v>
      </c>
      <c r="Y32" s="181">
        <v>12000</v>
      </c>
      <c r="Z32" s="182">
        <f>IFERROR(Y32/Q32,"-")</f>
        <v>4000</v>
      </c>
      <c r="AA32" s="182">
        <f>IFERROR(Y32/W32,"-")</f>
        <v>12000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2</v>
      </c>
      <c r="BP32" s="117">
        <f>IF(Q32=0,"",IF(BO32=0,"",(BO32/Q32)))</f>
        <v>0.66666666666667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0.33333333333333</v>
      </c>
      <c r="BZ32" s="125">
        <v>1</v>
      </c>
      <c r="CA32" s="126">
        <f>IFERROR(BZ32/BX32,"-")</f>
        <v>1</v>
      </c>
      <c r="CB32" s="127">
        <v>12000</v>
      </c>
      <c r="CC32" s="128">
        <f>IFERROR(CB32/BX32,"-")</f>
        <v>12000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12000</v>
      </c>
      <c r="CR32" s="138">
        <v>12000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120</v>
      </c>
      <c r="F33" s="184" t="s">
        <v>121</v>
      </c>
      <c r="G33" s="184" t="s">
        <v>61</v>
      </c>
      <c r="H33" s="87"/>
      <c r="I33" s="87" t="s">
        <v>117</v>
      </c>
      <c r="J33" s="87" t="s">
        <v>122</v>
      </c>
      <c r="K33" s="176"/>
      <c r="L33" s="79">
        <v>6</v>
      </c>
      <c r="M33" s="79">
        <v>0</v>
      </c>
      <c r="N33" s="79">
        <v>30</v>
      </c>
      <c r="O33" s="88">
        <v>2</v>
      </c>
      <c r="P33" s="89">
        <v>0</v>
      </c>
      <c r="Q33" s="90">
        <f>O33+P33</f>
        <v>2</v>
      </c>
      <c r="R33" s="80">
        <f>IFERROR(Q33/N33,"-")</f>
        <v>0.066666666666667</v>
      </c>
      <c r="S33" s="79">
        <v>1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1</v>
      </c>
      <c r="Y33" s="181">
        <v>67000</v>
      </c>
      <c r="Z33" s="182">
        <f>IFERROR(Y33/Q33,"-")</f>
        <v>33500</v>
      </c>
      <c r="AA33" s="182">
        <f>IFERROR(Y33/W33,"-")</f>
        <v>33500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0.5</v>
      </c>
      <c r="BH33" s="109">
        <v>1</v>
      </c>
      <c r="BI33" s="111">
        <f>IFERROR(BH33/BF33,"-")</f>
        <v>1</v>
      </c>
      <c r="BJ33" s="112">
        <v>5000</v>
      </c>
      <c r="BK33" s="113">
        <f>IFERROR(BJ33/BF33,"-")</f>
        <v>5000</v>
      </c>
      <c r="BL33" s="114">
        <v>1</v>
      </c>
      <c r="BM33" s="114"/>
      <c r="BN33" s="114"/>
      <c r="BO33" s="116">
        <v>1</v>
      </c>
      <c r="BP33" s="117">
        <f>IF(Q33=0,"",IF(BO33=0,"",(BO33/Q33)))</f>
        <v>0.5</v>
      </c>
      <c r="BQ33" s="118">
        <v>1</v>
      </c>
      <c r="BR33" s="119">
        <f>IFERROR(BQ33/BO33,"-")</f>
        <v>1</v>
      </c>
      <c r="BS33" s="120">
        <v>62000</v>
      </c>
      <c r="BT33" s="121">
        <f>IFERROR(BS33/BO33,"-")</f>
        <v>62000</v>
      </c>
      <c r="BU33" s="122"/>
      <c r="BV33" s="122"/>
      <c r="BW33" s="122">
        <v>1</v>
      </c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67000</v>
      </c>
      <c r="CR33" s="138">
        <v>62000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130</v>
      </c>
      <c r="C34" s="184" t="s">
        <v>58</v>
      </c>
      <c r="D34" s="184"/>
      <c r="E34" s="184" t="s">
        <v>124</v>
      </c>
      <c r="F34" s="184" t="s">
        <v>125</v>
      </c>
      <c r="G34" s="184" t="s">
        <v>61</v>
      </c>
      <c r="H34" s="87"/>
      <c r="I34" s="87" t="s">
        <v>117</v>
      </c>
      <c r="J34" s="87" t="s">
        <v>126</v>
      </c>
      <c r="K34" s="176"/>
      <c r="L34" s="79">
        <v>4</v>
      </c>
      <c r="M34" s="79">
        <v>0</v>
      </c>
      <c r="N34" s="79">
        <v>23</v>
      </c>
      <c r="O34" s="88">
        <v>1</v>
      </c>
      <c r="P34" s="89">
        <v>0</v>
      </c>
      <c r="Q34" s="90">
        <f>O34+P34</f>
        <v>1</v>
      </c>
      <c r="R34" s="80">
        <f>IFERROR(Q34/N34,"-")</f>
        <v>0.043478260869565</v>
      </c>
      <c r="S34" s="79">
        <v>0</v>
      </c>
      <c r="T34" s="79">
        <v>1</v>
      </c>
      <c r="U34" s="80">
        <f>IFERROR(T34/(Q34),"-")</f>
        <v>1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1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131</v>
      </c>
      <c r="C35" s="184" t="s">
        <v>58</v>
      </c>
      <c r="D35" s="184"/>
      <c r="E35" s="184" t="s">
        <v>72</v>
      </c>
      <c r="F35" s="184" t="s">
        <v>72</v>
      </c>
      <c r="G35" s="184" t="s">
        <v>73</v>
      </c>
      <c r="H35" s="87"/>
      <c r="I35" s="87"/>
      <c r="J35" s="87"/>
      <c r="K35" s="176"/>
      <c r="L35" s="79">
        <v>101</v>
      </c>
      <c r="M35" s="79">
        <v>44</v>
      </c>
      <c r="N35" s="79">
        <v>11</v>
      </c>
      <c r="O35" s="88">
        <v>10</v>
      </c>
      <c r="P35" s="89">
        <v>0</v>
      </c>
      <c r="Q35" s="90">
        <f>O35+P35</f>
        <v>10</v>
      </c>
      <c r="R35" s="80">
        <f>IFERROR(Q35/N35,"-")</f>
        <v>0.90909090909091</v>
      </c>
      <c r="S35" s="79">
        <v>3</v>
      </c>
      <c r="T35" s="79">
        <v>2</v>
      </c>
      <c r="U35" s="80">
        <f>IFERROR(T35/(Q35),"-")</f>
        <v>0.2</v>
      </c>
      <c r="V35" s="81"/>
      <c r="W35" s="82">
        <v>2</v>
      </c>
      <c r="X35" s="80">
        <f>IF(Q35=0,"-",W35/Q35)</f>
        <v>0.2</v>
      </c>
      <c r="Y35" s="181">
        <v>185000</v>
      </c>
      <c r="Z35" s="182">
        <f>IFERROR(Y35/Q35,"-")</f>
        <v>18500</v>
      </c>
      <c r="AA35" s="182">
        <f>IFERROR(Y35/W35,"-")</f>
        <v>92500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0.1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7</v>
      </c>
      <c r="BY35" s="124">
        <f>IF(Q35=0,"",IF(BX35=0,"",(BX35/Q35)))</f>
        <v>0.7</v>
      </c>
      <c r="BZ35" s="125">
        <v>3</v>
      </c>
      <c r="CA35" s="126">
        <f>IFERROR(BZ35/BX35,"-")</f>
        <v>0.42857142857143</v>
      </c>
      <c r="CB35" s="127">
        <v>190000</v>
      </c>
      <c r="CC35" s="128">
        <f>IFERROR(CB35/BX35,"-")</f>
        <v>27142.857142857</v>
      </c>
      <c r="CD35" s="129"/>
      <c r="CE35" s="129">
        <v>1</v>
      </c>
      <c r="CF35" s="129">
        <v>2</v>
      </c>
      <c r="CG35" s="130">
        <v>1</v>
      </c>
      <c r="CH35" s="131">
        <f>IF(Q35=0,"",IF(CG35=0,"",(CG35/Q35)))</f>
        <v>0.1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2</v>
      </c>
      <c r="CQ35" s="138">
        <v>185000</v>
      </c>
      <c r="CR35" s="138">
        <v>125000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2.665</v>
      </c>
      <c r="B36" s="184" t="s">
        <v>132</v>
      </c>
      <c r="C36" s="184" t="s">
        <v>58</v>
      </c>
      <c r="D36" s="184"/>
      <c r="E36" s="184" t="s">
        <v>115</v>
      </c>
      <c r="F36" s="184" t="s">
        <v>116</v>
      </c>
      <c r="G36" s="184" t="s">
        <v>61</v>
      </c>
      <c r="H36" s="87" t="s">
        <v>133</v>
      </c>
      <c r="I36" s="87" t="s">
        <v>134</v>
      </c>
      <c r="J36" s="87" t="s">
        <v>118</v>
      </c>
      <c r="K36" s="176">
        <v>200000</v>
      </c>
      <c r="L36" s="79">
        <v>15</v>
      </c>
      <c r="M36" s="79">
        <v>0</v>
      </c>
      <c r="N36" s="79">
        <v>79</v>
      </c>
      <c r="O36" s="88">
        <v>4</v>
      </c>
      <c r="P36" s="89">
        <v>0</v>
      </c>
      <c r="Q36" s="90">
        <f>O36+P36</f>
        <v>4</v>
      </c>
      <c r="R36" s="80">
        <f>IFERROR(Q36/N36,"-")</f>
        <v>0.050632911392405</v>
      </c>
      <c r="S36" s="79">
        <v>0</v>
      </c>
      <c r="T36" s="79">
        <v>2</v>
      </c>
      <c r="U36" s="80">
        <f>IFERROR(T36/(Q36),"-")</f>
        <v>0.5</v>
      </c>
      <c r="V36" s="81">
        <f>IFERROR(K36/SUM(Q36:Q39),"-")</f>
        <v>11764.705882353</v>
      </c>
      <c r="W36" s="82">
        <v>1</v>
      </c>
      <c r="X36" s="80">
        <f>IF(Q36=0,"-",W36/Q36)</f>
        <v>0.25</v>
      </c>
      <c r="Y36" s="181">
        <v>8000</v>
      </c>
      <c r="Z36" s="182">
        <f>IFERROR(Y36/Q36,"-")</f>
        <v>2000</v>
      </c>
      <c r="AA36" s="182">
        <f>IFERROR(Y36/W36,"-")</f>
        <v>8000</v>
      </c>
      <c r="AB36" s="176">
        <f>SUM(Y36:Y39)-SUM(K36:K39)</f>
        <v>333000</v>
      </c>
      <c r="AC36" s="83">
        <f>SUM(Y36:Y39)/SUM(K36:K39)</f>
        <v>2.665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0.25</v>
      </c>
      <c r="BH36" s="109">
        <v>1</v>
      </c>
      <c r="BI36" s="111">
        <f>IFERROR(BH36/BF36,"-")</f>
        <v>1</v>
      </c>
      <c r="BJ36" s="112">
        <v>3000</v>
      </c>
      <c r="BK36" s="113">
        <f>IFERROR(BJ36/BF36,"-")</f>
        <v>3000</v>
      </c>
      <c r="BL36" s="114">
        <v>1</v>
      </c>
      <c r="BM36" s="114"/>
      <c r="BN36" s="114"/>
      <c r="BO36" s="116">
        <v>1</v>
      </c>
      <c r="BP36" s="117">
        <f>IF(Q36=0,"",IF(BO36=0,"",(BO36/Q36)))</f>
        <v>0.25</v>
      </c>
      <c r="BQ36" s="118">
        <v>1</v>
      </c>
      <c r="BR36" s="119">
        <f>IFERROR(BQ36/BO36,"-")</f>
        <v>1</v>
      </c>
      <c r="BS36" s="120">
        <v>8000</v>
      </c>
      <c r="BT36" s="121">
        <f>IFERROR(BS36/BO36,"-")</f>
        <v>8000</v>
      </c>
      <c r="BU36" s="122"/>
      <c r="BV36" s="122">
        <v>1</v>
      </c>
      <c r="BW36" s="122"/>
      <c r="BX36" s="123">
        <v>2</v>
      </c>
      <c r="BY36" s="124">
        <f>IF(Q36=0,"",IF(BX36=0,"",(BX36/Q36)))</f>
        <v>0.5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8000</v>
      </c>
      <c r="CR36" s="138">
        <v>8000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135</v>
      </c>
      <c r="C37" s="184" t="s">
        <v>58</v>
      </c>
      <c r="D37" s="184"/>
      <c r="E37" s="184" t="s">
        <v>120</v>
      </c>
      <c r="F37" s="184" t="s">
        <v>121</v>
      </c>
      <c r="G37" s="184" t="s">
        <v>61</v>
      </c>
      <c r="H37" s="87"/>
      <c r="I37" s="87" t="s">
        <v>134</v>
      </c>
      <c r="J37" s="87" t="s">
        <v>122</v>
      </c>
      <c r="K37" s="176"/>
      <c r="L37" s="79">
        <v>8</v>
      </c>
      <c r="M37" s="79">
        <v>0</v>
      </c>
      <c r="N37" s="79">
        <v>22</v>
      </c>
      <c r="O37" s="88">
        <v>3</v>
      </c>
      <c r="P37" s="89">
        <v>0</v>
      </c>
      <c r="Q37" s="90">
        <f>O37+P37</f>
        <v>3</v>
      </c>
      <c r="R37" s="80">
        <f>IFERROR(Q37/N37,"-")</f>
        <v>0.13636363636364</v>
      </c>
      <c r="S37" s="79">
        <v>0</v>
      </c>
      <c r="T37" s="79">
        <v>3</v>
      </c>
      <c r="U37" s="80">
        <f>IFERROR(T37/(Q37),"-")</f>
        <v>1</v>
      </c>
      <c r="V37" s="81"/>
      <c r="W37" s="82">
        <v>1</v>
      </c>
      <c r="X37" s="80">
        <f>IF(Q37=0,"-",W37/Q37)</f>
        <v>0.33333333333333</v>
      </c>
      <c r="Y37" s="181">
        <v>16000</v>
      </c>
      <c r="Z37" s="182">
        <f>IFERROR(Y37/Q37,"-")</f>
        <v>5333.3333333333</v>
      </c>
      <c r="AA37" s="182">
        <f>IFERROR(Y37/W37,"-")</f>
        <v>16000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0.33333333333333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1</v>
      </c>
      <c r="BP37" s="117">
        <f>IF(Q37=0,"",IF(BO37=0,"",(BO37/Q37)))</f>
        <v>0.33333333333333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>
        <v>1</v>
      </c>
      <c r="CH37" s="131">
        <f>IF(Q37=0,"",IF(CG37=0,"",(CG37/Q37)))</f>
        <v>0.33333333333333</v>
      </c>
      <c r="CI37" s="132">
        <v>1</v>
      </c>
      <c r="CJ37" s="133">
        <f>IFERROR(CI37/CG37,"-")</f>
        <v>1</v>
      </c>
      <c r="CK37" s="134">
        <v>16000</v>
      </c>
      <c r="CL37" s="135">
        <f>IFERROR(CK37/CG37,"-")</f>
        <v>16000</v>
      </c>
      <c r="CM37" s="136"/>
      <c r="CN37" s="136"/>
      <c r="CO37" s="136">
        <v>1</v>
      </c>
      <c r="CP37" s="137">
        <v>1</v>
      </c>
      <c r="CQ37" s="138">
        <v>16000</v>
      </c>
      <c r="CR37" s="138">
        <v>16000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136</v>
      </c>
      <c r="C38" s="184" t="s">
        <v>58</v>
      </c>
      <c r="D38" s="184"/>
      <c r="E38" s="184" t="s">
        <v>124</v>
      </c>
      <c r="F38" s="184" t="s">
        <v>125</v>
      </c>
      <c r="G38" s="184" t="s">
        <v>61</v>
      </c>
      <c r="H38" s="87"/>
      <c r="I38" s="87" t="s">
        <v>134</v>
      </c>
      <c r="J38" s="87" t="s">
        <v>126</v>
      </c>
      <c r="K38" s="176"/>
      <c r="L38" s="79">
        <v>18</v>
      </c>
      <c r="M38" s="79">
        <v>0</v>
      </c>
      <c r="N38" s="79">
        <v>208</v>
      </c>
      <c r="O38" s="88">
        <v>2</v>
      </c>
      <c r="P38" s="89">
        <v>0</v>
      </c>
      <c r="Q38" s="90">
        <f>O38+P38</f>
        <v>2</v>
      </c>
      <c r="R38" s="80">
        <f>IFERROR(Q38/N38,"-")</f>
        <v>0.0096153846153846</v>
      </c>
      <c r="S38" s="79">
        <v>0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>
        <v>1</v>
      </c>
      <c r="BY38" s="124">
        <f>IF(Q38=0,"",IF(BX38=0,"",(BX38/Q38)))</f>
        <v>0.5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>
        <v>1</v>
      </c>
      <c r="CH38" s="131">
        <f>IF(Q38=0,"",IF(CG38=0,"",(CG38/Q38)))</f>
        <v>0.5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137</v>
      </c>
      <c r="C39" s="184" t="s">
        <v>58</v>
      </c>
      <c r="D39" s="184"/>
      <c r="E39" s="184" t="s">
        <v>72</v>
      </c>
      <c r="F39" s="184" t="s">
        <v>72</v>
      </c>
      <c r="G39" s="184" t="s">
        <v>73</v>
      </c>
      <c r="H39" s="87"/>
      <c r="I39" s="87"/>
      <c r="J39" s="87"/>
      <c r="K39" s="176"/>
      <c r="L39" s="79">
        <v>118</v>
      </c>
      <c r="M39" s="79">
        <v>49</v>
      </c>
      <c r="N39" s="79">
        <v>14</v>
      </c>
      <c r="O39" s="88">
        <v>8</v>
      </c>
      <c r="P39" s="89">
        <v>0</v>
      </c>
      <c r="Q39" s="90">
        <f>O39+P39</f>
        <v>8</v>
      </c>
      <c r="R39" s="80">
        <f>IFERROR(Q39/N39,"-")</f>
        <v>0.57142857142857</v>
      </c>
      <c r="S39" s="79">
        <v>2</v>
      </c>
      <c r="T39" s="79">
        <v>1</v>
      </c>
      <c r="U39" s="80">
        <f>IFERROR(T39/(Q39),"-")</f>
        <v>0.125</v>
      </c>
      <c r="V39" s="81"/>
      <c r="W39" s="82">
        <v>3</v>
      </c>
      <c r="X39" s="80">
        <f>IF(Q39=0,"-",W39/Q39)</f>
        <v>0.375</v>
      </c>
      <c r="Y39" s="181">
        <v>509000</v>
      </c>
      <c r="Z39" s="182">
        <f>IFERROR(Y39/Q39,"-")</f>
        <v>63625</v>
      </c>
      <c r="AA39" s="182">
        <f>IFERROR(Y39/W39,"-")</f>
        <v>169666.66666667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0.125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2</v>
      </c>
      <c r="BP39" s="117">
        <f>IF(Q39=0,"",IF(BO39=0,"",(BO39/Q39)))</f>
        <v>0.25</v>
      </c>
      <c r="BQ39" s="118">
        <v>1</v>
      </c>
      <c r="BR39" s="119">
        <f>IFERROR(BQ39/BO39,"-")</f>
        <v>0.5</v>
      </c>
      <c r="BS39" s="120">
        <v>20000</v>
      </c>
      <c r="BT39" s="121">
        <f>IFERROR(BS39/BO39,"-")</f>
        <v>10000</v>
      </c>
      <c r="BU39" s="122"/>
      <c r="BV39" s="122">
        <v>1</v>
      </c>
      <c r="BW39" s="122"/>
      <c r="BX39" s="123">
        <v>4</v>
      </c>
      <c r="BY39" s="124">
        <f>IF(Q39=0,"",IF(BX39=0,"",(BX39/Q39)))</f>
        <v>0.5</v>
      </c>
      <c r="BZ39" s="125">
        <v>2</v>
      </c>
      <c r="CA39" s="126">
        <f>IFERROR(BZ39/BX39,"-")</f>
        <v>0.5</v>
      </c>
      <c r="CB39" s="127">
        <v>489000</v>
      </c>
      <c r="CC39" s="128">
        <f>IFERROR(CB39/BX39,"-")</f>
        <v>122250</v>
      </c>
      <c r="CD39" s="129"/>
      <c r="CE39" s="129"/>
      <c r="CF39" s="129">
        <v>2</v>
      </c>
      <c r="CG39" s="130">
        <v>1</v>
      </c>
      <c r="CH39" s="131">
        <f>IF(Q39=0,"",IF(CG39=0,"",(CG39/Q39)))</f>
        <v>0.125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3</v>
      </c>
      <c r="CQ39" s="138">
        <v>509000</v>
      </c>
      <c r="CR39" s="138">
        <v>284000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0.10879166666667</v>
      </c>
      <c r="B40" s="184" t="s">
        <v>138</v>
      </c>
      <c r="C40" s="184" t="s">
        <v>58</v>
      </c>
      <c r="D40" s="184"/>
      <c r="E40" s="184" t="s">
        <v>101</v>
      </c>
      <c r="F40" s="184" t="s">
        <v>82</v>
      </c>
      <c r="G40" s="184" t="s">
        <v>61</v>
      </c>
      <c r="H40" s="87" t="s">
        <v>62</v>
      </c>
      <c r="I40" s="87" t="s">
        <v>84</v>
      </c>
      <c r="J40" s="87" t="s">
        <v>139</v>
      </c>
      <c r="K40" s="176">
        <v>120000</v>
      </c>
      <c r="L40" s="79">
        <v>12</v>
      </c>
      <c r="M40" s="79">
        <v>0</v>
      </c>
      <c r="N40" s="79">
        <v>32</v>
      </c>
      <c r="O40" s="88">
        <v>4</v>
      </c>
      <c r="P40" s="89">
        <v>1</v>
      </c>
      <c r="Q40" s="90">
        <f>O40+P40</f>
        <v>5</v>
      </c>
      <c r="R40" s="80">
        <f>IFERROR(Q40/N40,"-")</f>
        <v>0.15625</v>
      </c>
      <c r="S40" s="79">
        <v>0</v>
      </c>
      <c r="T40" s="79">
        <v>1</v>
      </c>
      <c r="U40" s="80">
        <f>IFERROR(T40/(Q40),"-")</f>
        <v>0.2</v>
      </c>
      <c r="V40" s="81">
        <f>IFERROR(K40/SUM(Q40:Q41),"-")</f>
        <v>10000</v>
      </c>
      <c r="W40" s="82">
        <v>0</v>
      </c>
      <c r="X40" s="80">
        <f>IF(Q40=0,"-",W40/Q40)</f>
        <v>0</v>
      </c>
      <c r="Y40" s="181">
        <v>55</v>
      </c>
      <c r="Z40" s="182">
        <f>IFERROR(Y40/Q40,"-")</f>
        <v>11</v>
      </c>
      <c r="AA40" s="182" t="str">
        <f>IFERROR(Y40/W40,"-")</f>
        <v>-</v>
      </c>
      <c r="AB40" s="176">
        <f>SUM(Y40:Y41)-SUM(K40:K41)</f>
        <v>-106945</v>
      </c>
      <c r="AC40" s="83">
        <f>SUM(Y40:Y41)/SUM(K40:K41)</f>
        <v>0.10879166666667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0.2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1</v>
      </c>
      <c r="BG40" s="110">
        <f>IF(Q40=0,"",IF(BF40=0,"",(BF40/Q40)))</f>
        <v>0.2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2</v>
      </c>
      <c r="BP40" s="117">
        <f>IF(Q40=0,"",IF(BO40=0,"",(BO40/Q40)))</f>
        <v>0.4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0.2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55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140</v>
      </c>
      <c r="C41" s="184" t="s">
        <v>58</v>
      </c>
      <c r="D41" s="184"/>
      <c r="E41" s="184" t="s">
        <v>101</v>
      </c>
      <c r="F41" s="184" t="s">
        <v>82</v>
      </c>
      <c r="G41" s="184" t="s">
        <v>73</v>
      </c>
      <c r="H41" s="87"/>
      <c r="I41" s="87"/>
      <c r="J41" s="87"/>
      <c r="K41" s="176"/>
      <c r="L41" s="79">
        <v>33</v>
      </c>
      <c r="M41" s="79">
        <v>22</v>
      </c>
      <c r="N41" s="79">
        <v>14</v>
      </c>
      <c r="O41" s="88">
        <v>7</v>
      </c>
      <c r="P41" s="89">
        <v>0</v>
      </c>
      <c r="Q41" s="90">
        <f>O41+P41</f>
        <v>7</v>
      </c>
      <c r="R41" s="80">
        <f>IFERROR(Q41/N41,"-")</f>
        <v>0.5</v>
      </c>
      <c r="S41" s="79">
        <v>1</v>
      </c>
      <c r="T41" s="79">
        <v>2</v>
      </c>
      <c r="U41" s="80">
        <f>IFERROR(T41/(Q41),"-")</f>
        <v>0.28571428571429</v>
      </c>
      <c r="V41" s="81"/>
      <c r="W41" s="82">
        <v>3</v>
      </c>
      <c r="X41" s="80">
        <f>IF(Q41=0,"-",W41/Q41)</f>
        <v>0.42857142857143</v>
      </c>
      <c r="Y41" s="181">
        <v>13000</v>
      </c>
      <c r="Z41" s="182">
        <f>IFERROR(Y41/Q41,"-")</f>
        <v>1857.1428571429</v>
      </c>
      <c r="AA41" s="182">
        <f>IFERROR(Y41/W41,"-")</f>
        <v>4333.3333333333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0.14285714285714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3</v>
      </c>
      <c r="BP41" s="117">
        <f>IF(Q41=0,"",IF(BO41=0,"",(BO41/Q41)))</f>
        <v>0.42857142857143</v>
      </c>
      <c r="BQ41" s="118">
        <v>3</v>
      </c>
      <c r="BR41" s="119">
        <f>IFERROR(BQ41/BO41,"-")</f>
        <v>1</v>
      </c>
      <c r="BS41" s="120">
        <v>13000</v>
      </c>
      <c r="BT41" s="121">
        <f>IFERROR(BS41/BO41,"-")</f>
        <v>4333.3333333333</v>
      </c>
      <c r="BU41" s="122">
        <v>3</v>
      </c>
      <c r="BV41" s="122"/>
      <c r="BW41" s="122"/>
      <c r="BX41" s="123">
        <v>3</v>
      </c>
      <c r="BY41" s="124">
        <f>IF(Q41=0,"",IF(BX41=0,"",(BX41/Q41)))</f>
        <v>0.42857142857143</v>
      </c>
      <c r="BZ41" s="125">
        <v>1</v>
      </c>
      <c r="CA41" s="126">
        <f>IFERROR(BZ41/BX41,"-")</f>
        <v>0.33333333333333</v>
      </c>
      <c r="CB41" s="127">
        <v>10000</v>
      </c>
      <c r="CC41" s="128">
        <f>IFERROR(CB41/BX41,"-")</f>
        <v>3333.3333333333</v>
      </c>
      <c r="CD41" s="129">
        <v>1</v>
      </c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3</v>
      </c>
      <c r="CQ41" s="138">
        <v>13000</v>
      </c>
      <c r="CR41" s="138">
        <v>10000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3.362</v>
      </c>
      <c r="B42" s="184" t="s">
        <v>141</v>
      </c>
      <c r="C42" s="184" t="s">
        <v>58</v>
      </c>
      <c r="D42" s="184"/>
      <c r="E42" s="184" t="s">
        <v>101</v>
      </c>
      <c r="F42" s="184" t="s">
        <v>102</v>
      </c>
      <c r="G42" s="184" t="s">
        <v>61</v>
      </c>
      <c r="H42" s="87" t="s">
        <v>66</v>
      </c>
      <c r="I42" s="87" t="s">
        <v>84</v>
      </c>
      <c r="J42" s="186" t="s">
        <v>142</v>
      </c>
      <c r="K42" s="176">
        <v>150000</v>
      </c>
      <c r="L42" s="79">
        <v>7</v>
      </c>
      <c r="M42" s="79">
        <v>0</v>
      </c>
      <c r="N42" s="79">
        <v>29</v>
      </c>
      <c r="O42" s="88">
        <v>4</v>
      </c>
      <c r="P42" s="89">
        <v>0</v>
      </c>
      <c r="Q42" s="90">
        <f>O42+P42</f>
        <v>4</v>
      </c>
      <c r="R42" s="80">
        <f>IFERROR(Q42/N42,"-")</f>
        <v>0.13793103448276</v>
      </c>
      <c r="S42" s="79">
        <v>2</v>
      </c>
      <c r="T42" s="79">
        <v>0</v>
      </c>
      <c r="U42" s="80">
        <f>IFERROR(T42/(Q42),"-")</f>
        <v>0</v>
      </c>
      <c r="V42" s="81">
        <f>IFERROR(K42/SUM(Q42:Q43),"-")</f>
        <v>15000</v>
      </c>
      <c r="W42" s="82">
        <v>1</v>
      </c>
      <c r="X42" s="80">
        <f>IF(Q42=0,"-",W42/Q42)</f>
        <v>0.25</v>
      </c>
      <c r="Y42" s="181">
        <v>6000</v>
      </c>
      <c r="Z42" s="182">
        <f>IFERROR(Y42/Q42,"-")</f>
        <v>1500</v>
      </c>
      <c r="AA42" s="182">
        <f>IFERROR(Y42/W42,"-")</f>
        <v>6000</v>
      </c>
      <c r="AB42" s="176">
        <f>SUM(Y42:Y43)-SUM(K42:K43)</f>
        <v>354300</v>
      </c>
      <c r="AC42" s="83">
        <f>SUM(Y42:Y43)/SUM(K42:K43)</f>
        <v>3.362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0.25</v>
      </c>
      <c r="BQ42" s="118">
        <v>1</v>
      </c>
      <c r="BR42" s="119">
        <f>IFERROR(BQ42/BO42,"-")</f>
        <v>1</v>
      </c>
      <c r="BS42" s="120">
        <v>6000</v>
      </c>
      <c r="BT42" s="121">
        <f>IFERROR(BS42/BO42,"-")</f>
        <v>6000</v>
      </c>
      <c r="BU42" s="122"/>
      <c r="BV42" s="122">
        <v>1</v>
      </c>
      <c r="BW42" s="122"/>
      <c r="BX42" s="123">
        <v>3</v>
      </c>
      <c r="BY42" s="124">
        <f>IF(Q42=0,"",IF(BX42=0,"",(BX42/Q42)))</f>
        <v>0.75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6000</v>
      </c>
      <c r="CR42" s="138">
        <v>6000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143</v>
      </c>
      <c r="C43" s="184" t="s">
        <v>58</v>
      </c>
      <c r="D43" s="184"/>
      <c r="E43" s="184" t="s">
        <v>101</v>
      </c>
      <c r="F43" s="184" t="s">
        <v>102</v>
      </c>
      <c r="G43" s="184" t="s">
        <v>73</v>
      </c>
      <c r="H43" s="87"/>
      <c r="I43" s="87"/>
      <c r="J43" s="87"/>
      <c r="K43" s="176"/>
      <c r="L43" s="79">
        <v>32</v>
      </c>
      <c r="M43" s="79">
        <v>24</v>
      </c>
      <c r="N43" s="79">
        <v>13</v>
      </c>
      <c r="O43" s="88">
        <v>6</v>
      </c>
      <c r="P43" s="89">
        <v>0</v>
      </c>
      <c r="Q43" s="90">
        <f>O43+P43</f>
        <v>6</v>
      </c>
      <c r="R43" s="80">
        <f>IFERROR(Q43/N43,"-")</f>
        <v>0.46153846153846</v>
      </c>
      <c r="S43" s="79">
        <v>1</v>
      </c>
      <c r="T43" s="79">
        <v>0</v>
      </c>
      <c r="U43" s="80">
        <f>IFERROR(T43/(Q43),"-")</f>
        <v>0</v>
      </c>
      <c r="V43" s="81"/>
      <c r="W43" s="82">
        <v>2</v>
      </c>
      <c r="X43" s="80">
        <f>IF(Q43=0,"-",W43/Q43)</f>
        <v>0.33333333333333</v>
      </c>
      <c r="Y43" s="181">
        <v>498300</v>
      </c>
      <c r="Z43" s="182">
        <f>IFERROR(Y43/Q43,"-")</f>
        <v>83050</v>
      </c>
      <c r="AA43" s="182">
        <f>IFERROR(Y43/W43,"-")</f>
        <v>249150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3</v>
      </c>
      <c r="BP43" s="117">
        <f>IF(Q43=0,"",IF(BO43=0,"",(BO43/Q43)))</f>
        <v>0.5</v>
      </c>
      <c r="BQ43" s="118">
        <v>1</v>
      </c>
      <c r="BR43" s="119">
        <f>IFERROR(BQ43/BO43,"-")</f>
        <v>0.33333333333333</v>
      </c>
      <c r="BS43" s="120">
        <v>3000</v>
      </c>
      <c r="BT43" s="121">
        <f>IFERROR(BS43/BO43,"-")</f>
        <v>1000</v>
      </c>
      <c r="BU43" s="122">
        <v>1</v>
      </c>
      <c r="BV43" s="122"/>
      <c r="BW43" s="122"/>
      <c r="BX43" s="123">
        <v>1</v>
      </c>
      <c r="BY43" s="124">
        <f>IF(Q43=0,"",IF(BX43=0,"",(BX43/Q43)))</f>
        <v>0.16666666666667</v>
      </c>
      <c r="BZ43" s="125">
        <v>1</v>
      </c>
      <c r="CA43" s="126">
        <f>IFERROR(BZ43/BX43,"-")</f>
        <v>1</v>
      </c>
      <c r="CB43" s="127">
        <v>108300</v>
      </c>
      <c r="CC43" s="128">
        <f>IFERROR(CB43/BX43,"-")</f>
        <v>108300</v>
      </c>
      <c r="CD43" s="129"/>
      <c r="CE43" s="129"/>
      <c r="CF43" s="129">
        <v>1</v>
      </c>
      <c r="CG43" s="130">
        <v>2</v>
      </c>
      <c r="CH43" s="131">
        <f>IF(Q43=0,"",IF(CG43=0,"",(CG43/Q43)))</f>
        <v>0.33333333333333</v>
      </c>
      <c r="CI43" s="132">
        <v>1</v>
      </c>
      <c r="CJ43" s="133">
        <f>IFERROR(CI43/CG43,"-")</f>
        <v>0.5</v>
      </c>
      <c r="CK43" s="134">
        <v>390000</v>
      </c>
      <c r="CL43" s="135">
        <f>IFERROR(CK43/CG43,"-")</f>
        <v>195000</v>
      </c>
      <c r="CM43" s="136"/>
      <c r="CN43" s="136"/>
      <c r="CO43" s="136">
        <v>1</v>
      </c>
      <c r="CP43" s="137">
        <v>2</v>
      </c>
      <c r="CQ43" s="138">
        <v>498300</v>
      </c>
      <c r="CR43" s="138">
        <v>390000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0.066666666666667</v>
      </c>
      <c r="B44" s="184" t="s">
        <v>144</v>
      </c>
      <c r="C44" s="184" t="s">
        <v>58</v>
      </c>
      <c r="D44" s="184"/>
      <c r="E44" s="184" t="s">
        <v>59</v>
      </c>
      <c r="F44" s="184" t="s">
        <v>82</v>
      </c>
      <c r="G44" s="184" t="s">
        <v>61</v>
      </c>
      <c r="H44" s="87" t="s">
        <v>106</v>
      </c>
      <c r="I44" s="87" t="s">
        <v>63</v>
      </c>
      <c r="J44" s="87" t="s">
        <v>145</v>
      </c>
      <c r="K44" s="176">
        <v>120000</v>
      </c>
      <c r="L44" s="79">
        <v>17</v>
      </c>
      <c r="M44" s="79">
        <v>0</v>
      </c>
      <c r="N44" s="79">
        <v>109</v>
      </c>
      <c r="O44" s="88">
        <v>6</v>
      </c>
      <c r="P44" s="89">
        <v>0</v>
      </c>
      <c r="Q44" s="90">
        <f>O44+P44</f>
        <v>6</v>
      </c>
      <c r="R44" s="80">
        <f>IFERROR(Q44/N44,"-")</f>
        <v>0.055045871559633</v>
      </c>
      <c r="S44" s="79">
        <v>0</v>
      </c>
      <c r="T44" s="79">
        <v>1</v>
      </c>
      <c r="U44" s="80">
        <f>IFERROR(T44/(Q44),"-")</f>
        <v>0.16666666666667</v>
      </c>
      <c r="V44" s="81">
        <f>IFERROR(K44/SUM(Q44:Q45),"-")</f>
        <v>8571.4285714286</v>
      </c>
      <c r="W44" s="82">
        <v>1</v>
      </c>
      <c r="X44" s="80">
        <f>IF(Q44=0,"-",W44/Q44)</f>
        <v>0.16666666666667</v>
      </c>
      <c r="Y44" s="181">
        <v>8000</v>
      </c>
      <c r="Z44" s="182">
        <f>IFERROR(Y44/Q44,"-")</f>
        <v>1333.3333333333</v>
      </c>
      <c r="AA44" s="182">
        <f>IFERROR(Y44/W44,"-")</f>
        <v>8000</v>
      </c>
      <c r="AB44" s="176">
        <f>SUM(Y44:Y45)-SUM(K44:K45)</f>
        <v>-112000</v>
      </c>
      <c r="AC44" s="83">
        <f>SUM(Y44:Y45)/SUM(K44:K45)</f>
        <v>0.066666666666667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>
        <v>1</v>
      </c>
      <c r="AO44" s="98">
        <f>IF(Q44=0,"",IF(AN44=0,"",(AN44/Q44)))</f>
        <v>0.16666666666667</v>
      </c>
      <c r="AP44" s="97"/>
      <c r="AQ44" s="99">
        <f>IFERROR(AP44/AN44,"-")</f>
        <v>0</v>
      </c>
      <c r="AR44" s="100"/>
      <c r="AS44" s="101">
        <f>IFERROR(AR44/AN44,"-")</f>
        <v>0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4</v>
      </c>
      <c r="BP44" s="117">
        <f>IF(Q44=0,"",IF(BO44=0,"",(BO44/Q44)))</f>
        <v>0.66666666666667</v>
      </c>
      <c r="BQ44" s="118">
        <v>1</v>
      </c>
      <c r="BR44" s="119">
        <f>IFERROR(BQ44/BO44,"-")</f>
        <v>0.25</v>
      </c>
      <c r="BS44" s="120">
        <v>8000</v>
      </c>
      <c r="BT44" s="121">
        <f>IFERROR(BS44/BO44,"-")</f>
        <v>2000</v>
      </c>
      <c r="BU44" s="122"/>
      <c r="BV44" s="122">
        <v>1</v>
      </c>
      <c r="BW44" s="122"/>
      <c r="BX44" s="123">
        <v>1</v>
      </c>
      <c r="BY44" s="124">
        <f>IF(Q44=0,"",IF(BX44=0,"",(BX44/Q44)))</f>
        <v>0.16666666666667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8000</v>
      </c>
      <c r="CR44" s="138">
        <v>8000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146</v>
      </c>
      <c r="C45" s="184" t="s">
        <v>58</v>
      </c>
      <c r="D45" s="184"/>
      <c r="E45" s="184" t="s">
        <v>59</v>
      </c>
      <c r="F45" s="184" t="s">
        <v>82</v>
      </c>
      <c r="G45" s="184" t="s">
        <v>73</v>
      </c>
      <c r="H45" s="87"/>
      <c r="I45" s="87"/>
      <c r="J45" s="87"/>
      <c r="K45" s="176"/>
      <c r="L45" s="79">
        <v>64</v>
      </c>
      <c r="M45" s="79">
        <v>37</v>
      </c>
      <c r="N45" s="79">
        <v>16</v>
      </c>
      <c r="O45" s="88">
        <v>8</v>
      </c>
      <c r="P45" s="89">
        <v>0</v>
      </c>
      <c r="Q45" s="90">
        <f>O45+P45</f>
        <v>8</v>
      </c>
      <c r="R45" s="80">
        <f>IFERROR(Q45/N45,"-")</f>
        <v>0.5</v>
      </c>
      <c r="S45" s="79">
        <v>0</v>
      </c>
      <c r="T45" s="79">
        <v>1</v>
      </c>
      <c r="U45" s="80">
        <f>IFERROR(T45/(Q45),"-")</f>
        <v>0.125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3</v>
      </c>
      <c r="AO45" s="98">
        <f>IF(Q45=0,"",IF(AN45=0,"",(AN45/Q45)))</f>
        <v>0.375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2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0.125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1</v>
      </c>
      <c r="BY45" s="124">
        <f>IF(Q45=0,"",IF(BX45=0,"",(BX45/Q45)))</f>
        <v>0.125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>
        <v>1</v>
      </c>
      <c r="CH45" s="131">
        <f>IF(Q45=0,"",IF(CG45=0,"",(CG45/Q45)))</f>
        <v>0.125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0.10833333333333</v>
      </c>
      <c r="B46" s="184" t="s">
        <v>147</v>
      </c>
      <c r="C46" s="184" t="s">
        <v>58</v>
      </c>
      <c r="D46" s="184"/>
      <c r="E46" s="184" t="s">
        <v>87</v>
      </c>
      <c r="F46" s="184" t="s">
        <v>88</v>
      </c>
      <c r="G46" s="184" t="s">
        <v>61</v>
      </c>
      <c r="H46" s="87" t="s">
        <v>106</v>
      </c>
      <c r="I46" s="87" t="s">
        <v>63</v>
      </c>
      <c r="J46" s="87" t="s">
        <v>148</v>
      </c>
      <c r="K46" s="176">
        <v>120000</v>
      </c>
      <c r="L46" s="79">
        <v>3</v>
      </c>
      <c r="M46" s="79">
        <v>0</v>
      </c>
      <c r="N46" s="79">
        <v>26</v>
      </c>
      <c r="O46" s="88">
        <v>0</v>
      </c>
      <c r="P46" s="89">
        <v>0</v>
      </c>
      <c r="Q46" s="90">
        <f>O46+P46</f>
        <v>0</v>
      </c>
      <c r="R46" s="80">
        <f>IFERROR(Q46/N46,"-")</f>
        <v>0</v>
      </c>
      <c r="S46" s="79">
        <v>0</v>
      </c>
      <c r="T46" s="79">
        <v>0</v>
      </c>
      <c r="U46" s="80" t="str">
        <f>IFERROR(T46/(Q46),"-")</f>
        <v>-</v>
      </c>
      <c r="V46" s="81">
        <f>IFERROR(K46/SUM(Q46:Q47),"-")</f>
        <v>17142.857142857</v>
      </c>
      <c r="W46" s="82">
        <v>0</v>
      </c>
      <c r="X46" s="80" t="str">
        <f>IF(Q46=0,"-",W46/Q46)</f>
        <v>-</v>
      </c>
      <c r="Y46" s="181">
        <v>0</v>
      </c>
      <c r="Z46" s="182" t="str">
        <f>IFERROR(Y46/Q46,"-")</f>
        <v>-</v>
      </c>
      <c r="AA46" s="182" t="str">
        <f>IFERROR(Y46/W46,"-")</f>
        <v>-</v>
      </c>
      <c r="AB46" s="176">
        <f>SUM(Y46:Y47)-SUM(K46:K47)</f>
        <v>-107000</v>
      </c>
      <c r="AC46" s="83">
        <f>SUM(Y46:Y47)/SUM(K46:K47)</f>
        <v>0.10833333333333</v>
      </c>
      <c r="AD46" s="77"/>
      <c r="AE46" s="91"/>
      <c r="AF46" s="92" t="str">
        <f>IF(Q46=0,"",IF(AE46=0,"",(AE46/Q46)))</f>
        <v/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 t="str">
        <f>IF(Q46=0,"",IF(AN46=0,"",(AN46/Q46)))</f>
        <v/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 t="str">
        <f>IF(Q46=0,"",IF(AW46=0,"",(AW46/Q46)))</f>
        <v/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 t="str">
        <f>IF(Q46=0,"",IF(BF46=0,"",(BF46/Q46)))</f>
        <v/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 t="str">
        <f>IF(Q46=0,"",IF(BO46=0,"",(BO46/Q46)))</f>
        <v/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 t="str">
        <f>IF(Q46=0,"",IF(BX46=0,"",(BX46/Q46)))</f>
        <v/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 t="str">
        <f>IF(Q46=0,"",IF(CG46=0,"",(CG46/Q46)))</f>
        <v/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149</v>
      </c>
      <c r="C47" s="184" t="s">
        <v>58</v>
      </c>
      <c r="D47" s="184"/>
      <c r="E47" s="184" t="s">
        <v>87</v>
      </c>
      <c r="F47" s="184" t="s">
        <v>88</v>
      </c>
      <c r="G47" s="184" t="s">
        <v>73</v>
      </c>
      <c r="H47" s="87"/>
      <c r="I47" s="87"/>
      <c r="J47" s="87"/>
      <c r="K47" s="176"/>
      <c r="L47" s="79">
        <v>58</v>
      </c>
      <c r="M47" s="79">
        <v>27</v>
      </c>
      <c r="N47" s="79">
        <v>7</v>
      </c>
      <c r="O47" s="88">
        <v>7</v>
      </c>
      <c r="P47" s="89">
        <v>0</v>
      </c>
      <c r="Q47" s="90">
        <f>O47+P47</f>
        <v>7</v>
      </c>
      <c r="R47" s="80">
        <f>IFERROR(Q47/N47,"-")</f>
        <v>1</v>
      </c>
      <c r="S47" s="79">
        <v>2</v>
      </c>
      <c r="T47" s="79">
        <v>1</v>
      </c>
      <c r="U47" s="80">
        <f>IFERROR(T47/(Q47),"-")</f>
        <v>0.14285714285714</v>
      </c>
      <c r="V47" s="81"/>
      <c r="W47" s="82">
        <v>2</v>
      </c>
      <c r="X47" s="80">
        <f>IF(Q47=0,"-",W47/Q47)</f>
        <v>0.28571428571429</v>
      </c>
      <c r="Y47" s="181">
        <v>13000</v>
      </c>
      <c r="Z47" s="182">
        <f>IFERROR(Y47/Q47,"-")</f>
        <v>1857.1428571429</v>
      </c>
      <c r="AA47" s="182">
        <f>IFERROR(Y47/W47,"-")</f>
        <v>6500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>
        <v>1</v>
      </c>
      <c r="AO47" s="98">
        <f>IF(Q47=0,"",IF(AN47=0,"",(AN47/Q47)))</f>
        <v>0.14285714285714</v>
      </c>
      <c r="AP47" s="97"/>
      <c r="AQ47" s="99">
        <f>IFERROR(AP47/AN47,"-")</f>
        <v>0</v>
      </c>
      <c r="AR47" s="100"/>
      <c r="AS47" s="101">
        <f>IFERROR(AR47/AN47,"-")</f>
        <v>0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2</v>
      </c>
      <c r="BG47" s="110">
        <f>IF(Q47=0,"",IF(BF47=0,"",(BF47/Q47)))</f>
        <v>0.28571428571429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2</v>
      </c>
      <c r="BP47" s="117">
        <f>IF(Q47=0,"",IF(BO47=0,"",(BO47/Q47)))</f>
        <v>0.28571428571429</v>
      </c>
      <c r="BQ47" s="118">
        <v>1</v>
      </c>
      <c r="BR47" s="119">
        <f>IFERROR(BQ47/BO47,"-")</f>
        <v>0.5</v>
      </c>
      <c r="BS47" s="120">
        <v>10000</v>
      </c>
      <c r="BT47" s="121">
        <f>IFERROR(BS47/BO47,"-")</f>
        <v>5000</v>
      </c>
      <c r="BU47" s="122">
        <v>1</v>
      </c>
      <c r="BV47" s="122"/>
      <c r="BW47" s="122"/>
      <c r="BX47" s="123">
        <v>2</v>
      </c>
      <c r="BY47" s="124">
        <f>IF(Q47=0,"",IF(BX47=0,"",(BX47/Q47)))</f>
        <v>0.28571428571429</v>
      </c>
      <c r="BZ47" s="125">
        <v>1</v>
      </c>
      <c r="CA47" s="126">
        <f>IFERROR(BZ47/BX47,"-")</f>
        <v>0.5</v>
      </c>
      <c r="CB47" s="127">
        <v>3000</v>
      </c>
      <c r="CC47" s="128">
        <f>IFERROR(CB47/BX47,"-")</f>
        <v>1500</v>
      </c>
      <c r="CD47" s="129">
        <v>1</v>
      </c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13000</v>
      </c>
      <c r="CR47" s="138">
        <v>10000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 t="str">
        <f>AC48</f>
        <v>0</v>
      </c>
      <c r="B48" s="184" t="s">
        <v>150</v>
      </c>
      <c r="C48" s="184" t="s">
        <v>58</v>
      </c>
      <c r="D48" s="184"/>
      <c r="E48" s="184"/>
      <c r="F48" s="184"/>
      <c r="G48" s="184" t="s">
        <v>61</v>
      </c>
      <c r="H48" s="87" t="s">
        <v>151</v>
      </c>
      <c r="I48" s="87" t="s">
        <v>152</v>
      </c>
      <c r="J48" s="186" t="s">
        <v>153</v>
      </c>
      <c r="K48" s="176">
        <v>0</v>
      </c>
      <c r="L48" s="79">
        <v>1</v>
      </c>
      <c r="M48" s="79">
        <v>0</v>
      </c>
      <c r="N48" s="79">
        <v>21</v>
      </c>
      <c r="O48" s="88">
        <v>1</v>
      </c>
      <c r="P48" s="89">
        <v>0</v>
      </c>
      <c r="Q48" s="90">
        <f>O48+P48</f>
        <v>1</v>
      </c>
      <c r="R48" s="80">
        <f>IFERROR(Q48/N48,"-")</f>
        <v>0.047619047619048</v>
      </c>
      <c r="S48" s="79">
        <v>0</v>
      </c>
      <c r="T48" s="79">
        <v>1</v>
      </c>
      <c r="U48" s="80">
        <f>IFERROR(T48/(Q48),"-")</f>
        <v>1</v>
      </c>
      <c r="V48" s="81">
        <f>IFERROR(K48/SUM(Q48:Q49),"-")</f>
        <v>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0</v>
      </c>
      <c r="AC48" s="83" t="str">
        <f>SUM(Y48:Y49)/SUM(K48:K49)</f>
        <v>0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1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154</v>
      </c>
      <c r="C49" s="184" t="s">
        <v>58</v>
      </c>
      <c r="D49" s="184"/>
      <c r="E49" s="184"/>
      <c r="F49" s="184"/>
      <c r="G49" s="184" t="s">
        <v>73</v>
      </c>
      <c r="H49" s="87"/>
      <c r="I49" s="87"/>
      <c r="J49" s="87"/>
      <c r="K49" s="176"/>
      <c r="L49" s="79">
        <v>7</v>
      </c>
      <c r="M49" s="79">
        <v>7</v>
      </c>
      <c r="N49" s="79">
        <v>1</v>
      </c>
      <c r="O49" s="88">
        <v>1</v>
      </c>
      <c r="P49" s="89">
        <v>0</v>
      </c>
      <c r="Q49" s="90">
        <f>O49+P49</f>
        <v>1</v>
      </c>
      <c r="R49" s="80">
        <f>IFERROR(Q49/N49,"-")</f>
        <v>1</v>
      </c>
      <c r="S49" s="79">
        <v>0</v>
      </c>
      <c r="T49" s="79">
        <v>0</v>
      </c>
      <c r="U49" s="80">
        <f>IFERROR(T49/(Q49),"-")</f>
        <v>0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>
        <v>1</v>
      </c>
      <c r="AO49" s="98">
        <f>IF(Q49=0,"",IF(AN49=0,"",(AN49/Q49)))</f>
        <v>1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30"/>
      <c r="B50" s="84"/>
      <c r="C50" s="84"/>
      <c r="D50" s="85"/>
      <c r="E50" s="85"/>
      <c r="F50" s="85"/>
      <c r="G50" s="86"/>
      <c r="H50" s="87"/>
      <c r="I50" s="87"/>
      <c r="J50" s="87"/>
      <c r="K50" s="177"/>
      <c r="L50" s="34"/>
      <c r="M50" s="34"/>
      <c r="N50" s="31"/>
      <c r="O50" s="23"/>
      <c r="P50" s="23"/>
      <c r="Q50" s="23"/>
      <c r="R50" s="32"/>
      <c r="S50" s="32"/>
      <c r="T50" s="23"/>
      <c r="U50" s="32"/>
      <c r="V50" s="25"/>
      <c r="W50" s="25"/>
      <c r="X50" s="25"/>
      <c r="Y50" s="183"/>
      <c r="Z50" s="183"/>
      <c r="AA50" s="183"/>
      <c r="AB50" s="183"/>
      <c r="AC50" s="33"/>
      <c r="AD50" s="57"/>
      <c r="AE50" s="61"/>
      <c r="AF50" s="62"/>
      <c r="AG50" s="61"/>
      <c r="AH50" s="65"/>
      <c r="AI50" s="66"/>
      <c r="AJ50" s="67"/>
      <c r="AK50" s="68"/>
      <c r="AL50" s="68"/>
      <c r="AM50" s="68"/>
      <c r="AN50" s="61"/>
      <c r="AO50" s="62"/>
      <c r="AP50" s="61"/>
      <c r="AQ50" s="65"/>
      <c r="AR50" s="66"/>
      <c r="AS50" s="67"/>
      <c r="AT50" s="68"/>
      <c r="AU50" s="68"/>
      <c r="AV50" s="68"/>
      <c r="AW50" s="61"/>
      <c r="AX50" s="62"/>
      <c r="AY50" s="61"/>
      <c r="AZ50" s="65"/>
      <c r="BA50" s="66"/>
      <c r="BB50" s="67"/>
      <c r="BC50" s="68"/>
      <c r="BD50" s="68"/>
      <c r="BE50" s="68"/>
      <c r="BF50" s="61"/>
      <c r="BG50" s="62"/>
      <c r="BH50" s="61"/>
      <c r="BI50" s="65"/>
      <c r="BJ50" s="66"/>
      <c r="BK50" s="67"/>
      <c r="BL50" s="68"/>
      <c r="BM50" s="68"/>
      <c r="BN50" s="68"/>
      <c r="BO50" s="63"/>
      <c r="BP50" s="64"/>
      <c r="BQ50" s="61"/>
      <c r="BR50" s="65"/>
      <c r="BS50" s="66"/>
      <c r="BT50" s="67"/>
      <c r="BU50" s="68"/>
      <c r="BV50" s="68"/>
      <c r="BW50" s="68"/>
      <c r="BX50" s="63"/>
      <c r="BY50" s="64"/>
      <c r="BZ50" s="61"/>
      <c r="CA50" s="65"/>
      <c r="CB50" s="66"/>
      <c r="CC50" s="67"/>
      <c r="CD50" s="68"/>
      <c r="CE50" s="68"/>
      <c r="CF50" s="68"/>
      <c r="CG50" s="63"/>
      <c r="CH50" s="64"/>
      <c r="CI50" s="61"/>
      <c r="CJ50" s="65"/>
      <c r="CK50" s="66"/>
      <c r="CL50" s="67"/>
      <c r="CM50" s="68"/>
      <c r="CN50" s="68"/>
      <c r="CO50" s="68"/>
      <c r="CP50" s="69"/>
      <c r="CQ50" s="66"/>
      <c r="CR50" s="66"/>
      <c r="CS50" s="66"/>
      <c r="CT50" s="70"/>
    </row>
    <row r="51" spans="1:99">
      <c r="A51" s="30"/>
      <c r="B51" s="37"/>
      <c r="C51" s="37"/>
      <c r="D51" s="21"/>
      <c r="E51" s="21"/>
      <c r="F51" s="21"/>
      <c r="G51" s="22"/>
      <c r="H51" s="36"/>
      <c r="I51" s="36"/>
      <c r="J51" s="73"/>
      <c r="K51" s="178"/>
      <c r="L51" s="34"/>
      <c r="M51" s="34"/>
      <c r="N51" s="31"/>
      <c r="O51" s="23"/>
      <c r="P51" s="23"/>
      <c r="Q51" s="23"/>
      <c r="R51" s="32"/>
      <c r="S51" s="32"/>
      <c r="T51" s="23"/>
      <c r="U51" s="32"/>
      <c r="V51" s="25"/>
      <c r="W51" s="25"/>
      <c r="X51" s="25"/>
      <c r="Y51" s="183"/>
      <c r="Z51" s="183"/>
      <c r="AA51" s="183"/>
      <c r="AB51" s="183"/>
      <c r="AC51" s="33"/>
      <c r="AD51" s="59"/>
      <c r="AE51" s="61"/>
      <c r="AF51" s="62"/>
      <c r="AG51" s="61"/>
      <c r="AH51" s="65"/>
      <c r="AI51" s="66"/>
      <c r="AJ51" s="67"/>
      <c r="AK51" s="68"/>
      <c r="AL51" s="68"/>
      <c r="AM51" s="68"/>
      <c r="AN51" s="61"/>
      <c r="AO51" s="62"/>
      <c r="AP51" s="61"/>
      <c r="AQ51" s="65"/>
      <c r="AR51" s="66"/>
      <c r="AS51" s="67"/>
      <c r="AT51" s="68"/>
      <c r="AU51" s="68"/>
      <c r="AV51" s="68"/>
      <c r="AW51" s="61"/>
      <c r="AX51" s="62"/>
      <c r="AY51" s="61"/>
      <c r="AZ51" s="65"/>
      <c r="BA51" s="66"/>
      <c r="BB51" s="67"/>
      <c r="BC51" s="68"/>
      <c r="BD51" s="68"/>
      <c r="BE51" s="68"/>
      <c r="BF51" s="61"/>
      <c r="BG51" s="62"/>
      <c r="BH51" s="61"/>
      <c r="BI51" s="65"/>
      <c r="BJ51" s="66"/>
      <c r="BK51" s="67"/>
      <c r="BL51" s="68"/>
      <c r="BM51" s="68"/>
      <c r="BN51" s="68"/>
      <c r="BO51" s="63"/>
      <c r="BP51" s="64"/>
      <c r="BQ51" s="61"/>
      <c r="BR51" s="65"/>
      <c r="BS51" s="66"/>
      <c r="BT51" s="67"/>
      <c r="BU51" s="68"/>
      <c r="BV51" s="68"/>
      <c r="BW51" s="68"/>
      <c r="BX51" s="63"/>
      <c r="BY51" s="64"/>
      <c r="BZ51" s="61"/>
      <c r="CA51" s="65"/>
      <c r="CB51" s="66"/>
      <c r="CC51" s="67"/>
      <c r="CD51" s="68"/>
      <c r="CE51" s="68"/>
      <c r="CF51" s="68"/>
      <c r="CG51" s="63"/>
      <c r="CH51" s="64"/>
      <c r="CI51" s="61"/>
      <c r="CJ51" s="65"/>
      <c r="CK51" s="66"/>
      <c r="CL51" s="67"/>
      <c r="CM51" s="68"/>
      <c r="CN51" s="68"/>
      <c r="CO51" s="68"/>
      <c r="CP51" s="69"/>
      <c r="CQ51" s="66"/>
      <c r="CR51" s="66"/>
      <c r="CS51" s="66"/>
      <c r="CT51" s="70"/>
    </row>
    <row r="52" spans="1:99">
      <c r="A52" s="19">
        <f>AC52</f>
        <v>1.7133024390244</v>
      </c>
      <c r="B52" s="39"/>
      <c r="C52" s="39"/>
      <c r="D52" s="39"/>
      <c r="E52" s="39"/>
      <c r="F52" s="39"/>
      <c r="G52" s="39"/>
      <c r="H52" s="40" t="s">
        <v>155</v>
      </c>
      <c r="I52" s="40"/>
      <c r="J52" s="40"/>
      <c r="K52" s="179">
        <f>SUM(K6:K51)</f>
        <v>3075000</v>
      </c>
      <c r="L52" s="41">
        <f>SUM(L6:L51)</f>
        <v>1621</v>
      </c>
      <c r="M52" s="41">
        <f>SUM(M6:M51)</f>
        <v>711</v>
      </c>
      <c r="N52" s="41">
        <f>SUM(N6:N51)</f>
        <v>2419</v>
      </c>
      <c r="O52" s="41">
        <f>SUM(O6:O51)</f>
        <v>307</v>
      </c>
      <c r="P52" s="41">
        <f>SUM(P6:P51)</f>
        <v>1</v>
      </c>
      <c r="Q52" s="41">
        <f>SUM(Q6:Q51)</f>
        <v>308</v>
      </c>
      <c r="R52" s="42">
        <f>IFERROR(Q52/N52,"-")</f>
        <v>0.12732534105002</v>
      </c>
      <c r="S52" s="76">
        <f>SUM(S6:S51)</f>
        <v>46</v>
      </c>
      <c r="T52" s="76">
        <f>SUM(T6:T51)</f>
        <v>52</v>
      </c>
      <c r="U52" s="42">
        <f>IFERROR(S52/Q52,"-")</f>
        <v>0.14935064935065</v>
      </c>
      <c r="V52" s="43">
        <f>IFERROR(K52/Q52,"-")</f>
        <v>9983.7662337662</v>
      </c>
      <c r="W52" s="44">
        <f>SUM(W6:W51)</f>
        <v>68</v>
      </c>
      <c r="X52" s="42">
        <f>IFERROR(W52/Q52,"-")</f>
        <v>0.22077922077922</v>
      </c>
      <c r="Y52" s="179">
        <f>SUM(Y6:Y51)</f>
        <v>5268405</v>
      </c>
      <c r="Z52" s="179">
        <f>IFERROR(Y52/Q52,"-")</f>
        <v>17105.211038961</v>
      </c>
      <c r="AA52" s="179">
        <f>IFERROR(Y52/W52,"-")</f>
        <v>77476.544117647</v>
      </c>
      <c r="AB52" s="179">
        <f>Y52-K52</f>
        <v>2193405</v>
      </c>
      <c r="AC52" s="45">
        <f>Y52/K52</f>
        <v>1.7133024390244</v>
      </c>
      <c r="AD52" s="58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7"/>
    <mergeCell ref="K22:K27"/>
    <mergeCell ref="V22:V27"/>
    <mergeCell ref="AB22:AB27"/>
    <mergeCell ref="AC22:AC27"/>
    <mergeCell ref="A28:A35"/>
    <mergeCell ref="K28:K35"/>
    <mergeCell ref="V28:V35"/>
    <mergeCell ref="AB28:AB35"/>
    <mergeCell ref="AC28:AC35"/>
    <mergeCell ref="A36:A39"/>
    <mergeCell ref="K36:K39"/>
    <mergeCell ref="V36:V39"/>
    <mergeCell ref="AB36:AB39"/>
    <mergeCell ref="AC36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156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7.4166666666667</v>
      </c>
      <c r="B6" s="184" t="s">
        <v>157</v>
      </c>
      <c r="C6" s="184" t="s">
        <v>158</v>
      </c>
      <c r="D6" s="184" t="s">
        <v>159</v>
      </c>
      <c r="E6" s="184" t="s">
        <v>160</v>
      </c>
      <c r="F6" s="184"/>
      <c r="G6" s="184" t="s">
        <v>61</v>
      </c>
      <c r="H6" s="87" t="s">
        <v>161</v>
      </c>
      <c r="I6" s="87" t="s">
        <v>162</v>
      </c>
      <c r="J6" s="186" t="s">
        <v>153</v>
      </c>
      <c r="K6" s="176">
        <v>60000</v>
      </c>
      <c r="L6" s="79">
        <v>46</v>
      </c>
      <c r="M6" s="79">
        <v>0</v>
      </c>
      <c r="N6" s="79">
        <v>137</v>
      </c>
      <c r="O6" s="88">
        <v>20</v>
      </c>
      <c r="P6" s="89">
        <v>0</v>
      </c>
      <c r="Q6" s="90">
        <f>O6+P6</f>
        <v>20</v>
      </c>
      <c r="R6" s="80">
        <f>IFERROR(Q6/N6,"-")</f>
        <v>0.14598540145985</v>
      </c>
      <c r="S6" s="79">
        <v>4</v>
      </c>
      <c r="T6" s="79">
        <v>3</v>
      </c>
      <c r="U6" s="80">
        <f>IFERROR(T6/(Q6),"-")</f>
        <v>0.15</v>
      </c>
      <c r="V6" s="81">
        <f>IFERROR(K6/SUM(Q6:Q7),"-")</f>
        <v>1363.6363636364</v>
      </c>
      <c r="W6" s="82">
        <v>2</v>
      </c>
      <c r="X6" s="80">
        <f>IF(Q6=0,"-",W6/Q6)</f>
        <v>0.1</v>
      </c>
      <c r="Y6" s="181">
        <v>25000</v>
      </c>
      <c r="Z6" s="182">
        <f>IFERROR(Y6/Q6,"-")</f>
        <v>1250</v>
      </c>
      <c r="AA6" s="182">
        <f>IFERROR(Y6/W6,"-")</f>
        <v>12500</v>
      </c>
      <c r="AB6" s="176">
        <f>SUM(Y6:Y7)-SUM(K6:K7)</f>
        <v>385000</v>
      </c>
      <c r="AC6" s="83">
        <f>SUM(Y6:Y7)/SUM(K6:K7)</f>
        <v>7.4166666666667</v>
      </c>
      <c r="AD6" s="77"/>
      <c r="AE6" s="91">
        <v>1</v>
      </c>
      <c r="AF6" s="92">
        <f>IF(Q6=0,"",IF(AE6=0,"",(AE6/Q6)))</f>
        <v>0.05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8</v>
      </c>
      <c r="AO6" s="98">
        <f>IF(Q6=0,"",IF(AN6=0,"",(AN6/Q6)))</f>
        <v>0.4</v>
      </c>
      <c r="AP6" s="97">
        <v>1</v>
      </c>
      <c r="AQ6" s="99">
        <f>IFERROR(AP6/AN6,"-")</f>
        <v>0.125</v>
      </c>
      <c r="AR6" s="100">
        <v>5000</v>
      </c>
      <c r="AS6" s="101">
        <f>IFERROR(AR6/AN6,"-")</f>
        <v>625</v>
      </c>
      <c r="AT6" s="102">
        <v>1</v>
      </c>
      <c r="AU6" s="102"/>
      <c r="AV6" s="102"/>
      <c r="AW6" s="103">
        <v>3</v>
      </c>
      <c r="AX6" s="104">
        <f>IF(Q6=0,"",IF(AW6=0,"",(AW6/Q6)))</f>
        <v>0.15</v>
      </c>
      <c r="AY6" s="103">
        <v>1</v>
      </c>
      <c r="AZ6" s="105">
        <f>IFERROR(AY6/AW6,"-")</f>
        <v>0.33333333333333</v>
      </c>
      <c r="BA6" s="106">
        <v>10000</v>
      </c>
      <c r="BB6" s="107">
        <f>IFERROR(BA6/AW6,"-")</f>
        <v>3333.3333333333</v>
      </c>
      <c r="BC6" s="108">
        <v>1</v>
      </c>
      <c r="BD6" s="108"/>
      <c r="BE6" s="108"/>
      <c r="BF6" s="109">
        <v>5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0.05</v>
      </c>
      <c r="BQ6" s="118">
        <v>1</v>
      </c>
      <c r="BR6" s="119">
        <f>IFERROR(BQ6/BO6,"-")</f>
        <v>1</v>
      </c>
      <c r="BS6" s="120">
        <v>15000</v>
      </c>
      <c r="BT6" s="121">
        <f>IFERROR(BS6/BO6,"-")</f>
        <v>15000</v>
      </c>
      <c r="BU6" s="122"/>
      <c r="BV6" s="122">
        <v>1</v>
      </c>
      <c r="BW6" s="122"/>
      <c r="BX6" s="123">
        <v>2</v>
      </c>
      <c r="BY6" s="124">
        <f>IF(Q6=0,"",IF(BX6=0,"",(BX6/Q6)))</f>
        <v>0.1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25000</v>
      </c>
      <c r="CR6" s="138">
        <v>15000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163</v>
      </c>
      <c r="C7" s="184" t="s">
        <v>158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191</v>
      </c>
      <c r="M7" s="79">
        <v>106</v>
      </c>
      <c r="N7" s="79">
        <v>42</v>
      </c>
      <c r="O7" s="88">
        <v>24</v>
      </c>
      <c r="P7" s="89">
        <v>0</v>
      </c>
      <c r="Q7" s="90">
        <f>O7+P7</f>
        <v>24</v>
      </c>
      <c r="R7" s="80">
        <f>IFERROR(Q7/N7,"-")</f>
        <v>0.57142857142857</v>
      </c>
      <c r="S7" s="79">
        <v>2</v>
      </c>
      <c r="T7" s="79">
        <v>2</v>
      </c>
      <c r="U7" s="80">
        <f>IFERROR(T7/(Q7),"-")</f>
        <v>0.083333333333333</v>
      </c>
      <c r="V7" s="81"/>
      <c r="W7" s="82">
        <v>5</v>
      </c>
      <c r="X7" s="80">
        <f>IF(Q7=0,"-",W7/Q7)</f>
        <v>0.20833333333333</v>
      </c>
      <c r="Y7" s="181">
        <v>420000</v>
      </c>
      <c r="Z7" s="182">
        <f>IFERROR(Y7/Q7,"-")</f>
        <v>17500</v>
      </c>
      <c r="AA7" s="182">
        <f>IFERROR(Y7/W7,"-")</f>
        <v>84000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0.083333333333333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0.125</v>
      </c>
      <c r="AY7" s="103">
        <v>1</v>
      </c>
      <c r="AZ7" s="105">
        <f>IFERROR(AY7/AW7,"-")</f>
        <v>0.33333333333333</v>
      </c>
      <c r="BA7" s="106">
        <v>3000</v>
      </c>
      <c r="BB7" s="107">
        <f>IFERROR(BA7/AW7,"-")</f>
        <v>1000</v>
      </c>
      <c r="BC7" s="108">
        <v>1</v>
      </c>
      <c r="BD7" s="108"/>
      <c r="BE7" s="108"/>
      <c r="BF7" s="109">
        <v>7</v>
      </c>
      <c r="BG7" s="110">
        <f>IF(Q7=0,"",IF(BF7=0,"",(BF7/Q7)))</f>
        <v>0.29166666666667</v>
      </c>
      <c r="BH7" s="109">
        <v>1</v>
      </c>
      <c r="BI7" s="111">
        <f>IFERROR(BH7/BF7,"-")</f>
        <v>0.14285714285714</v>
      </c>
      <c r="BJ7" s="112">
        <v>18000</v>
      </c>
      <c r="BK7" s="113">
        <f>IFERROR(BJ7/BF7,"-")</f>
        <v>2571.4285714286</v>
      </c>
      <c r="BL7" s="114"/>
      <c r="BM7" s="114"/>
      <c r="BN7" s="114">
        <v>1</v>
      </c>
      <c r="BO7" s="116">
        <v>7</v>
      </c>
      <c r="BP7" s="117">
        <f>IF(Q7=0,"",IF(BO7=0,"",(BO7/Q7)))</f>
        <v>0.29166666666667</v>
      </c>
      <c r="BQ7" s="118">
        <v>1</v>
      </c>
      <c r="BR7" s="119">
        <f>IFERROR(BQ7/BO7,"-")</f>
        <v>0.14285714285714</v>
      </c>
      <c r="BS7" s="120">
        <v>31000</v>
      </c>
      <c r="BT7" s="121">
        <f>IFERROR(BS7/BO7,"-")</f>
        <v>4428.5714285714</v>
      </c>
      <c r="BU7" s="122"/>
      <c r="BV7" s="122"/>
      <c r="BW7" s="122">
        <v>1</v>
      </c>
      <c r="BX7" s="123">
        <v>3</v>
      </c>
      <c r="BY7" s="124">
        <f>IF(Q7=0,"",IF(BX7=0,"",(BX7/Q7)))</f>
        <v>0.125</v>
      </c>
      <c r="BZ7" s="125">
        <v>2</v>
      </c>
      <c r="CA7" s="126">
        <f>IFERROR(BZ7/BX7,"-")</f>
        <v>0.66666666666667</v>
      </c>
      <c r="CB7" s="127">
        <v>368000</v>
      </c>
      <c r="CC7" s="128">
        <f>IFERROR(CB7/BX7,"-")</f>
        <v>122666.66666667</v>
      </c>
      <c r="CD7" s="129"/>
      <c r="CE7" s="129">
        <v>1</v>
      </c>
      <c r="CF7" s="129">
        <v>1</v>
      </c>
      <c r="CG7" s="130">
        <v>2</v>
      </c>
      <c r="CH7" s="131">
        <f>IF(Q7=0,"",IF(CG7=0,"",(CG7/Q7)))</f>
        <v>0.083333333333333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420000</v>
      </c>
      <c r="CR7" s="138">
        <v>360000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9.448</v>
      </c>
      <c r="B8" s="184" t="s">
        <v>164</v>
      </c>
      <c r="C8" s="184" t="s">
        <v>158</v>
      </c>
      <c r="D8" s="184" t="s">
        <v>165</v>
      </c>
      <c r="E8" s="184" t="s">
        <v>166</v>
      </c>
      <c r="F8" s="184"/>
      <c r="G8" s="184" t="s">
        <v>61</v>
      </c>
      <c r="H8" s="87" t="s">
        <v>167</v>
      </c>
      <c r="I8" s="87" t="s">
        <v>168</v>
      </c>
      <c r="J8" s="87" t="s">
        <v>169</v>
      </c>
      <c r="K8" s="176">
        <v>125000</v>
      </c>
      <c r="L8" s="79">
        <v>7</v>
      </c>
      <c r="M8" s="79">
        <v>0</v>
      </c>
      <c r="N8" s="79">
        <v>49</v>
      </c>
      <c r="O8" s="88">
        <v>3</v>
      </c>
      <c r="P8" s="89">
        <v>0</v>
      </c>
      <c r="Q8" s="90">
        <f>O8+P8</f>
        <v>3</v>
      </c>
      <c r="R8" s="80">
        <f>IFERROR(Q8/N8,"-")</f>
        <v>0.061224489795918</v>
      </c>
      <c r="S8" s="79">
        <v>0</v>
      </c>
      <c r="T8" s="79">
        <v>1</v>
      </c>
      <c r="U8" s="80">
        <f>IFERROR(T8/(Q8),"-")</f>
        <v>0.33333333333333</v>
      </c>
      <c r="V8" s="81">
        <f>IFERROR(K8/SUM(Q8:Q9),"-")</f>
        <v>9615.3846153846</v>
      </c>
      <c r="W8" s="82">
        <v>1</v>
      </c>
      <c r="X8" s="80">
        <f>IF(Q8=0,"-",W8/Q8)</f>
        <v>0.33333333333333</v>
      </c>
      <c r="Y8" s="181">
        <v>65000</v>
      </c>
      <c r="Z8" s="182">
        <f>IFERROR(Y8/Q8,"-")</f>
        <v>21666.666666667</v>
      </c>
      <c r="AA8" s="182">
        <f>IFERROR(Y8/W8,"-")</f>
        <v>65000</v>
      </c>
      <c r="AB8" s="176">
        <f>SUM(Y8:Y9)-SUM(K8:K9)</f>
        <v>1056000</v>
      </c>
      <c r="AC8" s="83">
        <f>SUM(Y8:Y9)/SUM(K8:K9)</f>
        <v>9.448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0.33333333333333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0.33333333333333</v>
      </c>
      <c r="CI8" s="132">
        <v>1</v>
      </c>
      <c r="CJ8" s="133">
        <f>IFERROR(CI8/CG8,"-")</f>
        <v>1</v>
      </c>
      <c r="CK8" s="134">
        <v>65000</v>
      </c>
      <c r="CL8" s="135">
        <f>IFERROR(CK8/CG8,"-")</f>
        <v>65000</v>
      </c>
      <c r="CM8" s="136"/>
      <c r="CN8" s="136"/>
      <c r="CO8" s="136">
        <v>1</v>
      </c>
      <c r="CP8" s="137">
        <v>1</v>
      </c>
      <c r="CQ8" s="138">
        <v>65000</v>
      </c>
      <c r="CR8" s="138">
        <v>65000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170</v>
      </c>
      <c r="C9" s="184" t="s">
        <v>158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54</v>
      </c>
      <c r="M9" s="79">
        <v>38</v>
      </c>
      <c r="N9" s="79">
        <v>13</v>
      </c>
      <c r="O9" s="88">
        <v>10</v>
      </c>
      <c r="P9" s="89">
        <v>0</v>
      </c>
      <c r="Q9" s="90">
        <f>O9+P9</f>
        <v>10</v>
      </c>
      <c r="R9" s="80">
        <f>IFERROR(Q9/N9,"-")</f>
        <v>0.76923076923077</v>
      </c>
      <c r="S9" s="79">
        <v>3</v>
      </c>
      <c r="T9" s="79">
        <v>1</v>
      </c>
      <c r="U9" s="80">
        <f>IFERROR(T9/(Q9),"-")</f>
        <v>0.1</v>
      </c>
      <c r="V9" s="81"/>
      <c r="W9" s="82">
        <v>4</v>
      </c>
      <c r="X9" s="80">
        <f>IF(Q9=0,"-",W9/Q9)</f>
        <v>0.4</v>
      </c>
      <c r="Y9" s="181">
        <v>1116000</v>
      </c>
      <c r="Z9" s="182">
        <f>IFERROR(Y9/Q9,"-")</f>
        <v>111600</v>
      </c>
      <c r="AA9" s="182">
        <f>IFERROR(Y9/W9,"-")</f>
        <v>279000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</v>
      </c>
      <c r="BQ9" s="118">
        <v>1</v>
      </c>
      <c r="BR9" s="119">
        <f>IFERROR(BQ9/BO9,"-")</f>
        <v>1</v>
      </c>
      <c r="BS9" s="120">
        <v>8000</v>
      </c>
      <c r="BT9" s="121">
        <f>IFERROR(BS9/BO9,"-")</f>
        <v>8000</v>
      </c>
      <c r="BU9" s="122"/>
      <c r="BV9" s="122">
        <v>1</v>
      </c>
      <c r="BW9" s="122"/>
      <c r="BX9" s="123">
        <v>6</v>
      </c>
      <c r="BY9" s="124">
        <f>IF(Q9=0,"",IF(BX9=0,"",(BX9/Q9)))</f>
        <v>0.6</v>
      </c>
      <c r="BZ9" s="125">
        <v>2</v>
      </c>
      <c r="CA9" s="126">
        <f>IFERROR(BZ9/BX9,"-")</f>
        <v>0.33333333333333</v>
      </c>
      <c r="CB9" s="127">
        <v>396000</v>
      </c>
      <c r="CC9" s="128">
        <f>IFERROR(CB9/BX9,"-")</f>
        <v>66000</v>
      </c>
      <c r="CD9" s="129"/>
      <c r="CE9" s="129">
        <v>1</v>
      </c>
      <c r="CF9" s="129">
        <v>1</v>
      </c>
      <c r="CG9" s="130">
        <v>1</v>
      </c>
      <c r="CH9" s="131">
        <f>IF(Q9=0,"",IF(CG9=0,"",(CG9/Q9)))</f>
        <v>0.1</v>
      </c>
      <c r="CI9" s="132">
        <v>1</v>
      </c>
      <c r="CJ9" s="133">
        <f>IFERROR(CI9/CG9,"-")</f>
        <v>1</v>
      </c>
      <c r="CK9" s="134">
        <v>712000</v>
      </c>
      <c r="CL9" s="135">
        <f>IFERROR(CK9/CG9,"-")</f>
        <v>712000</v>
      </c>
      <c r="CM9" s="136"/>
      <c r="CN9" s="136"/>
      <c r="CO9" s="136">
        <v>1</v>
      </c>
      <c r="CP9" s="137">
        <v>4</v>
      </c>
      <c r="CQ9" s="138">
        <v>1116000</v>
      </c>
      <c r="CR9" s="138">
        <v>712000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3.8</v>
      </c>
      <c r="B10" s="184" t="s">
        <v>171</v>
      </c>
      <c r="C10" s="184" t="s">
        <v>158</v>
      </c>
      <c r="D10" s="184" t="s">
        <v>172</v>
      </c>
      <c r="E10" s="184" t="s">
        <v>173</v>
      </c>
      <c r="F10" s="184"/>
      <c r="G10" s="184" t="s">
        <v>61</v>
      </c>
      <c r="H10" s="87" t="s">
        <v>174</v>
      </c>
      <c r="I10" s="87" t="s">
        <v>175</v>
      </c>
      <c r="J10" s="87" t="s">
        <v>148</v>
      </c>
      <c r="K10" s="176">
        <v>40000</v>
      </c>
      <c r="L10" s="79">
        <v>15</v>
      </c>
      <c r="M10" s="79">
        <v>0</v>
      </c>
      <c r="N10" s="79">
        <v>44</v>
      </c>
      <c r="O10" s="88">
        <v>7</v>
      </c>
      <c r="P10" s="89">
        <v>0</v>
      </c>
      <c r="Q10" s="90">
        <f>O10+P10</f>
        <v>7</v>
      </c>
      <c r="R10" s="80">
        <f>IFERROR(Q10/N10,"-")</f>
        <v>0.15909090909091</v>
      </c>
      <c r="S10" s="79">
        <v>1</v>
      </c>
      <c r="T10" s="79">
        <v>1</v>
      </c>
      <c r="U10" s="80">
        <f>IFERROR(T10/(Q10),"-")</f>
        <v>0.14285714285714</v>
      </c>
      <c r="V10" s="81">
        <f>IFERROR(K10/SUM(Q10:Q11),"-")</f>
        <v>2666.6666666667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112000</v>
      </c>
      <c r="AC10" s="83">
        <f>SUM(Y10:Y11)/SUM(K10:K11)</f>
        <v>3.8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0.14285714285714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3</v>
      </c>
      <c r="BG10" s="110">
        <f>IF(Q10=0,"",IF(BF10=0,"",(BF10/Q10)))</f>
        <v>0.42857142857143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0.42857142857143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176</v>
      </c>
      <c r="C11" s="184" t="s">
        <v>158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50</v>
      </c>
      <c r="M11" s="79">
        <v>35</v>
      </c>
      <c r="N11" s="79">
        <v>20</v>
      </c>
      <c r="O11" s="88">
        <v>8</v>
      </c>
      <c r="P11" s="89">
        <v>0</v>
      </c>
      <c r="Q11" s="90">
        <f>O11+P11</f>
        <v>8</v>
      </c>
      <c r="R11" s="80">
        <f>IFERROR(Q11/N11,"-")</f>
        <v>0.4</v>
      </c>
      <c r="S11" s="79">
        <v>2</v>
      </c>
      <c r="T11" s="79">
        <v>2</v>
      </c>
      <c r="U11" s="80">
        <f>IFERROR(T11/(Q11),"-")</f>
        <v>0.25</v>
      </c>
      <c r="V11" s="81"/>
      <c r="W11" s="82">
        <v>2</v>
      </c>
      <c r="X11" s="80">
        <f>IF(Q11=0,"-",W11/Q11)</f>
        <v>0.25</v>
      </c>
      <c r="Y11" s="181">
        <v>152000</v>
      </c>
      <c r="Z11" s="182">
        <f>IFERROR(Y11/Q11,"-")</f>
        <v>19000</v>
      </c>
      <c r="AA11" s="182">
        <f>IFERROR(Y11/W11,"-")</f>
        <v>76000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0.125</v>
      </c>
      <c r="BH11" s="109">
        <v>1</v>
      </c>
      <c r="BI11" s="111">
        <f>IFERROR(BH11/BF11,"-")</f>
        <v>1</v>
      </c>
      <c r="BJ11" s="112">
        <v>3000</v>
      </c>
      <c r="BK11" s="113">
        <f>IFERROR(BJ11/BF11,"-")</f>
        <v>3000</v>
      </c>
      <c r="BL11" s="114">
        <v>1</v>
      </c>
      <c r="BM11" s="114"/>
      <c r="BN11" s="114"/>
      <c r="BO11" s="116">
        <v>6</v>
      </c>
      <c r="BP11" s="117">
        <f>IF(Q11=0,"",IF(BO11=0,"",(BO11/Q11)))</f>
        <v>0.75</v>
      </c>
      <c r="BQ11" s="118">
        <v>2</v>
      </c>
      <c r="BR11" s="119">
        <f>IFERROR(BQ11/BO11,"-")</f>
        <v>0.33333333333333</v>
      </c>
      <c r="BS11" s="120">
        <v>162000</v>
      </c>
      <c r="BT11" s="121">
        <f>IFERROR(BS11/BO11,"-")</f>
        <v>27000</v>
      </c>
      <c r="BU11" s="122"/>
      <c r="BV11" s="122"/>
      <c r="BW11" s="122">
        <v>2</v>
      </c>
      <c r="BX11" s="123">
        <v>1</v>
      </c>
      <c r="BY11" s="124">
        <f>IF(Q11=0,"",IF(BX11=0,"",(BX11/Q11)))</f>
        <v>0.125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152000</v>
      </c>
      <c r="CR11" s="138">
        <v>149000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7.9022222222222</v>
      </c>
      <c r="B14" s="39"/>
      <c r="C14" s="39"/>
      <c r="D14" s="39"/>
      <c r="E14" s="39"/>
      <c r="F14" s="39"/>
      <c r="G14" s="39"/>
      <c r="H14" s="40" t="s">
        <v>177</v>
      </c>
      <c r="I14" s="40"/>
      <c r="J14" s="40"/>
      <c r="K14" s="179">
        <f>SUM(K6:K13)</f>
        <v>225000</v>
      </c>
      <c r="L14" s="41">
        <f>SUM(L6:L13)</f>
        <v>363</v>
      </c>
      <c r="M14" s="41">
        <f>SUM(M6:M13)</f>
        <v>179</v>
      </c>
      <c r="N14" s="41">
        <f>SUM(N6:N13)</f>
        <v>305</v>
      </c>
      <c r="O14" s="41">
        <f>SUM(O6:O13)</f>
        <v>72</v>
      </c>
      <c r="P14" s="41">
        <f>SUM(P6:P13)</f>
        <v>0</v>
      </c>
      <c r="Q14" s="41">
        <f>SUM(Q6:Q13)</f>
        <v>72</v>
      </c>
      <c r="R14" s="42">
        <f>IFERROR(Q14/N14,"-")</f>
        <v>0.23606557377049</v>
      </c>
      <c r="S14" s="76">
        <f>SUM(S6:S13)</f>
        <v>12</v>
      </c>
      <c r="T14" s="76">
        <f>SUM(T6:T13)</f>
        <v>10</v>
      </c>
      <c r="U14" s="42">
        <f>IFERROR(S14/Q14,"-")</f>
        <v>0.16666666666667</v>
      </c>
      <c r="V14" s="43">
        <f>IFERROR(K14/Q14,"-")</f>
        <v>3125</v>
      </c>
      <c r="W14" s="44">
        <f>SUM(W6:W13)</f>
        <v>14</v>
      </c>
      <c r="X14" s="42">
        <f>IFERROR(W14/Q14,"-")</f>
        <v>0.19444444444444</v>
      </c>
      <c r="Y14" s="179">
        <f>SUM(Y6:Y13)</f>
        <v>1778000</v>
      </c>
      <c r="Z14" s="179">
        <f>IFERROR(Y14/Q14,"-")</f>
        <v>24694.444444444</v>
      </c>
      <c r="AA14" s="179">
        <f>IFERROR(Y14/W14,"-")</f>
        <v>127000</v>
      </c>
      <c r="AB14" s="179">
        <f>Y14-K14</f>
        <v>1553000</v>
      </c>
      <c r="AC14" s="45">
        <f>Y14/K14</f>
        <v>7.9022222222222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2.5675675675676</v>
      </c>
      <c r="B6" s="184" t="s">
        <v>179</v>
      </c>
      <c r="C6" s="184" t="s">
        <v>158</v>
      </c>
      <c r="D6" s="184" t="s">
        <v>180</v>
      </c>
      <c r="E6" s="184" t="s">
        <v>181</v>
      </c>
      <c r="F6" s="184" t="s">
        <v>182</v>
      </c>
      <c r="G6" s="184" t="s">
        <v>61</v>
      </c>
      <c r="H6" s="87" t="s">
        <v>183</v>
      </c>
      <c r="I6" s="87" t="s">
        <v>184</v>
      </c>
      <c r="J6" s="87" t="s">
        <v>185</v>
      </c>
      <c r="K6" s="176">
        <v>185000</v>
      </c>
      <c r="L6" s="79">
        <v>17</v>
      </c>
      <c r="M6" s="79">
        <v>0</v>
      </c>
      <c r="N6" s="79">
        <v>164</v>
      </c>
      <c r="O6" s="88">
        <v>8</v>
      </c>
      <c r="P6" s="89">
        <v>0</v>
      </c>
      <c r="Q6" s="90">
        <f>O6+P6</f>
        <v>8</v>
      </c>
      <c r="R6" s="80">
        <f>IFERROR(Q6/N6,"-")</f>
        <v>0.048780487804878</v>
      </c>
      <c r="S6" s="79">
        <v>0</v>
      </c>
      <c r="T6" s="79">
        <v>2</v>
      </c>
      <c r="U6" s="80">
        <f>IFERROR(T6/(Q6),"-")</f>
        <v>0.25</v>
      </c>
      <c r="V6" s="81">
        <f>IFERROR(K6/SUM(Q6:Q7),"-")</f>
        <v>1927.0833333333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290000</v>
      </c>
      <c r="AC6" s="83">
        <f>SUM(Y6:Y7)/SUM(K6:K7)</f>
        <v>2.5675675675676</v>
      </c>
      <c r="AD6" s="77"/>
      <c r="AE6" s="91">
        <v>1</v>
      </c>
      <c r="AF6" s="92">
        <f>IF(Q6=0,"",IF(AE6=0,"",(AE6/Q6)))</f>
        <v>0.125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0.125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186</v>
      </c>
      <c r="C7" s="184" t="s">
        <v>158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330</v>
      </c>
      <c r="M7" s="79">
        <v>252</v>
      </c>
      <c r="N7" s="79">
        <v>177</v>
      </c>
      <c r="O7" s="88">
        <v>86</v>
      </c>
      <c r="P7" s="89">
        <v>2</v>
      </c>
      <c r="Q7" s="90">
        <f>O7+P7</f>
        <v>88</v>
      </c>
      <c r="R7" s="80">
        <f>IFERROR(Q7/N7,"-")</f>
        <v>0.49717514124294</v>
      </c>
      <c r="S7" s="79">
        <v>2</v>
      </c>
      <c r="T7" s="79">
        <v>17</v>
      </c>
      <c r="U7" s="80">
        <f>IFERROR(T7/(Q7),"-")</f>
        <v>0.19318181818182</v>
      </c>
      <c r="V7" s="81"/>
      <c r="W7" s="82">
        <v>3</v>
      </c>
      <c r="X7" s="80">
        <f>IF(Q7=0,"-",W7/Q7)</f>
        <v>0.034090909090909</v>
      </c>
      <c r="Y7" s="181">
        <v>475000</v>
      </c>
      <c r="Z7" s="182">
        <f>IFERROR(Y7/Q7,"-")</f>
        <v>5397.7272727273</v>
      </c>
      <c r="AA7" s="182">
        <f>IFERROR(Y7/W7,"-")</f>
        <v>158333.33333333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31</v>
      </c>
      <c r="AO7" s="98">
        <f>IF(Q7=0,"",IF(AN7=0,"",(AN7/Q7)))</f>
        <v>0.35227272727273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12</v>
      </c>
      <c r="AX7" s="104">
        <f>IF(Q7=0,"",IF(AW7=0,"",(AW7/Q7)))</f>
        <v>0.13636363636364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18</v>
      </c>
      <c r="BG7" s="110">
        <f>IF(Q7=0,"",IF(BF7=0,"",(BF7/Q7)))</f>
        <v>0.20454545454545</v>
      </c>
      <c r="BH7" s="109">
        <v>1</v>
      </c>
      <c r="BI7" s="111">
        <f>IFERROR(BH7/BF7,"-")</f>
        <v>0.055555555555556</v>
      </c>
      <c r="BJ7" s="112">
        <v>371000</v>
      </c>
      <c r="BK7" s="113">
        <f>IFERROR(BJ7/BF7,"-")</f>
        <v>20611.111111111</v>
      </c>
      <c r="BL7" s="114"/>
      <c r="BM7" s="114"/>
      <c r="BN7" s="114">
        <v>1</v>
      </c>
      <c r="BO7" s="116">
        <v>16</v>
      </c>
      <c r="BP7" s="117">
        <f>IF(Q7=0,"",IF(BO7=0,"",(BO7/Q7)))</f>
        <v>0.18181818181818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9</v>
      </c>
      <c r="BY7" s="124">
        <f>IF(Q7=0,"",IF(BX7=0,"",(BX7/Q7)))</f>
        <v>0.10227272727273</v>
      </c>
      <c r="BZ7" s="125">
        <v>3</v>
      </c>
      <c r="CA7" s="126">
        <f>IFERROR(BZ7/BX7,"-")</f>
        <v>0.33333333333333</v>
      </c>
      <c r="CB7" s="127">
        <v>121000</v>
      </c>
      <c r="CC7" s="128">
        <f>IFERROR(CB7/BX7,"-")</f>
        <v>13444.444444444</v>
      </c>
      <c r="CD7" s="129">
        <v>1</v>
      </c>
      <c r="CE7" s="129"/>
      <c r="CF7" s="129">
        <v>2</v>
      </c>
      <c r="CG7" s="130">
        <v>2</v>
      </c>
      <c r="CH7" s="131">
        <f>IF(Q7=0,"",IF(CG7=0,"",(CG7/Q7)))</f>
        <v>0.022727272727273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475000</v>
      </c>
      <c r="CR7" s="138">
        <v>371000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2.5675675675676</v>
      </c>
      <c r="B10" s="39"/>
      <c r="C10" s="39"/>
      <c r="D10" s="39"/>
      <c r="E10" s="39"/>
      <c r="F10" s="39"/>
      <c r="G10" s="39"/>
      <c r="H10" s="40" t="s">
        <v>187</v>
      </c>
      <c r="I10" s="40"/>
      <c r="J10" s="40"/>
      <c r="K10" s="179">
        <f>SUM(K6:K9)</f>
        <v>185000</v>
      </c>
      <c r="L10" s="41">
        <f>SUM(L6:L9)</f>
        <v>347</v>
      </c>
      <c r="M10" s="41">
        <f>SUM(M6:M9)</f>
        <v>252</v>
      </c>
      <c r="N10" s="41">
        <f>SUM(N6:N9)</f>
        <v>341</v>
      </c>
      <c r="O10" s="41">
        <f>SUM(O6:O9)</f>
        <v>94</v>
      </c>
      <c r="P10" s="41">
        <f>SUM(P6:P9)</f>
        <v>2</v>
      </c>
      <c r="Q10" s="41">
        <f>SUM(Q6:Q9)</f>
        <v>96</v>
      </c>
      <c r="R10" s="42">
        <f>IFERROR(Q10/N10,"-")</f>
        <v>0.28152492668622</v>
      </c>
      <c r="S10" s="76">
        <f>SUM(S6:S9)</f>
        <v>2</v>
      </c>
      <c r="T10" s="76">
        <f>SUM(T6:T9)</f>
        <v>19</v>
      </c>
      <c r="U10" s="42">
        <f>IFERROR(S10/Q10,"-")</f>
        <v>0.020833333333333</v>
      </c>
      <c r="V10" s="43">
        <f>IFERROR(K10/Q10,"-")</f>
        <v>1927.0833333333</v>
      </c>
      <c r="W10" s="44">
        <f>SUM(W6:W9)</f>
        <v>3</v>
      </c>
      <c r="X10" s="42">
        <f>IFERROR(W10/Q10,"-")</f>
        <v>0.03125</v>
      </c>
      <c r="Y10" s="179">
        <f>SUM(Y6:Y9)</f>
        <v>475000</v>
      </c>
      <c r="Z10" s="179">
        <f>IFERROR(Y10/Q10,"-")</f>
        <v>4947.9166666667</v>
      </c>
      <c r="AA10" s="179">
        <f>IFERROR(Y10/W10,"-")</f>
        <v>158333.33333333</v>
      </c>
      <c r="AB10" s="179">
        <f>Y10-K10</f>
        <v>290000</v>
      </c>
      <c r="AC10" s="45">
        <f>Y10/K10</f>
        <v>2.5675675675676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188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189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4.1468816396664</v>
      </c>
      <c r="B6" s="184" t="s">
        <v>190</v>
      </c>
      <c r="C6" s="184" t="s">
        <v>191</v>
      </c>
      <c r="D6" s="184" t="s">
        <v>192</v>
      </c>
      <c r="E6" s="184" t="s">
        <v>61</v>
      </c>
      <c r="F6" s="87" t="s">
        <v>193</v>
      </c>
      <c r="G6" s="87" t="s">
        <v>194</v>
      </c>
      <c r="H6" s="176">
        <v>2332572</v>
      </c>
      <c r="I6" s="79">
        <v>2155</v>
      </c>
      <c r="J6" s="79">
        <v>0</v>
      </c>
      <c r="K6" s="79">
        <v>156801</v>
      </c>
      <c r="L6" s="90">
        <v>1335</v>
      </c>
      <c r="M6" s="80">
        <f>IFERROR(L6/K6,"-")</f>
        <v>0.0085139763139266</v>
      </c>
      <c r="N6" s="79">
        <v>70</v>
      </c>
      <c r="O6" s="79">
        <v>446</v>
      </c>
      <c r="P6" s="80">
        <f>IFERROR(N6/(L6),"-")</f>
        <v>0.052434456928839</v>
      </c>
      <c r="Q6" s="81">
        <f>IFERROR(H6/SUM(L6:L6),"-")</f>
        <v>1747.2449438202</v>
      </c>
      <c r="R6" s="82">
        <v>183</v>
      </c>
      <c r="S6" s="80">
        <f>IF(L6=0,"-",R6/L6)</f>
        <v>0.13707865168539</v>
      </c>
      <c r="T6" s="181">
        <v>9672900</v>
      </c>
      <c r="U6" s="182">
        <f>IFERROR(T6/L6,"-")</f>
        <v>7245.6179775281</v>
      </c>
      <c r="V6" s="182">
        <f>IFERROR(T6/R6,"-")</f>
        <v>52857.37704918</v>
      </c>
      <c r="W6" s="176">
        <f>SUM(T6:T6)-SUM(H6:H6)</f>
        <v>7340328</v>
      </c>
      <c r="X6" s="83">
        <f>SUM(T6:T6)/SUM(H6:H6)</f>
        <v>4.1468816396664</v>
      </c>
      <c r="Y6" s="77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9</v>
      </c>
      <c r="AJ6" s="98">
        <f>IF(L6=0,"",IF(AI6=0,"",(AI6/L6)))</f>
        <v>0.0067415730337079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28</v>
      </c>
      <c r="AS6" s="104">
        <f>IF(L6=0,"",IF(AR6=0,"",(AR6/L6)))</f>
        <v>0.020973782771536</v>
      </c>
      <c r="AT6" s="103">
        <v>5</v>
      </c>
      <c r="AU6" s="105">
        <f>IFERROR(AT6/AR6,"-")</f>
        <v>0.17857142857143</v>
      </c>
      <c r="AV6" s="106">
        <v>29000</v>
      </c>
      <c r="AW6" s="107">
        <f>IFERROR(AV6/AR6,"-")</f>
        <v>1035.7142857143</v>
      </c>
      <c r="AX6" s="108">
        <v>3</v>
      </c>
      <c r="AY6" s="108">
        <v>1</v>
      </c>
      <c r="AZ6" s="108">
        <v>1</v>
      </c>
      <c r="BA6" s="109">
        <v>688</v>
      </c>
      <c r="BB6" s="110">
        <f>IF(L6=0,"",IF(BA6=0,"",(BA6/L6)))</f>
        <v>0.51535580524345</v>
      </c>
      <c r="BC6" s="109">
        <v>60</v>
      </c>
      <c r="BD6" s="111">
        <f>IFERROR(BC6/BA6,"-")</f>
        <v>0.087209302325581</v>
      </c>
      <c r="BE6" s="112">
        <v>2687500</v>
      </c>
      <c r="BF6" s="113">
        <f>IFERROR(BE6/BA6,"-")</f>
        <v>3906.25</v>
      </c>
      <c r="BG6" s="114">
        <v>32</v>
      </c>
      <c r="BH6" s="114">
        <v>6</v>
      </c>
      <c r="BI6" s="114">
        <v>22</v>
      </c>
      <c r="BJ6" s="116">
        <v>411</v>
      </c>
      <c r="BK6" s="117">
        <f>IF(L6=0,"",IF(BJ6=0,"",(BJ6/L6)))</f>
        <v>0.30786516853933</v>
      </c>
      <c r="BL6" s="118">
        <v>75</v>
      </c>
      <c r="BM6" s="119">
        <f>IFERROR(BL6/BJ6,"-")</f>
        <v>0.18248175182482</v>
      </c>
      <c r="BN6" s="120">
        <v>3328000</v>
      </c>
      <c r="BO6" s="121">
        <f>IFERROR(BN6/BJ6,"-")</f>
        <v>8097.3236009732</v>
      </c>
      <c r="BP6" s="122">
        <v>37</v>
      </c>
      <c r="BQ6" s="122">
        <v>14</v>
      </c>
      <c r="BR6" s="122">
        <v>24</v>
      </c>
      <c r="BS6" s="123">
        <v>167</v>
      </c>
      <c r="BT6" s="124">
        <f>IF(L6=0,"",IF(BS6=0,"",(BS6/L6)))</f>
        <v>0.1250936329588</v>
      </c>
      <c r="BU6" s="125">
        <v>34</v>
      </c>
      <c r="BV6" s="126">
        <f>IFERROR(BU6/BS6,"-")</f>
        <v>0.20359281437126</v>
      </c>
      <c r="BW6" s="127">
        <v>2781000</v>
      </c>
      <c r="BX6" s="128">
        <f>IFERROR(BW6/BS6,"-")</f>
        <v>16652.694610778</v>
      </c>
      <c r="BY6" s="129">
        <v>6</v>
      </c>
      <c r="BZ6" s="129">
        <v>5</v>
      </c>
      <c r="CA6" s="129">
        <v>23</v>
      </c>
      <c r="CB6" s="130">
        <v>32</v>
      </c>
      <c r="CC6" s="131">
        <f>IF(L6=0,"",IF(CB6=0,"",(CB6/L6)))</f>
        <v>0.023970037453184</v>
      </c>
      <c r="CD6" s="132">
        <v>9</v>
      </c>
      <c r="CE6" s="133">
        <f>IFERROR(CD6/CB6,"-")</f>
        <v>0.28125</v>
      </c>
      <c r="CF6" s="134">
        <v>847400</v>
      </c>
      <c r="CG6" s="135">
        <f>IFERROR(CF6/CB6,"-")</f>
        <v>26481.25</v>
      </c>
      <c r="CH6" s="136">
        <v>3</v>
      </c>
      <c r="CI6" s="136"/>
      <c r="CJ6" s="136">
        <v>6</v>
      </c>
      <c r="CK6" s="137">
        <v>183</v>
      </c>
      <c r="CL6" s="138">
        <v>9672900</v>
      </c>
      <c r="CM6" s="138">
        <v>1440000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4.791674217832</v>
      </c>
      <c r="B7" s="184" t="s">
        <v>195</v>
      </c>
      <c r="C7" s="184" t="s">
        <v>191</v>
      </c>
      <c r="D7" s="184" t="s">
        <v>192</v>
      </c>
      <c r="E7" s="184" t="s">
        <v>61</v>
      </c>
      <c r="F7" s="87" t="s">
        <v>196</v>
      </c>
      <c r="G7" s="87" t="s">
        <v>194</v>
      </c>
      <c r="H7" s="176">
        <v>2952083</v>
      </c>
      <c r="I7" s="79">
        <v>3447</v>
      </c>
      <c r="J7" s="79">
        <v>0</v>
      </c>
      <c r="K7" s="79">
        <v>135483</v>
      </c>
      <c r="L7" s="90">
        <v>1823</v>
      </c>
      <c r="M7" s="80">
        <f>IFERROR(L7/K7,"-")</f>
        <v>0.013455562690522</v>
      </c>
      <c r="N7" s="79">
        <v>122</v>
      </c>
      <c r="O7" s="79">
        <v>541</v>
      </c>
      <c r="P7" s="80">
        <f>IFERROR(N7/(L7),"-")</f>
        <v>0.066922654964344</v>
      </c>
      <c r="Q7" s="81">
        <f>IFERROR(H7/SUM(L7:L7),"-")</f>
        <v>1619.3543609435</v>
      </c>
      <c r="R7" s="82">
        <v>242</v>
      </c>
      <c r="S7" s="80">
        <f>IF(L7=0,"-",R7/L7)</f>
        <v>0.13274821722436</v>
      </c>
      <c r="T7" s="181">
        <v>14145420</v>
      </c>
      <c r="U7" s="182">
        <f>IFERROR(T7/L7,"-")</f>
        <v>7759.4185408667</v>
      </c>
      <c r="V7" s="182">
        <f>IFERROR(T7/R7,"-")</f>
        <v>58452.148760331</v>
      </c>
      <c r="W7" s="176">
        <f>SUM(T7:T7)-SUM(H7:H7)</f>
        <v>11193337</v>
      </c>
      <c r="X7" s="83">
        <f>SUM(T7:T7)/SUM(H7:H7)</f>
        <v>4.791674217832</v>
      </c>
      <c r="Y7" s="77"/>
      <c r="Z7" s="91">
        <v>1</v>
      </c>
      <c r="AA7" s="92">
        <f>IF(L7=0,"",IF(Z7=0,"",(Z7/L7)))</f>
        <v>0.00054854635216676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6</v>
      </c>
      <c r="AJ7" s="98">
        <f>IF(L7=0,"",IF(AI7=0,"",(AI7/L7)))</f>
        <v>0.0032912781130005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17</v>
      </c>
      <c r="AS7" s="104">
        <f>IF(L7=0,"",IF(AR7=0,"",(AR7/L7)))</f>
        <v>0.0093252879868349</v>
      </c>
      <c r="AT7" s="103">
        <v>1</v>
      </c>
      <c r="AU7" s="105">
        <f>IFERROR(AT7/AR7,"-")</f>
        <v>0.058823529411765</v>
      </c>
      <c r="AV7" s="106">
        <v>5000</v>
      </c>
      <c r="AW7" s="107">
        <f>IFERROR(AV7/AR7,"-")</f>
        <v>294.11764705882</v>
      </c>
      <c r="AX7" s="108">
        <v>1</v>
      </c>
      <c r="AY7" s="108"/>
      <c r="AZ7" s="108"/>
      <c r="BA7" s="109">
        <v>153</v>
      </c>
      <c r="BB7" s="110">
        <f>IF(L7=0,"",IF(BA7=0,"",(BA7/L7)))</f>
        <v>0.083927591881514</v>
      </c>
      <c r="BC7" s="109">
        <v>10</v>
      </c>
      <c r="BD7" s="111">
        <f>IFERROR(BC7/BA7,"-")</f>
        <v>0.065359477124183</v>
      </c>
      <c r="BE7" s="112">
        <v>246500</v>
      </c>
      <c r="BF7" s="113">
        <f>IFERROR(BE7/BA7,"-")</f>
        <v>1611.1111111111</v>
      </c>
      <c r="BG7" s="114">
        <v>4</v>
      </c>
      <c r="BH7" s="114">
        <v>3</v>
      </c>
      <c r="BI7" s="114">
        <v>3</v>
      </c>
      <c r="BJ7" s="116">
        <v>1211</v>
      </c>
      <c r="BK7" s="117">
        <f>IF(L7=0,"",IF(BJ7=0,"",(BJ7/L7)))</f>
        <v>0.66428963247394</v>
      </c>
      <c r="BL7" s="118">
        <v>148</v>
      </c>
      <c r="BM7" s="119">
        <f>IFERROR(BL7/BJ7,"-")</f>
        <v>0.12221304706854</v>
      </c>
      <c r="BN7" s="120">
        <v>7209360</v>
      </c>
      <c r="BO7" s="121">
        <f>IFERROR(BN7/BJ7,"-")</f>
        <v>5953.2287365813</v>
      </c>
      <c r="BP7" s="122">
        <v>59</v>
      </c>
      <c r="BQ7" s="122">
        <v>23</v>
      </c>
      <c r="BR7" s="122">
        <v>66</v>
      </c>
      <c r="BS7" s="123">
        <v>386</v>
      </c>
      <c r="BT7" s="124">
        <f>IF(L7=0,"",IF(BS7=0,"",(BS7/L7)))</f>
        <v>0.21173889193637</v>
      </c>
      <c r="BU7" s="125">
        <v>74</v>
      </c>
      <c r="BV7" s="126">
        <f>IFERROR(BU7/BS7,"-")</f>
        <v>0.19170984455959</v>
      </c>
      <c r="BW7" s="127">
        <v>6553560</v>
      </c>
      <c r="BX7" s="128">
        <f>IFERROR(BW7/BS7,"-")</f>
        <v>16978.134715026</v>
      </c>
      <c r="BY7" s="129">
        <v>28</v>
      </c>
      <c r="BZ7" s="129">
        <v>12</v>
      </c>
      <c r="CA7" s="129">
        <v>34</v>
      </c>
      <c r="CB7" s="130">
        <v>49</v>
      </c>
      <c r="CC7" s="131">
        <f>IF(L7=0,"",IF(CB7=0,"",(CB7/L7)))</f>
        <v>0.026878771256171</v>
      </c>
      <c r="CD7" s="132">
        <v>9</v>
      </c>
      <c r="CE7" s="133">
        <f>IFERROR(CD7/CB7,"-")</f>
        <v>0.18367346938776</v>
      </c>
      <c r="CF7" s="134">
        <v>131000</v>
      </c>
      <c r="CG7" s="135">
        <f>IFERROR(CF7/CB7,"-")</f>
        <v>2673.4693877551</v>
      </c>
      <c r="CH7" s="136">
        <v>2</v>
      </c>
      <c r="CI7" s="136">
        <v>3</v>
      </c>
      <c r="CJ7" s="136">
        <v>4</v>
      </c>
      <c r="CK7" s="137">
        <v>242</v>
      </c>
      <c r="CL7" s="138">
        <v>14145420</v>
      </c>
      <c r="CM7" s="138">
        <v>2336000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1.5765973993485</v>
      </c>
      <c r="B8" s="184" t="s">
        <v>197</v>
      </c>
      <c r="C8" s="184" t="s">
        <v>191</v>
      </c>
      <c r="D8" s="184" t="s">
        <v>192</v>
      </c>
      <c r="E8" s="184" t="s">
        <v>61</v>
      </c>
      <c r="F8" s="87" t="s">
        <v>198</v>
      </c>
      <c r="G8" s="87" t="s">
        <v>194</v>
      </c>
      <c r="H8" s="176">
        <v>1838770</v>
      </c>
      <c r="I8" s="79">
        <v>2124</v>
      </c>
      <c r="J8" s="79">
        <v>0</v>
      </c>
      <c r="K8" s="79">
        <v>46035</v>
      </c>
      <c r="L8" s="90">
        <v>1218</v>
      </c>
      <c r="M8" s="80">
        <f>IFERROR(L8/K8,"-")</f>
        <v>0.026458129683936</v>
      </c>
      <c r="N8" s="79">
        <v>34</v>
      </c>
      <c r="O8" s="79">
        <v>441</v>
      </c>
      <c r="P8" s="80">
        <f>IFERROR(N8/(L8),"-")</f>
        <v>0.027914614121511</v>
      </c>
      <c r="Q8" s="81">
        <f>IFERROR(H8/SUM(L8:L8),"-")</f>
        <v>1509.6633825944</v>
      </c>
      <c r="R8" s="82">
        <v>127</v>
      </c>
      <c r="S8" s="80">
        <f>IF(L8=0,"-",R8/L8)</f>
        <v>0.10426929392447</v>
      </c>
      <c r="T8" s="181">
        <v>2899000</v>
      </c>
      <c r="U8" s="182">
        <f>IFERROR(T8/L8,"-")</f>
        <v>2380.13136289</v>
      </c>
      <c r="V8" s="182">
        <f>IFERROR(T8/R8,"-")</f>
        <v>22826.771653543</v>
      </c>
      <c r="W8" s="176">
        <f>SUM(T8:T8)-SUM(H8:H8)</f>
        <v>1060230</v>
      </c>
      <c r="X8" s="83">
        <f>SUM(T8:T8)/SUM(H8:H8)</f>
        <v>1.5765973993485</v>
      </c>
      <c r="Y8" s="77"/>
      <c r="Z8" s="91">
        <v>23</v>
      </c>
      <c r="AA8" s="92">
        <f>IF(L8=0,"",IF(Z8=0,"",(Z8/L8)))</f>
        <v>0.01888341543514</v>
      </c>
      <c r="AB8" s="91">
        <v>2</v>
      </c>
      <c r="AC8" s="93">
        <f>IFERROR(AB8/Z8,"-")</f>
        <v>0.08695652173913</v>
      </c>
      <c r="AD8" s="94">
        <v>7500</v>
      </c>
      <c r="AE8" s="95">
        <f>IFERROR(AD8/Z8,"-")</f>
        <v>326.08695652174</v>
      </c>
      <c r="AF8" s="96">
        <v>1</v>
      </c>
      <c r="AG8" s="96">
        <v>1</v>
      </c>
      <c r="AH8" s="96"/>
      <c r="AI8" s="97">
        <v>141</v>
      </c>
      <c r="AJ8" s="98">
        <f>IF(L8=0,"",IF(AI8=0,"",(AI8/L8)))</f>
        <v>0.11576354679803</v>
      </c>
      <c r="AK8" s="97">
        <v>4</v>
      </c>
      <c r="AL8" s="99">
        <f>IFERROR(AK8/AI8,"-")</f>
        <v>0.028368794326241</v>
      </c>
      <c r="AM8" s="100">
        <v>22000</v>
      </c>
      <c r="AN8" s="101">
        <f>IFERROR(AM8/AI8,"-")</f>
        <v>156.02836879433</v>
      </c>
      <c r="AO8" s="102">
        <v>2</v>
      </c>
      <c r="AP8" s="102">
        <v>2</v>
      </c>
      <c r="AQ8" s="102"/>
      <c r="AR8" s="103">
        <v>96</v>
      </c>
      <c r="AS8" s="104">
        <f>IF(L8=0,"",IF(AR8=0,"",(AR8/L8)))</f>
        <v>0.078817733990148</v>
      </c>
      <c r="AT8" s="103">
        <v>4</v>
      </c>
      <c r="AU8" s="105">
        <f>IFERROR(AT8/AR8,"-")</f>
        <v>0.041666666666667</v>
      </c>
      <c r="AV8" s="106">
        <v>81000</v>
      </c>
      <c r="AW8" s="107">
        <f>IFERROR(AV8/AR8,"-")</f>
        <v>843.75</v>
      </c>
      <c r="AX8" s="108">
        <v>3</v>
      </c>
      <c r="AY8" s="108"/>
      <c r="AZ8" s="108">
        <v>1</v>
      </c>
      <c r="BA8" s="109">
        <v>296</v>
      </c>
      <c r="BB8" s="110">
        <f>IF(L8=0,"",IF(BA8=0,"",(BA8/L8)))</f>
        <v>0.24302134646962</v>
      </c>
      <c r="BC8" s="109">
        <v>20</v>
      </c>
      <c r="BD8" s="111">
        <f>IFERROR(BC8/BA8,"-")</f>
        <v>0.067567567567568</v>
      </c>
      <c r="BE8" s="112">
        <v>152000</v>
      </c>
      <c r="BF8" s="113">
        <f>IFERROR(BE8/BA8,"-")</f>
        <v>513.51351351351</v>
      </c>
      <c r="BG8" s="114">
        <v>16</v>
      </c>
      <c r="BH8" s="114">
        <v>2</v>
      </c>
      <c r="BI8" s="114">
        <v>2</v>
      </c>
      <c r="BJ8" s="116">
        <v>470</v>
      </c>
      <c r="BK8" s="117">
        <f>IF(L8=0,"",IF(BJ8=0,"",(BJ8/L8)))</f>
        <v>0.38587848932677</v>
      </c>
      <c r="BL8" s="118">
        <v>52</v>
      </c>
      <c r="BM8" s="119">
        <f>IFERROR(BL8/BJ8,"-")</f>
        <v>0.11063829787234</v>
      </c>
      <c r="BN8" s="120">
        <v>626000</v>
      </c>
      <c r="BO8" s="121">
        <f>IFERROR(BN8/BJ8,"-")</f>
        <v>1331.914893617</v>
      </c>
      <c r="BP8" s="122">
        <v>27</v>
      </c>
      <c r="BQ8" s="122">
        <v>9</v>
      </c>
      <c r="BR8" s="122">
        <v>16</v>
      </c>
      <c r="BS8" s="123">
        <v>160</v>
      </c>
      <c r="BT8" s="124">
        <f>IF(L8=0,"",IF(BS8=0,"",(BS8/L8)))</f>
        <v>0.13136288998358</v>
      </c>
      <c r="BU8" s="125">
        <v>33</v>
      </c>
      <c r="BV8" s="126">
        <f>IFERROR(BU8/BS8,"-")</f>
        <v>0.20625</v>
      </c>
      <c r="BW8" s="127">
        <v>1824500</v>
      </c>
      <c r="BX8" s="128">
        <f>IFERROR(BW8/BS8,"-")</f>
        <v>11403.125</v>
      </c>
      <c r="BY8" s="129">
        <v>18</v>
      </c>
      <c r="BZ8" s="129">
        <v>4</v>
      </c>
      <c r="CA8" s="129">
        <v>11</v>
      </c>
      <c r="CB8" s="130">
        <v>32</v>
      </c>
      <c r="CC8" s="131">
        <f>IF(L8=0,"",IF(CB8=0,"",(CB8/L8)))</f>
        <v>0.026272577996716</v>
      </c>
      <c r="CD8" s="132">
        <v>12</v>
      </c>
      <c r="CE8" s="133">
        <f>IFERROR(CD8/CB8,"-")</f>
        <v>0.375</v>
      </c>
      <c r="CF8" s="134">
        <v>186000</v>
      </c>
      <c r="CG8" s="135">
        <f>IFERROR(CF8/CB8,"-")</f>
        <v>5812.5</v>
      </c>
      <c r="CH8" s="136">
        <v>4</v>
      </c>
      <c r="CI8" s="136">
        <v>2</v>
      </c>
      <c r="CJ8" s="136">
        <v>6</v>
      </c>
      <c r="CK8" s="137">
        <v>127</v>
      </c>
      <c r="CL8" s="138">
        <v>2899000</v>
      </c>
      <c r="CM8" s="138">
        <v>995000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199</v>
      </c>
      <c r="G11" s="40"/>
      <c r="H11" s="179"/>
      <c r="I11" s="41">
        <f>SUM(I6:I10)</f>
        <v>7726</v>
      </c>
      <c r="J11" s="41">
        <f>SUM(J6:J10)</f>
        <v>0</v>
      </c>
      <c r="K11" s="41">
        <f>SUM(K6:K10)</f>
        <v>338319</v>
      </c>
      <c r="L11" s="41">
        <f>SUM(L6:L10)</f>
        <v>4376</v>
      </c>
      <c r="M11" s="42">
        <f>IFERROR(L11/K11,"-")</f>
        <v>0.012934538113437</v>
      </c>
      <c r="N11" s="76">
        <f>SUM(N6:N10)</f>
        <v>226</v>
      </c>
      <c r="O11" s="76">
        <f>SUM(O6:O10)</f>
        <v>1428</v>
      </c>
      <c r="P11" s="42">
        <f>IFERROR(N11/L11,"-")</f>
        <v>0.05164533820841</v>
      </c>
      <c r="Q11" s="43">
        <f>IFERROR(H11/L11,"-")</f>
        <v>0</v>
      </c>
      <c r="R11" s="44">
        <f>SUM(R6:R10)</f>
        <v>552</v>
      </c>
      <c r="S11" s="42">
        <f>IFERROR(R11/L11,"-")</f>
        <v>0.12614259597806</v>
      </c>
      <c r="T11" s="179">
        <f>SUM(T6:T10)</f>
        <v>26717320</v>
      </c>
      <c r="U11" s="179">
        <f>IFERROR(T11/L11,"-")</f>
        <v>6105.4204753199</v>
      </c>
      <c r="V11" s="179">
        <f>IFERROR(T11/R11,"-")</f>
        <v>48400.942028986</v>
      </c>
      <c r="W11" s="179">
        <f>T11-H11</f>
        <v>26717320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