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<sst xmlns="http://schemas.openxmlformats.org/spreadsheetml/2006/main" uniqueCount="208">
  <si>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</si>
  <si>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</si>
  <si>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</si>
  <si>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</si>
  <si>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</si>
  <si>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</si>
  <si>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</si>
  <si>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</si>
  <si>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</si>
  <si>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</si>
  <si>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</si>
  <si>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</si>
  <si>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</si>
  <si>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</si>
  <si>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</si>
  <si>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</si>
  <si>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</si>
  <si>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</si>
  <si>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</si>
  <si>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</si>
  <si>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</si>
  <si>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</si>
  <si>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</si>
  <si>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</si>
  <si>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</si>
  <si>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</si>
  <si>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</si>
  <si>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</si>
  <si>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</si>
  <si>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</si>
  <si>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</si>
  <si>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</si>
  <si>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</si>
  <si>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</si>
  <si>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</si>
  <si>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</si>
  <si>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</si>
  <si>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</si>
  <si>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</si>
  <si>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</si>
  <si>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</si>
  <si>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</si>
  <si>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</si>
  <si>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</si>
  <si>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</si>
  <si>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</si>
  <si>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</si>
  <si>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</si>
  <si>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</si>
  <si>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</si>
  <si>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</si>
  <si>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</si>
  <si>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</si>
  <si>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</si>
  <si>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</si>
  <si>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</si>
  <si>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</si>
  <si>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ic1906</t>
  </si>
  <si>
    <t>インターカラー</t>
  </si>
  <si>
    <t>デリヘル版2(コンシェルジュパーツ)</t>
  </si>
  <si>
    <t>学生いません！ギャルもいません！熟女！熟女！熟女！熟女！</t>
  </si>
  <si>
    <t>lp01</t>
  </si>
  <si>
    <t>スポニチ関東</t>
  </si>
  <si>
    <t>4C終面全5段</t>
  </si>
  <si>
    <t>10月03日(土)</t>
  </si>
  <si>
    <t>ic1907</t>
  </si>
  <si>
    <t>スポニチ関西</t>
  </si>
  <si>
    <t>ic1908</t>
  </si>
  <si>
    <t>スポニチ西部</t>
  </si>
  <si>
    <t>ic1909</t>
  </si>
  <si>
    <t>スポニチ北海道</t>
  </si>
  <si>
    <t>ic1910</t>
  </si>
  <si>
    <t>(空電共通)</t>
  </si>
  <si>
    <t>空電</t>
  </si>
  <si>
    <t>空電 (共通)</t>
  </si>
  <si>
    <t>ic1911</t>
  </si>
  <si>
    <t>①求人風</t>
  </si>
  <si>
    <t>①男は頑張らずに出会えるサイトすごいすごい</t>
  </si>
  <si>
    <t>半2段つかみ20段保証</t>
  </si>
  <si>
    <t>20段保証</t>
  </si>
  <si>
    <t>ic1912</t>
  </si>
  <si>
    <t>②興奮版</t>
  </si>
  <si>
    <t>②ドンドン出会える</t>
  </si>
  <si>
    <t>ic1913</t>
  </si>
  <si>
    <t>③大正版</t>
  </si>
  <si>
    <t>③脱出会えない宣言</t>
  </si>
  <si>
    <t>ic1914</t>
  </si>
  <si>
    <t>④胸の上広告版</t>
  </si>
  <si>
    <t>④女性から逆指名</t>
  </si>
  <si>
    <t>ic1915</t>
  </si>
  <si>
    <t>ic1916</t>
  </si>
  <si>
    <t>ic1917</t>
  </si>
  <si>
    <t>ic1918</t>
  </si>
  <si>
    <t>ic1919</t>
  </si>
  <si>
    <t>ic1920</t>
  </si>
  <si>
    <t>ic1921</t>
  </si>
  <si>
    <t>大正版</t>
  </si>
  <si>
    <t>男は頑張らずに出会えるサイトすごいすごい</t>
  </si>
  <si>
    <t>半2段つかみ10段保証</t>
  </si>
  <si>
    <t>10段保証</t>
  </si>
  <si>
    <t>ic1922</t>
  </si>
  <si>
    <t>ic1923</t>
  </si>
  <si>
    <t>ニッカン北海道</t>
  </si>
  <si>
    <t>半2段つかみ10回以上</t>
  </si>
  <si>
    <t>1～10日</t>
  </si>
  <si>
    <t>ic1924</t>
  </si>
  <si>
    <t>11～20日</t>
  </si>
  <si>
    <t>ic1925</t>
  </si>
  <si>
    <t>21～31日</t>
  </si>
  <si>
    <t>ic1926</t>
  </si>
  <si>
    <t>ic1927</t>
  </si>
  <si>
    <t>デリヘル版3</t>
  </si>
  <si>
    <t>サンスポ関東</t>
  </si>
  <si>
    <t>1C終面全5段</t>
  </si>
  <si>
    <t>10月17日(土)</t>
  </si>
  <si>
    <t>ic1928</t>
  </si>
  <si>
    <t>ic1929</t>
  </si>
  <si>
    <t>サンスポ関西</t>
  </si>
  <si>
    <t>10月16日(金)</t>
  </si>
  <si>
    <t>ic1930</t>
  </si>
  <si>
    <t>ic1931</t>
  </si>
  <si>
    <t>学生いませんギャルもいません40代50代60代中年女性が多いサイト</t>
  </si>
  <si>
    <t>スポーツ報知関東</t>
  </si>
  <si>
    <t>終面全5段</t>
  </si>
  <si>
    <t>10月04日(日)</t>
  </si>
  <si>
    <t>ic1932</t>
  </si>
  <si>
    <t>ic1933</t>
  </si>
  <si>
    <t>新書籍版</t>
  </si>
  <si>
    <t>ドンドン出会える</t>
  </si>
  <si>
    <t>全5段</t>
  </si>
  <si>
    <t>10月10日(土)</t>
  </si>
  <si>
    <t>ic1934</t>
  </si>
  <si>
    <t>ic1935</t>
  </si>
  <si>
    <t>デイリースポーツ関西</t>
  </si>
  <si>
    <t>10月02日(金)</t>
  </si>
  <si>
    <t>ic1936</t>
  </si>
  <si>
    <t>ic1937</t>
  </si>
  <si>
    <t>右女3スマホ(NEW)</t>
  </si>
  <si>
    <t>脱出会えない宣言</t>
  </si>
  <si>
    <t>10月15日(木)</t>
  </si>
  <si>
    <t>ic1938</t>
  </si>
  <si>
    <t>ic1939</t>
  </si>
  <si>
    <t>九スポ</t>
  </si>
  <si>
    <t>ic1940</t>
  </si>
  <si>
    <t>ic1941</t>
  </si>
  <si>
    <t>10月11日(日)</t>
  </si>
  <si>
    <t>ic1942</t>
  </si>
  <si>
    <t>ic1943</t>
  </si>
  <si>
    <t>東スポ・大スポ・九スポ・中京</t>
  </si>
  <si>
    <t>記事枠</t>
  </si>
  <si>
    <t>10月22日(木)</t>
  </si>
  <si>
    <t>ic1944</t>
  </si>
  <si>
    <t>ic1945</t>
  </si>
  <si>
    <t>10月25日(日)</t>
  </si>
  <si>
    <t>ic1946</t>
  </si>
  <si>
    <t>ic1947</t>
  </si>
  <si>
    <t>スポーツ報知関東 10月特価</t>
  </si>
  <si>
    <t>10月08日(木)</t>
  </si>
  <si>
    <t>ic1948</t>
  </si>
  <si>
    <t>ic1949</t>
  </si>
  <si>
    <t>10月14日(水)</t>
  </si>
  <si>
    <t>ic1950</t>
  </si>
  <si>
    <t>ic1951</t>
  </si>
  <si>
    <t>旧デイリー風</t>
  </si>
  <si>
    <t>恥ずかしい訳ありサイト(サブ：男性が足りてないんです)</t>
  </si>
  <si>
    <t>4C終面雑報</t>
  </si>
  <si>
    <t>10月26日(月)</t>
  </si>
  <si>
    <t>ic1952</t>
  </si>
  <si>
    <t>ic1953</t>
  </si>
  <si>
    <t>女性から誘ってほしい</t>
  </si>
  <si>
    <t>10月21日(水)</t>
  </si>
  <si>
    <t>ic1954</t>
  </si>
  <si>
    <t>新聞 TOTAL</t>
  </si>
  <si>
    <t>●雑誌 広告</t>
  </si>
  <si>
    <t>za179</t>
  </si>
  <si>
    <t>扶桑社</t>
  </si>
  <si>
    <t>黄色黒版（ソフトver）</t>
  </si>
  <si>
    <t>出会いの場である〇〇に危機</t>
  </si>
  <si>
    <t>別冊SPA  LOVE&amp;SEX</t>
  </si>
  <si>
    <t>表4</t>
  </si>
  <si>
    <t>10月13日(火)</t>
  </si>
  <si>
    <t>za180</t>
  </si>
  <si>
    <t>ad668</t>
  </si>
  <si>
    <t>アドライヴ</t>
  </si>
  <si>
    <t>コアマガジン</t>
  </si>
  <si>
    <t>2P逆ナンインタビュー版_ヘスティア（高宮菜々子さん）</t>
  </si>
  <si>
    <t>実話BUNKAタブー</t>
  </si>
  <si>
    <t>1C2P</t>
  </si>
  <si>
    <t>ad669</t>
  </si>
  <si>
    <t>ad670</t>
  </si>
  <si>
    <t>大洋図書</t>
  </si>
  <si>
    <t>2P_対談風原稿_ヘスティア</t>
  </si>
  <si>
    <t>臨時増刊ラヴァーズ</t>
  </si>
  <si>
    <t>10月23日(金)</t>
  </si>
  <si>
    <t>ad671</t>
  </si>
  <si>
    <t>雑誌 TOTAL</t>
  </si>
  <si>
    <t>●リスティング 広告</t>
  </si>
  <si>
    <t>UA</t>
  </si>
  <si>
    <t>a_ydi</t>
  </si>
  <si>
    <t>ADIT</t>
  </si>
  <si>
    <t>SP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</si>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</sst>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1.1242857142857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27</v>
      </c>
      <c r="M6" s="79">
        <v>0</v>
      </c>
      <c r="N6" s="79">
        <v>152</v>
      </c>
      <c r="O6" s="88">
        <v>11</v>
      </c>
      <c r="P6" s="89">
        <v>0</v>
      </c>
      <c r="Q6" s="90">
        <f>O6+P6</f>
        <v>11</v>
      </c>
      <c r="R6" s="80">
        <f>IFERROR(Q6/N6,"-")</f>
        <v>0.072368421052632</v>
      </c>
      <c r="S6" s="79">
        <v>1</v>
      </c>
      <c r="T6" s="79">
        <v>3</v>
      </c>
      <c r="U6" s="80">
        <f>IFERROR(T6/(Q6),"-")</f>
        <v>0.27272727272727</v>
      </c>
      <c r="V6" s="81">
        <f>IFERROR(K6/SUM(Q6:Q10),"-")</f>
        <v>10294.117647059</v>
      </c>
      <c r="W6" s="82">
        <v>2</v>
      </c>
      <c r="X6" s="80">
        <f>IF(Q6=0,"-",W6/Q6)</f>
        <v>0.18181818181818</v>
      </c>
      <c r="Y6" s="181">
        <v>18000</v>
      </c>
      <c r="Z6" s="182">
        <f>IFERROR(Y6/Q6,"-")</f>
        <v>1636.3636363636</v>
      </c>
      <c r="AA6" s="182">
        <f>IFERROR(Y6/W6,"-")</f>
        <v>9000</v>
      </c>
      <c r="AB6" s="176">
        <f>SUM(Y6:Y10)-SUM(K6:K10)</f>
        <v>87000</v>
      </c>
      <c r="AC6" s="83">
        <f>SUM(Y6:Y10)/SUM(K6:K10)</f>
        <v>1.1242857142857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0.18181818181818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0.090909090909091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0.18181818181818</v>
      </c>
      <c r="BH6" s="109">
        <v>1</v>
      </c>
      <c r="BI6" s="111">
        <f>IFERROR(BH6/BF6,"-")</f>
        <v>0.5</v>
      </c>
      <c r="BJ6" s="112">
        <v>10000</v>
      </c>
      <c r="BK6" s="113">
        <f>IFERROR(BJ6/BF6,"-")</f>
        <v>5000</v>
      </c>
      <c r="BL6" s="114">
        <v>1</v>
      </c>
      <c r="BM6" s="114"/>
      <c r="BN6" s="114"/>
      <c r="BO6" s="116">
        <v>5</v>
      </c>
      <c r="BP6" s="117">
        <f>IF(Q6=0,"",IF(BO6=0,"",(BO6/Q6)))</f>
        <v>0.45454545454545</v>
      </c>
      <c r="BQ6" s="118">
        <v>1</v>
      </c>
      <c r="BR6" s="119">
        <f>IFERROR(BQ6/BO6,"-")</f>
        <v>0.2</v>
      </c>
      <c r="BS6" s="120">
        <v>8000</v>
      </c>
      <c r="BT6" s="121">
        <f>IFERROR(BS6/BO6,"-")</f>
        <v>1600</v>
      </c>
      <c r="BU6" s="122"/>
      <c r="BV6" s="122">
        <v>1</v>
      </c>
      <c r="BW6" s="122"/>
      <c r="BX6" s="123">
        <v>1</v>
      </c>
      <c r="BY6" s="124">
        <f>IF(Q6=0,"",IF(BX6=0,"",(BX6/Q6)))</f>
        <v>0.090909090909091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18000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21</v>
      </c>
      <c r="M7" s="79">
        <v>0</v>
      </c>
      <c r="N7" s="79">
        <v>136</v>
      </c>
      <c r="O7" s="88">
        <v>13</v>
      </c>
      <c r="P7" s="89">
        <v>0</v>
      </c>
      <c r="Q7" s="90">
        <f>O7+P7</f>
        <v>13</v>
      </c>
      <c r="R7" s="80">
        <f>IFERROR(Q7/N7,"-")</f>
        <v>0.095588235294118</v>
      </c>
      <c r="S7" s="79">
        <v>1</v>
      </c>
      <c r="T7" s="79">
        <v>3</v>
      </c>
      <c r="U7" s="80">
        <f>IFERROR(T7/(Q7),"-")</f>
        <v>0.23076923076923</v>
      </c>
      <c r="V7" s="81"/>
      <c r="W7" s="82">
        <v>4</v>
      </c>
      <c r="X7" s="80">
        <f>IF(Q7=0,"-",W7/Q7)</f>
        <v>0.30769230769231</v>
      </c>
      <c r="Y7" s="181">
        <v>38000</v>
      </c>
      <c r="Z7" s="182">
        <f>IFERROR(Y7/Q7,"-")</f>
        <v>2923.0769230769</v>
      </c>
      <c r="AA7" s="182">
        <f>IFERROR(Y7/W7,"-")</f>
        <v>9500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0.076923076923077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0.30769230769231</v>
      </c>
      <c r="BH7" s="109">
        <v>2</v>
      </c>
      <c r="BI7" s="111">
        <f>IFERROR(BH7/BF7,"-")</f>
        <v>0.5</v>
      </c>
      <c r="BJ7" s="112">
        <v>15000</v>
      </c>
      <c r="BK7" s="113">
        <f>IFERROR(BJ7/BF7,"-")</f>
        <v>3750</v>
      </c>
      <c r="BL7" s="114">
        <v>2</v>
      </c>
      <c r="BM7" s="114"/>
      <c r="BN7" s="114"/>
      <c r="BO7" s="116">
        <v>5</v>
      </c>
      <c r="BP7" s="117">
        <f>IF(Q7=0,"",IF(BO7=0,"",(BO7/Q7)))</f>
        <v>0.38461538461538</v>
      </c>
      <c r="BQ7" s="118">
        <v>1</v>
      </c>
      <c r="BR7" s="119">
        <f>IFERROR(BQ7/BO7,"-")</f>
        <v>0.2</v>
      </c>
      <c r="BS7" s="120">
        <v>20000</v>
      </c>
      <c r="BT7" s="121">
        <f>IFERROR(BS7/BO7,"-")</f>
        <v>4000</v>
      </c>
      <c r="BU7" s="122"/>
      <c r="BV7" s="122"/>
      <c r="BW7" s="122">
        <v>1</v>
      </c>
      <c r="BX7" s="123">
        <v>3</v>
      </c>
      <c r="BY7" s="124">
        <f>IF(Q7=0,"",IF(BX7=0,"",(BX7/Q7)))</f>
        <v>0.23076923076923</v>
      </c>
      <c r="BZ7" s="125">
        <v>2</v>
      </c>
      <c r="CA7" s="126">
        <f>IFERROR(BZ7/BX7,"-")</f>
        <v>0.66666666666667</v>
      </c>
      <c r="CB7" s="127">
        <v>48000</v>
      </c>
      <c r="CC7" s="128">
        <f>IFERROR(CB7/BX7,"-")</f>
        <v>16000</v>
      </c>
      <c r="CD7" s="129">
        <v>1</v>
      </c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38000</v>
      </c>
      <c r="CR7" s="138">
        <v>45000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11</v>
      </c>
      <c r="M8" s="79">
        <v>0</v>
      </c>
      <c r="N8" s="79">
        <v>42</v>
      </c>
      <c r="O8" s="88">
        <v>7</v>
      </c>
      <c r="P8" s="89">
        <v>0</v>
      </c>
      <c r="Q8" s="90">
        <f>O8+P8</f>
        <v>7</v>
      </c>
      <c r="R8" s="80">
        <f>IFERROR(Q8/N8,"-")</f>
        <v>0.16666666666667</v>
      </c>
      <c r="S8" s="79">
        <v>0</v>
      </c>
      <c r="T8" s="79">
        <v>1</v>
      </c>
      <c r="U8" s="80">
        <f>IFERROR(T8/(Q8),"-")</f>
        <v>0.14285714285714</v>
      </c>
      <c r="V8" s="81"/>
      <c r="W8" s="82">
        <v>1</v>
      </c>
      <c r="X8" s="80">
        <f>IF(Q8=0,"-",W8/Q8)</f>
        <v>0.14285714285714</v>
      </c>
      <c r="Y8" s="181">
        <v>5000</v>
      </c>
      <c r="Z8" s="182">
        <f>IFERROR(Y8/Q8,"-")</f>
        <v>714.28571428571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4</v>
      </c>
      <c r="BG8" s="110">
        <f>IF(Q8=0,"",IF(BF8=0,"",(BF8/Q8)))</f>
        <v>0.57142857142857</v>
      </c>
      <c r="BH8" s="109">
        <v>1</v>
      </c>
      <c r="BI8" s="111">
        <f>IFERROR(BH8/BF8,"-")</f>
        <v>0.25</v>
      </c>
      <c r="BJ8" s="112">
        <v>5000</v>
      </c>
      <c r="BK8" s="113">
        <f>IFERROR(BJ8/BF8,"-")</f>
        <v>1250</v>
      </c>
      <c r="BL8" s="114">
        <v>1</v>
      </c>
      <c r="BM8" s="114"/>
      <c r="BN8" s="114"/>
      <c r="BO8" s="116">
        <v>1</v>
      </c>
      <c r="BP8" s="117">
        <f>IF(Q8=0,"",IF(BO8=0,"",(BO8/Q8)))</f>
        <v>0.14285714285714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0.28571428571429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6</v>
      </c>
      <c r="M9" s="79">
        <v>0</v>
      </c>
      <c r="N9" s="79">
        <v>23</v>
      </c>
      <c r="O9" s="88">
        <v>4</v>
      </c>
      <c r="P9" s="89">
        <v>0</v>
      </c>
      <c r="Q9" s="90">
        <f>O9+P9</f>
        <v>4</v>
      </c>
      <c r="R9" s="80">
        <f>IFERROR(Q9/N9,"-")</f>
        <v>0.17391304347826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0.75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145</v>
      </c>
      <c r="M10" s="79">
        <v>101</v>
      </c>
      <c r="N10" s="79">
        <v>70</v>
      </c>
      <c r="O10" s="88">
        <v>33</v>
      </c>
      <c r="P10" s="89">
        <v>0</v>
      </c>
      <c r="Q10" s="90">
        <f>O10+P10</f>
        <v>33</v>
      </c>
      <c r="R10" s="80">
        <f>IFERROR(Q10/N10,"-")</f>
        <v>0.47142857142857</v>
      </c>
      <c r="S10" s="79">
        <v>8</v>
      </c>
      <c r="T10" s="79">
        <v>2</v>
      </c>
      <c r="U10" s="80">
        <f>IFERROR(T10/(Q10),"-")</f>
        <v>0.060606060606061</v>
      </c>
      <c r="V10" s="81"/>
      <c r="W10" s="82">
        <v>7</v>
      </c>
      <c r="X10" s="80">
        <f>IF(Q10=0,"-",W10/Q10)</f>
        <v>0.21212121212121</v>
      </c>
      <c r="Y10" s="181">
        <v>726000</v>
      </c>
      <c r="Z10" s="182">
        <f>IFERROR(Y10/Q10,"-")</f>
        <v>22000</v>
      </c>
      <c r="AA10" s="182">
        <f>IFERROR(Y10/W10,"-")</f>
        <v>103714.28571429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0.060606060606061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0.03030303030303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8</v>
      </c>
      <c r="BG10" s="110">
        <f>IF(Q10=0,"",IF(BF10=0,"",(BF10/Q10)))</f>
        <v>0.24242424242424</v>
      </c>
      <c r="BH10" s="109">
        <v>3</v>
      </c>
      <c r="BI10" s="111">
        <f>IFERROR(BH10/BF10,"-")</f>
        <v>0.375</v>
      </c>
      <c r="BJ10" s="112">
        <v>140000</v>
      </c>
      <c r="BK10" s="113">
        <f>IFERROR(BJ10/BF10,"-")</f>
        <v>17500</v>
      </c>
      <c r="BL10" s="114"/>
      <c r="BM10" s="114">
        <v>1</v>
      </c>
      <c r="BN10" s="114">
        <v>2</v>
      </c>
      <c r="BO10" s="116">
        <v>7</v>
      </c>
      <c r="BP10" s="117">
        <f>IF(Q10=0,"",IF(BO10=0,"",(BO10/Q10)))</f>
        <v>0.21212121212121</v>
      </c>
      <c r="BQ10" s="118">
        <v>3</v>
      </c>
      <c r="BR10" s="119">
        <f>IFERROR(BQ10/BO10,"-")</f>
        <v>0.42857142857143</v>
      </c>
      <c r="BS10" s="120">
        <v>474000</v>
      </c>
      <c r="BT10" s="121">
        <f>IFERROR(BS10/BO10,"-")</f>
        <v>67714.285714286</v>
      </c>
      <c r="BU10" s="122"/>
      <c r="BV10" s="122"/>
      <c r="BW10" s="122">
        <v>3</v>
      </c>
      <c r="BX10" s="123">
        <v>13</v>
      </c>
      <c r="BY10" s="124">
        <f>IF(Q10=0,"",IF(BX10=0,"",(BX10/Q10)))</f>
        <v>0.39393939393939</v>
      </c>
      <c r="BZ10" s="125">
        <v>7</v>
      </c>
      <c r="CA10" s="126">
        <f>IFERROR(BZ10/BX10,"-")</f>
        <v>0.53846153846154</v>
      </c>
      <c r="CB10" s="127">
        <v>178000</v>
      </c>
      <c r="CC10" s="128">
        <f>IFERROR(CB10/BX10,"-")</f>
        <v>13692.307692308</v>
      </c>
      <c r="CD10" s="129">
        <v>2</v>
      </c>
      <c r="CE10" s="129">
        <v>2</v>
      </c>
      <c r="CF10" s="129">
        <v>3</v>
      </c>
      <c r="CG10" s="130">
        <v>2</v>
      </c>
      <c r="CH10" s="131">
        <f>IF(Q10=0,"",IF(CG10=0,"",(CG10/Q10)))</f>
        <v>0.060606060606061</v>
      </c>
      <c r="CI10" s="132">
        <v>1</v>
      </c>
      <c r="CJ10" s="133">
        <f>IFERROR(CI10/CG10,"-")</f>
        <v>0.5</v>
      </c>
      <c r="CK10" s="134">
        <v>1800000</v>
      </c>
      <c r="CL10" s="135">
        <f>IFERROR(CK10/CG10,"-")</f>
        <v>900000</v>
      </c>
      <c r="CM10" s="136"/>
      <c r="CN10" s="136"/>
      <c r="CO10" s="136">
        <v>1</v>
      </c>
      <c r="CP10" s="137">
        <v>7</v>
      </c>
      <c r="CQ10" s="138">
        <v>726000</v>
      </c>
      <c r="CR10" s="138">
        <v>1800000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4.7575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62</v>
      </c>
      <c r="I11" s="87" t="s">
        <v>78</v>
      </c>
      <c r="J11" s="87" t="s">
        <v>79</v>
      </c>
      <c r="K11" s="176">
        <v>400000</v>
      </c>
      <c r="L11" s="79">
        <v>18</v>
      </c>
      <c r="M11" s="79">
        <v>0</v>
      </c>
      <c r="N11" s="79">
        <v>81</v>
      </c>
      <c r="O11" s="88">
        <v>10</v>
      </c>
      <c r="P11" s="89">
        <v>0</v>
      </c>
      <c r="Q11" s="90">
        <f>O11+P11</f>
        <v>10</v>
      </c>
      <c r="R11" s="80">
        <f>IFERROR(Q11/N11,"-")</f>
        <v>0.12345679012346</v>
      </c>
      <c r="S11" s="79">
        <v>0</v>
      </c>
      <c r="T11" s="79">
        <v>2</v>
      </c>
      <c r="U11" s="80">
        <f>IFERROR(T11/(Q11),"-")</f>
        <v>0.2</v>
      </c>
      <c r="V11" s="81">
        <f>IFERROR(K11/SUM(Q11:Q15),"-")</f>
        <v>8510.6382978723</v>
      </c>
      <c r="W11" s="82">
        <v>2</v>
      </c>
      <c r="X11" s="80">
        <f>IF(Q11=0,"-",W11/Q11)</f>
        <v>0.2</v>
      </c>
      <c r="Y11" s="181">
        <v>12000</v>
      </c>
      <c r="Z11" s="182">
        <f>IFERROR(Y11/Q11,"-")</f>
        <v>1200</v>
      </c>
      <c r="AA11" s="182">
        <f>IFERROR(Y11/W11,"-")</f>
        <v>6000</v>
      </c>
      <c r="AB11" s="176">
        <f>SUM(Y11:Y15)-SUM(K11:K15)</f>
        <v>1503000</v>
      </c>
      <c r="AC11" s="83">
        <f>SUM(Y11:Y15)/SUM(K11:K15)</f>
        <v>4.7575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3</v>
      </c>
      <c r="AX11" s="104">
        <f>IF(Q11=0,"",IF(AW11=0,"",(AW11/Q11)))</f>
        <v>0.3</v>
      </c>
      <c r="AY11" s="103">
        <v>1</v>
      </c>
      <c r="AZ11" s="105">
        <f>IFERROR(AY11/AW11,"-")</f>
        <v>0.33333333333333</v>
      </c>
      <c r="BA11" s="106">
        <v>3000</v>
      </c>
      <c r="BB11" s="107">
        <f>IFERROR(BA11/AW11,"-")</f>
        <v>1000</v>
      </c>
      <c r="BC11" s="108">
        <v>1</v>
      </c>
      <c r="BD11" s="108"/>
      <c r="BE11" s="108"/>
      <c r="BF11" s="109">
        <v>2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3</v>
      </c>
      <c r="BY11" s="124">
        <f>IF(Q11=0,"",IF(BX11=0,"",(BX11/Q11)))</f>
        <v>0.3</v>
      </c>
      <c r="BZ11" s="125">
        <v>1</v>
      </c>
      <c r="CA11" s="126">
        <f>IFERROR(BZ11/BX11,"-")</f>
        <v>0.33333333333333</v>
      </c>
      <c r="CB11" s="127">
        <v>9000</v>
      </c>
      <c r="CC11" s="128">
        <f>IFERROR(CB11/BX11,"-")</f>
        <v>3000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12000</v>
      </c>
      <c r="CR11" s="138">
        <v>9000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81</v>
      </c>
      <c r="F12" s="184" t="s">
        <v>82</v>
      </c>
      <c r="G12" s="184" t="s">
        <v>61</v>
      </c>
      <c r="H12" s="87"/>
      <c r="I12" s="87" t="s">
        <v>78</v>
      </c>
      <c r="J12" s="87"/>
      <c r="K12" s="176"/>
      <c r="L12" s="79">
        <v>18</v>
      </c>
      <c r="M12" s="79">
        <v>0</v>
      </c>
      <c r="N12" s="79">
        <v>92</v>
      </c>
      <c r="O12" s="88">
        <v>5</v>
      </c>
      <c r="P12" s="89">
        <v>0</v>
      </c>
      <c r="Q12" s="90">
        <f>O12+P12</f>
        <v>5</v>
      </c>
      <c r="R12" s="80">
        <f>IFERROR(Q12/N12,"-")</f>
        <v>0.054347826086957</v>
      </c>
      <c r="S12" s="79">
        <v>1</v>
      </c>
      <c r="T12" s="79">
        <v>1</v>
      </c>
      <c r="U12" s="80">
        <f>IFERROR(T12/(Q12),"-")</f>
        <v>0.2</v>
      </c>
      <c r="V12" s="81"/>
      <c r="W12" s="82">
        <v>2</v>
      </c>
      <c r="X12" s="80">
        <f>IF(Q12=0,"-",W12/Q12)</f>
        <v>0.4</v>
      </c>
      <c r="Y12" s="181">
        <v>95000</v>
      </c>
      <c r="Z12" s="182">
        <f>IFERROR(Y12/Q12,"-")</f>
        <v>19000</v>
      </c>
      <c r="AA12" s="182">
        <f>IFERROR(Y12/W12,"-")</f>
        <v>47500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3</v>
      </c>
      <c r="BY12" s="124">
        <f>IF(Q12=0,"",IF(BX12=0,"",(BX12/Q12)))</f>
        <v>0.6</v>
      </c>
      <c r="BZ12" s="125">
        <v>2</v>
      </c>
      <c r="CA12" s="126">
        <f>IFERROR(BZ12/BX12,"-")</f>
        <v>0.66666666666667</v>
      </c>
      <c r="CB12" s="127">
        <v>95000</v>
      </c>
      <c r="CC12" s="128">
        <f>IFERROR(CB12/BX12,"-")</f>
        <v>31666.666666667</v>
      </c>
      <c r="CD12" s="129">
        <v>1</v>
      </c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95000</v>
      </c>
      <c r="CR12" s="138">
        <v>90000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84</v>
      </c>
      <c r="F13" s="184" t="s">
        <v>85</v>
      </c>
      <c r="G13" s="184" t="s">
        <v>61</v>
      </c>
      <c r="H13" s="87"/>
      <c r="I13" s="87" t="s">
        <v>78</v>
      </c>
      <c r="J13" s="87"/>
      <c r="K13" s="176"/>
      <c r="L13" s="79">
        <v>16</v>
      </c>
      <c r="M13" s="79">
        <v>0</v>
      </c>
      <c r="N13" s="79">
        <v>107</v>
      </c>
      <c r="O13" s="88">
        <v>3</v>
      </c>
      <c r="P13" s="89">
        <v>0</v>
      </c>
      <c r="Q13" s="90">
        <f>O13+P13</f>
        <v>3</v>
      </c>
      <c r="R13" s="80">
        <f>IFERROR(Q13/N13,"-")</f>
        <v>0.02803738317757</v>
      </c>
      <c r="S13" s="79">
        <v>0</v>
      </c>
      <c r="T13" s="79">
        <v>1</v>
      </c>
      <c r="U13" s="80">
        <f>IFERROR(T13/(Q13),"-")</f>
        <v>0.33333333333333</v>
      </c>
      <c r="V13" s="81"/>
      <c r="W13" s="82">
        <v>1</v>
      </c>
      <c r="X13" s="80">
        <f>IF(Q13=0,"-",W13/Q13)</f>
        <v>0.33333333333333</v>
      </c>
      <c r="Y13" s="181">
        <v>6000</v>
      </c>
      <c r="Z13" s="182">
        <f>IFERROR(Y13/Q13,"-")</f>
        <v>2000</v>
      </c>
      <c r="AA13" s="182">
        <f>IFERROR(Y13/W13,"-")</f>
        <v>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0.66666666666667</v>
      </c>
      <c r="BQ13" s="118">
        <v>1</v>
      </c>
      <c r="BR13" s="119">
        <f>IFERROR(BQ13/BO13,"-")</f>
        <v>0.5</v>
      </c>
      <c r="BS13" s="120">
        <v>6000</v>
      </c>
      <c r="BT13" s="121">
        <f>IFERROR(BS13/BO13,"-")</f>
        <v>3000</v>
      </c>
      <c r="BU13" s="122"/>
      <c r="BV13" s="122">
        <v>1</v>
      </c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6000</v>
      </c>
      <c r="CR13" s="138">
        <v>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87</v>
      </c>
      <c r="F14" s="184" t="s">
        <v>88</v>
      </c>
      <c r="G14" s="184" t="s">
        <v>61</v>
      </c>
      <c r="H14" s="87"/>
      <c r="I14" s="87" t="s">
        <v>78</v>
      </c>
      <c r="J14" s="87"/>
      <c r="K14" s="176"/>
      <c r="L14" s="79">
        <v>17</v>
      </c>
      <c r="M14" s="79">
        <v>0</v>
      </c>
      <c r="N14" s="79">
        <v>79</v>
      </c>
      <c r="O14" s="88">
        <v>7</v>
      </c>
      <c r="P14" s="89">
        <v>0</v>
      </c>
      <c r="Q14" s="90">
        <f>O14+P14</f>
        <v>7</v>
      </c>
      <c r="R14" s="80">
        <f>IFERROR(Q14/N14,"-")</f>
        <v>0.088607594936709</v>
      </c>
      <c r="S14" s="79">
        <v>0</v>
      </c>
      <c r="T14" s="79">
        <v>2</v>
      </c>
      <c r="U14" s="80">
        <f>IFERROR(T14/(Q14),"-")</f>
        <v>0.28571428571429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0.14285714285714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0.42857142857143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0.28571428571429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72</v>
      </c>
      <c r="F15" s="184" t="s">
        <v>72</v>
      </c>
      <c r="G15" s="184" t="s">
        <v>73</v>
      </c>
      <c r="H15" s="87"/>
      <c r="I15" s="87"/>
      <c r="J15" s="87"/>
      <c r="K15" s="176"/>
      <c r="L15" s="79">
        <v>186</v>
      </c>
      <c r="M15" s="79">
        <v>112</v>
      </c>
      <c r="N15" s="79">
        <v>48</v>
      </c>
      <c r="O15" s="88">
        <v>22</v>
      </c>
      <c r="P15" s="89">
        <v>0</v>
      </c>
      <c r="Q15" s="90">
        <f>O15+P15</f>
        <v>22</v>
      </c>
      <c r="R15" s="80">
        <f>IFERROR(Q15/N15,"-")</f>
        <v>0.45833333333333</v>
      </c>
      <c r="S15" s="79">
        <v>4</v>
      </c>
      <c r="T15" s="79">
        <v>3</v>
      </c>
      <c r="U15" s="80">
        <f>IFERROR(T15/(Q15),"-")</f>
        <v>0.13636363636364</v>
      </c>
      <c r="V15" s="81"/>
      <c r="W15" s="82">
        <v>5</v>
      </c>
      <c r="X15" s="80">
        <f>IF(Q15=0,"-",W15/Q15)</f>
        <v>0.22727272727273</v>
      </c>
      <c r="Y15" s="181">
        <v>1790000</v>
      </c>
      <c r="Z15" s="182">
        <f>IFERROR(Y15/Q15,"-")</f>
        <v>81363.636363636</v>
      </c>
      <c r="AA15" s="182">
        <f>IFERROR(Y15/W15,"-")</f>
        <v>358000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0.045454545454545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0.045454545454545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9</v>
      </c>
      <c r="BP15" s="117">
        <f>IF(Q15=0,"",IF(BO15=0,"",(BO15/Q15)))</f>
        <v>0.40909090909091</v>
      </c>
      <c r="BQ15" s="118">
        <v>2</v>
      </c>
      <c r="BR15" s="119">
        <f>IFERROR(BQ15/BO15,"-")</f>
        <v>0.22222222222222</v>
      </c>
      <c r="BS15" s="120">
        <v>1043000</v>
      </c>
      <c r="BT15" s="121">
        <f>IFERROR(BS15/BO15,"-")</f>
        <v>115888.88888889</v>
      </c>
      <c r="BU15" s="122">
        <v>1</v>
      </c>
      <c r="BV15" s="122"/>
      <c r="BW15" s="122">
        <v>1</v>
      </c>
      <c r="BX15" s="123">
        <v>10</v>
      </c>
      <c r="BY15" s="124">
        <f>IF(Q15=0,"",IF(BX15=0,"",(BX15/Q15)))</f>
        <v>0.45454545454545</v>
      </c>
      <c r="BZ15" s="125">
        <v>5</v>
      </c>
      <c r="CA15" s="126">
        <f>IFERROR(BZ15/BX15,"-")</f>
        <v>0.5</v>
      </c>
      <c r="CB15" s="127">
        <v>755000</v>
      </c>
      <c r="CC15" s="128">
        <f>IFERROR(CB15/BX15,"-")</f>
        <v>75500</v>
      </c>
      <c r="CD15" s="129">
        <v>1</v>
      </c>
      <c r="CE15" s="129"/>
      <c r="CF15" s="129">
        <v>4</v>
      </c>
      <c r="CG15" s="130">
        <v>1</v>
      </c>
      <c r="CH15" s="131">
        <f>IF(Q15=0,"",IF(CG15=0,"",(CG15/Q15)))</f>
        <v>0.045454545454545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5</v>
      </c>
      <c r="CQ15" s="138">
        <v>1790000</v>
      </c>
      <c r="CR15" s="138">
        <v>1038000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1.7175</v>
      </c>
      <c r="B16" s="184" t="s">
        <v>90</v>
      </c>
      <c r="C16" s="184" t="s">
        <v>58</v>
      </c>
      <c r="D16" s="184"/>
      <c r="E16" s="184" t="s">
        <v>76</v>
      </c>
      <c r="F16" s="184" t="s">
        <v>77</v>
      </c>
      <c r="G16" s="184" t="s">
        <v>61</v>
      </c>
      <c r="H16" s="87" t="s">
        <v>66</v>
      </c>
      <c r="I16" s="87" t="s">
        <v>78</v>
      </c>
      <c r="J16" s="87" t="s">
        <v>79</v>
      </c>
      <c r="K16" s="176">
        <v>400000</v>
      </c>
      <c r="L16" s="79">
        <v>21</v>
      </c>
      <c r="M16" s="79">
        <v>0</v>
      </c>
      <c r="N16" s="79">
        <v>96</v>
      </c>
      <c r="O16" s="88">
        <v>6</v>
      </c>
      <c r="P16" s="89">
        <v>0</v>
      </c>
      <c r="Q16" s="90">
        <f>O16+P16</f>
        <v>6</v>
      </c>
      <c r="R16" s="80">
        <f>IFERROR(Q16/N16,"-")</f>
        <v>0.0625</v>
      </c>
      <c r="S16" s="79">
        <v>0</v>
      </c>
      <c r="T16" s="79">
        <v>2</v>
      </c>
      <c r="U16" s="80">
        <f>IFERROR(T16/(Q16),"-")</f>
        <v>0.33333333333333</v>
      </c>
      <c r="V16" s="81">
        <f>IFERROR(K16/SUM(Q16:Q20),"-")</f>
        <v>8333.3333333333</v>
      </c>
      <c r="W16" s="82">
        <v>1</v>
      </c>
      <c r="X16" s="80">
        <f>IF(Q16=0,"-",W16/Q16)</f>
        <v>0.16666666666667</v>
      </c>
      <c r="Y16" s="181">
        <v>63000</v>
      </c>
      <c r="Z16" s="182">
        <f>IFERROR(Y16/Q16,"-")</f>
        <v>10500</v>
      </c>
      <c r="AA16" s="182">
        <f>IFERROR(Y16/W16,"-")</f>
        <v>63000</v>
      </c>
      <c r="AB16" s="176">
        <f>SUM(Y16:Y20)-SUM(K16:K20)</f>
        <v>287000</v>
      </c>
      <c r="AC16" s="83">
        <f>SUM(Y16:Y20)/SUM(K16:K20)</f>
        <v>1.7175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0.16666666666667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0.33333333333333</v>
      </c>
      <c r="BZ16" s="125">
        <v>2</v>
      </c>
      <c r="CA16" s="126">
        <f>IFERROR(BZ16/BX16,"-")</f>
        <v>1</v>
      </c>
      <c r="CB16" s="127">
        <v>118000</v>
      </c>
      <c r="CC16" s="128">
        <f>IFERROR(CB16/BX16,"-")</f>
        <v>59000</v>
      </c>
      <c r="CD16" s="129"/>
      <c r="CE16" s="129"/>
      <c r="CF16" s="129">
        <v>2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63000</v>
      </c>
      <c r="CR16" s="138">
        <v>63000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81</v>
      </c>
      <c r="F17" s="184" t="s">
        <v>82</v>
      </c>
      <c r="G17" s="184" t="s">
        <v>61</v>
      </c>
      <c r="H17" s="87"/>
      <c r="I17" s="87" t="s">
        <v>78</v>
      </c>
      <c r="J17" s="87"/>
      <c r="K17" s="176"/>
      <c r="L17" s="79">
        <v>9</v>
      </c>
      <c r="M17" s="79">
        <v>0</v>
      </c>
      <c r="N17" s="79">
        <v>101</v>
      </c>
      <c r="O17" s="88">
        <v>1</v>
      </c>
      <c r="P17" s="89">
        <v>0</v>
      </c>
      <c r="Q17" s="90">
        <f>O17+P17</f>
        <v>1</v>
      </c>
      <c r="R17" s="80">
        <f>IFERROR(Q17/N17,"-")</f>
        <v>0.0099009900990099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19000</v>
      </c>
      <c r="Z17" s="182">
        <f>IFERROR(Y17/Q17,"-")</f>
        <v>19000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>
        <v>1</v>
      </c>
      <c r="BR17" s="119">
        <f>IFERROR(BQ17/BO17,"-")</f>
        <v>1</v>
      </c>
      <c r="BS17" s="120">
        <v>19000</v>
      </c>
      <c r="BT17" s="121">
        <f>IFERROR(BS17/BO17,"-")</f>
        <v>19000</v>
      </c>
      <c r="BU17" s="122"/>
      <c r="BV17" s="122"/>
      <c r="BW17" s="122">
        <v>1</v>
      </c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19000</v>
      </c>
      <c r="CR17" s="138">
        <v>19000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84</v>
      </c>
      <c r="F18" s="184" t="s">
        <v>85</v>
      </c>
      <c r="G18" s="184" t="s">
        <v>61</v>
      </c>
      <c r="H18" s="87"/>
      <c r="I18" s="87" t="s">
        <v>78</v>
      </c>
      <c r="J18" s="87"/>
      <c r="K18" s="176"/>
      <c r="L18" s="79">
        <v>18</v>
      </c>
      <c r="M18" s="79">
        <v>0</v>
      </c>
      <c r="N18" s="79">
        <v>102</v>
      </c>
      <c r="O18" s="88">
        <v>6</v>
      </c>
      <c r="P18" s="89">
        <v>0</v>
      </c>
      <c r="Q18" s="90">
        <f>O18+P18</f>
        <v>6</v>
      </c>
      <c r="R18" s="80">
        <f>IFERROR(Q18/N18,"-")</f>
        <v>0.058823529411765</v>
      </c>
      <c r="S18" s="79">
        <v>0</v>
      </c>
      <c r="T18" s="79">
        <v>2</v>
      </c>
      <c r="U18" s="80">
        <f>IFERROR(T18/(Q18),"-")</f>
        <v>0.33333333333333</v>
      </c>
      <c r="V18" s="81"/>
      <c r="W18" s="82">
        <v>1</v>
      </c>
      <c r="X18" s="80">
        <f>IF(Q18=0,"-",W18/Q18)</f>
        <v>0.16666666666667</v>
      </c>
      <c r="Y18" s="181">
        <v>8000</v>
      </c>
      <c r="Z18" s="182">
        <f>IFERROR(Y18/Q18,"-")</f>
        <v>1333.3333333333</v>
      </c>
      <c r="AA18" s="182">
        <f>IFERROR(Y18/W18,"-")</f>
        <v>8000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0.16666666666667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4</v>
      </c>
      <c r="BG18" s="110">
        <f>IF(Q18=0,"",IF(BF18=0,"",(BF18/Q18)))</f>
        <v>0.66666666666667</v>
      </c>
      <c r="BH18" s="109">
        <v>1</v>
      </c>
      <c r="BI18" s="111">
        <f>IFERROR(BH18/BF18,"-")</f>
        <v>0.25</v>
      </c>
      <c r="BJ18" s="112">
        <v>8000</v>
      </c>
      <c r="BK18" s="113">
        <f>IFERROR(BJ18/BF18,"-")</f>
        <v>2000</v>
      </c>
      <c r="BL18" s="114"/>
      <c r="BM18" s="114">
        <v>1</v>
      </c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>
        <v>1</v>
      </c>
      <c r="CH18" s="131">
        <f>IF(Q18=0,"",IF(CG18=0,"",(CG18/Q18)))</f>
        <v>0.16666666666667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1</v>
      </c>
      <c r="CQ18" s="138">
        <v>8000</v>
      </c>
      <c r="CR18" s="138">
        <v>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93</v>
      </c>
      <c r="C19" s="184" t="s">
        <v>58</v>
      </c>
      <c r="D19" s="184"/>
      <c r="E19" s="184" t="s">
        <v>87</v>
      </c>
      <c r="F19" s="184" t="s">
        <v>88</v>
      </c>
      <c r="G19" s="184" t="s">
        <v>61</v>
      </c>
      <c r="H19" s="87"/>
      <c r="I19" s="87" t="s">
        <v>78</v>
      </c>
      <c r="J19" s="87"/>
      <c r="K19" s="176"/>
      <c r="L19" s="79">
        <v>14</v>
      </c>
      <c r="M19" s="79">
        <v>0</v>
      </c>
      <c r="N19" s="79">
        <v>64</v>
      </c>
      <c r="O19" s="88">
        <v>7</v>
      </c>
      <c r="P19" s="89">
        <v>0</v>
      </c>
      <c r="Q19" s="90">
        <f>O19+P19</f>
        <v>7</v>
      </c>
      <c r="R19" s="80">
        <f>IFERROR(Q19/N19,"-")</f>
        <v>0.109375</v>
      </c>
      <c r="S19" s="79">
        <v>1</v>
      </c>
      <c r="T19" s="79">
        <v>2</v>
      </c>
      <c r="U19" s="80">
        <f>IFERROR(T19/(Q19),"-")</f>
        <v>0.28571428571429</v>
      </c>
      <c r="V19" s="81"/>
      <c r="W19" s="82">
        <v>1</v>
      </c>
      <c r="X19" s="80">
        <f>IF(Q19=0,"-",W19/Q19)</f>
        <v>0.14285714285714</v>
      </c>
      <c r="Y19" s="181">
        <v>3000</v>
      </c>
      <c r="Z19" s="182">
        <f>IFERROR(Y19/Q19,"-")</f>
        <v>428.57142857143</v>
      </c>
      <c r="AA19" s="182">
        <f>IFERROR(Y19/W19,"-")</f>
        <v>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3</v>
      </c>
      <c r="BG19" s="110">
        <f>IF(Q19=0,"",IF(BF19=0,"",(BF19/Q19)))</f>
        <v>0.42857142857143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0.42857142857143</v>
      </c>
      <c r="BQ19" s="118">
        <v>1</v>
      </c>
      <c r="BR19" s="119">
        <f>IFERROR(BQ19/BO19,"-")</f>
        <v>0.33333333333333</v>
      </c>
      <c r="BS19" s="120">
        <v>3000</v>
      </c>
      <c r="BT19" s="121">
        <f>IFERROR(BS19/BO19,"-")</f>
        <v>1000</v>
      </c>
      <c r="BU19" s="122">
        <v>1</v>
      </c>
      <c r="BV19" s="122"/>
      <c r="BW19" s="122"/>
      <c r="BX19" s="123">
        <v>1</v>
      </c>
      <c r="BY19" s="124">
        <f>IF(Q19=0,"",IF(BX19=0,"",(BX19/Q19)))</f>
        <v>0.14285714285714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94</v>
      </c>
      <c r="C20" s="184" t="s">
        <v>58</v>
      </c>
      <c r="D20" s="184"/>
      <c r="E20" s="184" t="s">
        <v>72</v>
      </c>
      <c r="F20" s="184" t="s">
        <v>72</v>
      </c>
      <c r="G20" s="184" t="s">
        <v>73</v>
      </c>
      <c r="H20" s="87"/>
      <c r="I20" s="87"/>
      <c r="J20" s="87"/>
      <c r="K20" s="176"/>
      <c r="L20" s="79">
        <v>269</v>
      </c>
      <c r="M20" s="79">
        <v>130</v>
      </c>
      <c r="N20" s="79">
        <v>82</v>
      </c>
      <c r="O20" s="88">
        <v>28</v>
      </c>
      <c r="P20" s="89">
        <v>0</v>
      </c>
      <c r="Q20" s="90">
        <f>O20+P20</f>
        <v>28</v>
      </c>
      <c r="R20" s="80">
        <f>IFERROR(Q20/N20,"-")</f>
        <v>0.34146341463415</v>
      </c>
      <c r="S20" s="79">
        <v>3</v>
      </c>
      <c r="T20" s="79">
        <v>5</v>
      </c>
      <c r="U20" s="80">
        <f>IFERROR(T20/(Q20),"-")</f>
        <v>0.17857142857143</v>
      </c>
      <c r="V20" s="81"/>
      <c r="W20" s="82">
        <v>4</v>
      </c>
      <c r="X20" s="80">
        <f>IF(Q20=0,"-",W20/Q20)</f>
        <v>0.14285714285714</v>
      </c>
      <c r="Y20" s="181">
        <v>594000</v>
      </c>
      <c r="Z20" s="182">
        <f>IFERROR(Y20/Q20,"-")</f>
        <v>21214.285714286</v>
      </c>
      <c r="AA20" s="182">
        <f>IFERROR(Y20/W20,"-")</f>
        <v>148500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0.10714285714286</v>
      </c>
      <c r="BH20" s="109">
        <v>2</v>
      </c>
      <c r="BI20" s="111">
        <f>IFERROR(BH20/BF20,"-")</f>
        <v>0.66666666666667</v>
      </c>
      <c r="BJ20" s="112">
        <v>18000</v>
      </c>
      <c r="BK20" s="113">
        <f>IFERROR(BJ20/BF20,"-")</f>
        <v>6000</v>
      </c>
      <c r="BL20" s="114"/>
      <c r="BM20" s="114">
        <v>2</v>
      </c>
      <c r="BN20" s="114"/>
      <c r="BO20" s="116">
        <v>14</v>
      </c>
      <c r="BP20" s="117">
        <f>IF(Q20=0,"",IF(BO20=0,"",(BO20/Q20)))</f>
        <v>0.5</v>
      </c>
      <c r="BQ20" s="118">
        <v>3</v>
      </c>
      <c r="BR20" s="119">
        <f>IFERROR(BQ20/BO20,"-")</f>
        <v>0.21428571428571</v>
      </c>
      <c r="BS20" s="120">
        <v>103000</v>
      </c>
      <c r="BT20" s="121">
        <f>IFERROR(BS20/BO20,"-")</f>
        <v>7357.1428571429</v>
      </c>
      <c r="BU20" s="122">
        <v>2</v>
      </c>
      <c r="BV20" s="122"/>
      <c r="BW20" s="122">
        <v>1</v>
      </c>
      <c r="BX20" s="123">
        <v>7</v>
      </c>
      <c r="BY20" s="124">
        <f>IF(Q20=0,"",IF(BX20=0,"",(BX20/Q20)))</f>
        <v>0.25</v>
      </c>
      <c r="BZ20" s="125">
        <v>1</v>
      </c>
      <c r="CA20" s="126">
        <f>IFERROR(BZ20/BX20,"-")</f>
        <v>0.14285714285714</v>
      </c>
      <c r="CB20" s="127">
        <v>405000</v>
      </c>
      <c r="CC20" s="128">
        <f>IFERROR(CB20/BX20,"-")</f>
        <v>57857.142857143</v>
      </c>
      <c r="CD20" s="129"/>
      <c r="CE20" s="129"/>
      <c r="CF20" s="129">
        <v>1</v>
      </c>
      <c r="CG20" s="130">
        <v>4</v>
      </c>
      <c r="CH20" s="131">
        <f>IF(Q20=0,"",IF(CG20=0,"",(CG20/Q20)))</f>
        <v>0.14285714285714</v>
      </c>
      <c r="CI20" s="132">
        <v>2</v>
      </c>
      <c r="CJ20" s="133">
        <f>IFERROR(CI20/CG20,"-")</f>
        <v>0.5</v>
      </c>
      <c r="CK20" s="134">
        <v>156000</v>
      </c>
      <c r="CL20" s="135">
        <f>IFERROR(CK20/CG20,"-")</f>
        <v>39000</v>
      </c>
      <c r="CM20" s="136"/>
      <c r="CN20" s="136"/>
      <c r="CO20" s="136">
        <v>2</v>
      </c>
      <c r="CP20" s="137">
        <v>4</v>
      </c>
      <c r="CQ20" s="138">
        <v>594000</v>
      </c>
      <c r="CR20" s="138">
        <v>405000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0.064</v>
      </c>
      <c r="B21" s="184" t="s">
        <v>95</v>
      </c>
      <c r="C21" s="184" t="s">
        <v>58</v>
      </c>
      <c r="D21" s="184"/>
      <c r="E21" s="184" t="s">
        <v>96</v>
      </c>
      <c r="F21" s="184" t="s">
        <v>97</v>
      </c>
      <c r="G21" s="184" t="s">
        <v>61</v>
      </c>
      <c r="H21" s="87" t="s">
        <v>68</v>
      </c>
      <c r="I21" s="87" t="s">
        <v>98</v>
      </c>
      <c r="J21" s="87" t="s">
        <v>99</v>
      </c>
      <c r="K21" s="176">
        <v>250000</v>
      </c>
      <c r="L21" s="79">
        <v>31</v>
      </c>
      <c r="M21" s="79">
        <v>0</v>
      </c>
      <c r="N21" s="79">
        <v>125</v>
      </c>
      <c r="O21" s="88">
        <v>16</v>
      </c>
      <c r="P21" s="89">
        <v>0</v>
      </c>
      <c r="Q21" s="90">
        <f>O21+P21</f>
        <v>16</v>
      </c>
      <c r="R21" s="80">
        <f>IFERROR(Q21/N21,"-")</f>
        <v>0.128</v>
      </c>
      <c r="S21" s="79">
        <v>1</v>
      </c>
      <c r="T21" s="79">
        <v>7</v>
      </c>
      <c r="U21" s="80">
        <f>IFERROR(T21/(Q21),"-")</f>
        <v>0.4375</v>
      </c>
      <c r="V21" s="81">
        <f>IFERROR(K21/SUM(Q21:Q22),"-")</f>
        <v>8333.3333333333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SUM(Y21:Y22)-SUM(K21:K22)</f>
        <v>-234000</v>
      </c>
      <c r="AC21" s="83">
        <f>SUM(Y21:Y22)/SUM(K21:K22)</f>
        <v>0.064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5</v>
      </c>
      <c r="BG21" s="110">
        <f>IF(Q21=0,"",IF(BF21=0,"",(BF21/Q21)))</f>
        <v>0.3125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8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3</v>
      </c>
      <c r="BY21" s="124">
        <f>IF(Q21=0,"",IF(BX21=0,"",(BX21/Q21)))</f>
        <v>0.1875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100</v>
      </c>
      <c r="C22" s="184" t="s">
        <v>58</v>
      </c>
      <c r="D22" s="184"/>
      <c r="E22" s="184" t="s">
        <v>96</v>
      </c>
      <c r="F22" s="184" t="s">
        <v>97</v>
      </c>
      <c r="G22" s="184" t="s">
        <v>73</v>
      </c>
      <c r="H22" s="87"/>
      <c r="I22" s="87"/>
      <c r="J22" s="87"/>
      <c r="K22" s="176"/>
      <c r="L22" s="79">
        <v>103</v>
      </c>
      <c r="M22" s="79">
        <v>46</v>
      </c>
      <c r="N22" s="79">
        <v>21</v>
      </c>
      <c r="O22" s="88">
        <v>14</v>
      </c>
      <c r="P22" s="89">
        <v>0</v>
      </c>
      <c r="Q22" s="90">
        <f>O22+P22</f>
        <v>14</v>
      </c>
      <c r="R22" s="80">
        <f>IFERROR(Q22/N22,"-")</f>
        <v>0.66666666666667</v>
      </c>
      <c r="S22" s="79">
        <v>3</v>
      </c>
      <c r="T22" s="79">
        <v>2</v>
      </c>
      <c r="U22" s="80">
        <f>IFERROR(T22/(Q22),"-")</f>
        <v>0.14285714285714</v>
      </c>
      <c r="V22" s="81"/>
      <c r="W22" s="82">
        <v>3</v>
      </c>
      <c r="X22" s="80">
        <f>IF(Q22=0,"-",W22/Q22)</f>
        <v>0.21428571428571</v>
      </c>
      <c r="Y22" s="181">
        <v>16000</v>
      </c>
      <c r="Z22" s="182">
        <f>IFERROR(Y22/Q22,"-")</f>
        <v>1142.8571428571</v>
      </c>
      <c r="AA22" s="182">
        <f>IFERROR(Y22/W22,"-")</f>
        <v>5333.3333333333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3</v>
      </c>
      <c r="BG22" s="110">
        <f>IF(Q22=0,"",IF(BF22=0,"",(BF22/Q22)))</f>
        <v>0.21428571428571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0.14285714285714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9</v>
      </c>
      <c r="BY22" s="124">
        <f>IF(Q22=0,"",IF(BX22=0,"",(BX22/Q22)))</f>
        <v>0.64285714285714</v>
      </c>
      <c r="BZ22" s="125">
        <v>3</v>
      </c>
      <c r="CA22" s="126">
        <f>IFERROR(BZ22/BX22,"-")</f>
        <v>0.33333333333333</v>
      </c>
      <c r="CB22" s="127">
        <v>16000</v>
      </c>
      <c r="CC22" s="128">
        <f>IFERROR(CB22/BX22,"-")</f>
        <v>1777.7777777778</v>
      </c>
      <c r="CD22" s="129">
        <v>2</v>
      </c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16000</v>
      </c>
      <c r="CR22" s="138">
        <v>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1.64</v>
      </c>
      <c r="B23" s="184" t="s">
        <v>101</v>
      </c>
      <c r="C23" s="184" t="s">
        <v>58</v>
      </c>
      <c r="D23" s="184"/>
      <c r="E23" s="184" t="s">
        <v>76</v>
      </c>
      <c r="F23" s="184" t="s">
        <v>77</v>
      </c>
      <c r="G23" s="184" t="s">
        <v>61</v>
      </c>
      <c r="H23" s="87" t="s">
        <v>102</v>
      </c>
      <c r="I23" s="87" t="s">
        <v>103</v>
      </c>
      <c r="J23" s="87" t="s">
        <v>104</v>
      </c>
      <c r="K23" s="176">
        <v>125000</v>
      </c>
      <c r="L23" s="79">
        <v>7</v>
      </c>
      <c r="M23" s="79">
        <v>0</v>
      </c>
      <c r="N23" s="79">
        <v>26</v>
      </c>
      <c r="O23" s="88">
        <v>4</v>
      </c>
      <c r="P23" s="89">
        <v>0</v>
      </c>
      <c r="Q23" s="90">
        <f>O23+P23</f>
        <v>4</v>
      </c>
      <c r="R23" s="80">
        <f>IFERROR(Q23/N23,"-")</f>
        <v>0.15384615384615</v>
      </c>
      <c r="S23" s="79">
        <v>0</v>
      </c>
      <c r="T23" s="79">
        <v>0</v>
      </c>
      <c r="U23" s="80">
        <f>IFERROR(T23/(Q23),"-")</f>
        <v>0</v>
      </c>
      <c r="V23" s="81">
        <f>IFERROR(K23/SUM(Q23:Q26),"-")</f>
        <v>5000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SUM(Y23:Y26)-SUM(K23:K26)</f>
        <v>80000</v>
      </c>
      <c r="AC23" s="83">
        <f>SUM(Y23:Y26)/SUM(K23:K26)</f>
        <v>1.64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0.25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0.25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105</v>
      </c>
      <c r="C24" s="184" t="s">
        <v>58</v>
      </c>
      <c r="D24" s="184"/>
      <c r="E24" s="184" t="s">
        <v>81</v>
      </c>
      <c r="F24" s="184" t="s">
        <v>82</v>
      </c>
      <c r="G24" s="184" t="s">
        <v>61</v>
      </c>
      <c r="H24" s="87"/>
      <c r="I24" s="87" t="s">
        <v>103</v>
      </c>
      <c r="J24" s="87" t="s">
        <v>106</v>
      </c>
      <c r="K24" s="176"/>
      <c r="L24" s="79">
        <v>4</v>
      </c>
      <c r="M24" s="79">
        <v>0</v>
      </c>
      <c r="N24" s="79">
        <v>27</v>
      </c>
      <c r="O24" s="88">
        <v>2</v>
      </c>
      <c r="P24" s="89">
        <v>0</v>
      </c>
      <c r="Q24" s="90">
        <f>O24+P24</f>
        <v>2</v>
      </c>
      <c r="R24" s="80">
        <f>IFERROR(Q24/N24,"-")</f>
        <v>0.074074074074074</v>
      </c>
      <c r="S24" s="79">
        <v>0</v>
      </c>
      <c r="T24" s="79">
        <v>1</v>
      </c>
      <c r="U24" s="80">
        <f>IFERROR(T24/(Q24),"-")</f>
        <v>0.5</v>
      </c>
      <c r="V24" s="81"/>
      <c r="W24" s="82">
        <v>1</v>
      </c>
      <c r="X24" s="80">
        <f>IF(Q24=0,"-",W24/Q24)</f>
        <v>0.5</v>
      </c>
      <c r="Y24" s="181">
        <v>6000</v>
      </c>
      <c r="Z24" s="182">
        <f>IFERROR(Y24/Q24,"-")</f>
        <v>3000</v>
      </c>
      <c r="AA24" s="182">
        <f>IFERROR(Y24/W24,"-")</f>
        <v>6000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0.5</v>
      </c>
      <c r="BH24" s="109">
        <v>1</v>
      </c>
      <c r="BI24" s="111">
        <f>IFERROR(BH24/BF24,"-")</f>
        <v>1</v>
      </c>
      <c r="BJ24" s="112">
        <v>6000</v>
      </c>
      <c r="BK24" s="113">
        <f>IFERROR(BJ24/BF24,"-")</f>
        <v>6000</v>
      </c>
      <c r="BL24" s="114"/>
      <c r="BM24" s="114">
        <v>1</v>
      </c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0.5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6000</v>
      </c>
      <c r="CR24" s="138">
        <v>6000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107</v>
      </c>
      <c r="C25" s="184" t="s">
        <v>58</v>
      </c>
      <c r="D25" s="184"/>
      <c r="E25" s="184" t="s">
        <v>84</v>
      </c>
      <c r="F25" s="184" t="s">
        <v>85</v>
      </c>
      <c r="G25" s="184" t="s">
        <v>61</v>
      </c>
      <c r="H25" s="87"/>
      <c r="I25" s="87" t="s">
        <v>103</v>
      </c>
      <c r="J25" s="87" t="s">
        <v>108</v>
      </c>
      <c r="K25" s="176"/>
      <c r="L25" s="79">
        <v>7</v>
      </c>
      <c r="M25" s="79">
        <v>0</v>
      </c>
      <c r="N25" s="79">
        <v>23</v>
      </c>
      <c r="O25" s="88">
        <v>2</v>
      </c>
      <c r="P25" s="89">
        <v>0</v>
      </c>
      <c r="Q25" s="90">
        <f>O25+P25</f>
        <v>2</v>
      </c>
      <c r="R25" s="80">
        <f>IFERROR(Q25/N25,"-")</f>
        <v>0.08695652173913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109</v>
      </c>
      <c r="C26" s="184" t="s">
        <v>58</v>
      </c>
      <c r="D26" s="184"/>
      <c r="E26" s="184" t="s">
        <v>72</v>
      </c>
      <c r="F26" s="184" t="s">
        <v>72</v>
      </c>
      <c r="G26" s="184" t="s">
        <v>73</v>
      </c>
      <c r="H26" s="87"/>
      <c r="I26" s="87"/>
      <c r="J26" s="87"/>
      <c r="K26" s="176"/>
      <c r="L26" s="79">
        <v>94</v>
      </c>
      <c r="M26" s="79">
        <v>36</v>
      </c>
      <c r="N26" s="79">
        <v>19</v>
      </c>
      <c r="O26" s="88">
        <v>17</v>
      </c>
      <c r="P26" s="89">
        <v>0</v>
      </c>
      <c r="Q26" s="90">
        <f>O26+P26</f>
        <v>17</v>
      </c>
      <c r="R26" s="80">
        <f>IFERROR(Q26/N26,"-")</f>
        <v>0.89473684210526</v>
      </c>
      <c r="S26" s="79">
        <v>1</v>
      </c>
      <c r="T26" s="79">
        <v>2</v>
      </c>
      <c r="U26" s="80">
        <f>IFERROR(T26/(Q26),"-")</f>
        <v>0.11764705882353</v>
      </c>
      <c r="V26" s="81"/>
      <c r="W26" s="82">
        <v>3</v>
      </c>
      <c r="X26" s="80">
        <f>IF(Q26=0,"-",W26/Q26)</f>
        <v>0.17647058823529</v>
      </c>
      <c r="Y26" s="181">
        <v>199000</v>
      </c>
      <c r="Z26" s="182">
        <f>IFERROR(Y26/Q26,"-")</f>
        <v>11705.882352941</v>
      </c>
      <c r="AA26" s="182">
        <f>IFERROR(Y26/W26,"-")</f>
        <v>66333.333333333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0.058823529411765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6</v>
      </c>
      <c r="BP26" s="117">
        <f>IF(Q26=0,"",IF(BO26=0,"",(BO26/Q26)))</f>
        <v>0.35294117647059</v>
      </c>
      <c r="BQ26" s="118">
        <v>1</v>
      </c>
      <c r="BR26" s="119">
        <f>IFERROR(BQ26/BO26,"-")</f>
        <v>0.16666666666667</v>
      </c>
      <c r="BS26" s="120">
        <v>30000</v>
      </c>
      <c r="BT26" s="121">
        <f>IFERROR(BS26/BO26,"-")</f>
        <v>5000</v>
      </c>
      <c r="BU26" s="122"/>
      <c r="BV26" s="122"/>
      <c r="BW26" s="122">
        <v>1</v>
      </c>
      <c r="BX26" s="123">
        <v>7</v>
      </c>
      <c r="BY26" s="124">
        <f>IF(Q26=0,"",IF(BX26=0,"",(BX26/Q26)))</f>
        <v>0.41176470588235</v>
      </c>
      <c r="BZ26" s="125">
        <v>4</v>
      </c>
      <c r="CA26" s="126">
        <f>IFERROR(BZ26/BX26,"-")</f>
        <v>0.57142857142857</v>
      </c>
      <c r="CB26" s="127">
        <v>206000</v>
      </c>
      <c r="CC26" s="128">
        <f>IFERROR(CB26/BX26,"-")</f>
        <v>29428.571428571</v>
      </c>
      <c r="CD26" s="129">
        <v>1</v>
      </c>
      <c r="CE26" s="129"/>
      <c r="CF26" s="129">
        <v>3</v>
      </c>
      <c r="CG26" s="130">
        <v>3</v>
      </c>
      <c r="CH26" s="131">
        <f>IF(Q26=0,"",IF(CG26=0,"",(CG26/Q26)))</f>
        <v>0.17647058823529</v>
      </c>
      <c r="CI26" s="132">
        <v>1</v>
      </c>
      <c r="CJ26" s="133">
        <f>IFERROR(CI26/CG26,"-")</f>
        <v>0.33333333333333</v>
      </c>
      <c r="CK26" s="134">
        <v>272000</v>
      </c>
      <c r="CL26" s="135">
        <f>IFERROR(CK26/CG26,"-")</f>
        <v>90666.666666667</v>
      </c>
      <c r="CM26" s="136"/>
      <c r="CN26" s="136"/>
      <c r="CO26" s="136">
        <v>1</v>
      </c>
      <c r="CP26" s="137">
        <v>3</v>
      </c>
      <c r="CQ26" s="138">
        <v>199000</v>
      </c>
      <c r="CR26" s="138">
        <v>272000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>
        <f>AC27</f>
        <v>0.21333333333333</v>
      </c>
      <c r="B27" s="184" t="s">
        <v>110</v>
      </c>
      <c r="C27" s="184" t="s">
        <v>58</v>
      </c>
      <c r="D27" s="184"/>
      <c r="E27" s="184" t="s">
        <v>111</v>
      </c>
      <c r="F27" s="184" t="s">
        <v>97</v>
      </c>
      <c r="G27" s="184" t="s">
        <v>61</v>
      </c>
      <c r="H27" s="87" t="s">
        <v>112</v>
      </c>
      <c r="I27" s="87" t="s">
        <v>113</v>
      </c>
      <c r="J27" s="185" t="s">
        <v>114</v>
      </c>
      <c r="K27" s="176">
        <v>150000</v>
      </c>
      <c r="L27" s="79">
        <v>25</v>
      </c>
      <c r="M27" s="79">
        <v>0</v>
      </c>
      <c r="N27" s="79">
        <v>174</v>
      </c>
      <c r="O27" s="88">
        <v>15</v>
      </c>
      <c r="P27" s="89">
        <v>0</v>
      </c>
      <c r="Q27" s="90">
        <f>O27+P27</f>
        <v>15</v>
      </c>
      <c r="R27" s="80">
        <f>IFERROR(Q27/N27,"-")</f>
        <v>0.086206896551724</v>
      </c>
      <c r="S27" s="79">
        <v>1</v>
      </c>
      <c r="T27" s="79">
        <v>3</v>
      </c>
      <c r="U27" s="80">
        <f>IFERROR(T27/(Q27),"-")</f>
        <v>0.2</v>
      </c>
      <c r="V27" s="81">
        <f>IFERROR(K27/SUM(Q27:Q28),"-")</f>
        <v>7500</v>
      </c>
      <c r="W27" s="82">
        <v>3</v>
      </c>
      <c r="X27" s="80">
        <f>IF(Q27=0,"-",W27/Q27)</f>
        <v>0.2</v>
      </c>
      <c r="Y27" s="181">
        <v>26000</v>
      </c>
      <c r="Z27" s="182">
        <f>IFERROR(Y27/Q27,"-")</f>
        <v>1733.3333333333</v>
      </c>
      <c r="AA27" s="182">
        <f>IFERROR(Y27/W27,"-")</f>
        <v>8666.6666666667</v>
      </c>
      <c r="AB27" s="176">
        <f>SUM(Y27:Y28)-SUM(K27:K28)</f>
        <v>-118000</v>
      </c>
      <c r="AC27" s="83">
        <f>SUM(Y27:Y28)/SUM(K27:K28)</f>
        <v>0.21333333333333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4</v>
      </c>
      <c r="BG27" s="110">
        <f>IF(Q27=0,"",IF(BF27=0,"",(BF27/Q27)))</f>
        <v>0.26666666666667</v>
      </c>
      <c r="BH27" s="109">
        <v>2</v>
      </c>
      <c r="BI27" s="111">
        <f>IFERROR(BH27/BF27,"-")</f>
        <v>0.5</v>
      </c>
      <c r="BJ27" s="112">
        <v>20000</v>
      </c>
      <c r="BK27" s="113">
        <f>IFERROR(BJ27/BF27,"-")</f>
        <v>5000</v>
      </c>
      <c r="BL27" s="114">
        <v>2</v>
      </c>
      <c r="BM27" s="114"/>
      <c r="BN27" s="114"/>
      <c r="BO27" s="116">
        <v>6</v>
      </c>
      <c r="BP27" s="117">
        <f>IF(Q27=0,"",IF(BO27=0,"",(BO27/Q27)))</f>
        <v>0.4</v>
      </c>
      <c r="BQ27" s="118">
        <v>1</v>
      </c>
      <c r="BR27" s="119">
        <f>IFERROR(BQ27/BO27,"-")</f>
        <v>0.16666666666667</v>
      </c>
      <c r="BS27" s="120">
        <v>3000</v>
      </c>
      <c r="BT27" s="121">
        <f>IFERROR(BS27/BO27,"-")</f>
        <v>500</v>
      </c>
      <c r="BU27" s="122">
        <v>1</v>
      </c>
      <c r="BV27" s="122"/>
      <c r="BW27" s="122"/>
      <c r="BX27" s="123">
        <v>5</v>
      </c>
      <c r="BY27" s="124">
        <f>IF(Q27=0,"",IF(BX27=0,"",(BX27/Q27)))</f>
        <v>0.33333333333333</v>
      </c>
      <c r="BZ27" s="125">
        <v>1</v>
      </c>
      <c r="CA27" s="126">
        <f>IFERROR(BZ27/BX27,"-")</f>
        <v>0.2</v>
      </c>
      <c r="CB27" s="127">
        <v>3000</v>
      </c>
      <c r="CC27" s="128">
        <f>IFERROR(CB27/BX27,"-")</f>
        <v>600</v>
      </c>
      <c r="CD27" s="129">
        <v>1</v>
      </c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3</v>
      </c>
      <c r="CQ27" s="138">
        <v>26000</v>
      </c>
      <c r="CR27" s="138">
        <v>10000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115</v>
      </c>
      <c r="C28" s="184" t="s">
        <v>58</v>
      </c>
      <c r="D28" s="184"/>
      <c r="E28" s="184" t="s">
        <v>111</v>
      </c>
      <c r="F28" s="184" t="s">
        <v>97</v>
      </c>
      <c r="G28" s="184" t="s">
        <v>73</v>
      </c>
      <c r="H28" s="87"/>
      <c r="I28" s="87"/>
      <c r="J28" s="87"/>
      <c r="K28" s="176"/>
      <c r="L28" s="79">
        <v>99</v>
      </c>
      <c r="M28" s="79">
        <v>51</v>
      </c>
      <c r="N28" s="79">
        <v>13</v>
      </c>
      <c r="O28" s="88">
        <v>5</v>
      </c>
      <c r="P28" s="89">
        <v>0</v>
      </c>
      <c r="Q28" s="90">
        <f>O28+P28</f>
        <v>5</v>
      </c>
      <c r="R28" s="80">
        <f>IFERROR(Q28/N28,"-")</f>
        <v>0.38461538461538</v>
      </c>
      <c r="S28" s="79">
        <v>0</v>
      </c>
      <c r="T28" s="79">
        <v>1</v>
      </c>
      <c r="U28" s="80">
        <f>IFERROR(T28/(Q28),"-")</f>
        <v>0.2</v>
      </c>
      <c r="V28" s="81"/>
      <c r="W28" s="82">
        <v>1</v>
      </c>
      <c r="X28" s="80">
        <f>IF(Q28=0,"-",W28/Q28)</f>
        <v>0.2</v>
      </c>
      <c r="Y28" s="181">
        <v>6000</v>
      </c>
      <c r="Z28" s="182">
        <f>IFERROR(Y28/Q28,"-")</f>
        <v>1200</v>
      </c>
      <c r="AA28" s="182">
        <f>IFERROR(Y28/W28,"-")</f>
        <v>6000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3</v>
      </c>
      <c r="BP28" s="117">
        <f>IF(Q28=0,"",IF(BO28=0,"",(BO28/Q28)))</f>
        <v>0.6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1</v>
      </c>
      <c r="CH28" s="131">
        <f>IF(Q28=0,"",IF(CG28=0,"",(CG28/Q28)))</f>
        <v>0.2</v>
      </c>
      <c r="CI28" s="132">
        <v>1</v>
      </c>
      <c r="CJ28" s="133">
        <f>IFERROR(CI28/CG28,"-")</f>
        <v>1</v>
      </c>
      <c r="CK28" s="134">
        <v>6000</v>
      </c>
      <c r="CL28" s="135">
        <f>IFERROR(CK28/CG28,"-")</f>
        <v>6000</v>
      </c>
      <c r="CM28" s="136"/>
      <c r="CN28" s="136">
        <v>1</v>
      </c>
      <c r="CO28" s="136"/>
      <c r="CP28" s="137">
        <v>1</v>
      </c>
      <c r="CQ28" s="138">
        <v>6000</v>
      </c>
      <c r="CR28" s="138">
        <v>6000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0.093333333333333</v>
      </c>
      <c r="B29" s="184" t="s">
        <v>116</v>
      </c>
      <c r="C29" s="184" t="s">
        <v>58</v>
      </c>
      <c r="D29" s="184"/>
      <c r="E29" s="184" t="s">
        <v>111</v>
      </c>
      <c r="F29" s="184" t="s">
        <v>97</v>
      </c>
      <c r="G29" s="184" t="s">
        <v>61</v>
      </c>
      <c r="H29" s="87" t="s">
        <v>117</v>
      </c>
      <c r="I29" s="87" t="s">
        <v>113</v>
      </c>
      <c r="J29" s="87" t="s">
        <v>118</v>
      </c>
      <c r="K29" s="176">
        <v>150000</v>
      </c>
      <c r="L29" s="79">
        <v>22</v>
      </c>
      <c r="M29" s="79">
        <v>0</v>
      </c>
      <c r="N29" s="79">
        <v>146</v>
      </c>
      <c r="O29" s="88">
        <v>8</v>
      </c>
      <c r="P29" s="89">
        <v>0</v>
      </c>
      <c r="Q29" s="90">
        <f>O29+P29</f>
        <v>8</v>
      </c>
      <c r="R29" s="80">
        <f>IFERROR(Q29/N29,"-")</f>
        <v>0.054794520547945</v>
      </c>
      <c r="S29" s="79">
        <v>0</v>
      </c>
      <c r="T29" s="79">
        <v>2</v>
      </c>
      <c r="U29" s="80">
        <f>IFERROR(T29/(Q29),"-")</f>
        <v>0.25</v>
      </c>
      <c r="V29" s="81">
        <f>IFERROR(K29/SUM(Q29:Q30),"-")</f>
        <v>10000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-136000</v>
      </c>
      <c r="AC29" s="83">
        <f>SUM(Y29:Y30)/SUM(K29:K30)</f>
        <v>0.093333333333333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0.125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5</v>
      </c>
      <c r="BP29" s="117">
        <f>IF(Q29=0,"",IF(BO29=0,"",(BO29/Q29)))</f>
        <v>0.625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0.25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119</v>
      </c>
      <c r="C30" s="184" t="s">
        <v>58</v>
      </c>
      <c r="D30" s="184"/>
      <c r="E30" s="184" t="s">
        <v>111</v>
      </c>
      <c r="F30" s="184" t="s">
        <v>97</v>
      </c>
      <c r="G30" s="184" t="s">
        <v>73</v>
      </c>
      <c r="H30" s="87"/>
      <c r="I30" s="87"/>
      <c r="J30" s="87"/>
      <c r="K30" s="176"/>
      <c r="L30" s="79">
        <v>59</v>
      </c>
      <c r="M30" s="79">
        <v>38</v>
      </c>
      <c r="N30" s="79">
        <v>11</v>
      </c>
      <c r="O30" s="88">
        <v>7</v>
      </c>
      <c r="P30" s="89">
        <v>0</v>
      </c>
      <c r="Q30" s="90">
        <f>O30+P30</f>
        <v>7</v>
      </c>
      <c r="R30" s="80">
        <f>IFERROR(Q30/N30,"-")</f>
        <v>0.63636363636364</v>
      </c>
      <c r="S30" s="79">
        <v>4</v>
      </c>
      <c r="T30" s="79">
        <v>0</v>
      </c>
      <c r="U30" s="80">
        <f>IFERROR(T30/(Q30),"-")</f>
        <v>0</v>
      </c>
      <c r="V30" s="81"/>
      <c r="W30" s="82">
        <v>2</v>
      </c>
      <c r="X30" s="80">
        <f>IF(Q30=0,"-",W30/Q30)</f>
        <v>0.28571428571429</v>
      </c>
      <c r="Y30" s="181">
        <v>14000</v>
      </c>
      <c r="Z30" s="182">
        <f>IFERROR(Y30/Q30,"-")</f>
        <v>2000</v>
      </c>
      <c r="AA30" s="182">
        <f>IFERROR(Y30/W30,"-")</f>
        <v>7000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4</v>
      </c>
      <c r="BP30" s="117">
        <f>IF(Q30=0,"",IF(BO30=0,"",(BO30/Q30)))</f>
        <v>0.57142857142857</v>
      </c>
      <c r="BQ30" s="118">
        <v>2</v>
      </c>
      <c r="BR30" s="119">
        <f>IFERROR(BQ30/BO30,"-")</f>
        <v>0.5</v>
      </c>
      <c r="BS30" s="120">
        <v>13000</v>
      </c>
      <c r="BT30" s="121">
        <f>IFERROR(BS30/BO30,"-")</f>
        <v>3250</v>
      </c>
      <c r="BU30" s="122">
        <v>1</v>
      </c>
      <c r="BV30" s="122">
        <v>1</v>
      </c>
      <c r="BW30" s="122"/>
      <c r="BX30" s="123">
        <v>2</v>
      </c>
      <c r="BY30" s="124">
        <f>IF(Q30=0,"",IF(BX30=0,"",(BX30/Q30)))</f>
        <v>0.28571428571429</v>
      </c>
      <c r="BZ30" s="125">
        <v>1</v>
      </c>
      <c r="CA30" s="126">
        <f>IFERROR(BZ30/BX30,"-")</f>
        <v>0.5</v>
      </c>
      <c r="CB30" s="127">
        <v>11000</v>
      </c>
      <c r="CC30" s="128">
        <f>IFERROR(CB30/BX30,"-")</f>
        <v>5500</v>
      </c>
      <c r="CD30" s="129"/>
      <c r="CE30" s="129"/>
      <c r="CF30" s="129">
        <v>1</v>
      </c>
      <c r="CG30" s="130">
        <v>1</v>
      </c>
      <c r="CH30" s="131">
        <f>IF(Q30=0,"",IF(CG30=0,"",(CG30/Q30)))</f>
        <v>0.14285714285714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2</v>
      </c>
      <c r="CQ30" s="138">
        <v>14000</v>
      </c>
      <c r="CR30" s="138">
        <v>11000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</v>
      </c>
      <c r="B31" s="184" t="s">
        <v>120</v>
      </c>
      <c r="C31" s="184" t="s">
        <v>58</v>
      </c>
      <c r="D31" s="184"/>
      <c r="E31" s="184" t="s">
        <v>111</v>
      </c>
      <c r="F31" s="184" t="s">
        <v>121</v>
      </c>
      <c r="G31" s="184" t="s">
        <v>61</v>
      </c>
      <c r="H31" s="87" t="s">
        <v>122</v>
      </c>
      <c r="I31" s="87" t="s">
        <v>123</v>
      </c>
      <c r="J31" s="186" t="s">
        <v>124</v>
      </c>
      <c r="K31" s="176">
        <v>250000</v>
      </c>
      <c r="L31" s="79">
        <v>0</v>
      </c>
      <c r="M31" s="79">
        <v>0</v>
      </c>
      <c r="N31" s="79">
        <v>0</v>
      </c>
      <c r="O31" s="88">
        <v>0</v>
      </c>
      <c r="P31" s="89">
        <v>0</v>
      </c>
      <c r="Q31" s="90">
        <f>O31+P31</f>
        <v>0</v>
      </c>
      <c r="R31" s="80" t="str">
        <f>IFERROR(Q31/N31,"-")</f>
        <v>-</v>
      </c>
      <c r="S31" s="79">
        <v>0</v>
      </c>
      <c r="T31" s="79">
        <v>0</v>
      </c>
      <c r="U31" s="80" t="str">
        <f>IFERROR(T31/(Q31),"-")</f>
        <v>-</v>
      </c>
      <c r="V31" s="81">
        <f>IFERROR(K31/SUM(Q31:Q32),"-")</f>
        <v>250000</v>
      </c>
      <c r="W31" s="82">
        <v>0</v>
      </c>
      <c r="X31" s="80" t="str">
        <f>IF(Q31=0,"-",W31/Q31)</f>
        <v>-</v>
      </c>
      <c r="Y31" s="181">
        <v>0</v>
      </c>
      <c r="Z31" s="182" t="str">
        <f>IFERROR(Y31/Q31,"-")</f>
        <v>-</v>
      </c>
      <c r="AA31" s="182" t="str">
        <f>IFERROR(Y31/W31,"-")</f>
        <v>-</v>
      </c>
      <c r="AB31" s="176">
        <f>SUM(Y31:Y32)-SUM(K31:K32)</f>
        <v>-250000</v>
      </c>
      <c r="AC31" s="83">
        <f>SUM(Y31:Y32)/SUM(K31:K32)</f>
        <v>0</v>
      </c>
      <c r="AD31" s="77"/>
      <c r="AE31" s="91"/>
      <c r="AF31" s="92" t="str">
        <f>IF(Q31=0,"",IF(AE31=0,"",(AE31/Q31)))</f>
        <v/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 t="str">
        <f>IF(Q31=0,"",IF(AN31=0,"",(AN31/Q31)))</f>
        <v/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 t="str">
        <f>IF(Q31=0,"",IF(AW31=0,"",(AW31/Q31)))</f>
        <v/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 t="str">
        <f>IF(Q31=0,"",IF(BF31=0,"",(BF31/Q31)))</f>
        <v/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 t="str">
        <f>IF(Q31=0,"",IF(BO31=0,"",(BO31/Q31)))</f>
        <v/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 t="str">
        <f>IF(Q31=0,"",IF(BX31=0,"",(BX31/Q31)))</f>
        <v/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 t="str">
        <f>IF(Q31=0,"",IF(CG31=0,"",(CG31/Q31)))</f>
        <v/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125</v>
      </c>
      <c r="C32" s="184" t="s">
        <v>58</v>
      </c>
      <c r="D32" s="184"/>
      <c r="E32" s="184" t="s">
        <v>111</v>
      </c>
      <c r="F32" s="184" t="s">
        <v>121</v>
      </c>
      <c r="G32" s="184" t="s">
        <v>73</v>
      </c>
      <c r="H32" s="87"/>
      <c r="I32" s="87"/>
      <c r="J32" s="87"/>
      <c r="K32" s="176"/>
      <c r="L32" s="79">
        <v>2</v>
      </c>
      <c r="M32" s="79">
        <v>2</v>
      </c>
      <c r="N32" s="79">
        <v>1</v>
      </c>
      <c r="O32" s="88">
        <v>1</v>
      </c>
      <c r="P32" s="89">
        <v>0</v>
      </c>
      <c r="Q32" s="90">
        <f>O32+P32</f>
        <v>1</v>
      </c>
      <c r="R32" s="80">
        <f>IFERROR(Q32/N32,"-")</f>
        <v>1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1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4.4666666666667</v>
      </c>
      <c r="B33" s="184" t="s">
        <v>126</v>
      </c>
      <c r="C33" s="184" t="s">
        <v>58</v>
      </c>
      <c r="D33" s="184"/>
      <c r="E33" s="184" t="s">
        <v>127</v>
      </c>
      <c r="F33" s="184" t="s">
        <v>128</v>
      </c>
      <c r="G33" s="184" t="s">
        <v>61</v>
      </c>
      <c r="H33" s="87" t="s">
        <v>122</v>
      </c>
      <c r="I33" s="87" t="s">
        <v>129</v>
      </c>
      <c r="J33" s="185" t="s">
        <v>130</v>
      </c>
      <c r="K33" s="176">
        <v>150000</v>
      </c>
      <c r="L33" s="79">
        <v>5</v>
      </c>
      <c r="M33" s="79">
        <v>0</v>
      </c>
      <c r="N33" s="79">
        <v>47</v>
      </c>
      <c r="O33" s="88">
        <v>3</v>
      </c>
      <c r="P33" s="89">
        <v>0</v>
      </c>
      <c r="Q33" s="90">
        <f>O33+P33</f>
        <v>3</v>
      </c>
      <c r="R33" s="80">
        <f>IFERROR(Q33/N33,"-")</f>
        <v>0.063829787234043</v>
      </c>
      <c r="S33" s="79">
        <v>0</v>
      </c>
      <c r="T33" s="79">
        <v>0</v>
      </c>
      <c r="U33" s="80">
        <f>IFERROR(T33/(Q33),"-")</f>
        <v>0</v>
      </c>
      <c r="V33" s="81">
        <f>IFERROR(K33/SUM(Q33:Q34),"-")</f>
        <v>16666.666666667</v>
      </c>
      <c r="W33" s="82">
        <v>2</v>
      </c>
      <c r="X33" s="80">
        <f>IF(Q33=0,"-",W33/Q33)</f>
        <v>0.66666666666667</v>
      </c>
      <c r="Y33" s="181">
        <v>16000</v>
      </c>
      <c r="Z33" s="182">
        <f>IFERROR(Y33/Q33,"-")</f>
        <v>5333.3333333333</v>
      </c>
      <c r="AA33" s="182">
        <f>IFERROR(Y33/W33,"-")</f>
        <v>8000</v>
      </c>
      <c r="AB33" s="176">
        <f>SUM(Y33:Y34)-SUM(K33:K34)</f>
        <v>520000</v>
      </c>
      <c r="AC33" s="83">
        <f>SUM(Y33:Y34)/SUM(K33:K34)</f>
        <v>4.4666666666667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>
        <v>1</v>
      </c>
      <c r="BR33" s="119">
        <f>IFERROR(BQ33/BO33,"-")</f>
        <v>1</v>
      </c>
      <c r="BS33" s="120">
        <v>3000</v>
      </c>
      <c r="BT33" s="121">
        <f>IFERROR(BS33/BO33,"-")</f>
        <v>3000</v>
      </c>
      <c r="BU33" s="122">
        <v>1</v>
      </c>
      <c r="BV33" s="122"/>
      <c r="BW33" s="122"/>
      <c r="BX33" s="123">
        <v>2</v>
      </c>
      <c r="BY33" s="124">
        <f>IF(Q33=0,"",IF(BX33=0,"",(BX33/Q33)))</f>
        <v>0.66666666666667</v>
      </c>
      <c r="BZ33" s="125">
        <v>1</v>
      </c>
      <c r="CA33" s="126">
        <f>IFERROR(BZ33/BX33,"-")</f>
        <v>0.5</v>
      </c>
      <c r="CB33" s="127">
        <v>13000</v>
      </c>
      <c r="CC33" s="128">
        <f>IFERROR(CB33/BX33,"-")</f>
        <v>6500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16000</v>
      </c>
      <c r="CR33" s="138">
        <v>13000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127</v>
      </c>
      <c r="F34" s="184" t="s">
        <v>128</v>
      </c>
      <c r="G34" s="184" t="s">
        <v>73</v>
      </c>
      <c r="H34" s="87"/>
      <c r="I34" s="87"/>
      <c r="J34" s="87"/>
      <c r="K34" s="176"/>
      <c r="L34" s="79">
        <v>41</v>
      </c>
      <c r="M34" s="79">
        <v>27</v>
      </c>
      <c r="N34" s="79">
        <v>20</v>
      </c>
      <c r="O34" s="88">
        <v>6</v>
      </c>
      <c r="P34" s="89">
        <v>0</v>
      </c>
      <c r="Q34" s="90">
        <f>O34+P34</f>
        <v>6</v>
      </c>
      <c r="R34" s="80">
        <f>IFERROR(Q34/N34,"-")</f>
        <v>0.3</v>
      </c>
      <c r="S34" s="79">
        <v>2</v>
      </c>
      <c r="T34" s="79">
        <v>1</v>
      </c>
      <c r="U34" s="80">
        <f>IFERROR(T34/(Q34),"-")</f>
        <v>0.16666666666667</v>
      </c>
      <c r="V34" s="81"/>
      <c r="W34" s="82">
        <v>1</v>
      </c>
      <c r="X34" s="80">
        <f>IF(Q34=0,"-",W34/Q34)</f>
        <v>0.16666666666667</v>
      </c>
      <c r="Y34" s="181">
        <v>654000</v>
      </c>
      <c r="Z34" s="182">
        <f>IFERROR(Y34/Q34,"-")</f>
        <v>109000</v>
      </c>
      <c r="AA34" s="182">
        <f>IFERROR(Y34/W34,"-")</f>
        <v>654000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0.16666666666667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1</v>
      </c>
      <c r="BP34" s="117">
        <f>IF(Q34=0,"",IF(BO34=0,"",(BO34/Q34)))</f>
        <v>0.16666666666667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0.33333333333333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>
        <v>2</v>
      </c>
      <c r="CH34" s="131">
        <f>IF(Q34=0,"",IF(CG34=0,"",(CG34/Q34)))</f>
        <v>0.33333333333333</v>
      </c>
      <c r="CI34" s="132">
        <v>2</v>
      </c>
      <c r="CJ34" s="133">
        <f>IFERROR(CI34/CG34,"-")</f>
        <v>1</v>
      </c>
      <c r="CK34" s="134">
        <v>912000</v>
      </c>
      <c r="CL34" s="135">
        <f>IFERROR(CK34/CG34,"-")</f>
        <v>456000</v>
      </c>
      <c r="CM34" s="136"/>
      <c r="CN34" s="136"/>
      <c r="CO34" s="136">
        <v>2</v>
      </c>
      <c r="CP34" s="137">
        <v>1</v>
      </c>
      <c r="CQ34" s="138">
        <v>654000</v>
      </c>
      <c r="CR34" s="138">
        <v>843000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>
        <f>AC35</f>
        <v>0.48333333333333</v>
      </c>
      <c r="B35" s="184" t="s">
        <v>132</v>
      </c>
      <c r="C35" s="184" t="s">
        <v>58</v>
      </c>
      <c r="D35" s="184"/>
      <c r="E35" s="184" t="s">
        <v>111</v>
      </c>
      <c r="F35" s="184" t="s">
        <v>128</v>
      </c>
      <c r="G35" s="184" t="s">
        <v>61</v>
      </c>
      <c r="H35" s="87" t="s">
        <v>133</v>
      </c>
      <c r="I35" s="87" t="s">
        <v>63</v>
      </c>
      <c r="J35" s="87" t="s">
        <v>134</v>
      </c>
      <c r="K35" s="176">
        <v>120000</v>
      </c>
      <c r="L35" s="79">
        <v>24</v>
      </c>
      <c r="M35" s="79">
        <v>0</v>
      </c>
      <c r="N35" s="79">
        <v>129</v>
      </c>
      <c r="O35" s="88">
        <v>11</v>
      </c>
      <c r="P35" s="89">
        <v>0</v>
      </c>
      <c r="Q35" s="90">
        <f>O35+P35</f>
        <v>11</v>
      </c>
      <c r="R35" s="80">
        <f>IFERROR(Q35/N35,"-")</f>
        <v>0.085271317829457</v>
      </c>
      <c r="S35" s="79">
        <v>0</v>
      </c>
      <c r="T35" s="79">
        <v>1</v>
      </c>
      <c r="U35" s="80">
        <f>IFERROR(T35/(Q35),"-")</f>
        <v>0.090909090909091</v>
      </c>
      <c r="V35" s="81">
        <f>IFERROR(K35/SUM(Q35:Q36),"-")</f>
        <v>7500</v>
      </c>
      <c r="W35" s="82">
        <v>3</v>
      </c>
      <c r="X35" s="80">
        <f>IF(Q35=0,"-",W35/Q35)</f>
        <v>0.27272727272727</v>
      </c>
      <c r="Y35" s="181">
        <v>37000</v>
      </c>
      <c r="Z35" s="182">
        <f>IFERROR(Y35/Q35,"-")</f>
        <v>3363.6363636364</v>
      </c>
      <c r="AA35" s="182">
        <f>IFERROR(Y35/W35,"-")</f>
        <v>12333.333333333</v>
      </c>
      <c r="AB35" s="176">
        <f>SUM(Y35:Y36)-SUM(K35:K36)</f>
        <v>-62000</v>
      </c>
      <c r="AC35" s="83">
        <f>SUM(Y35:Y36)/SUM(K35:K36)</f>
        <v>0.48333333333333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2</v>
      </c>
      <c r="AO35" s="98">
        <f>IF(Q35=0,"",IF(AN35=0,"",(AN35/Q35)))</f>
        <v>0.18181818181818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0.090909090909091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5</v>
      </c>
      <c r="BP35" s="117">
        <f>IF(Q35=0,"",IF(BO35=0,"",(BO35/Q35)))</f>
        <v>0.45454545454545</v>
      </c>
      <c r="BQ35" s="118">
        <v>1</v>
      </c>
      <c r="BR35" s="119">
        <f>IFERROR(BQ35/BO35,"-")</f>
        <v>0.2</v>
      </c>
      <c r="BS35" s="120">
        <v>23000</v>
      </c>
      <c r="BT35" s="121">
        <f>IFERROR(BS35/BO35,"-")</f>
        <v>4600</v>
      </c>
      <c r="BU35" s="122"/>
      <c r="BV35" s="122"/>
      <c r="BW35" s="122">
        <v>1</v>
      </c>
      <c r="BX35" s="123">
        <v>2</v>
      </c>
      <c r="BY35" s="124">
        <f>IF(Q35=0,"",IF(BX35=0,"",(BX35/Q35)))</f>
        <v>0.18181818181818</v>
      </c>
      <c r="BZ35" s="125">
        <v>2</v>
      </c>
      <c r="CA35" s="126">
        <f>IFERROR(BZ35/BX35,"-")</f>
        <v>1</v>
      </c>
      <c r="CB35" s="127">
        <v>14000</v>
      </c>
      <c r="CC35" s="128">
        <f>IFERROR(CB35/BX35,"-")</f>
        <v>7000</v>
      </c>
      <c r="CD35" s="129">
        <v>1</v>
      </c>
      <c r="CE35" s="129"/>
      <c r="CF35" s="129">
        <v>1</v>
      </c>
      <c r="CG35" s="130">
        <v>1</v>
      </c>
      <c r="CH35" s="131">
        <f>IF(Q35=0,"",IF(CG35=0,"",(CG35/Q35)))</f>
        <v>0.090909090909091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3</v>
      </c>
      <c r="CQ35" s="138">
        <v>37000</v>
      </c>
      <c r="CR35" s="138">
        <v>23000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135</v>
      </c>
      <c r="C36" s="184" t="s">
        <v>58</v>
      </c>
      <c r="D36" s="184"/>
      <c r="E36" s="184" t="s">
        <v>111</v>
      </c>
      <c r="F36" s="184" t="s">
        <v>128</v>
      </c>
      <c r="G36" s="184" t="s">
        <v>73</v>
      </c>
      <c r="H36" s="87"/>
      <c r="I36" s="87"/>
      <c r="J36" s="87"/>
      <c r="K36" s="176"/>
      <c r="L36" s="79">
        <v>53</v>
      </c>
      <c r="M36" s="79">
        <v>29</v>
      </c>
      <c r="N36" s="79">
        <v>2</v>
      </c>
      <c r="O36" s="88">
        <v>5</v>
      </c>
      <c r="P36" s="89">
        <v>0</v>
      </c>
      <c r="Q36" s="90">
        <f>O36+P36</f>
        <v>5</v>
      </c>
      <c r="R36" s="80">
        <f>IFERROR(Q36/N36,"-")</f>
        <v>2.5</v>
      </c>
      <c r="S36" s="79">
        <v>2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21000</v>
      </c>
      <c r="Z36" s="182">
        <f>IFERROR(Y36/Q36,"-")</f>
        <v>4200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0.2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1</v>
      </c>
      <c r="BP36" s="117">
        <f>IF(Q36=0,"",IF(BO36=0,"",(BO36/Q36)))</f>
        <v>0.2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0.2</v>
      </c>
      <c r="BZ36" s="125">
        <v>1</v>
      </c>
      <c r="CA36" s="126">
        <f>IFERROR(BZ36/BX36,"-")</f>
        <v>1</v>
      </c>
      <c r="CB36" s="127">
        <v>3000</v>
      </c>
      <c r="CC36" s="128">
        <f>IFERROR(CB36/BX36,"-")</f>
        <v>3000</v>
      </c>
      <c r="CD36" s="129">
        <v>1</v>
      </c>
      <c r="CE36" s="129"/>
      <c r="CF36" s="129"/>
      <c r="CG36" s="130">
        <v>2</v>
      </c>
      <c r="CH36" s="131">
        <f>IF(Q36=0,"",IF(CG36=0,"",(CG36/Q36)))</f>
        <v>0.4</v>
      </c>
      <c r="CI36" s="132">
        <v>2</v>
      </c>
      <c r="CJ36" s="133">
        <f>IFERROR(CI36/CG36,"-")</f>
        <v>1</v>
      </c>
      <c r="CK36" s="134">
        <v>32000</v>
      </c>
      <c r="CL36" s="135">
        <f>IFERROR(CK36/CG36,"-")</f>
        <v>16000</v>
      </c>
      <c r="CM36" s="136"/>
      <c r="CN36" s="136"/>
      <c r="CO36" s="136">
        <v>2</v>
      </c>
      <c r="CP36" s="137">
        <v>0</v>
      </c>
      <c r="CQ36" s="138">
        <v>21000</v>
      </c>
      <c r="CR36" s="138">
        <v>21000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0.63333333333333</v>
      </c>
      <c r="B37" s="184" t="s">
        <v>136</v>
      </c>
      <c r="C37" s="184" t="s">
        <v>58</v>
      </c>
      <c r="D37" s="184"/>
      <c r="E37" s="184" t="s">
        <v>137</v>
      </c>
      <c r="F37" s="184" t="s">
        <v>138</v>
      </c>
      <c r="G37" s="184" t="s">
        <v>61</v>
      </c>
      <c r="H37" s="87" t="s">
        <v>133</v>
      </c>
      <c r="I37" s="87" t="s">
        <v>63</v>
      </c>
      <c r="J37" s="87" t="s">
        <v>139</v>
      </c>
      <c r="K37" s="176">
        <v>120000</v>
      </c>
      <c r="L37" s="79">
        <v>4</v>
      </c>
      <c r="M37" s="79">
        <v>0</v>
      </c>
      <c r="N37" s="79">
        <v>27</v>
      </c>
      <c r="O37" s="88">
        <v>1</v>
      </c>
      <c r="P37" s="89">
        <v>0</v>
      </c>
      <c r="Q37" s="90">
        <f>O37+P37</f>
        <v>1</v>
      </c>
      <c r="R37" s="80">
        <f>IFERROR(Q37/N37,"-")</f>
        <v>0.037037037037037</v>
      </c>
      <c r="S37" s="79">
        <v>0</v>
      </c>
      <c r="T37" s="79">
        <v>0</v>
      </c>
      <c r="U37" s="80">
        <f>IFERROR(T37/(Q37),"-")</f>
        <v>0</v>
      </c>
      <c r="V37" s="81">
        <f>IFERROR(K37/SUM(Q37:Q38),"-")</f>
        <v>24000</v>
      </c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>
        <f>SUM(Y37:Y38)-SUM(K37:K38)</f>
        <v>-44000</v>
      </c>
      <c r="AC37" s="83">
        <f>SUM(Y37:Y38)/SUM(K37:K38)</f>
        <v>0.63333333333333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>
        <v>1</v>
      </c>
      <c r="CH37" s="131">
        <f>IF(Q37=0,"",IF(CG37=0,"",(CG37/Q37)))</f>
        <v>1</v>
      </c>
      <c r="CI37" s="132"/>
      <c r="CJ37" s="133">
        <f>IFERROR(CI37/CG37,"-")</f>
        <v>0</v>
      </c>
      <c r="CK37" s="134"/>
      <c r="CL37" s="135">
        <f>IFERROR(CK37/CG37,"-")</f>
        <v>0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140</v>
      </c>
      <c r="C38" s="184" t="s">
        <v>58</v>
      </c>
      <c r="D38" s="184"/>
      <c r="E38" s="184" t="s">
        <v>137</v>
      </c>
      <c r="F38" s="184" t="s">
        <v>138</v>
      </c>
      <c r="G38" s="184" t="s">
        <v>73</v>
      </c>
      <c r="H38" s="87"/>
      <c r="I38" s="87"/>
      <c r="J38" s="87"/>
      <c r="K38" s="176"/>
      <c r="L38" s="79">
        <v>31</v>
      </c>
      <c r="M38" s="79">
        <v>21</v>
      </c>
      <c r="N38" s="79">
        <v>5</v>
      </c>
      <c r="O38" s="88">
        <v>4</v>
      </c>
      <c r="P38" s="89">
        <v>0</v>
      </c>
      <c r="Q38" s="90">
        <f>O38+P38</f>
        <v>4</v>
      </c>
      <c r="R38" s="80">
        <f>IFERROR(Q38/N38,"-")</f>
        <v>0.8</v>
      </c>
      <c r="S38" s="79">
        <v>2</v>
      </c>
      <c r="T38" s="79">
        <v>0</v>
      </c>
      <c r="U38" s="80">
        <f>IFERROR(T38/(Q38),"-")</f>
        <v>0</v>
      </c>
      <c r="V38" s="81"/>
      <c r="W38" s="82">
        <v>2</v>
      </c>
      <c r="X38" s="80">
        <f>IF(Q38=0,"-",W38/Q38)</f>
        <v>0.5</v>
      </c>
      <c r="Y38" s="181">
        <v>76000</v>
      </c>
      <c r="Z38" s="182">
        <f>IFERROR(Y38/Q38,"-")</f>
        <v>19000</v>
      </c>
      <c r="AA38" s="182">
        <f>IFERROR(Y38/W38,"-")</f>
        <v>38000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1</v>
      </c>
      <c r="BP38" s="117">
        <f>IF(Q38=0,"",IF(BO38=0,"",(BO38/Q38)))</f>
        <v>0.25</v>
      </c>
      <c r="BQ38" s="118">
        <v>1</v>
      </c>
      <c r="BR38" s="119">
        <f>IFERROR(BQ38/BO38,"-")</f>
        <v>1</v>
      </c>
      <c r="BS38" s="120">
        <v>65000</v>
      </c>
      <c r="BT38" s="121">
        <f>IFERROR(BS38/BO38,"-")</f>
        <v>65000</v>
      </c>
      <c r="BU38" s="122"/>
      <c r="BV38" s="122"/>
      <c r="BW38" s="122">
        <v>1</v>
      </c>
      <c r="BX38" s="123">
        <v>1</v>
      </c>
      <c r="BY38" s="124">
        <f>IF(Q38=0,"",IF(BX38=0,"",(BX38/Q38)))</f>
        <v>0.25</v>
      </c>
      <c r="BZ38" s="125">
        <v>1</v>
      </c>
      <c r="CA38" s="126">
        <f>IFERROR(BZ38/BX38,"-")</f>
        <v>1</v>
      </c>
      <c r="CB38" s="127">
        <v>11000</v>
      </c>
      <c r="CC38" s="128">
        <f>IFERROR(CB38/BX38,"-")</f>
        <v>11000</v>
      </c>
      <c r="CD38" s="129"/>
      <c r="CE38" s="129"/>
      <c r="CF38" s="129">
        <v>1</v>
      </c>
      <c r="CG38" s="130">
        <v>2</v>
      </c>
      <c r="CH38" s="131">
        <f>IF(Q38=0,"",IF(CG38=0,"",(CG38/Q38)))</f>
        <v>0.5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2</v>
      </c>
      <c r="CQ38" s="138">
        <v>76000</v>
      </c>
      <c r="CR38" s="138">
        <v>65000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</v>
      </c>
      <c r="B39" s="184" t="s">
        <v>141</v>
      </c>
      <c r="C39" s="184" t="s">
        <v>58</v>
      </c>
      <c r="D39" s="184"/>
      <c r="E39" s="184" t="s">
        <v>137</v>
      </c>
      <c r="F39" s="184" t="s">
        <v>60</v>
      </c>
      <c r="G39" s="184" t="s">
        <v>61</v>
      </c>
      <c r="H39" s="87" t="s">
        <v>142</v>
      </c>
      <c r="I39" s="87" t="s">
        <v>129</v>
      </c>
      <c r="J39" s="185" t="s">
        <v>64</v>
      </c>
      <c r="K39" s="176">
        <v>80000</v>
      </c>
      <c r="L39" s="79">
        <v>5</v>
      </c>
      <c r="M39" s="79">
        <v>0</v>
      </c>
      <c r="N39" s="79">
        <v>16</v>
      </c>
      <c r="O39" s="88">
        <v>4</v>
      </c>
      <c r="P39" s="89">
        <v>0</v>
      </c>
      <c r="Q39" s="90">
        <f>O39+P39</f>
        <v>4</v>
      </c>
      <c r="R39" s="80">
        <f>IFERROR(Q39/N39,"-")</f>
        <v>0.25</v>
      </c>
      <c r="S39" s="79">
        <v>0</v>
      </c>
      <c r="T39" s="79">
        <v>1</v>
      </c>
      <c r="U39" s="80">
        <f>IFERROR(T39/(Q39),"-")</f>
        <v>0.25</v>
      </c>
      <c r="V39" s="81">
        <f>IFERROR(K39/SUM(Q39:Q40),"-")</f>
        <v>16000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-80000</v>
      </c>
      <c r="AC39" s="83">
        <f>SUM(Y39:Y40)/SUM(K39:K40)</f>
        <v>0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2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143</v>
      </c>
      <c r="C40" s="184" t="s">
        <v>58</v>
      </c>
      <c r="D40" s="184"/>
      <c r="E40" s="184" t="s">
        <v>137</v>
      </c>
      <c r="F40" s="184" t="s">
        <v>60</v>
      </c>
      <c r="G40" s="184" t="s">
        <v>73</v>
      </c>
      <c r="H40" s="87"/>
      <c r="I40" s="87"/>
      <c r="J40" s="87"/>
      <c r="K40" s="176"/>
      <c r="L40" s="79">
        <v>11</v>
      </c>
      <c r="M40" s="79">
        <v>9</v>
      </c>
      <c r="N40" s="79">
        <v>1</v>
      </c>
      <c r="O40" s="88">
        <v>1</v>
      </c>
      <c r="P40" s="89">
        <v>0</v>
      </c>
      <c r="Q40" s="90">
        <f>O40+P40</f>
        <v>1</v>
      </c>
      <c r="R40" s="80">
        <f>IFERROR(Q40/N40,"-")</f>
        <v>1</v>
      </c>
      <c r="S40" s="79">
        <v>0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1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0.075</v>
      </c>
      <c r="B41" s="184" t="s">
        <v>144</v>
      </c>
      <c r="C41" s="184" t="s">
        <v>58</v>
      </c>
      <c r="D41" s="184"/>
      <c r="E41" s="184" t="s">
        <v>59</v>
      </c>
      <c r="F41" s="184" t="s">
        <v>128</v>
      </c>
      <c r="G41" s="184" t="s">
        <v>61</v>
      </c>
      <c r="H41" s="87" t="s">
        <v>142</v>
      </c>
      <c r="I41" s="87" t="s">
        <v>129</v>
      </c>
      <c r="J41" s="186" t="s">
        <v>145</v>
      </c>
      <c r="K41" s="176">
        <v>80000</v>
      </c>
      <c r="L41" s="79">
        <v>9</v>
      </c>
      <c r="M41" s="79">
        <v>0</v>
      </c>
      <c r="N41" s="79">
        <v>36</v>
      </c>
      <c r="O41" s="88">
        <v>5</v>
      </c>
      <c r="P41" s="89">
        <v>0</v>
      </c>
      <c r="Q41" s="90">
        <f>O41+P41</f>
        <v>5</v>
      </c>
      <c r="R41" s="80">
        <f>IFERROR(Q41/N41,"-")</f>
        <v>0.13888888888889</v>
      </c>
      <c r="S41" s="79">
        <v>0</v>
      </c>
      <c r="T41" s="79">
        <v>3</v>
      </c>
      <c r="U41" s="80">
        <f>IFERROR(T41/(Q41),"-")</f>
        <v>0.6</v>
      </c>
      <c r="V41" s="81">
        <f>IFERROR(K41/SUM(Q41:Q42),"-")</f>
        <v>11428.571428571</v>
      </c>
      <c r="W41" s="82">
        <v>1</v>
      </c>
      <c r="X41" s="80">
        <f>IF(Q41=0,"-",W41/Q41)</f>
        <v>0.2</v>
      </c>
      <c r="Y41" s="181">
        <v>3000</v>
      </c>
      <c r="Z41" s="182">
        <f>IFERROR(Y41/Q41,"-")</f>
        <v>600</v>
      </c>
      <c r="AA41" s="182">
        <f>IFERROR(Y41/W41,"-")</f>
        <v>3000</v>
      </c>
      <c r="AB41" s="176">
        <f>SUM(Y41:Y42)-SUM(K41:K42)</f>
        <v>-74000</v>
      </c>
      <c r="AC41" s="83">
        <f>SUM(Y41:Y42)/SUM(K41:K42)</f>
        <v>0.075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3</v>
      </c>
      <c r="BG41" s="110">
        <f>IF(Q41=0,"",IF(BF41=0,"",(BF41/Q41)))</f>
        <v>0.6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0.4</v>
      </c>
      <c r="BQ41" s="118">
        <v>1</v>
      </c>
      <c r="BR41" s="119">
        <f>IFERROR(BQ41/BO41,"-")</f>
        <v>0.5</v>
      </c>
      <c r="BS41" s="120">
        <v>3000</v>
      </c>
      <c r="BT41" s="121">
        <f>IFERROR(BS41/BO41,"-")</f>
        <v>1500</v>
      </c>
      <c r="BU41" s="122">
        <v>1</v>
      </c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3000</v>
      </c>
      <c r="CR41" s="138">
        <v>3000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146</v>
      </c>
      <c r="C42" s="184" t="s">
        <v>58</v>
      </c>
      <c r="D42" s="184"/>
      <c r="E42" s="184" t="s">
        <v>59</v>
      </c>
      <c r="F42" s="184" t="s">
        <v>128</v>
      </c>
      <c r="G42" s="184" t="s">
        <v>73</v>
      </c>
      <c r="H42" s="87"/>
      <c r="I42" s="87"/>
      <c r="J42" s="87"/>
      <c r="K42" s="176"/>
      <c r="L42" s="79">
        <v>13</v>
      </c>
      <c r="M42" s="79">
        <v>10</v>
      </c>
      <c r="N42" s="79">
        <v>2</v>
      </c>
      <c r="O42" s="88">
        <v>2</v>
      </c>
      <c r="P42" s="89">
        <v>0</v>
      </c>
      <c r="Q42" s="90">
        <f>O42+P42</f>
        <v>2</v>
      </c>
      <c r="R42" s="80">
        <f>IFERROR(Q42/N42,"-")</f>
        <v>1</v>
      </c>
      <c r="S42" s="79">
        <v>0</v>
      </c>
      <c r="T42" s="79">
        <v>0</v>
      </c>
      <c r="U42" s="80">
        <f>IFERROR(T42/(Q42),"-")</f>
        <v>0</v>
      </c>
      <c r="V42" s="81"/>
      <c r="W42" s="82">
        <v>1</v>
      </c>
      <c r="X42" s="80">
        <f>IF(Q42=0,"-",W42/Q42)</f>
        <v>0.5</v>
      </c>
      <c r="Y42" s="181">
        <v>3000</v>
      </c>
      <c r="Z42" s="182">
        <f>IFERROR(Y42/Q42,"-")</f>
        <v>1500</v>
      </c>
      <c r="AA42" s="182">
        <f>IFERROR(Y42/W42,"-")</f>
        <v>3000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2</v>
      </c>
      <c r="BP42" s="117">
        <f>IF(Q42=0,"",IF(BO42=0,"",(BO42/Q42)))</f>
        <v>1</v>
      </c>
      <c r="BQ42" s="118">
        <v>1</v>
      </c>
      <c r="BR42" s="119">
        <f>IFERROR(BQ42/BO42,"-")</f>
        <v>0.5</v>
      </c>
      <c r="BS42" s="120">
        <v>3000</v>
      </c>
      <c r="BT42" s="121">
        <f>IFERROR(BS42/BO42,"-")</f>
        <v>1500</v>
      </c>
      <c r="BU42" s="122">
        <v>1</v>
      </c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3000</v>
      </c>
      <c r="CR42" s="138">
        <v>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0.625</v>
      </c>
      <c r="B43" s="184" t="s">
        <v>147</v>
      </c>
      <c r="C43" s="184" t="s">
        <v>58</v>
      </c>
      <c r="D43" s="184"/>
      <c r="E43" s="184"/>
      <c r="F43" s="184"/>
      <c r="G43" s="184" t="s">
        <v>61</v>
      </c>
      <c r="H43" s="87" t="s">
        <v>148</v>
      </c>
      <c r="I43" s="87" t="s">
        <v>149</v>
      </c>
      <c r="J43" s="87" t="s">
        <v>150</v>
      </c>
      <c r="K43" s="176">
        <v>80000</v>
      </c>
      <c r="L43" s="79">
        <v>12</v>
      </c>
      <c r="M43" s="79">
        <v>0</v>
      </c>
      <c r="N43" s="79">
        <v>112</v>
      </c>
      <c r="O43" s="88">
        <v>9</v>
      </c>
      <c r="P43" s="89">
        <v>0</v>
      </c>
      <c r="Q43" s="90">
        <f>O43+P43</f>
        <v>9</v>
      </c>
      <c r="R43" s="80">
        <f>IFERROR(Q43/N43,"-")</f>
        <v>0.080357142857143</v>
      </c>
      <c r="S43" s="79">
        <v>0</v>
      </c>
      <c r="T43" s="79">
        <v>2</v>
      </c>
      <c r="U43" s="80">
        <f>IFERROR(T43/(Q43),"-")</f>
        <v>0.22222222222222</v>
      </c>
      <c r="V43" s="81">
        <f>IFERROR(K43/SUM(Q43:Q44),"-")</f>
        <v>6666.6666666667</v>
      </c>
      <c r="W43" s="82">
        <v>3</v>
      </c>
      <c r="X43" s="80">
        <f>IF(Q43=0,"-",W43/Q43)</f>
        <v>0.33333333333333</v>
      </c>
      <c r="Y43" s="181">
        <v>50000</v>
      </c>
      <c r="Z43" s="182">
        <f>IFERROR(Y43/Q43,"-")</f>
        <v>5555.5555555556</v>
      </c>
      <c r="AA43" s="182">
        <f>IFERROR(Y43/W43,"-")</f>
        <v>16666.666666667</v>
      </c>
      <c r="AB43" s="176">
        <f>SUM(Y43:Y44)-SUM(K43:K44)</f>
        <v>-30000</v>
      </c>
      <c r="AC43" s="83">
        <f>SUM(Y43:Y44)/SUM(K43:K44)</f>
        <v>0.625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0.22222222222222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5</v>
      </c>
      <c r="BP43" s="117">
        <f>IF(Q43=0,"",IF(BO43=0,"",(BO43/Q43)))</f>
        <v>0.55555555555556</v>
      </c>
      <c r="BQ43" s="118">
        <v>1</v>
      </c>
      <c r="BR43" s="119">
        <f>IFERROR(BQ43/BO43,"-")</f>
        <v>0.2</v>
      </c>
      <c r="BS43" s="120">
        <v>3000</v>
      </c>
      <c r="BT43" s="121">
        <f>IFERROR(BS43/BO43,"-")</f>
        <v>600</v>
      </c>
      <c r="BU43" s="122">
        <v>1</v>
      </c>
      <c r="BV43" s="122"/>
      <c r="BW43" s="122"/>
      <c r="BX43" s="123">
        <v>2</v>
      </c>
      <c r="BY43" s="124">
        <f>IF(Q43=0,"",IF(BX43=0,"",(BX43/Q43)))</f>
        <v>0.22222222222222</v>
      </c>
      <c r="BZ43" s="125">
        <v>2</v>
      </c>
      <c r="CA43" s="126">
        <f>IFERROR(BZ43/BX43,"-")</f>
        <v>1</v>
      </c>
      <c r="CB43" s="127">
        <v>47000</v>
      </c>
      <c r="CC43" s="128">
        <f>IFERROR(CB43/BX43,"-")</f>
        <v>23500</v>
      </c>
      <c r="CD43" s="129">
        <v>1</v>
      </c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3</v>
      </c>
      <c r="CQ43" s="138">
        <v>50000</v>
      </c>
      <c r="CR43" s="138">
        <v>37000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151</v>
      </c>
      <c r="C44" s="184" t="s">
        <v>58</v>
      </c>
      <c r="D44" s="184"/>
      <c r="E44" s="184"/>
      <c r="F44" s="184"/>
      <c r="G44" s="184" t="s">
        <v>73</v>
      </c>
      <c r="H44" s="87"/>
      <c r="I44" s="87"/>
      <c r="J44" s="87"/>
      <c r="K44" s="176"/>
      <c r="L44" s="79">
        <v>24</v>
      </c>
      <c r="M44" s="79">
        <v>18</v>
      </c>
      <c r="N44" s="79">
        <v>9</v>
      </c>
      <c r="O44" s="88">
        <v>3</v>
      </c>
      <c r="P44" s="89">
        <v>0</v>
      </c>
      <c r="Q44" s="90">
        <f>O44+P44</f>
        <v>3</v>
      </c>
      <c r="R44" s="80">
        <f>IFERROR(Q44/N44,"-")</f>
        <v>0.33333333333333</v>
      </c>
      <c r="S44" s="79">
        <v>0</v>
      </c>
      <c r="T44" s="79">
        <v>1</v>
      </c>
      <c r="U44" s="80">
        <f>IFERROR(T44/(Q44),"-")</f>
        <v>0.33333333333333</v>
      </c>
      <c r="V44" s="81"/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0.33333333333333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1</v>
      </c>
      <c r="BY44" s="124">
        <f>IF(Q44=0,"",IF(BX44=0,"",(BX44/Q44)))</f>
        <v>0.33333333333333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 t="str">
        <f>AC45</f>
        <v>0</v>
      </c>
      <c r="B45" s="184" t="s">
        <v>152</v>
      </c>
      <c r="C45" s="184" t="s">
        <v>58</v>
      </c>
      <c r="D45" s="184"/>
      <c r="E45" s="184"/>
      <c r="F45" s="184"/>
      <c r="G45" s="184" t="s">
        <v>61</v>
      </c>
      <c r="H45" s="87" t="s">
        <v>142</v>
      </c>
      <c r="I45" s="87" t="s">
        <v>149</v>
      </c>
      <c r="J45" s="186" t="s">
        <v>153</v>
      </c>
      <c r="K45" s="176">
        <v>0</v>
      </c>
      <c r="L45" s="79">
        <v>5</v>
      </c>
      <c r="M45" s="79">
        <v>0</v>
      </c>
      <c r="N45" s="79">
        <v>27</v>
      </c>
      <c r="O45" s="88">
        <v>0</v>
      </c>
      <c r="P45" s="89">
        <v>0</v>
      </c>
      <c r="Q45" s="90">
        <f>O45+P45</f>
        <v>0</v>
      </c>
      <c r="R45" s="80">
        <f>IFERROR(Q45/N45,"-")</f>
        <v>0</v>
      </c>
      <c r="S45" s="79">
        <v>0</v>
      </c>
      <c r="T45" s="79">
        <v>0</v>
      </c>
      <c r="U45" s="80" t="str">
        <f>IFERROR(T45/(Q45),"-")</f>
        <v>-</v>
      </c>
      <c r="V45" s="81" t="str">
        <f>IFERROR(K45/SUM(Q45:Q46),"-")</f>
        <v>-</v>
      </c>
      <c r="W45" s="82">
        <v>0</v>
      </c>
      <c r="X45" s="80" t="str">
        <f>IF(Q45=0,"-",W45/Q45)</f>
        <v>-</v>
      </c>
      <c r="Y45" s="181">
        <v>0</v>
      </c>
      <c r="Z45" s="182" t="str">
        <f>IFERROR(Y45/Q45,"-")</f>
        <v>-</v>
      </c>
      <c r="AA45" s="182" t="str">
        <f>IFERROR(Y45/W45,"-")</f>
        <v>-</v>
      </c>
      <c r="AB45" s="176">
        <f>SUM(Y45:Y46)-SUM(K45:K46)</f>
        <v>0</v>
      </c>
      <c r="AC45" s="83" t="str">
        <f>SUM(Y45:Y46)/SUM(K45:K46)</f>
        <v>0</v>
      </c>
      <c r="AD45" s="77"/>
      <c r="AE45" s="91"/>
      <c r="AF45" s="92" t="str">
        <f>IF(Q45=0,"",IF(AE45=0,"",(AE45/Q45)))</f>
        <v/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 t="str">
        <f>IF(Q45=0,"",IF(AN45=0,"",(AN45/Q45)))</f>
        <v/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 t="str">
        <f>IF(Q45=0,"",IF(AW45=0,"",(AW45/Q45)))</f>
        <v/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 t="str">
        <f>IF(Q45=0,"",IF(BF45=0,"",(BF45/Q45)))</f>
        <v/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 t="str">
        <f>IF(Q45=0,"",IF(BO45=0,"",(BO45/Q45)))</f>
        <v/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 t="str">
        <f>IF(Q45=0,"",IF(BX45=0,"",(BX45/Q45)))</f>
        <v/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 t="str">
        <f>IF(Q45=0,"",IF(CG45=0,"",(CG45/Q45)))</f>
        <v/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154</v>
      </c>
      <c r="C46" s="184" t="s">
        <v>58</v>
      </c>
      <c r="D46" s="184"/>
      <c r="E46" s="184"/>
      <c r="F46" s="184"/>
      <c r="G46" s="184" t="s">
        <v>73</v>
      </c>
      <c r="H46" s="87"/>
      <c r="I46" s="87"/>
      <c r="J46" s="87"/>
      <c r="K46" s="176"/>
      <c r="L46" s="79">
        <v>2</v>
      </c>
      <c r="M46" s="79">
        <v>2</v>
      </c>
      <c r="N46" s="79">
        <v>0</v>
      </c>
      <c r="O46" s="88">
        <v>0</v>
      </c>
      <c r="P46" s="89">
        <v>0</v>
      </c>
      <c r="Q46" s="90">
        <f>O46+P46</f>
        <v>0</v>
      </c>
      <c r="R46" s="80" t="str">
        <f>IFERROR(Q46/N46,"-")</f>
        <v>-</v>
      </c>
      <c r="S46" s="79">
        <v>0</v>
      </c>
      <c r="T46" s="79">
        <v>0</v>
      </c>
      <c r="U46" s="80" t="str">
        <f>IFERROR(T46/(Q46),"-")</f>
        <v>-</v>
      </c>
      <c r="V46" s="81"/>
      <c r="W46" s="82">
        <v>0</v>
      </c>
      <c r="X46" s="80" t="str">
        <f>IF(Q46=0,"-",W46/Q46)</f>
        <v>-</v>
      </c>
      <c r="Y46" s="181">
        <v>0</v>
      </c>
      <c r="Z46" s="182" t="str">
        <f>IFERROR(Y46/Q46,"-")</f>
        <v>-</v>
      </c>
      <c r="AA46" s="182" t="str">
        <f>IFERROR(Y46/W46,"-")</f>
        <v>-</v>
      </c>
      <c r="AB46" s="176"/>
      <c r="AC46" s="83"/>
      <c r="AD46" s="77"/>
      <c r="AE46" s="91"/>
      <c r="AF46" s="92" t="str">
        <f>IF(Q46=0,"",IF(AE46=0,"",(AE46/Q46)))</f>
        <v/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 t="str">
        <f>IF(Q46=0,"",IF(AN46=0,"",(AN46/Q46)))</f>
        <v/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 t="str">
        <f>IF(Q46=0,"",IF(AW46=0,"",(AW46/Q46)))</f>
        <v/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 t="str">
        <f>IF(Q46=0,"",IF(BF46=0,"",(BF46/Q46)))</f>
        <v/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 t="str">
        <f>IF(Q46=0,"",IF(BO46=0,"",(BO46/Q46)))</f>
        <v/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 t="str">
        <f>IF(Q46=0,"",IF(BX46=0,"",(BX46/Q46)))</f>
        <v/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 t="str">
        <f>IF(Q46=0,"",IF(CG46=0,"",(CG46/Q46)))</f>
        <v/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0.3</v>
      </c>
      <c r="B47" s="184" t="s">
        <v>155</v>
      </c>
      <c r="C47" s="184" t="s">
        <v>58</v>
      </c>
      <c r="D47" s="184"/>
      <c r="E47" s="184" t="s">
        <v>59</v>
      </c>
      <c r="F47" s="184" t="s">
        <v>60</v>
      </c>
      <c r="G47" s="184" t="s">
        <v>61</v>
      </c>
      <c r="H47" s="87" t="s">
        <v>156</v>
      </c>
      <c r="I47" s="87" t="s">
        <v>129</v>
      </c>
      <c r="J47" s="87" t="s">
        <v>157</v>
      </c>
      <c r="K47" s="176">
        <v>100000</v>
      </c>
      <c r="L47" s="79">
        <v>16</v>
      </c>
      <c r="M47" s="79">
        <v>0</v>
      </c>
      <c r="N47" s="79">
        <v>41</v>
      </c>
      <c r="O47" s="88">
        <v>5</v>
      </c>
      <c r="P47" s="89">
        <v>0</v>
      </c>
      <c r="Q47" s="90">
        <f>O47+P47</f>
        <v>5</v>
      </c>
      <c r="R47" s="80">
        <f>IFERROR(Q47/N47,"-")</f>
        <v>0.1219512195122</v>
      </c>
      <c r="S47" s="79">
        <v>1</v>
      </c>
      <c r="T47" s="79">
        <v>0</v>
      </c>
      <c r="U47" s="80">
        <f>IFERROR(T47/(Q47),"-")</f>
        <v>0</v>
      </c>
      <c r="V47" s="81">
        <f>IFERROR(K47/SUM(Q47:Q48),"-")</f>
        <v>9090.9090909091</v>
      </c>
      <c r="W47" s="82">
        <v>1</v>
      </c>
      <c r="X47" s="80">
        <f>IF(Q47=0,"-",W47/Q47)</f>
        <v>0.2</v>
      </c>
      <c r="Y47" s="181">
        <v>10000</v>
      </c>
      <c r="Z47" s="182">
        <f>IFERROR(Y47/Q47,"-")</f>
        <v>2000</v>
      </c>
      <c r="AA47" s="182">
        <f>IFERROR(Y47/W47,"-")</f>
        <v>10000</v>
      </c>
      <c r="AB47" s="176">
        <f>SUM(Y47:Y48)-SUM(K47:K48)</f>
        <v>-70000</v>
      </c>
      <c r="AC47" s="83">
        <f>SUM(Y47:Y48)/SUM(K47:K48)</f>
        <v>0.3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0.2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4</v>
      </c>
      <c r="BP47" s="117">
        <f>IF(Q47=0,"",IF(BO47=0,"",(BO47/Q47)))</f>
        <v>0.8</v>
      </c>
      <c r="BQ47" s="118">
        <v>1</v>
      </c>
      <c r="BR47" s="119">
        <f>IFERROR(BQ47/BO47,"-")</f>
        <v>0.25</v>
      </c>
      <c r="BS47" s="120">
        <v>10000</v>
      </c>
      <c r="BT47" s="121">
        <f>IFERROR(BS47/BO47,"-")</f>
        <v>2500</v>
      </c>
      <c r="BU47" s="122">
        <v>1</v>
      </c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10000</v>
      </c>
      <c r="CR47" s="138">
        <v>10000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158</v>
      </c>
      <c r="C48" s="184" t="s">
        <v>58</v>
      </c>
      <c r="D48" s="184"/>
      <c r="E48" s="184" t="s">
        <v>59</v>
      </c>
      <c r="F48" s="184" t="s">
        <v>60</v>
      </c>
      <c r="G48" s="184" t="s">
        <v>73</v>
      </c>
      <c r="H48" s="87"/>
      <c r="I48" s="87"/>
      <c r="J48" s="87"/>
      <c r="K48" s="176"/>
      <c r="L48" s="79">
        <v>44</v>
      </c>
      <c r="M48" s="79">
        <v>19</v>
      </c>
      <c r="N48" s="79">
        <v>15</v>
      </c>
      <c r="O48" s="88">
        <v>6</v>
      </c>
      <c r="P48" s="89">
        <v>0</v>
      </c>
      <c r="Q48" s="90">
        <f>O48+P48</f>
        <v>6</v>
      </c>
      <c r="R48" s="80">
        <f>IFERROR(Q48/N48,"-")</f>
        <v>0.4</v>
      </c>
      <c r="S48" s="79">
        <v>0</v>
      </c>
      <c r="T48" s="79">
        <v>3</v>
      </c>
      <c r="U48" s="80">
        <f>IFERROR(T48/(Q48),"-")</f>
        <v>0.5</v>
      </c>
      <c r="V48" s="81"/>
      <c r="W48" s="82">
        <v>1</v>
      </c>
      <c r="X48" s="80">
        <f>IF(Q48=0,"-",W48/Q48)</f>
        <v>0.16666666666667</v>
      </c>
      <c r="Y48" s="181">
        <v>20000</v>
      </c>
      <c r="Z48" s="182">
        <f>IFERROR(Y48/Q48,"-")</f>
        <v>3333.3333333333</v>
      </c>
      <c r="AA48" s="182">
        <f>IFERROR(Y48/W48,"-")</f>
        <v>20000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2</v>
      </c>
      <c r="BG48" s="110">
        <f>IF(Q48=0,"",IF(BF48=0,"",(BF48/Q48)))</f>
        <v>0.33333333333333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2</v>
      </c>
      <c r="BP48" s="117">
        <f>IF(Q48=0,"",IF(BO48=0,"",(BO48/Q48)))</f>
        <v>0.33333333333333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2</v>
      </c>
      <c r="BY48" s="124">
        <f>IF(Q48=0,"",IF(BX48=0,"",(BX48/Q48)))</f>
        <v>0.33333333333333</v>
      </c>
      <c r="BZ48" s="125">
        <v>1</v>
      </c>
      <c r="CA48" s="126">
        <f>IFERROR(BZ48/BX48,"-")</f>
        <v>0.5</v>
      </c>
      <c r="CB48" s="127">
        <v>20000</v>
      </c>
      <c r="CC48" s="128">
        <f>IFERROR(CB48/BX48,"-")</f>
        <v>10000</v>
      </c>
      <c r="CD48" s="129"/>
      <c r="CE48" s="129">
        <v>1</v>
      </c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20000</v>
      </c>
      <c r="CR48" s="138">
        <v>20000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0.2</v>
      </c>
      <c r="B49" s="184" t="s">
        <v>159</v>
      </c>
      <c r="C49" s="184" t="s">
        <v>58</v>
      </c>
      <c r="D49" s="184"/>
      <c r="E49" s="184" t="s">
        <v>96</v>
      </c>
      <c r="F49" s="184" t="s">
        <v>97</v>
      </c>
      <c r="G49" s="184" t="s">
        <v>61</v>
      </c>
      <c r="H49" s="87" t="s">
        <v>156</v>
      </c>
      <c r="I49" s="87" t="s">
        <v>129</v>
      </c>
      <c r="J49" s="87" t="s">
        <v>160</v>
      </c>
      <c r="K49" s="176">
        <v>100000</v>
      </c>
      <c r="L49" s="79">
        <v>10</v>
      </c>
      <c r="M49" s="79">
        <v>0</v>
      </c>
      <c r="N49" s="79">
        <v>27</v>
      </c>
      <c r="O49" s="88">
        <v>6</v>
      </c>
      <c r="P49" s="89">
        <v>0</v>
      </c>
      <c r="Q49" s="90">
        <f>O49+P49</f>
        <v>6</v>
      </c>
      <c r="R49" s="80">
        <f>IFERROR(Q49/N49,"-")</f>
        <v>0.22222222222222</v>
      </c>
      <c r="S49" s="79">
        <v>0</v>
      </c>
      <c r="T49" s="79">
        <v>1</v>
      </c>
      <c r="U49" s="80">
        <f>IFERROR(T49/(Q49),"-")</f>
        <v>0.16666666666667</v>
      </c>
      <c r="V49" s="81">
        <f>IFERROR(K49/SUM(Q49:Q50),"-")</f>
        <v>11111.111111111</v>
      </c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>
        <f>SUM(Y49:Y50)-SUM(K49:K50)</f>
        <v>-80000</v>
      </c>
      <c r="AC49" s="83">
        <f>SUM(Y49:Y50)/SUM(K49:K50)</f>
        <v>0.2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0.33333333333333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1</v>
      </c>
      <c r="BP49" s="117">
        <f>IF(Q49=0,"",IF(BO49=0,"",(BO49/Q49)))</f>
        <v>0.16666666666667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3</v>
      </c>
      <c r="BY49" s="124">
        <f>IF(Q49=0,"",IF(BX49=0,"",(BX49/Q49)))</f>
        <v>0.5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161</v>
      </c>
      <c r="C50" s="184" t="s">
        <v>58</v>
      </c>
      <c r="D50" s="184"/>
      <c r="E50" s="184" t="s">
        <v>96</v>
      </c>
      <c r="F50" s="184" t="s">
        <v>97</v>
      </c>
      <c r="G50" s="184" t="s">
        <v>73</v>
      </c>
      <c r="H50" s="87"/>
      <c r="I50" s="87"/>
      <c r="J50" s="87"/>
      <c r="K50" s="176"/>
      <c r="L50" s="79">
        <v>28</v>
      </c>
      <c r="M50" s="79">
        <v>19</v>
      </c>
      <c r="N50" s="79">
        <v>7</v>
      </c>
      <c r="O50" s="88">
        <v>3</v>
      </c>
      <c r="P50" s="89">
        <v>0</v>
      </c>
      <c r="Q50" s="90">
        <f>O50+P50</f>
        <v>3</v>
      </c>
      <c r="R50" s="80">
        <f>IFERROR(Q50/N50,"-")</f>
        <v>0.42857142857143</v>
      </c>
      <c r="S50" s="79">
        <v>0</v>
      </c>
      <c r="T50" s="79">
        <v>0</v>
      </c>
      <c r="U50" s="80">
        <f>IFERROR(T50/(Q50),"-")</f>
        <v>0</v>
      </c>
      <c r="V50" s="81"/>
      <c r="W50" s="82">
        <v>0</v>
      </c>
      <c r="X50" s="80">
        <f>IF(Q50=0,"-",W50/Q50)</f>
        <v>0</v>
      </c>
      <c r="Y50" s="181">
        <v>20000</v>
      </c>
      <c r="Z50" s="182">
        <f>IFERROR(Y50/Q50,"-")</f>
        <v>6666.6666666667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0.33333333333333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2</v>
      </c>
      <c r="BY50" s="124">
        <f>IF(Q50=0,"",IF(BX50=0,"",(BX50/Q50)))</f>
        <v>0.66666666666667</v>
      </c>
      <c r="BZ50" s="125">
        <v>1</v>
      </c>
      <c r="CA50" s="126">
        <f>IFERROR(BZ50/BX50,"-")</f>
        <v>0.5</v>
      </c>
      <c r="CB50" s="127">
        <v>20000</v>
      </c>
      <c r="CC50" s="128">
        <f>IFERROR(CB50/BX50,"-")</f>
        <v>10000</v>
      </c>
      <c r="CD50" s="129">
        <v>1</v>
      </c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20000</v>
      </c>
      <c r="CR50" s="138">
        <v>20000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0.26</v>
      </c>
      <c r="B51" s="184" t="s">
        <v>162</v>
      </c>
      <c r="C51" s="184" t="s">
        <v>58</v>
      </c>
      <c r="D51" s="184"/>
      <c r="E51" s="184" t="s">
        <v>163</v>
      </c>
      <c r="F51" s="184" t="s">
        <v>164</v>
      </c>
      <c r="G51" s="184" t="s">
        <v>61</v>
      </c>
      <c r="H51" s="87" t="s">
        <v>122</v>
      </c>
      <c r="I51" s="87" t="s">
        <v>165</v>
      </c>
      <c r="J51" s="87" t="s">
        <v>166</v>
      </c>
      <c r="K51" s="176">
        <v>50000</v>
      </c>
      <c r="L51" s="79">
        <v>22</v>
      </c>
      <c r="M51" s="79">
        <v>0</v>
      </c>
      <c r="N51" s="79">
        <v>97</v>
      </c>
      <c r="O51" s="88">
        <v>15</v>
      </c>
      <c r="P51" s="89">
        <v>0</v>
      </c>
      <c r="Q51" s="90">
        <f>O51+P51</f>
        <v>15</v>
      </c>
      <c r="R51" s="80">
        <f>IFERROR(Q51/N51,"-")</f>
        <v>0.15463917525773</v>
      </c>
      <c r="S51" s="79">
        <v>0</v>
      </c>
      <c r="T51" s="79">
        <v>6</v>
      </c>
      <c r="U51" s="80">
        <f>IFERROR(T51/(Q51),"-")</f>
        <v>0.4</v>
      </c>
      <c r="V51" s="81">
        <f>IFERROR(K51/SUM(Q51:Q52),"-")</f>
        <v>2941.1764705882</v>
      </c>
      <c r="W51" s="82">
        <v>2</v>
      </c>
      <c r="X51" s="80">
        <f>IF(Q51=0,"-",W51/Q51)</f>
        <v>0.13333333333333</v>
      </c>
      <c r="Y51" s="181">
        <v>13000</v>
      </c>
      <c r="Z51" s="182">
        <f>IFERROR(Y51/Q51,"-")</f>
        <v>866.66666666667</v>
      </c>
      <c r="AA51" s="182">
        <f>IFERROR(Y51/W51,"-")</f>
        <v>6500</v>
      </c>
      <c r="AB51" s="176">
        <f>SUM(Y51:Y52)-SUM(K51:K52)</f>
        <v>-37000</v>
      </c>
      <c r="AC51" s="83">
        <f>SUM(Y51:Y52)/SUM(K51:K52)</f>
        <v>0.26</v>
      </c>
      <c r="AD51" s="77"/>
      <c r="AE51" s="91">
        <v>1</v>
      </c>
      <c r="AF51" s="92">
        <f>IF(Q51=0,"",IF(AE51=0,"",(AE51/Q51)))</f>
        <v>0.066666666666667</v>
      </c>
      <c r="AG51" s="91"/>
      <c r="AH51" s="93">
        <f>IFERROR(AG51/AE51,"-")</f>
        <v>0</v>
      </c>
      <c r="AI51" s="94"/>
      <c r="AJ51" s="95">
        <f>IFERROR(AI51/AE51,"-")</f>
        <v>0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>
        <v>2</v>
      </c>
      <c r="AX51" s="104">
        <f>IF(Q51=0,"",IF(AW51=0,"",(AW51/Q51)))</f>
        <v>0.13333333333333</v>
      </c>
      <c r="AY51" s="103"/>
      <c r="AZ51" s="105">
        <f>IFERROR(AY51/AW51,"-")</f>
        <v>0</v>
      </c>
      <c r="BA51" s="106"/>
      <c r="BB51" s="107">
        <f>IFERROR(BA51/AW51,"-")</f>
        <v>0</v>
      </c>
      <c r="BC51" s="108"/>
      <c r="BD51" s="108"/>
      <c r="BE51" s="108"/>
      <c r="BF51" s="109">
        <v>6</v>
      </c>
      <c r="BG51" s="110">
        <f>IF(Q51=0,"",IF(BF51=0,"",(BF51/Q51)))</f>
        <v>0.4</v>
      </c>
      <c r="BH51" s="109">
        <v>2</v>
      </c>
      <c r="BI51" s="111">
        <f>IFERROR(BH51/BF51,"-")</f>
        <v>0.33333333333333</v>
      </c>
      <c r="BJ51" s="112">
        <v>68000</v>
      </c>
      <c r="BK51" s="113">
        <f>IFERROR(BJ51/BF51,"-")</f>
        <v>11333.333333333</v>
      </c>
      <c r="BL51" s="114">
        <v>1</v>
      </c>
      <c r="BM51" s="114"/>
      <c r="BN51" s="114">
        <v>1</v>
      </c>
      <c r="BO51" s="116">
        <v>6</v>
      </c>
      <c r="BP51" s="117">
        <f>IF(Q51=0,"",IF(BO51=0,"",(BO51/Q51)))</f>
        <v>0.4</v>
      </c>
      <c r="BQ51" s="118">
        <v>1</v>
      </c>
      <c r="BR51" s="119">
        <f>IFERROR(BQ51/BO51,"-")</f>
        <v>0.16666666666667</v>
      </c>
      <c r="BS51" s="120">
        <v>5000</v>
      </c>
      <c r="BT51" s="121">
        <f>IFERROR(BS51/BO51,"-")</f>
        <v>833.33333333333</v>
      </c>
      <c r="BU51" s="122">
        <v>1</v>
      </c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2</v>
      </c>
      <c r="CQ51" s="138">
        <v>13000</v>
      </c>
      <c r="CR51" s="138">
        <v>63000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167</v>
      </c>
      <c r="C52" s="184" t="s">
        <v>58</v>
      </c>
      <c r="D52" s="184"/>
      <c r="E52" s="184" t="s">
        <v>163</v>
      </c>
      <c r="F52" s="184" t="s">
        <v>164</v>
      </c>
      <c r="G52" s="184" t="s">
        <v>73</v>
      </c>
      <c r="H52" s="87"/>
      <c r="I52" s="87"/>
      <c r="J52" s="87"/>
      <c r="K52" s="176"/>
      <c r="L52" s="79">
        <v>26</v>
      </c>
      <c r="M52" s="79">
        <v>15</v>
      </c>
      <c r="N52" s="79">
        <v>2</v>
      </c>
      <c r="O52" s="88">
        <v>2</v>
      </c>
      <c r="P52" s="89">
        <v>0</v>
      </c>
      <c r="Q52" s="90">
        <f>O52+P52</f>
        <v>2</v>
      </c>
      <c r="R52" s="80">
        <f>IFERROR(Q52/N52,"-")</f>
        <v>1</v>
      </c>
      <c r="S52" s="79">
        <v>0</v>
      </c>
      <c r="T52" s="79">
        <v>1</v>
      </c>
      <c r="U52" s="80">
        <f>IFERROR(T52/(Q52),"-")</f>
        <v>0.5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1</v>
      </c>
      <c r="BP52" s="117">
        <f>IF(Q52=0,"",IF(BO52=0,"",(BO52/Q52)))</f>
        <v>0.5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>
        <v>1</v>
      </c>
      <c r="CH52" s="131">
        <f>IF(Q52=0,"",IF(CG52=0,"",(CG52/Q52)))</f>
        <v>0.5</v>
      </c>
      <c r="CI52" s="132">
        <v>1</v>
      </c>
      <c r="CJ52" s="133">
        <f>IFERROR(CI52/CG52,"-")</f>
        <v>1</v>
      </c>
      <c r="CK52" s="134">
        <v>13000</v>
      </c>
      <c r="CL52" s="135">
        <f>IFERROR(CK52/CG52,"-")</f>
        <v>13000</v>
      </c>
      <c r="CM52" s="136"/>
      <c r="CN52" s="136"/>
      <c r="CO52" s="136">
        <v>1</v>
      </c>
      <c r="CP52" s="137">
        <v>0</v>
      </c>
      <c r="CQ52" s="138">
        <v>0</v>
      </c>
      <c r="CR52" s="138">
        <v>13000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2.96</v>
      </c>
      <c r="B53" s="184" t="s">
        <v>168</v>
      </c>
      <c r="C53" s="184" t="s">
        <v>58</v>
      </c>
      <c r="D53" s="184"/>
      <c r="E53" s="184" t="s">
        <v>73</v>
      </c>
      <c r="F53" s="184" t="s">
        <v>169</v>
      </c>
      <c r="G53" s="184" t="s">
        <v>61</v>
      </c>
      <c r="H53" s="87" t="s">
        <v>122</v>
      </c>
      <c r="I53" s="87" t="s">
        <v>165</v>
      </c>
      <c r="J53" s="87" t="s">
        <v>170</v>
      </c>
      <c r="K53" s="176">
        <v>50000</v>
      </c>
      <c r="L53" s="79">
        <v>17</v>
      </c>
      <c r="M53" s="79">
        <v>0</v>
      </c>
      <c r="N53" s="79">
        <v>37</v>
      </c>
      <c r="O53" s="88">
        <v>5</v>
      </c>
      <c r="P53" s="89">
        <v>0</v>
      </c>
      <c r="Q53" s="90">
        <f>O53+P53</f>
        <v>5</v>
      </c>
      <c r="R53" s="80">
        <f>IFERROR(Q53/N53,"-")</f>
        <v>0.13513513513514</v>
      </c>
      <c r="S53" s="79">
        <v>0</v>
      </c>
      <c r="T53" s="79">
        <v>1</v>
      </c>
      <c r="U53" s="80">
        <f>IFERROR(T53/(Q53),"-")</f>
        <v>0.2</v>
      </c>
      <c r="V53" s="81">
        <f>IFERROR(K53/SUM(Q53:Q54),"-")</f>
        <v>4545.4545454545</v>
      </c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>
        <f>SUM(Y53:Y54)-SUM(K53:K54)</f>
        <v>98000</v>
      </c>
      <c r="AC53" s="83">
        <f>SUM(Y53:Y54)/SUM(K53:K54)</f>
        <v>2.96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>
        <v>2</v>
      </c>
      <c r="AO53" s="98">
        <f>IF(Q53=0,"",IF(AN53=0,"",(AN53/Q53)))</f>
        <v>0.4</v>
      </c>
      <c r="AP53" s="97"/>
      <c r="AQ53" s="99">
        <f>IFERROR(AP53/AN53,"-")</f>
        <v>0</v>
      </c>
      <c r="AR53" s="100"/>
      <c r="AS53" s="101">
        <f>IFERROR(AR53/AN53,"-")</f>
        <v>0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0.4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0.2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171</v>
      </c>
      <c r="C54" s="184" t="s">
        <v>58</v>
      </c>
      <c r="D54" s="184"/>
      <c r="E54" s="184" t="s">
        <v>73</v>
      </c>
      <c r="F54" s="184" t="s">
        <v>169</v>
      </c>
      <c r="G54" s="184" t="s">
        <v>73</v>
      </c>
      <c r="H54" s="87"/>
      <c r="I54" s="87"/>
      <c r="J54" s="87"/>
      <c r="K54" s="176"/>
      <c r="L54" s="79">
        <v>49</v>
      </c>
      <c r="M54" s="79">
        <v>28</v>
      </c>
      <c r="N54" s="79">
        <v>6</v>
      </c>
      <c r="O54" s="88">
        <v>6</v>
      </c>
      <c r="P54" s="89">
        <v>0</v>
      </c>
      <c r="Q54" s="90">
        <f>O54+P54</f>
        <v>6</v>
      </c>
      <c r="R54" s="80">
        <f>IFERROR(Q54/N54,"-")</f>
        <v>1</v>
      </c>
      <c r="S54" s="79">
        <v>1</v>
      </c>
      <c r="T54" s="79">
        <v>0</v>
      </c>
      <c r="U54" s="80">
        <f>IFERROR(T54/(Q54),"-")</f>
        <v>0</v>
      </c>
      <c r="V54" s="81"/>
      <c r="W54" s="82">
        <v>2</v>
      </c>
      <c r="X54" s="80">
        <f>IF(Q54=0,"-",W54/Q54)</f>
        <v>0.33333333333333</v>
      </c>
      <c r="Y54" s="181">
        <v>148000</v>
      </c>
      <c r="Z54" s="182">
        <f>IFERROR(Y54/Q54,"-")</f>
        <v>24666.666666667</v>
      </c>
      <c r="AA54" s="182">
        <f>IFERROR(Y54/W54,"-")</f>
        <v>74000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2</v>
      </c>
      <c r="BG54" s="110">
        <f>IF(Q54=0,"",IF(BF54=0,"",(BF54/Q54)))</f>
        <v>0.33333333333333</v>
      </c>
      <c r="BH54" s="109">
        <v>1</v>
      </c>
      <c r="BI54" s="111">
        <f>IFERROR(BH54/BF54,"-")</f>
        <v>0.5</v>
      </c>
      <c r="BJ54" s="112">
        <v>28000</v>
      </c>
      <c r="BK54" s="113">
        <f>IFERROR(BJ54/BF54,"-")</f>
        <v>14000</v>
      </c>
      <c r="BL54" s="114"/>
      <c r="BM54" s="114"/>
      <c r="BN54" s="114">
        <v>1</v>
      </c>
      <c r="BO54" s="116">
        <v>1</v>
      </c>
      <c r="BP54" s="117">
        <f>IF(Q54=0,"",IF(BO54=0,"",(BO54/Q54)))</f>
        <v>0.16666666666667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2</v>
      </c>
      <c r="BY54" s="124">
        <f>IF(Q54=0,"",IF(BX54=0,"",(BX54/Q54)))</f>
        <v>0.33333333333333</v>
      </c>
      <c r="BZ54" s="125">
        <v>2</v>
      </c>
      <c r="CA54" s="126">
        <f>IFERROR(BZ54/BX54,"-")</f>
        <v>1</v>
      </c>
      <c r="CB54" s="127">
        <v>155000</v>
      </c>
      <c r="CC54" s="128">
        <f>IFERROR(CB54/BX54,"-")</f>
        <v>77500</v>
      </c>
      <c r="CD54" s="129"/>
      <c r="CE54" s="129"/>
      <c r="CF54" s="129">
        <v>2</v>
      </c>
      <c r="CG54" s="130">
        <v>1</v>
      </c>
      <c r="CH54" s="131">
        <f>IF(Q54=0,"",IF(CG54=0,"",(CG54/Q54)))</f>
        <v>0.16666666666667</v>
      </c>
      <c r="CI54" s="132"/>
      <c r="CJ54" s="133">
        <f>IFERROR(CI54/CG54,"-")</f>
        <v>0</v>
      </c>
      <c r="CK54" s="134"/>
      <c r="CL54" s="135">
        <f>IFERROR(CK54/CG54,"-")</f>
        <v>0</v>
      </c>
      <c r="CM54" s="136"/>
      <c r="CN54" s="136"/>
      <c r="CO54" s="136"/>
      <c r="CP54" s="137">
        <v>2</v>
      </c>
      <c r="CQ54" s="138">
        <v>148000</v>
      </c>
      <c r="CR54" s="138">
        <v>120000</v>
      </c>
      <c r="CS54" s="138"/>
      <c r="CT54" s="139" t="str">
        <f>IF(AND(CR54=0,CS54=0),"",IF(AND(CR54&lt;=100000,CS54&lt;=100000),"",IF(CR54/CQ54&gt;0.7,"男高",IF(CS54/CQ54&gt;0.7,"女高",""))))</f>
        <v>男高</v>
      </c>
    </row>
    <row r="55" spans="1:99">
      <c r="A55" s="30"/>
      <c r="B55" s="84"/>
      <c r="C55" s="84"/>
      <c r="D55" s="85"/>
      <c r="E55" s="85"/>
      <c r="F55" s="85"/>
      <c r="G55" s="86"/>
      <c r="H55" s="87"/>
      <c r="I55" s="87"/>
      <c r="J55" s="87"/>
      <c r="K55" s="177"/>
      <c r="L55" s="34"/>
      <c r="M55" s="34"/>
      <c r="N55" s="31"/>
      <c r="O55" s="23"/>
      <c r="P55" s="23"/>
      <c r="Q55" s="23"/>
      <c r="R55" s="32"/>
      <c r="S55" s="32"/>
      <c r="T55" s="23"/>
      <c r="U55" s="32"/>
      <c r="V55" s="25"/>
      <c r="W55" s="25"/>
      <c r="X55" s="25"/>
      <c r="Y55" s="183"/>
      <c r="Z55" s="183"/>
      <c r="AA55" s="183"/>
      <c r="AB55" s="183"/>
      <c r="AC55" s="33"/>
      <c r="AD55" s="57"/>
      <c r="AE55" s="61"/>
      <c r="AF55" s="62"/>
      <c r="AG55" s="61"/>
      <c r="AH55" s="65"/>
      <c r="AI55" s="66"/>
      <c r="AJ55" s="67"/>
      <c r="AK55" s="68"/>
      <c r="AL55" s="68"/>
      <c r="AM55" s="68"/>
      <c r="AN55" s="61"/>
      <c r="AO55" s="62"/>
      <c r="AP55" s="61"/>
      <c r="AQ55" s="65"/>
      <c r="AR55" s="66"/>
      <c r="AS55" s="67"/>
      <c r="AT55" s="68"/>
      <c r="AU55" s="68"/>
      <c r="AV55" s="68"/>
      <c r="AW55" s="61"/>
      <c r="AX55" s="62"/>
      <c r="AY55" s="61"/>
      <c r="AZ55" s="65"/>
      <c r="BA55" s="66"/>
      <c r="BB55" s="67"/>
      <c r="BC55" s="68"/>
      <c r="BD55" s="68"/>
      <c r="BE55" s="68"/>
      <c r="BF55" s="61"/>
      <c r="BG55" s="62"/>
      <c r="BH55" s="61"/>
      <c r="BI55" s="65"/>
      <c r="BJ55" s="66"/>
      <c r="BK55" s="67"/>
      <c r="BL55" s="68"/>
      <c r="BM55" s="68"/>
      <c r="BN55" s="68"/>
      <c r="BO55" s="63"/>
      <c r="BP55" s="64"/>
      <c r="BQ55" s="61"/>
      <c r="BR55" s="65"/>
      <c r="BS55" s="66"/>
      <c r="BT55" s="67"/>
      <c r="BU55" s="68"/>
      <c r="BV55" s="68"/>
      <c r="BW55" s="68"/>
      <c r="BX55" s="63"/>
      <c r="BY55" s="64"/>
      <c r="BZ55" s="61"/>
      <c r="CA55" s="65"/>
      <c r="CB55" s="66"/>
      <c r="CC55" s="67"/>
      <c r="CD55" s="68"/>
      <c r="CE55" s="68"/>
      <c r="CF55" s="68"/>
      <c r="CG55" s="63"/>
      <c r="CH55" s="64"/>
      <c r="CI55" s="61"/>
      <c r="CJ55" s="65"/>
      <c r="CK55" s="66"/>
      <c r="CL55" s="67"/>
      <c r="CM55" s="68"/>
      <c r="CN55" s="68"/>
      <c r="CO55" s="68"/>
      <c r="CP55" s="69"/>
      <c r="CQ55" s="66"/>
      <c r="CR55" s="66"/>
      <c r="CS55" s="66"/>
      <c r="CT55" s="70"/>
    </row>
    <row r="56" spans="1:99">
      <c r="A56" s="30"/>
      <c r="B56" s="37"/>
      <c r="C56" s="37"/>
      <c r="D56" s="21"/>
      <c r="E56" s="21"/>
      <c r="F56" s="21"/>
      <c r="G56" s="22"/>
      <c r="H56" s="36"/>
      <c r="I56" s="36"/>
      <c r="J56" s="73"/>
      <c r="K56" s="178"/>
      <c r="L56" s="34"/>
      <c r="M56" s="34"/>
      <c r="N56" s="31"/>
      <c r="O56" s="23"/>
      <c r="P56" s="23"/>
      <c r="Q56" s="23"/>
      <c r="R56" s="32"/>
      <c r="S56" s="32"/>
      <c r="T56" s="23"/>
      <c r="U56" s="32"/>
      <c r="V56" s="25"/>
      <c r="W56" s="25"/>
      <c r="X56" s="25"/>
      <c r="Y56" s="183"/>
      <c r="Z56" s="183"/>
      <c r="AA56" s="183"/>
      <c r="AB56" s="183"/>
      <c r="AC56" s="33"/>
      <c r="AD56" s="59"/>
      <c r="AE56" s="61"/>
      <c r="AF56" s="62"/>
      <c r="AG56" s="61"/>
      <c r="AH56" s="65"/>
      <c r="AI56" s="66"/>
      <c r="AJ56" s="67"/>
      <c r="AK56" s="68"/>
      <c r="AL56" s="68"/>
      <c r="AM56" s="68"/>
      <c r="AN56" s="61"/>
      <c r="AO56" s="62"/>
      <c r="AP56" s="61"/>
      <c r="AQ56" s="65"/>
      <c r="AR56" s="66"/>
      <c r="AS56" s="67"/>
      <c r="AT56" s="68"/>
      <c r="AU56" s="68"/>
      <c r="AV56" s="68"/>
      <c r="AW56" s="61"/>
      <c r="AX56" s="62"/>
      <c r="AY56" s="61"/>
      <c r="AZ56" s="65"/>
      <c r="BA56" s="66"/>
      <c r="BB56" s="67"/>
      <c r="BC56" s="68"/>
      <c r="BD56" s="68"/>
      <c r="BE56" s="68"/>
      <c r="BF56" s="61"/>
      <c r="BG56" s="62"/>
      <c r="BH56" s="61"/>
      <c r="BI56" s="65"/>
      <c r="BJ56" s="66"/>
      <c r="BK56" s="67"/>
      <c r="BL56" s="68"/>
      <c r="BM56" s="68"/>
      <c r="BN56" s="68"/>
      <c r="BO56" s="63"/>
      <c r="BP56" s="64"/>
      <c r="BQ56" s="61"/>
      <c r="BR56" s="65"/>
      <c r="BS56" s="66"/>
      <c r="BT56" s="67"/>
      <c r="BU56" s="68"/>
      <c r="BV56" s="68"/>
      <c r="BW56" s="68"/>
      <c r="BX56" s="63"/>
      <c r="BY56" s="64"/>
      <c r="BZ56" s="61"/>
      <c r="CA56" s="65"/>
      <c r="CB56" s="66"/>
      <c r="CC56" s="67"/>
      <c r="CD56" s="68"/>
      <c r="CE56" s="68"/>
      <c r="CF56" s="68"/>
      <c r="CG56" s="63"/>
      <c r="CH56" s="64"/>
      <c r="CI56" s="61"/>
      <c r="CJ56" s="65"/>
      <c r="CK56" s="66"/>
      <c r="CL56" s="67"/>
      <c r="CM56" s="68"/>
      <c r="CN56" s="68"/>
      <c r="CO56" s="68"/>
      <c r="CP56" s="69"/>
      <c r="CQ56" s="66"/>
      <c r="CR56" s="66"/>
      <c r="CS56" s="66"/>
      <c r="CT56" s="70"/>
    </row>
    <row r="57" spans="1:99">
      <c r="A57" s="19">
        <f>AC57</f>
        <v>1.4053651266766</v>
      </c>
      <c r="B57" s="39"/>
      <c r="C57" s="39"/>
      <c r="D57" s="39"/>
      <c r="E57" s="39"/>
      <c r="F57" s="39"/>
      <c r="G57" s="39"/>
      <c r="H57" s="40" t="s">
        <v>172</v>
      </c>
      <c r="I57" s="40"/>
      <c r="J57" s="40"/>
      <c r="K57" s="179">
        <f>SUM(K6:K56)</f>
        <v>3355000</v>
      </c>
      <c r="L57" s="41">
        <f>SUM(L6:L56)</f>
        <v>1700</v>
      </c>
      <c r="M57" s="41">
        <f>SUM(M6:M56)</f>
        <v>713</v>
      </c>
      <c r="N57" s="41">
        <f>SUM(N6:N56)</f>
        <v>2526</v>
      </c>
      <c r="O57" s="41">
        <f>SUM(O6:O56)</f>
        <v>356</v>
      </c>
      <c r="P57" s="41">
        <f>SUM(P6:P56)</f>
        <v>0</v>
      </c>
      <c r="Q57" s="41">
        <f>SUM(Q6:Q56)</f>
        <v>356</v>
      </c>
      <c r="R57" s="42">
        <f>IFERROR(Q57/N57,"-")</f>
        <v>0.1409342834521</v>
      </c>
      <c r="S57" s="76">
        <f>SUM(S6:S56)</f>
        <v>37</v>
      </c>
      <c r="T57" s="76">
        <f>SUM(T6:T56)</f>
        <v>68</v>
      </c>
      <c r="U57" s="42">
        <f>IFERROR(S57/Q57,"-")</f>
        <v>0.10393258426966</v>
      </c>
      <c r="V57" s="43">
        <f>IFERROR(K57/Q57,"-")</f>
        <v>9424.1573033708</v>
      </c>
      <c r="W57" s="44">
        <f>SUM(W6:W56)</f>
        <v>63</v>
      </c>
      <c r="X57" s="42">
        <f>IFERROR(W57/Q57,"-")</f>
        <v>0.17696629213483</v>
      </c>
      <c r="Y57" s="179">
        <f>SUM(Y6:Y56)</f>
        <v>4715000</v>
      </c>
      <c r="Z57" s="179">
        <f>IFERROR(Y57/Q57,"-")</f>
        <v>13244.382022472</v>
      </c>
      <c r="AA57" s="179">
        <f>IFERROR(Y57/W57,"-")</f>
        <v>74841.26984127</v>
      </c>
      <c r="AB57" s="179">
        <f>Y57-K57</f>
        <v>1360000</v>
      </c>
      <c r="AC57" s="45">
        <f>Y57/K57</f>
        <v>1.4053651266766</v>
      </c>
      <c r="AD57" s="58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5"/>
    <mergeCell ref="K11:K15"/>
    <mergeCell ref="V11:V15"/>
    <mergeCell ref="AB11:AB15"/>
    <mergeCell ref="AC11:AC15"/>
    <mergeCell ref="A16:A20"/>
    <mergeCell ref="K16:K20"/>
    <mergeCell ref="V16:V20"/>
    <mergeCell ref="AB16:AB20"/>
    <mergeCell ref="AC16:AC20"/>
    <mergeCell ref="A21:A22"/>
    <mergeCell ref="K21:K22"/>
    <mergeCell ref="V21:V22"/>
    <mergeCell ref="AB21:AB22"/>
    <mergeCell ref="AC21:AC22"/>
    <mergeCell ref="A23:A26"/>
    <mergeCell ref="K23:K26"/>
    <mergeCell ref="V23:V26"/>
    <mergeCell ref="AB23:AB26"/>
    <mergeCell ref="AC23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0.295</v>
      </c>
      <c r="B6" s="184" t="s">
        <v>174</v>
      </c>
      <c r="C6" s="184" t="s">
        <v>58</v>
      </c>
      <c r="D6" s="184" t="s">
        <v>175</v>
      </c>
      <c r="E6" s="184" t="s">
        <v>176</v>
      </c>
      <c r="F6" s="184" t="s">
        <v>177</v>
      </c>
      <c r="G6" s="184" t="s">
        <v>61</v>
      </c>
      <c r="H6" s="87" t="s">
        <v>178</v>
      </c>
      <c r="I6" s="87" t="s">
        <v>179</v>
      </c>
      <c r="J6" s="87" t="s">
        <v>180</v>
      </c>
      <c r="K6" s="176">
        <v>100000</v>
      </c>
      <c r="L6" s="79">
        <v>12</v>
      </c>
      <c r="M6" s="79">
        <v>0</v>
      </c>
      <c r="N6" s="79">
        <v>43</v>
      </c>
      <c r="O6" s="88">
        <v>7</v>
      </c>
      <c r="P6" s="89">
        <v>1</v>
      </c>
      <c r="Q6" s="90">
        <f>O6+P6</f>
        <v>8</v>
      </c>
      <c r="R6" s="80">
        <f>IFERROR(Q6/N6,"-")</f>
        <v>0.18604651162791</v>
      </c>
      <c r="S6" s="79">
        <v>2</v>
      </c>
      <c r="T6" s="79">
        <v>0</v>
      </c>
      <c r="U6" s="80">
        <f>IFERROR(T6/(Q6),"-")</f>
        <v>0</v>
      </c>
      <c r="V6" s="81">
        <f>IFERROR(K6/SUM(Q6:Q7),"-")</f>
        <v>7692.3076923077</v>
      </c>
      <c r="W6" s="82">
        <v>1</v>
      </c>
      <c r="X6" s="80">
        <f>IF(Q6=0,"-",W6/Q6)</f>
        <v>0.125</v>
      </c>
      <c r="Y6" s="181">
        <v>3000</v>
      </c>
      <c r="Z6" s="182">
        <f>IFERROR(Y6/Q6,"-")</f>
        <v>375</v>
      </c>
      <c r="AA6" s="182">
        <f>IFERROR(Y6/W6,"-")</f>
        <v>3000</v>
      </c>
      <c r="AB6" s="176">
        <f>SUM(Y6:Y7)-SUM(K6:K7)</f>
        <v>-70500</v>
      </c>
      <c r="AC6" s="83">
        <f>SUM(Y6:Y7)/SUM(K6:K7)</f>
        <v>0.295</v>
      </c>
      <c r="AD6" s="77"/>
      <c r="AE6" s="91">
        <v>2</v>
      </c>
      <c r="AF6" s="92">
        <f>IF(Q6=0,"",IF(AE6=0,"",(AE6/Q6)))</f>
        <v>0.25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0.25</v>
      </c>
      <c r="BQ6" s="118">
        <v>1</v>
      </c>
      <c r="BR6" s="119">
        <f>IFERROR(BQ6/BO6,"-")</f>
        <v>0.5</v>
      </c>
      <c r="BS6" s="120">
        <v>3000</v>
      </c>
      <c r="BT6" s="121">
        <f>IFERROR(BS6/BO6,"-")</f>
        <v>1500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181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59</v>
      </c>
      <c r="M7" s="79">
        <v>25</v>
      </c>
      <c r="N7" s="79">
        <v>29</v>
      </c>
      <c r="O7" s="88">
        <v>5</v>
      </c>
      <c r="P7" s="89">
        <v>0</v>
      </c>
      <c r="Q7" s="90">
        <f>O7+P7</f>
        <v>5</v>
      </c>
      <c r="R7" s="80">
        <f>IFERROR(Q7/N7,"-")</f>
        <v>0.17241379310345</v>
      </c>
      <c r="S7" s="79">
        <v>2</v>
      </c>
      <c r="T7" s="79">
        <v>2</v>
      </c>
      <c r="U7" s="80">
        <f>IFERROR(T7/(Q7),"-")</f>
        <v>0.4</v>
      </c>
      <c r="V7" s="81"/>
      <c r="W7" s="82">
        <v>1</v>
      </c>
      <c r="X7" s="80">
        <f>IF(Q7=0,"-",W7/Q7)</f>
        <v>0.2</v>
      </c>
      <c r="Y7" s="181">
        <v>26500</v>
      </c>
      <c r="Z7" s="182">
        <f>IFERROR(Y7/Q7,"-")</f>
        <v>5300</v>
      </c>
      <c r="AA7" s="182">
        <f>IFERROR(Y7/W7,"-")</f>
        <v>26500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0.2</v>
      </c>
      <c r="BH7" s="109">
        <v>1</v>
      </c>
      <c r="BI7" s="111">
        <f>IFERROR(BH7/BF7,"-")</f>
        <v>1</v>
      </c>
      <c r="BJ7" s="112">
        <v>39000</v>
      </c>
      <c r="BK7" s="113">
        <f>IFERROR(BJ7/BF7,"-")</f>
        <v>39000</v>
      </c>
      <c r="BL7" s="114"/>
      <c r="BM7" s="114"/>
      <c r="BN7" s="114">
        <v>1</v>
      </c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0.2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0.2</v>
      </c>
      <c r="CI7" s="132">
        <v>1</v>
      </c>
      <c r="CJ7" s="133">
        <f>IFERROR(CI7/CG7,"-")</f>
        <v>1</v>
      </c>
      <c r="CK7" s="134">
        <v>26500</v>
      </c>
      <c r="CL7" s="135">
        <f>IFERROR(CK7/CG7,"-")</f>
        <v>26500</v>
      </c>
      <c r="CM7" s="136"/>
      <c r="CN7" s="136"/>
      <c r="CO7" s="136">
        <v>1</v>
      </c>
      <c r="CP7" s="137">
        <v>1</v>
      </c>
      <c r="CQ7" s="138">
        <v>26500</v>
      </c>
      <c r="CR7" s="138">
        <v>39000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4.79225</v>
      </c>
      <c r="B8" s="184" t="s">
        <v>182</v>
      </c>
      <c r="C8" s="184" t="s">
        <v>183</v>
      </c>
      <c r="D8" s="184" t="s">
        <v>184</v>
      </c>
      <c r="E8" s="184" t="s">
        <v>185</v>
      </c>
      <c r="F8" s="184"/>
      <c r="G8" s="184" t="s">
        <v>61</v>
      </c>
      <c r="H8" s="87" t="s">
        <v>186</v>
      </c>
      <c r="I8" s="87" t="s">
        <v>187</v>
      </c>
      <c r="J8" s="87" t="s">
        <v>118</v>
      </c>
      <c r="K8" s="176">
        <v>40000</v>
      </c>
      <c r="L8" s="79">
        <v>12</v>
      </c>
      <c r="M8" s="79">
        <v>0</v>
      </c>
      <c r="N8" s="79">
        <v>41</v>
      </c>
      <c r="O8" s="88">
        <v>5</v>
      </c>
      <c r="P8" s="89">
        <v>1</v>
      </c>
      <c r="Q8" s="90">
        <f>O8+P8</f>
        <v>6</v>
      </c>
      <c r="R8" s="80">
        <f>IFERROR(Q8/N8,"-")</f>
        <v>0.14634146341463</v>
      </c>
      <c r="S8" s="79">
        <v>0</v>
      </c>
      <c r="T8" s="79">
        <v>2</v>
      </c>
      <c r="U8" s="80">
        <f>IFERROR(T8/(Q8),"-")</f>
        <v>0.33333333333333</v>
      </c>
      <c r="V8" s="81">
        <f>IFERROR(K8/SUM(Q8:Q9),"-")</f>
        <v>2000</v>
      </c>
      <c r="W8" s="82">
        <v>2</v>
      </c>
      <c r="X8" s="80">
        <f>IF(Q8=0,"-",W8/Q8)</f>
        <v>0.33333333333333</v>
      </c>
      <c r="Y8" s="181">
        <v>33000</v>
      </c>
      <c r="Z8" s="182">
        <f>IFERROR(Y8/Q8,"-")</f>
        <v>5500</v>
      </c>
      <c r="AA8" s="182">
        <f>IFERROR(Y8/W8,"-")</f>
        <v>16500</v>
      </c>
      <c r="AB8" s="176">
        <f>SUM(Y8:Y9)-SUM(K8:K9)</f>
        <v>151690</v>
      </c>
      <c r="AC8" s="83">
        <f>SUM(Y8:Y9)/SUM(K8:K9)</f>
        <v>4.79225</v>
      </c>
      <c r="AD8" s="77"/>
      <c r="AE8" s="91">
        <v>1</v>
      </c>
      <c r="AF8" s="92">
        <f>IF(Q8=0,"",IF(AE8=0,"",(AE8/Q8)))</f>
        <v>0.16666666666667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0.66666666666667</v>
      </c>
      <c r="BQ8" s="118">
        <v>2</v>
      </c>
      <c r="BR8" s="119">
        <f>IFERROR(BQ8/BO8,"-")</f>
        <v>0.5</v>
      </c>
      <c r="BS8" s="120">
        <v>33000</v>
      </c>
      <c r="BT8" s="121">
        <f>IFERROR(BS8/BO8,"-")</f>
        <v>8250</v>
      </c>
      <c r="BU8" s="122"/>
      <c r="BV8" s="122">
        <v>1</v>
      </c>
      <c r="BW8" s="122">
        <v>1</v>
      </c>
      <c r="BX8" s="123">
        <v>1</v>
      </c>
      <c r="BY8" s="124">
        <f>IF(Q8=0,"",IF(BX8=0,"",(BX8/Q8)))</f>
        <v>0.16666666666667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33000</v>
      </c>
      <c r="CR8" s="138">
        <v>20000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188</v>
      </c>
      <c r="C9" s="184" t="s">
        <v>183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81</v>
      </c>
      <c r="M9" s="79">
        <v>47</v>
      </c>
      <c r="N9" s="79">
        <v>42</v>
      </c>
      <c r="O9" s="88">
        <v>14</v>
      </c>
      <c r="P9" s="89">
        <v>0</v>
      </c>
      <c r="Q9" s="90">
        <f>O9+P9</f>
        <v>14</v>
      </c>
      <c r="R9" s="80">
        <f>IFERROR(Q9/N9,"-")</f>
        <v>0.33333333333333</v>
      </c>
      <c r="S9" s="79">
        <v>4</v>
      </c>
      <c r="T9" s="79">
        <v>1</v>
      </c>
      <c r="U9" s="80">
        <f>IFERROR(T9/(Q9),"-")</f>
        <v>0.071428571428571</v>
      </c>
      <c r="V9" s="81"/>
      <c r="W9" s="82">
        <v>6</v>
      </c>
      <c r="X9" s="80">
        <f>IF(Q9=0,"-",W9/Q9)</f>
        <v>0.42857142857143</v>
      </c>
      <c r="Y9" s="181">
        <v>158690</v>
      </c>
      <c r="Z9" s="182">
        <f>IFERROR(Y9/Q9,"-")</f>
        <v>11335</v>
      </c>
      <c r="AA9" s="182">
        <f>IFERROR(Y9/W9,"-")</f>
        <v>26448.333333333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0.071428571428571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0.14285714285714</v>
      </c>
      <c r="BH9" s="109">
        <v>1</v>
      </c>
      <c r="BI9" s="111">
        <f>IFERROR(BH9/BF9,"-")</f>
        <v>0.5</v>
      </c>
      <c r="BJ9" s="112">
        <v>3000</v>
      </c>
      <c r="BK9" s="113">
        <f>IFERROR(BJ9/BF9,"-")</f>
        <v>1500</v>
      </c>
      <c r="BL9" s="114">
        <v>1</v>
      </c>
      <c r="BM9" s="114"/>
      <c r="BN9" s="114"/>
      <c r="BO9" s="116">
        <v>7</v>
      </c>
      <c r="BP9" s="117">
        <f>IF(Q9=0,"",IF(BO9=0,"",(BO9/Q9)))</f>
        <v>0.5</v>
      </c>
      <c r="BQ9" s="118">
        <v>5</v>
      </c>
      <c r="BR9" s="119">
        <f>IFERROR(BQ9/BO9,"-")</f>
        <v>0.71428571428571</v>
      </c>
      <c r="BS9" s="120">
        <v>174690</v>
      </c>
      <c r="BT9" s="121">
        <f>IFERROR(BS9/BO9,"-")</f>
        <v>24955.714285714</v>
      </c>
      <c r="BU9" s="122">
        <v>2</v>
      </c>
      <c r="BV9" s="122"/>
      <c r="BW9" s="122">
        <v>3</v>
      </c>
      <c r="BX9" s="123">
        <v>4</v>
      </c>
      <c r="BY9" s="124">
        <f>IF(Q9=0,"",IF(BX9=0,"",(BX9/Q9)))</f>
        <v>0.28571428571429</v>
      </c>
      <c r="BZ9" s="125">
        <v>1</v>
      </c>
      <c r="CA9" s="126">
        <f>IFERROR(BZ9/BX9,"-")</f>
        <v>0.25</v>
      </c>
      <c r="CB9" s="127">
        <v>12000</v>
      </c>
      <c r="CC9" s="128">
        <f>IFERROR(CB9/BX9,"-")</f>
        <v>3000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6</v>
      </c>
      <c r="CQ9" s="138">
        <v>158690</v>
      </c>
      <c r="CR9" s="138">
        <v>110000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7.425</v>
      </c>
      <c r="B10" s="184" t="s">
        <v>189</v>
      </c>
      <c r="C10" s="184" t="s">
        <v>183</v>
      </c>
      <c r="D10" s="184" t="s">
        <v>190</v>
      </c>
      <c r="E10" s="184" t="s">
        <v>191</v>
      </c>
      <c r="F10" s="184"/>
      <c r="G10" s="184" t="s">
        <v>61</v>
      </c>
      <c r="H10" s="87" t="s">
        <v>192</v>
      </c>
      <c r="I10" s="87" t="s">
        <v>187</v>
      </c>
      <c r="J10" s="87" t="s">
        <v>193</v>
      </c>
      <c r="K10" s="176">
        <v>40000</v>
      </c>
      <c r="L10" s="79">
        <v>22</v>
      </c>
      <c r="M10" s="79">
        <v>0</v>
      </c>
      <c r="N10" s="79">
        <v>67</v>
      </c>
      <c r="O10" s="88">
        <v>10</v>
      </c>
      <c r="P10" s="89">
        <v>0</v>
      </c>
      <c r="Q10" s="90">
        <f>O10+P10</f>
        <v>10</v>
      </c>
      <c r="R10" s="80">
        <f>IFERROR(Q10/N10,"-")</f>
        <v>0.14925373134328</v>
      </c>
      <c r="S10" s="79">
        <v>1</v>
      </c>
      <c r="T10" s="79">
        <v>1</v>
      </c>
      <c r="U10" s="80">
        <f>IFERROR(T10/(Q10),"-")</f>
        <v>0.1</v>
      </c>
      <c r="V10" s="81">
        <f>IFERROR(K10/SUM(Q10:Q11),"-")</f>
        <v>1538.4615384615</v>
      </c>
      <c r="W10" s="82">
        <v>3</v>
      </c>
      <c r="X10" s="80">
        <f>IF(Q10=0,"-",W10/Q10)</f>
        <v>0.3</v>
      </c>
      <c r="Y10" s="181">
        <v>36000</v>
      </c>
      <c r="Z10" s="182">
        <f>IFERROR(Y10/Q10,"-")</f>
        <v>3600</v>
      </c>
      <c r="AA10" s="182">
        <f>IFERROR(Y10/W10,"-")</f>
        <v>12000</v>
      </c>
      <c r="AB10" s="176">
        <f>SUM(Y10:Y11)-SUM(K10:K11)</f>
        <v>257000</v>
      </c>
      <c r="AC10" s="83">
        <f>SUM(Y10:Y11)/SUM(K10:K11)</f>
        <v>7.425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6</v>
      </c>
      <c r="BG10" s="110">
        <f>IF(Q10=0,"",IF(BF10=0,"",(BF10/Q10)))</f>
        <v>0.6</v>
      </c>
      <c r="BH10" s="109">
        <v>2</v>
      </c>
      <c r="BI10" s="111">
        <f>IFERROR(BH10/BF10,"-")</f>
        <v>0.33333333333333</v>
      </c>
      <c r="BJ10" s="112">
        <v>13000</v>
      </c>
      <c r="BK10" s="113">
        <f>IFERROR(BJ10/BF10,"-")</f>
        <v>2166.6666666667</v>
      </c>
      <c r="BL10" s="114">
        <v>1</v>
      </c>
      <c r="BM10" s="114">
        <v>1</v>
      </c>
      <c r="BN10" s="114"/>
      <c r="BO10" s="116">
        <v>2</v>
      </c>
      <c r="BP10" s="117">
        <f>IF(Q10=0,"",IF(BO10=0,"",(BO10/Q10)))</f>
        <v>0.2</v>
      </c>
      <c r="BQ10" s="118">
        <v>1</v>
      </c>
      <c r="BR10" s="119">
        <f>IFERROR(BQ10/BO10,"-")</f>
        <v>0.5</v>
      </c>
      <c r="BS10" s="120">
        <v>5000</v>
      </c>
      <c r="BT10" s="121">
        <f>IFERROR(BS10/BO10,"-")</f>
        <v>2500</v>
      </c>
      <c r="BU10" s="122">
        <v>1</v>
      </c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>
        <v>1</v>
      </c>
      <c r="CH10" s="131">
        <f>IF(Q10=0,"",IF(CG10=0,"",(CG10/Q10)))</f>
        <v>0.1</v>
      </c>
      <c r="CI10" s="132">
        <v>1</v>
      </c>
      <c r="CJ10" s="133">
        <f>IFERROR(CI10/CG10,"-")</f>
        <v>1</v>
      </c>
      <c r="CK10" s="134">
        <v>128000</v>
      </c>
      <c r="CL10" s="135">
        <f>IFERROR(CK10/CG10,"-")</f>
        <v>128000</v>
      </c>
      <c r="CM10" s="136"/>
      <c r="CN10" s="136"/>
      <c r="CO10" s="136">
        <v>1</v>
      </c>
      <c r="CP10" s="137">
        <v>3</v>
      </c>
      <c r="CQ10" s="138">
        <v>36000</v>
      </c>
      <c r="CR10" s="138">
        <v>128000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194</v>
      </c>
      <c r="C11" s="184" t="s">
        <v>183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62</v>
      </c>
      <c r="M11" s="79">
        <v>42</v>
      </c>
      <c r="N11" s="79">
        <v>19</v>
      </c>
      <c r="O11" s="88">
        <v>16</v>
      </c>
      <c r="P11" s="89">
        <v>0</v>
      </c>
      <c r="Q11" s="90">
        <f>O11+P11</f>
        <v>16</v>
      </c>
      <c r="R11" s="80">
        <f>IFERROR(Q11/N11,"-")</f>
        <v>0.84210526315789</v>
      </c>
      <c r="S11" s="79">
        <v>4</v>
      </c>
      <c r="T11" s="79">
        <v>0</v>
      </c>
      <c r="U11" s="80">
        <f>IFERROR(T11/(Q11),"-")</f>
        <v>0</v>
      </c>
      <c r="V11" s="81"/>
      <c r="W11" s="82">
        <v>4</v>
      </c>
      <c r="X11" s="80">
        <f>IF(Q11=0,"-",W11/Q11)</f>
        <v>0.25</v>
      </c>
      <c r="Y11" s="181">
        <v>261000</v>
      </c>
      <c r="Z11" s="182">
        <f>IFERROR(Y11/Q11,"-")</f>
        <v>16312.5</v>
      </c>
      <c r="AA11" s="182">
        <f>IFERROR(Y11/W11,"-")</f>
        <v>65250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0.0625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3</v>
      </c>
      <c r="BG11" s="110">
        <f>IF(Q11=0,"",IF(BF11=0,"",(BF11/Q11)))</f>
        <v>0.1875</v>
      </c>
      <c r="BH11" s="109">
        <v>1</v>
      </c>
      <c r="BI11" s="111">
        <f>IFERROR(BH11/BF11,"-")</f>
        <v>0.33333333333333</v>
      </c>
      <c r="BJ11" s="112">
        <v>110000</v>
      </c>
      <c r="BK11" s="113">
        <f>IFERROR(BJ11/BF11,"-")</f>
        <v>36666.666666667</v>
      </c>
      <c r="BL11" s="114"/>
      <c r="BM11" s="114"/>
      <c r="BN11" s="114">
        <v>1</v>
      </c>
      <c r="BO11" s="116">
        <v>9</v>
      </c>
      <c r="BP11" s="117">
        <f>IF(Q11=0,"",IF(BO11=0,"",(BO11/Q11)))</f>
        <v>0.5625</v>
      </c>
      <c r="BQ11" s="118">
        <v>1</v>
      </c>
      <c r="BR11" s="119">
        <f>IFERROR(BQ11/BO11,"-")</f>
        <v>0.11111111111111</v>
      </c>
      <c r="BS11" s="120">
        <v>121000</v>
      </c>
      <c r="BT11" s="121">
        <f>IFERROR(BS11/BO11,"-")</f>
        <v>13444.444444444</v>
      </c>
      <c r="BU11" s="122"/>
      <c r="BV11" s="122"/>
      <c r="BW11" s="122">
        <v>1</v>
      </c>
      <c r="BX11" s="123">
        <v>3</v>
      </c>
      <c r="BY11" s="124">
        <f>IF(Q11=0,"",IF(BX11=0,"",(BX11/Q11)))</f>
        <v>0.1875</v>
      </c>
      <c r="BZ11" s="125">
        <v>2</v>
      </c>
      <c r="CA11" s="126">
        <f>IFERROR(BZ11/BX11,"-")</f>
        <v>0.66666666666667</v>
      </c>
      <c r="CB11" s="127">
        <v>30000</v>
      </c>
      <c r="CC11" s="128">
        <f>IFERROR(CB11/BX11,"-")</f>
        <v>10000</v>
      </c>
      <c r="CD11" s="129">
        <v>1</v>
      </c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261000</v>
      </c>
      <c r="CR11" s="138">
        <v>121000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2.8788333333333</v>
      </c>
      <c r="B14" s="39"/>
      <c r="C14" s="39"/>
      <c r="D14" s="39"/>
      <c r="E14" s="39"/>
      <c r="F14" s="39"/>
      <c r="G14" s="39"/>
      <c r="H14" s="40" t="s">
        <v>195</v>
      </c>
      <c r="I14" s="40"/>
      <c r="J14" s="40"/>
      <c r="K14" s="179">
        <f>SUM(K6:K13)</f>
        <v>180000</v>
      </c>
      <c r="L14" s="41">
        <f>SUM(L6:L13)</f>
        <v>248</v>
      </c>
      <c r="M14" s="41">
        <f>SUM(M6:M13)</f>
        <v>114</v>
      </c>
      <c r="N14" s="41">
        <f>SUM(N6:N13)</f>
        <v>241</v>
      </c>
      <c r="O14" s="41">
        <f>SUM(O6:O13)</f>
        <v>57</v>
      </c>
      <c r="P14" s="41">
        <f>SUM(P6:P13)</f>
        <v>2</v>
      </c>
      <c r="Q14" s="41">
        <f>SUM(Q6:Q13)</f>
        <v>59</v>
      </c>
      <c r="R14" s="42">
        <f>IFERROR(Q14/N14,"-")</f>
        <v>0.2448132780083</v>
      </c>
      <c r="S14" s="76">
        <f>SUM(S6:S13)</f>
        <v>13</v>
      </c>
      <c r="T14" s="76">
        <f>SUM(T6:T13)</f>
        <v>6</v>
      </c>
      <c r="U14" s="42">
        <f>IFERROR(S14/Q14,"-")</f>
        <v>0.22033898305085</v>
      </c>
      <c r="V14" s="43">
        <f>IFERROR(K14/Q14,"-")</f>
        <v>3050.8474576271</v>
      </c>
      <c r="W14" s="44">
        <f>SUM(W6:W13)</f>
        <v>17</v>
      </c>
      <c r="X14" s="42">
        <f>IFERROR(W14/Q14,"-")</f>
        <v>0.28813559322034</v>
      </c>
      <c r="Y14" s="179">
        <f>SUM(Y6:Y13)</f>
        <v>518190</v>
      </c>
      <c r="Z14" s="179">
        <f>IFERROR(Y14/Q14,"-")</f>
        <v>8782.8813559322</v>
      </c>
      <c r="AA14" s="179">
        <f>IFERROR(Y14/W14,"-")</f>
        <v>30481.764705882</v>
      </c>
      <c r="AB14" s="179">
        <f>Y14-K14</f>
        <v>338190</v>
      </c>
      <c r="AC14" s="45">
        <f>Y14/K14</f>
        <v>2.8788333333333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196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197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2.3136731353136</v>
      </c>
      <c r="B6" s="184" t="s">
        <v>198</v>
      </c>
      <c r="C6" s="184" t="s">
        <v>199</v>
      </c>
      <c r="D6" s="184" t="s">
        <v>200</v>
      </c>
      <c r="E6" s="184" t="s">
        <v>61</v>
      </c>
      <c r="F6" s="87" t="s">
        <v>201</v>
      </c>
      <c r="G6" s="87" t="s">
        <v>202</v>
      </c>
      <c r="H6" s="176">
        <v>2504027</v>
      </c>
      <c r="I6" s="79">
        <v>2503</v>
      </c>
      <c r="J6" s="79">
        <v>0</v>
      </c>
      <c r="K6" s="79">
        <v>174214</v>
      </c>
      <c r="L6" s="90">
        <v>1517</v>
      </c>
      <c r="M6" s="80">
        <f>IFERROR(L6/K6,"-")</f>
        <v>0.008707681357411</v>
      </c>
      <c r="N6" s="79">
        <v>68</v>
      </c>
      <c r="O6" s="79">
        <v>517</v>
      </c>
      <c r="P6" s="80">
        <f>IFERROR(N6/(L6),"-")</f>
        <v>0.044825313117996</v>
      </c>
      <c r="Q6" s="81">
        <f>IFERROR(H6/SUM(L6:L6),"-")</f>
        <v>1650.6440342782</v>
      </c>
      <c r="R6" s="82">
        <v>179</v>
      </c>
      <c r="S6" s="80">
        <f>IF(L6=0,"-",R6/L6)</f>
        <v>0.11799604482531</v>
      </c>
      <c r="T6" s="181">
        <v>5793500</v>
      </c>
      <c r="U6" s="182">
        <f>IFERROR(T6/L6,"-")</f>
        <v>3819.0507580751</v>
      </c>
      <c r="V6" s="182">
        <f>IFERROR(T6/R6,"-")</f>
        <v>32365.921787709</v>
      </c>
      <c r="W6" s="176">
        <f>SUM(T6:T6)-SUM(H6:H6)</f>
        <v>3289473</v>
      </c>
      <c r="X6" s="83">
        <f>SUM(T6:T6)/SUM(H6:H6)</f>
        <v>2.3136731353136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14</v>
      </c>
      <c r="AJ6" s="98">
        <f>IF(L6=0,"",IF(AI6=0,"",(AI6/L6)))</f>
        <v>0.009228740936058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35</v>
      </c>
      <c r="AS6" s="104">
        <f>IF(L6=0,"",IF(AR6=0,"",(AR6/L6)))</f>
        <v>0.023071852340145</v>
      </c>
      <c r="AT6" s="103">
        <v>1</v>
      </c>
      <c r="AU6" s="105">
        <f>IFERROR(AT6/AR6,"-")</f>
        <v>0.028571428571429</v>
      </c>
      <c r="AV6" s="106">
        <v>3000</v>
      </c>
      <c r="AW6" s="107">
        <f>IFERROR(AV6/AR6,"-")</f>
        <v>85.714285714286</v>
      </c>
      <c r="AX6" s="108">
        <v>1</v>
      </c>
      <c r="AY6" s="108"/>
      <c r="AZ6" s="108"/>
      <c r="BA6" s="109">
        <v>779</v>
      </c>
      <c r="BB6" s="110">
        <f>IF(L6=0,"",IF(BA6=0,"",(BA6/L6)))</f>
        <v>0.51351351351351</v>
      </c>
      <c r="BC6" s="109">
        <v>60</v>
      </c>
      <c r="BD6" s="111">
        <f>IFERROR(BC6/BA6,"-")</f>
        <v>0.077021822849807</v>
      </c>
      <c r="BE6" s="112">
        <v>1088000</v>
      </c>
      <c r="BF6" s="113">
        <f>IFERROR(BE6/BA6,"-")</f>
        <v>1396.6623876765</v>
      </c>
      <c r="BG6" s="114">
        <v>29</v>
      </c>
      <c r="BH6" s="114">
        <v>10</v>
      </c>
      <c r="BI6" s="114">
        <v>21</v>
      </c>
      <c r="BJ6" s="116">
        <v>458</v>
      </c>
      <c r="BK6" s="117">
        <f>IF(L6=0,"",IF(BJ6=0,"",(BJ6/L6)))</f>
        <v>0.30191166776533</v>
      </c>
      <c r="BL6" s="118">
        <v>60</v>
      </c>
      <c r="BM6" s="119">
        <f>IFERROR(BL6/BJ6,"-")</f>
        <v>0.13100436681223</v>
      </c>
      <c r="BN6" s="120">
        <v>1890000</v>
      </c>
      <c r="BO6" s="121">
        <f>IFERROR(BN6/BJ6,"-")</f>
        <v>4126.6375545852</v>
      </c>
      <c r="BP6" s="122">
        <v>26</v>
      </c>
      <c r="BQ6" s="122">
        <v>14</v>
      </c>
      <c r="BR6" s="122">
        <v>20</v>
      </c>
      <c r="BS6" s="123">
        <v>197</v>
      </c>
      <c r="BT6" s="124">
        <f>IF(L6=0,"",IF(BS6=0,"",(BS6/L6)))</f>
        <v>0.12986156888596</v>
      </c>
      <c r="BU6" s="125">
        <v>49</v>
      </c>
      <c r="BV6" s="126">
        <f>IFERROR(BU6/BS6,"-")</f>
        <v>0.24873096446701</v>
      </c>
      <c r="BW6" s="127">
        <v>2142000</v>
      </c>
      <c r="BX6" s="128">
        <f>IFERROR(BW6/BS6,"-")</f>
        <v>10873.096446701</v>
      </c>
      <c r="BY6" s="129">
        <v>19</v>
      </c>
      <c r="BZ6" s="129">
        <v>3</v>
      </c>
      <c r="CA6" s="129">
        <v>27</v>
      </c>
      <c r="CB6" s="130">
        <v>34</v>
      </c>
      <c r="CC6" s="131">
        <f>IF(L6=0,"",IF(CB6=0,"",(CB6/L6)))</f>
        <v>0.022412656558998</v>
      </c>
      <c r="CD6" s="132">
        <v>9</v>
      </c>
      <c r="CE6" s="133">
        <f>IFERROR(CD6/CB6,"-")</f>
        <v>0.26470588235294</v>
      </c>
      <c r="CF6" s="134">
        <v>670500</v>
      </c>
      <c r="CG6" s="135">
        <f>IFERROR(CF6/CB6,"-")</f>
        <v>19720.588235294</v>
      </c>
      <c r="CH6" s="136"/>
      <c r="CI6" s="136">
        <v>3</v>
      </c>
      <c r="CJ6" s="136">
        <v>6</v>
      </c>
      <c r="CK6" s="137">
        <v>179</v>
      </c>
      <c r="CL6" s="138">
        <v>5793500</v>
      </c>
      <c r="CM6" s="138">
        <v>1068000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7.1820189212804</v>
      </c>
      <c r="B7" s="184" t="s">
        <v>203</v>
      </c>
      <c r="C7" s="184" t="s">
        <v>199</v>
      </c>
      <c r="D7" s="184" t="s">
        <v>200</v>
      </c>
      <c r="E7" s="184" t="s">
        <v>61</v>
      </c>
      <c r="F7" s="87" t="s">
        <v>204</v>
      </c>
      <c r="G7" s="87" t="s">
        <v>202</v>
      </c>
      <c r="H7" s="176">
        <v>1432884</v>
      </c>
      <c r="I7" s="79">
        <v>1934</v>
      </c>
      <c r="J7" s="79">
        <v>0</v>
      </c>
      <c r="K7" s="79">
        <v>102049</v>
      </c>
      <c r="L7" s="90">
        <v>907</v>
      </c>
      <c r="M7" s="80">
        <f>IFERROR(L7/K7,"-")</f>
        <v>0.0088878871914472</v>
      </c>
      <c r="N7" s="79">
        <v>76</v>
      </c>
      <c r="O7" s="79">
        <v>244</v>
      </c>
      <c r="P7" s="80">
        <f>IFERROR(N7/(L7),"-")</f>
        <v>0.083792723263506</v>
      </c>
      <c r="Q7" s="81">
        <f>IFERROR(H7/SUM(L7:L7),"-")</f>
        <v>1579.8059536935</v>
      </c>
      <c r="R7" s="82">
        <v>149</v>
      </c>
      <c r="S7" s="80">
        <f>IF(L7=0,"-",R7/L7)</f>
        <v>0.16427783902977</v>
      </c>
      <c r="T7" s="181">
        <v>10291000</v>
      </c>
      <c r="U7" s="182">
        <f>IFERROR(T7/L7,"-")</f>
        <v>11346.196251378</v>
      </c>
      <c r="V7" s="182">
        <f>IFERROR(T7/R7,"-")</f>
        <v>69067.11409396</v>
      </c>
      <c r="W7" s="176">
        <f>SUM(T7:T7)-SUM(H7:H7)</f>
        <v>8858116</v>
      </c>
      <c r="X7" s="83">
        <f>SUM(T7:T7)/SUM(H7:H7)</f>
        <v>7.1820189212804</v>
      </c>
      <c r="Y7" s="77"/>
      <c r="Z7" s="91">
        <v>1</v>
      </c>
      <c r="AA7" s="92">
        <f>IF(L7=0,"",IF(Z7=0,"",(Z7/L7)))</f>
        <v>0.0011025358324146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7</v>
      </c>
      <c r="AJ7" s="98">
        <f>IF(L7=0,"",IF(AI7=0,"",(AI7/L7)))</f>
        <v>0.0077177508269019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8</v>
      </c>
      <c r="AS7" s="104">
        <f>IF(L7=0,"",IF(AR7=0,"",(AR7/L7)))</f>
        <v>0.0088202866593164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96</v>
      </c>
      <c r="BB7" s="110">
        <f>IF(L7=0,"",IF(BA7=0,"",(BA7/L7)))</f>
        <v>0.1058434399118</v>
      </c>
      <c r="BC7" s="109">
        <v>9</v>
      </c>
      <c r="BD7" s="111">
        <f>IFERROR(BC7/BA7,"-")</f>
        <v>0.09375</v>
      </c>
      <c r="BE7" s="112">
        <v>94500</v>
      </c>
      <c r="BF7" s="113">
        <f>IFERROR(BE7/BA7,"-")</f>
        <v>984.375</v>
      </c>
      <c r="BG7" s="114">
        <v>5</v>
      </c>
      <c r="BH7" s="114">
        <v>2</v>
      </c>
      <c r="BI7" s="114">
        <v>2</v>
      </c>
      <c r="BJ7" s="116">
        <v>516</v>
      </c>
      <c r="BK7" s="117">
        <f>IF(L7=0,"",IF(BJ7=0,"",(BJ7/L7)))</f>
        <v>0.56890848952591</v>
      </c>
      <c r="BL7" s="118">
        <v>77</v>
      </c>
      <c r="BM7" s="119">
        <f>IFERROR(BL7/BJ7,"-")</f>
        <v>0.14922480620155</v>
      </c>
      <c r="BN7" s="120">
        <v>1896000</v>
      </c>
      <c r="BO7" s="121">
        <f>IFERROR(BN7/BJ7,"-")</f>
        <v>3674.4186046512</v>
      </c>
      <c r="BP7" s="122">
        <v>39</v>
      </c>
      <c r="BQ7" s="122">
        <v>11</v>
      </c>
      <c r="BR7" s="122">
        <v>27</v>
      </c>
      <c r="BS7" s="123">
        <v>240</v>
      </c>
      <c r="BT7" s="124">
        <f>IF(L7=0,"",IF(BS7=0,"",(BS7/L7)))</f>
        <v>0.26460859977949</v>
      </c>
      <c r="BU7" s="125">
        <v>51</v>
      </c>
      <c r="BV7" s="126">
        <f>IFERROR(BU7/BS7,"-")</f>
        <v>0.2125</v>
      </c>
      <c r="BW7" s="127">
        <v>5787500</v>
      </c>
      <c r="BX7" s="128">
        <f>IFERROR(BW7/BS7,"-")</f>
        <v>24114.583333333</v>
      </c>
      <c r="BY7" s="129">
        <v>13</v>
      </c>
      <c r="BZ7" s="129">
        <v>5</v>
      </c>
      <c r="CA7" s="129">
        <v>33</v>
      </c>
      <c r="CB7" s="130">
        <v>39</v>
      </c>
      <c r="CC7" s="131">
        <f>IF(L7=0,"",IF(CB7=0,"",(CB7/L7)))</f>
        <v>0.042998897464168</v>
      </c>
      <c r="CD7" s="132">
        <v>12</v>
      </c>
      <c r="CE7" s="133">
        <f>IFERROR(CD7/CB7,"-")</f>
        <v>0.30769230769231</v>
      </c>
      <c r="CF7" s="134">
        <v>2513000</v>
      </c>
      <c r="CG7" s="135">
        <f>IFERROR(CF7/CB7,"-")</f>
        <v>64435.897435897</v>
      </c>
      <c r="CH7" s="136">
        <v>5</v>
      </c>
      <c r="CI7" s="136"/>
      <c r="CJ7" s="136">
        <v>7</v>
      </c>
      <c r="CK7" s="137">
        <v>149</v>
      </c>
      <c r="CL7" s="138">
        <v>10291000</v>
      </c>
      <c r="CM7" s="138">
        <v>1680000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1.9557725719304</v>
      </c>
      <c r="B8" s="184" t="s">
        <v>205</v>
      </c>
      <c r="C8" s="184" t="s">
        <v>199</v>
      </c>
      <c r="D8" s="184" t="s">
        <v>200</v>
      </c>
      <c r="E8" s="184" t="s">
        <v>61</v>
      </c>
      <c r="F8" s="87" t="s">
        <v>206</v>
      </c>
      <c r="G8" s="87" t="s">
        <v>202</v>
      </c>
      <c r="H8" s="176">
        <v>1676064</v>
      </c>
      <c r="I8" s="79">
        <v>1964</v>
      </c>
      <c r="J8" s="79">
        <v>0</v>
      </c>
      <c r="K8" s="79">
        <v>55634</v>
      </c>
      <c r="L8" s="90">
        <v>1096</v>
      </c>
      <c r="M8" s="80">
        <f>IFERROR(L8/K8,"-")</f>
        <v>0.019700183341122</v>
      </c>
      <c r="N8" s="79">
        <v>38</v>
      </c>
      <c r="O8" s="79">
        <v>349</v>
      </c>
      <c r="P8" s="80">
        <f>IFERROR(N8/(L8),"-")</f>
        <v>0.034671532846715</v>
      </c>
      <c r="Q8" s="81">
        <f>IFERROR(H8/SUM(L8:L8),"-")</f>
        <v>1529.2554744526</v>
      </c>
      <c r="R8" s="82">
        <v>149</v>
      </c>
      <c r="S8" s="80">
        <f>IF(L8=0,"-",R8/L8)</f>
        <v>0.13594890510949</v>
      </c>
      <c r="T8" s="181">
        <v>3278000</v>
      </c>
      <c r="U8" s="182">
        <f>IFERROR(T8/L8,"-")</f>
        <v>2990.8759124088</v>
      </c>
      <c r="V8" s="182">
        <f>IFERROR(T8/R8,"-")</f>
        <v>22000</v>
      </c>
      <c r="W8" s="176">
        <f>SUM(T8:T8)-SUM(H8:H8)</f>
        <v>1601936</v>
      </c>
      <c r="X8" s="83">
        <f>SUM(T8:T8)/SUM(H8:H8)</f>
        <v>1.9557725719304</v>
      </c>
      <c r="Y8" s="77"/>
      <c r="Z8" s="91">
        <v>10</v>
      </c>
      <c r="AA8" s="92">
        <f>IF(L8=0,"",IF(Z8=0,"",(Z8/L8)))</f>
        <v>0.0091240875912409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102</v>
      </c>
      <c r="AJ8" s="98">
        <f>IF(L8=0,"",IF(AI8=0,"",(AI8/L8)))</f>
        <v>0.093065693430657</v>
      </c>
      <c r="AK8" s="97">
        <v>7</v>
      </c>
      <c r="AL8" s="99">
        <f>IFERROR(AK8/AI8,"-")</f>
        <v>0.068627450980392</v>
      </c>
      <c r="AM8" s="100">
        <v>44000</v>
      </c>
      <c r="AN8" s="101">
        <f>IFERROR(AM8/AI8,"-")</f>
        <v>431.37254901961</v>
      </c>
      <c r="AO8" s="102">
        <v>4</v>
      </c>
      <c r="AP8" s="102">
        <v>2</v>
      </c>
      <c r="AQ8" s="102">
        <v>1</v>
      </c>
      <c r="AR8" s="103">
        <v>67</v>
      </c>
      <c r="AS8" s="104">
        <f>IF(L8=0,"",IF(AR8=0,"",(AR8/L8)))</f>
        <v>0.061131386861314</v>
      </c>
      <c r="AT8" s="103">
        <v>3</v>
      </c>
      <c r="AU8" s="105">
        <f>IFERROR(AT8/AR8,"-")</f>
        <v>0.044776119402985</v>
      </c>
      <c r="AV8" s="106">
        <v>14000</v>
      </c>
      <c r="AW8" s="107">
        <f>IFERROR(AV8/AR8,"-")</f>
        <v>208.9552238806</v>
      </c>
      <c r="AX8" s="108">
        <v>2</v>
      </c>
      <c r="AY8" s="108">
        <v>1</v>
      </c>
      <c r="AZ8" s="108"/>
      <c r="BA8" s="109">
        <v>239</v>
      </c>
      <c r="BB8" s="110">
        <f>IF(L8=0,"",IF(BA8=0,"",(BA8/L8)))</f>
        <v>0.21806569343066</v>
      </c>
      <c r="BC8" s="109">
        <v>24</v>
      </c>
      <c r="BD8" s="111">
        <f>IFERROR(BC8/BA8,"-")</f>
        <v>0.10041841004184</v>
      </c>
      <c r="BE8" s="112">
        <v>703000</v>
      </c>
      <c r="BF8" s="113">
        <f>IFERROR(BE8/BA8,"-")</f>
        <v>2941.4225941423</v>
      </c>
      <c r="BG8" s="114">
        <v>11</v>
      </c>
      <c r="BH8" s="114">
        <v>9</v>
      </c>
      <c r="BI8" s="114">
        <v>4</v>
      </c>
      <c r="BJ8" s="116">
        <v>456</v>
      </c>
      <c r="BK8" s="117">
        <f>IF(L8=0,"",IF(BJ8=0,"",(BJ8/L8)))</f>
        <v>0.41605839416058</v>
      </c>
      <c r="BL8" s="118">
        <v>64</v>
      </c>
      <c r="BM8" s="119">
        <f>IFERROR(BL8/BJ8,"-")</f>
        <v>0.14035087719298</v>
      </c>
      <c r="BN8" s="120">
        <v>790000</v>
      </c>
      <c r="BO8" s="121">
        <f>IFERROR(BN8/BJ8,"-")</f>
        <v>1732.4561403509</v>
      </c>
      <c r="BP8" s="122">
        <v>35</v>
      </c>
      <c r="BQ8" s="122">
        <v>11</v>
      </c>
      <c r="BR8" s="122">
        <v>18</v>
      </c>
      <c r="BS8" s="123">
        <v>192</v>
      </c>
      <c r="BT8" s="124">
        <f>IF(L8=0,"",IF(BS8=0,"",(BS8/L8)))</f>
        <v>0.17518248175182</v>
      </c>
      <c r="BU8" s="125">
        <v>48</v>
      </c>
      <c r="BV8" s="126">
        <f>IFERROR(BU8/BS8,"-")</f>
        <v>0.25</v>
      </c>
      <c r="BW8" s="127">
        <v>1331000</v>
      </c>
      <c r="BX8" s="128">
        <f>IFERROR(BW8/BS8,"-")</f>
        <v>6932.2916666667</v>
      </c>
      <c r="BY8" s="129">
        <v>19</v>
      </c>
      <c r="BZ8" s="129">
        <v>6</v>
      </c>
      <c r="CA8" s="129">
        <v>23</v>
      </c>
      <c r="CB8" s="130">
        <v>30</v>
      </c>
      <c r="CC8" s="131">
        <f>IF(L8=0,"",IF(CB8=0,"",(CB8/L8)))</f>
        <v>0.027372262773723</v>
      </c>
      <c r="CD8" s="132">
        <v>3</v>
      </c>
      <c r="CE8" s="133">
        <f>IFERROR(CD8/CB8,"-")</f>
        <v>0.1</v>
      </c>
      <c r="CF8" s="134">
        <v>396000</v>
      </c>
      <c r="CG8" s="135">
        <f>IFERROR(CF8/CB8,"-")</f>
        <v>13200</v>
      </c>
      <c r="CH8" s="136">
        <v>2</v>
      </c>
      <c r="CI8" s="136"/>
      <c r="CJ8" s="136">
        <v>1</v>
      </c>
      <c r="CK8" s="137">
        <v>149</v>
      </c>
      <c r="CL8" s="138">
        <v>3278000</v>
      </c>
      <c r="CM8" s="138">
        <v>537000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207</v>
      </c>
      <c r="G11" s="40"/>
      <c r="H11" s="179"/>
      <c r="I11" s="41">
        <f>SUM(I6:I10)</f>
        <v>6401</v>
      </c>
      <c r="J11" s="41">
        <f>SUM(J6:J10)</f>
        <v>0</v>
      </c>
      <c r="K11" s="41">
        <f>SUM(K6:K10)</f>
        <v>331897</v>
      </c>
      <c r="L11" s="41">
        <f>SUM(L6:L10)</f>
        <v>3520</v>
      </c>
      <c r="M11" s="42">
        <f>IFERROR(L11/K11,"-")</f>
        <v>0.010605699961133</v>
      </c>
      <c r="N11" s="76">
        <f>SUM(N6:N10)</f>
        <v>182</v>
      </c>
      <c r="O11" s="76">
        <f>SUM(O6:O10)</f>
        <v>1110</v>
      </c>
      <c r="P11" s="42">
        <f>IFERROR(N11/L11,"-")</f>
        <v>0.051704545454545</v>
      </c>
      <c r="Q11" s="43">
        <f>IFERROR(H11/L11,"-")</f>
        <v>0</v>
      </c>
      <c r="R11" s="44">
        <f>SUM(R6:R10)</f>
        <v>477</v>
      </c>
      <c r="S11" s="42">
        <f>IFERROR(R11/L11,"-")</f>
        <v>0.13551136363636</v>
      </c>
      <c r="T11" s="179">
        <f>SUM(T6:T10)</f>
        <v>19362500</v>
      </c>
      <c r="U11" s="179">
        <f>IFERROR(T11/L11,"-")</f>
        <v>5500.7102272727</v>
      </c>
      <c r="V11" s="179">
        <f>IFERROR(T11/R11,"-")</f>
        <v>40592.243186583</v>
      </c>
      <c r="W11" s="179">
        <f>T11-H11</f>
        <v>19362500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