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  <sheet name="リスティング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<sst xmlns="http://schemas.openxmlformats.org/spreadsheetml/2006/main" uniqueCount="249">
  <si>
    <t>09月</t>
  </si>
  <si>
    <t>ヘスティア</t>
  </si>
  <si>
    <t>最終更新日</t>
  </si>
  <si>
    <t>12月30日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</si>
  <si>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</si>
  <si>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</si>
  <si>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</si>
  <si>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</si>
  <si>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</si>
  <si>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</si>
  <si>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</si>
  <si>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</si>
  <si>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</si>
  <si>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</si>
  <si>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</si>
  <si>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</si>
  <si>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</si>
  <si>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</si>
  <si>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</si>
  <si>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</si>
  <si>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</si>
  <si>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</si>
  <si>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</si>
  <si>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</si>
  <si>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</si>
  <si>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</si>
  <si>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</si>
  <si>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</si>
  <si>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</si>
  <si>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</si>
  <si>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</si>
  <si>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</si>
  <si>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</si>
  <si>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</si>
  <si>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</si>
  <si>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</si>
  <si>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</si>
  <si>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</si>
  <si>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</si>
  <si>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</si>
  <si>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</si>
  <si>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</si>
  <si>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</si>
  <si>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</si>
  <si>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</si>
  <si>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</si>
  <si>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</si>
  <si>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</si>
  <si>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</si>
  <si>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</si>
  <si>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</si>
  <si>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</si>
  <si>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</si>
  <si>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</si>
  <si>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</si>
  <si>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</si>
  <si>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</si>
  <si>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ic1849</t>
  </si>
  <si>
    <t>インターカラー</t>
  </si>
  <si>
    <t>デリヘル版3</t>
  </si>
  <si>
    <t>もう50代の熟女だけど</t>
  </si>
  <si>
    <t>lp01</t>
  </si>
  <si>
    <t>スポニチ関東</t>
  </si>
  <si>
    <t>4C終面全5段</t>
  </si>
  <si>
    <t>9月12日(土)</t>
  </si>
  <si>
    <t>ic1850</t>
  </si>
  <si>
    <t>スポニチ関西</t>
  </si>
  <si>
    <t>ic1851</t>
  </si>
  <si>
    <t>スポニチ西部</t>
  </si>
  <si>
    <t>ic1852</t>
  </si>
  <si>
    <t>スポニチ北海道</t>
  </si>
  <si>
    <t>ic1853</t>
  </si>
  <si>
    <t>(空電共通)</t>
  </si>
  <si>
    <t>空電</t>
  </si>
  <si>
    <t>空電 (共通)</t>
  </si>
  <si>
    <t>ic1854</t>
  </si>
  <si>
    <t>1日1回かんたん出会い隙間時間に少しだけでOK</t>
  </si>
  <si>
    <t>スポーツ報知関東</t>
  </si>
  <si>
    <t>9月05日(土)</t>
  </si>
  <si>
    <t>ic1855</t>
  </si>
  <si>
    <t>ic1856</t>
  </si>
  <si>
    <t>スポーツ報知関西</t>
  </si>
  <si>
    <t>全5段つかみ4回</t>
  </si>
  <si>
    <t>ic1857</t>
  </si>
  <si>
    <t>お祭り版</t>
  </si>
  <si>
    <t>出会い祭り</t>
  </si>
  <si>
    <t>ic1858</t>
  </si>
  <si>
    <t>デリヘル版2（コンシェルジュパーツ）</t>
  </si>
  <si>
    <t>女性が好きな私にとって神サイトです</t>
  </si>
  <si>
    <t>ic1859</t>
  </si>
  <si>
    <t>新書籍版</t>
  </si>
  <si>
    <t>逆指名祭り</t>
  </si>
  <si>
    <t>ic1860</t>
  </si>
  <si>
    <t>ic1861</t>
  </si>
  <si>
    <t>①旧デイリー風</t>
  </si>
  <si>
    <t>①女性が好きな私にとって神サイトです</t>
  </si>
  <si>
    <t>サンスポ関東</t>
  </si>
  <si>
    <t>半2段・半3段つかみ10段保証</t>
  </si>
  <si>
    <t>1～10日</t>
  </si>
  <si>
    <t>ic1862</t>
  </si>
  <si>
    <t>②大正版</t>
  </si>
  <si>
    <t>②学生いません！ギャルもいません！熟女！熟女！熟女！熟女！</t>
  </si>
  <si>
    <t>11～20日</t>
  </si>
  <si>
    <t>ic1863</t>
  </si>
  <si>
    <t>③求人風</t>
  </si>
  <si>
    <t>③もう５０代の熟女だけど</t>
  </si>
  <si>
    <t>21～31日</t>
  </si>
  <si>
    <t>ic1864</t>
  </si>
  <si>
    <t>ic1865</t>
  </si>
  <si>
    <t>サンスポ関西</t>
  </si>
  <si>
    <t>ic1866</t>
  </si>
  <si>
    <t>ic1867</t>
  </si>
  <si>
    <t>ic1868</t>
  </si>
  <si>
    <t>ic1869</t>
  </si>
  <si>
    <t>デイリースポーツ関西</t>
  </si>
  <si>
    <t>半2段つかみ20段保証</t>
  </si>
  <si>
    <t>20段保証</t>
  </si>
  <si>
    <t>ic1870</t>
  </si>
  <si>
    <t>ic1871</t>
  </si>
  <si>
    <t>ic1872</t>
  </si>
  <si>
    <t>④胸の上広告版</t>
  </si>
  <si>
    <t>④女性から逆指名</t>
  </si>
  <si>
    <t>ic1873</t>
  </si>
  <si>
    <t>ic1874</t>
  </si>
  <si>
    <t>①胸の上広告版</t>
  </si>
  <si>
    <t>①女性から逆指名</t>
  </si>
  <si>
    <t>ニッカン関西</t>
  </si>
  <si>
    <t>半2段つかみ１0段保証</t>
  </si>
  <si>
    <t>ic1875</t>
  </si>
  <si>
    <t>②旧デイリー風</t>
  </si>
  <si>
    <t>②女性が好きな私にとって神サイトです</t>
  </si>
  <si>
    <t>ic1876</t>
  </si>
  <si>
    <t>③大正版</t>
  </si>
  <si>
    <t>③学生いません！ギャルもいません！熟女！熟女！熟女！熟女！</t>
  </si>
  <si>
    <t>ic1877</t>
  </si>
  <si>
    <t>ic1878</t>
  </si>
  <si>
    <t>全5段</t>
  </si>
  <si>
    <t>9月04日(金)</t>
  </si>
  <si>
    <t>ic1879</t>
  </si>
  <si>
    <t>ic1880</t>
  </si>
  <si>
    <t>9月26日(土)</t>
  </si>
  <si>
    <t>ic1881</t>
  </si>
  <si>
    <t>ic1882</t>
  </si>
  <si>
    <t>9月06日(日)</t>
  </si>
  <si>
    <t>ic1883</t>
  </si>
  <si>
    <t>ic1884</t>
  </si>
  <si>
    <t>9月22日(火)</t>
  </si>
  <si>
    <t>ic1885</t>
  </si>
  <si>
    <t>ic1886</t>
  </si>
  <si>
    <t>1C終面全5段</t>
  </si>
  <si>
    <t>ic1887</t>
  </si>
  <si>
    <t>ic1888</t>
  </si>
  <si>
    <t>9月20日(日)</t>
  </si>
  <si>
    <t>ic1889</t>
  </si>
  <si>
    <t>ic1890</t>
  </si>
  <si>
    <t>ic1891</t>
  </si>
  <si>
    <t>ic1892</t>
  </si>
  <si>
    <t>ic1893</t>
  </si>
  <si>
    <t>ic1894</t>
  </si>
  <si>
    <t>九スポ</t>
  </si>
  <si>
    <t>ic1895</t>
  </si>
  <si>
    <t>ic1896</t>
  </si>
  <si>
    <t>クーポン版</t>
  </si>
  <si>
    <t>総額7300円出会いクーポン</t>
  </si>
  <si>
    <t>半5段・4件割</t>
  </si>
  <si>
    <t>9月13日(日)</t>
  </si>
  <si>
    <t>ic1897</t>
  </si>
  <si>
    <t>ic1898</t>
  </si>
  <si>
    <t>クーポン版(写真付）</t>
  </si>
  <si>
    <t>9月27日(日)</t>
  </si>
  <si>
    <t>ic1899</t>
  </si>
  <si>
    <t>ic1904</t>
  </si>
  <si>
    <t>記事枠</t>
  </si>
  <si>
    <t>ic1905</t>
  </si>
  <si>
    <t>新聞 TOTAL</t>
  </si>
  <si>
    <t>●雑誌 広告</t>
  </si>
  <si>
    <t>za175</t>
  </si>
  <si>
    <t>扶桑社</t>
  </si>
  <si>
    <t>--</t>
  </si>
  <si>
    <t>出会い熱望。私たち50代も真剣なんです。</t>
  </si>
  <si>
    <t>Tvnavi</t>
  </si>
  <si>
    <t>(月間Tvnavi)①</t>
  </si>
  <si>
    <t>9月24日(木)</t>
  </si>
  <si>
    <t>za176</t>
  </si>
  <si>
    <t>za177</t>
  </si>
  <si>
    <t>求む50歳以上の女性と恋愛・結婚したい男性</t>
  </si>
  <si>
    <t>za178</t>
  </si>
  <si>
    <t>ad666</t>
  </si>
  <si>
    <t>アドライヴ</t>
  </si>
  <si>
    <t>いろいろ</t>
  </si>
  <si>
    <t>企画枠高宮菜々子さんメインA</t>
  </si>
  <si>
    <t>実話カタログ企画</t>
  </si>
  <si>
    <t>企画枠</t>
  </si>
  <si>
    <t>9月01日(火)</t>
  </si>
  <si>
    <t>ad667</t>
  </si>
  <si>
    <t>ad660</t>
  </si>
  <si>
    <t>コアマガジン</t>
  </si>
  <si>
    <t>2P_対談風原稿_ヘスティア</t>
  </si>
  <si>
    <t>実話BUNKA超タブー</t>
  </si>
  <si>
    <t>1C2P</t>
  </si>
  <si>
    <t>9月02日(水)</t>
  </si>
  <si>
    <t>ad661</t>
  </si>
  <si>
    <t>ad662</t>
  </si>
  <si>
    <t>大洋図書</t>
  </si>
  <si>
    <t>5P元祖</t>
  </si>
  <si>
    <t>実話ナックルズGOLD</t>
  </si>
  <si>
    <t>1C5P</t>
  </si>
  <si>
    <t>9月08日(火)</t>
  </si>
  <si>
    <t>ad663</t>
  </si>
  <si>
    <t>ad656</t>
  </si>
  <si>
    <t>徳間書店</t>
  </si>
  <si>
    <t>DVD漫画きよし_袋裏用セリフアレンジ</t>
  </si>
  <si>
    <t>アサヒ芸能.3W火</t>
  </si>
  <si>
    <t>DVD袋裏4C</t>
  </si>
  <si>
    <t>9月15日(火)</t>
  </si>
  <si>
    <t>ad657</t>
  </si>
  <si>
    <t>ad664</t>
  </si>
  <si>
    <t>ナックルズ極ベスト</t>
  </si>
  <si>
    <t>ad665</t>
  </si>
  <si>
    <t>雑誌 TOTAL</t>
  </si>
  <si>
    <t>●DVD 広告</t>
  </si>
  <si>
    <t>pa541</t>
  </si>
  <si>
    <t>楽楽出版</t>
  </si>
  <si>
    <t>DVD4コマ-ヘスティア</t>
  </si>
  <si>
    <t>毎月売</t>
  </si>
  <si>
    <t>EXCITING MAX!SPECIAL</t>
  </si>
  <si>
    <t>DVD袋裏1C+DVDコンテンツ枠</t>
  </si>
  <si>
    <t>9月11日(金)</t>
  </si>
  <si>
    <t>pa542</t>
  </si>
  <si>
    <t>pa543</t>
  </si>
  <si>
    <t>三和出版</t>
  </si>
  <si>
    <t>DVD漫画きよし</t>
  </si>
  <si>
    <t>A4変形、季刊売、CVS、860円、8万部</t>
  </si>
  <si>
    <t>MEN'S DVD</t>
  </si>
  <si>
    <t>DVD貼付面4C1/3P</t>
  </si>
  <si>
    <t>pa544</t>
  </si>
  <si>
    <t>DVD TOTAL</t>
  </si>
  <si>
    <t>●リスティング 広告</t>
  </si>
  <si>
    <t>UA</t>
  </si>
  <si>
    <t>a_ydi</t>
  </si>
  <si>
    <t>ADIT</t>
  </si>
  <si>
    <t>SP</t>
  </si>
  <si>
    <t>YDN（インフィード）</t>
  </si>
  <si>
    <t>9/1～9/30</t>
  </si>
  <si>
    <t>a_ydd</t>
  </si>
  <si>
    <t>YDN（ターゲティング）</t>
  </si>
  <si>
    <t>a_yds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</si>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</sst>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61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1.1378571428571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700000</v>
      </c>
      <c r="L6" s="79">
        <v>59</v>
      </c>
      <c r="M6" s="79">
        <v>0</v>
      </c>
      <c r="N6" s="79">
        <v>285</v>
      </c>
      <c r="O6" s="88">
        <v>22</v>
      </c>
      <c r="P6" s="89">
        <v>1</v>
      </c>
      <c r="Q6" s="90">
        <f>O6+P6</f>
        <v>23</v>
      </c>
      <c r="R6" s="80">
        <f>IFERROR(Q6/N6,"-")</f>
        <v>0.080701754385965</v>
      </c>
      <c r="S6" s="79">
        <v>0</v>
      </c>
      <c r="T6" s="79">
        <v>5</v>
      </c>
      <c r="U6" s="80">
        <f>IFERROR(T6/(Q6),"-")</f>
        <v>0.21739130434783</v>
      </c>
      <c r="V6" s="81">
        <f>IFERROR(K6/SUM(Q6:Q10),"-")</f>
        <v>9210.5263157895</v>
      </c>
      <c r="W6" s="82">
        <v>3</v>
      </c>
      <c r="X6" s="80">
        <f>IF(Q6=0,"-",W6/Q6)</f>
        <v>0.1304347826087</v>
      </c>
      <c r="Y6" s="181">
        <v>16000</v>
      </c>
      <c r="Z6" s="182">
        <f>IFERROR(Y6/Q6,"-")</f>
        <v>695.65217391304</v>
      </c>
      <c r="AA6" s="182">
        <f>IFERROR(Y6/W6,"-")</f>
        <v>5333.3333333333</v>
      </c>
      <c r="AB6" s="176">
        <f>SUM(Y6:Y10)-SUM(K6:K10)</f>
        <v>96500</v>
      </c>
      <c r="AC6" s="83">
        <f>SUM(Y6:Y10)/SUM(K6:K10)</f>
        <v>1.1378571428571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3</v>
      </c>
      <c r="AO6" s="98">
        <f>IF(Q6=0,"",IF(AN6=0,"",(AN6/Q6)))</f>
        <v>0.1304347826087</v>
      </c>
      <c r="AP6" s="97">
        <v>1</v>
      </c>
      <c r="AQ6" s="99">
        <f>IFERROR(AP6/AN6,"-")</f>
        <v>0.33333333333333</v>
      </c>
      <c r="AR6" s="100">
        <v>3000</v>
      </c>
      <c r="AS6" s="101">
        <f>IFERROR(AR6/AN6,"-")</f>
        <v>1000</v>
      </c>
      <c r="AT6" s="102">
        <v>1</v>
      </c>
      <c r="AU6" s="102"/>
      <c r="AV6" s="102"/>
      <c r="AW6" s="103">
        <v>4</v>
      </c>
      <c r="AX6" s="104">
        <f>IF(Q6=0,"",IF(AW6=0,"",(AW6/Q6)))</f>
        <v>0.17391304347826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7</v>
      </c>
      <c r="BG6" s="110">
        <f>IF(Q6=0,"",IF(BF6=0,"",(BF6/Q6)))</f>
        <v>0.30434782608696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8</v>
      </c>
      <c r="BP6" s="117">
        <f>IF(Q6=0,"",IF(BO6=0,"",(BO6/Q6)))</f>
        <v>0.34782608695652</v>
      </c>
      <c r="BQ6" s="118">
        <v>2</v>
      </c>
      <c r="BR6" s="119">
        <f>IFERROR(BQ6/BO6,"-")</f>
        <v>0.25</v>
      </c>
      <c r="BS6" s="120">
        <v>13000</v>
      </c>
      <c r="BT6" s="121">
        <f>IFERROR(BS6/BO6,"-")</f>
        <v>1625</v>
      </c>
      <c r="BU6" s="122">
        <v>2</v>
      </c>
      <c r="BV6" s="122"/>
      <c r="BW6" s="122"/>
      <c r="BX6" s="123">
        <v>1</v>
      </c>
      <c r="BY6" s="124">
        <f>IF(Q6=0,"",IF(BX6=0,"",(BX6/Q6)))</f>
        <v>0.043478260869565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3</v>
      </c>
      <c r="CQ6" s="138">
        <v>16000</v>
      </c>
      <c r="CR6" s="138">
        <v>10000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61</v>
      </c>
      <c r="H7" s="87" t="s">
        <v>66</v>
      </c>
      <c r="I7" s="87" t="s">
        <v>63</v>
      </c>
      <c r="J7" s="185" t="s">
        <v>64</v>
      </c>
      <c r="K7" s="176"/>
      <c r="L7" s="79">
        <v>34</v>
      </c>
      <c r="M7" s="79">
        <v>0</v>
      </c>
      <c r="N7" s="79">
        <v>173</v>
      </c>
      <c r="O7" s="88">
        <v>17</v>
      </c>
      <c r="P7" s="89">
        <v>1</v>
      </c>
      <c r="Q7" s="90">
        <f>O7+P7</f>
        <v>18</v>
      </c>
      <c r="R7" s="80">
        <f>IFERROR(Q7/N7,"-")</f>
        <v>0.10404624277457</v>
      </c>
      <c r="S7" s="79">
        <v>1</v>
      </c>
      <c r="T7" s="79">
        <v>6</v>
      </c>
      <c r="U7" s="80">
        <f>IFERROR(T7/(Q7),"-")</f>
        <v>0.33333333333333</v>
      </c>
      <c r="V7" s="81"/>
      <c r="W7" s="82">
        <v>3</v>
      </c>
      <c r="X7" s="80">
        <f>IF(Q7=0,"-",W7/Q7)</f>
        <v>0.16666666666667</v>
      </c>
      <c r="Y7" s="181">
        <v>28000</v>
      </c>
      <c r="Z7" s="182">
        <f>IFERROR(Y7/Q7,"-")</f>
        <v>1555.5555555556</v>
      </c>
      <c r="AA7" s="182">
        <f>IFERROR(Y7/W7,"-")</f>
        <v>9333.3333333333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1</v>
      </c>
      <c r="AO7" s="98">
        <f>IF(Q7=0,"",IF(AN7=0,"",(AN7/Q7)))</f>
        <v>0.055555555555556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1</v>
      </c>
      <c r="AX7" s="104">
        <f>IF(Q7=0,"",IF(AW7=0,"",(AW7/Q7)))</f>
        <v>0.055555555555556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6</v>
      </c>
      <c r="BG7" s="110">
        <f>IF(Q7=0,"",IF(BF7=0,"",(BF7/Q7)))</f>
        <v>0.33333333333333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3</v>
      </c>
      <c r="BP7" s="117">
        <f>IF(Q7=0,"",IF(BO7=0,"",(BO7/Q7)))</f>
        <v>0.16666666666667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7</v>
      </c>
      <c r="BY7" s="124">
        <f>IF(Q7=0,"",IF(BX7=0,"",(BX7/Q7)))</f>
        <v>0.38888888888889</v>
      </c>
      <c r="BZ7" s="125">
        <v>4</v>
      </c>
      <c r="CA7" s="126">
        <f>IFERROR(BZ7/BX7,"-")</f>
        <v>0.57142857142857</v>
      </c>
      <c r="CB7" s="127">
        <v>58000</v>
      </c>
      <c r="CC7" s="128">
        <f>IFERROR(CB7/BX7,"-")</f>
        <v>8285.7142857143</v>
      </c>
      <c r="CD7" s="129">
        <v>1</v>
      </c>
      <c r="CE7" s="129">
        <v>2</v>
      </c>
      <c r="CF7" s="129">
        <v>1</v>
      </c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3</v>
      </c>
      <c r="CQ7" s="138">
        <v>28000</v>
      </c>
      <c r="CR7" s="138">
        <v>30000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67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68</v>
      </c>
      <c r="I8" s="87" t="s">
        <v>63</v>
      </c>
      <c r="J8" s="185" t="s">
        <v>64</v>
      </c>
      <c r="K8" s="176"/>
      <c r="L8" s="79">
        <v>17</v>
      </c>
      <c r="M8" s="79">
        <v>0</v>
      </c>
      <c r="N8" s="79">
        <v>77</v>
      </c>
      <c r="O8" s="88">
        <v>8</v>
      </c>
      <c r="P8" s="89">
        <v>0</v>
      </c>
      <c r="Q8" s="90">
        <f>O8+P8</f>
        <v>8</v>
      </c>
      <c r="R8" s="80">
        <f>IFERROR(Q8/N8,"-")</f>
        <v>0.1038961038961</v>
      </c>
      <c r="S8" s="79">
        <v>1</v>
      </c>
      <c r="T8" s="79">
        <v>3</v>
      </c>
      <c r="U8" s="80">
        <f>IFERROR(T8/(Q8),"-")</f>
        <v>0.375</v>
      </c>
      <c r="V8" s="81"/>
      <c r="W8" s="82">
        <v>3</v>
      </c>
      <c r="X8" s="80">
        <f>IF(Q8=0,"-",W8/Q8)</f>
        <v>0.375</v>
      </c>
      <c r="Y8" s="181">
        <v>23000</v>
      </c>
      <c r="Z8" s="182">
        <f>IFERROR(Y8/Q8,"-")</f>
        <v>2875</v>
      </c>
      <c r="AA8" s="182">
        <f>IFERROR(Y8/W8,"-")</f>
        <v>7666.6666666667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2</v>
      </c>
      <c r="BG8" s="110">
        <f>IF(Q8=0,"",IF(BF8=0,"",(BF8/Q8)))</f>
        <v>0.25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4</v>
      </c>
      <c r="BP8" s="117">
        <f>IF(Q8=0,"",IF(BO8=0,"",(BO8/Q8)))</f>
        <v>0.5</v>
      </c>
      <c r="BQ8" s="118">
        <v>3</v>
      </c>
      <c r="BR8" s="119">
        <f>IFERROR(BQ8/BO8,"-")</f>
        <v>0.75</v>
      </c>
      <c r="BS8" s="120">
        <v>35000</v>
      </c>
      <c r="BT8" s="121">
        <f>IFERROR(BS8/BO8,"-")</f>
        <v>8750</v>
      </c>
      <c r="BU8" s="122"/>
      <c r="BV8" s="122">
        <v>1</v>
      </c>
      <c r="BW8" s="122">
        <v>2</v>
      </c>
      <c r="BX8" s="123">
        <v>2</v>
      </c>
      <c r="BY8" s="124">
        <f>IF(Q8=0,"",IF(BX8=0,"",(BX8/Q8)))</f>
        <v>0.25</v>
      </c>
      <c r="BZ8" s="125">
        <v>1</v>
      </c>
      <c r="CA8" s="126">
        <f>IFERROR(BZ8/BX8,"-")</f>
        <v>0.5</v>
      </c>
      <c r="CB8" s="127">
        <v>8000</v>
      </c>
      <c r="CC8" s="128">
        <f>IFERROR(CB8/BX8,"-")</f>
        <v>4000</v>
      </c>
      <c r="CD8" s="129"/>
      <c r="CE8" s="129">
        <v>1</v>
      </c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3</v>
      </c>
      <c r="CQ8" s="138">
        <v>23000</v>
      </c>
      <c r="CR8" s="138">
        <v>20000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69</v>
      </c>
      <c r="C9" s="184" t="s">
        <v>58</v>
      </c>
      <c r="D9" s="184"/>
      <c r="E9" s="184" t="s">
        <v>59</v>
      </c>
      <c r="F9" s="184" t="s">
        <v>60</v>
      </c>
      <c r="G9" s="184" t="s">
        <v>61</v>
      </c>
      <c r="H9" s="87" t="s">
        <v>70</v>
      </c>
      <c r="I9" s="87" t="s">
        <v>63</v>
      </c>
      <c r="J9" s="185" t="s">
        <v>64</v>
      </c>
      <c r="K9" s="176"/>
      <c r="L9" s="79">
        <v>8</v>
      </c>
      <c r="M9" s="79">
        <v>0</v>
      </c>
      <c r="N9" s="79">
        <v>48</v>
      </c>
      <c r="O9" s="88">
        <v>2</v>
      </c>
      <c r="P9" s="89">
        <v>0</v>
      </c>
      <c r="Q9" s="90">
        <f>O9+P9</f>
        <v>2</v>
      </c>
      <c r="R9" s="80">
        <f>IFERROR(Q9/N9,"-")</f>
        <v>0.041666666666667</v>
      </c>
      <c r="S9" s="79">
        <v>0</v>
      </c>
      <c r="T9" s="79">
        <v>1</v>
      </c>
      <c r="U9" s="80">
        <f>IFERROR(T9/(Q9),"-")</f>
        <v>0.5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>
        <v>1</v>
      </c>
      <c r="BP9" s="117">
        <f>IF(Q9=0,"",IF(BO9=0,"",(BO9/Q9)))</f>
        <v>0.5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1</v>
      </c>
      <c r="BY9" s="124">
        <f>IF(Q9=0,"",IF(BX9=0,"",(BX9/Q9)))</f>
        <v>0.5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71</v>
      </c>
      <c r="C10" s="184" t="s">
        <v>58</v>
      </c>
      <c r="D10" s="184"/>
      <c r="E10" s="184" t="s">
        <v>72</v>
      </c>
      <c r="F10" s="184" t="s">
        <v>72</v>
      </c>
      <c r="G10" s="184" t="s">
        <v>73</v>
      </c>
      <c r="H10" s="87" t="s">
        <v>74</v>
      </c>
      <c r="I10" s="87"/>
      <c r="J10" s="87"/>
      <c r="K10" s="176"/>
      <c r="L10" s="79">
        <v>147</v>
      </c>
      <c r="M10" s="79">
        <v>118</v>
      </c>
      <c r="N10" s="79">
        <v>57</v>
      </c>
      <c r="O10" s="88">
        <v>24</v>
      </c>
      <c r="P10" s="89">
        <v>1</v>
      </c>
      <c r="Q10" s="90">
        <f>O10+P10</f>
        <v>25</v>
      </c>
      <c r="R10" s="80">
        <f>IFERROR(Q10/N10,"-")</f>
        <v>0.43859649122807</v>
      </c>
      <c r="S10" s="79">
        <v>4</v>
      </c>
      <c r="T10" s="79">
        <v>3</v>
      </c>
      <c r="U10" s="80">
        <f>IFERROR(T10/(Q10),"-")</f>
        <v>0.12</v>
      </c>
      <c r="V10" s="81"/>
      <c r="W10" s="82">
        <v>6</v>
      </c>
      <c r="X10" s="80">
        <f>IF(Q10=0,"-",W10/Q10)</f>
        <v>0.24</v>
      </c>
      <c r="Y10" s="181">
        <v>729500</v>
      </c>
      <c r="Z10" s="182">
        <f>IFERROR(Y10/Q10,"-")</f>
        <v>29180</v>
      </c>
      <c r="AA10" s="182">
        <f>IFERROR(Y10/W10,"-")</f>
        <v>121583.33333333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>
        <v>1</v>
      </c>
      <c r="AX10" s="104">
        <f>IF(Q10=0,"",IF(AW10=0,"",(AW10/Q10)))</f>
        <v>0.04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9</v>
      </c>
      <c r="BG10" s="110">
        <f>IF(Q10=0,"",IF(BF10=0,"",(BF10/Q10)))</f>
        <v>0.36</v>
      </c>
      <c r="BH10" s="109">
        <v>3</v>
      </c>
      <c r="BI10" s="111">
        <f>IFERROR(BH10/BF10,"-")</f>
        <v>0.33333333333333</v>
      </c>
      <c r="BJ10" s="112">
        <v>471000</v>
      </c>
      <c r="BK10" s="113">
        <f>IFERROR(BJ10/BF10,"-")</f>
        <v>52333.333333333</v>
      </c>
      <c r="BL10" s="114"/>
      <c r="BM10" s="114">
        <v>1</v>
      </c>
      <c r="BN10" s="114">
        <v>2</v>
      </c>
      <c r="BO10" s="116">
        <v>10</v>
      </c>
      <c r="BP10" s="117">
        <f>IF(Q10=0,"",IF(BO10=0,"",(BO10/Q10)))</f>
        <v>0.4</v>
      </c>
      <c r="BQ10" s="118">
        <v>4</v>
      </c>
      <c r="BR10" s="119">
        <f>IFERROR(BQ10/BO10,"-")</f>
        <v>0.4</v>
      </c>
      <c r="BS10" s="120">
        <v>435500</v>
      </c>
      <c r="BT10" s="121">
        <f>IFERROR(BS10/BO10,"-")</f>
        <v>43550</v>
      </c>
      <c r="BU10" s="122">
        <v>2</v>
      </c>
      <c r="BV10" s="122"/>
      <c r="BW10" s="122">
        <v>2</v>
      </c>
      <c r="BX10" s="123">
        <v>4</v>
      </c>
      <c r="BY10" s="124">
        <f>IF(Q10=0,"",IF(BX10=0,"",(BX10/Q10)))</f>
        <v>0.16</v>
      </c>
      <c r="BZ10" s="125">
        <v>1</v>
      </c>
      <c r="CA10" s="126">
        <f>IFERROR(BZ10/BX10,"-")</f>
        <v>0.25</v>
      </c>
      <c r="CB10" s="127">
        <v>14000</v>
      </c>
      <c r="CC10" s="128">
        <f>IFERROR(CB10/BX10,"-")</f>
        <v>3500</v>
      </c>
      <c r="CD10" s="129"/>
      <c r="CE10" s="129"/>
      <c r="CF10" s="129">
        <v>1</v>
      </c>
      <c r="CG10" s="130">
        <v>1</v>
      </c>
      <c r="CH10" s="131">
        <f>IF(Q10=0,"",IF(CG10=0,"",(CG10/Q10)))</f>
        <v>0.04</v>
      </c>
      <c r="CI10" s="132">
        <v>1</v>
      </c>
      <c r="CJ10" s="133">
        <f>IFERROR(CI10/CG10,"-")</f>
        <v>1</v>
      </c>
      <c r="CK10" s="134">
        <v>65000</v>
      </c>
      <c r="CL10" s="135">
        <f>IFERROR(CK10/CG10,"-")</f>
        <v>65000</v>
      </c>
      <c r="CM10" s="136"/>
      <c r="CN10" s="136"/>
      <c r="CO10" s="136">
        <v>1</v>
      </c>
      <c r="CP10" s="137">
        <v>6</v>
      </c>
      <c r="CQ10" s="138">
        <v>729500</v>
      </c>
      <c r="CR10" s="138">
        <v>420000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>
        <f>AC11</f>
        <v>1.0075</v>
      </c>
      <c r="B11" s="184" t="s">
        <v>75</v>
      </c>
      <c r="C11" s="184" t="s">
        <v>58</v>
      </c>
      <c r="D11" s="184"/>
      <c r="E11" s="184" t="s">
        <v>59</v>
      </c>
      <c r="F11" s="184" t="s">
        <v>76</v>
      </c>
      <c r="G11" s="184" t="s">
        <v>61</v>
      </c>
      <c r="H11" s="87" t="s">
        <v>77</v>
      </c>
      <c r="I11" s="87" t="s">
        <v>63</v>
      </c>
      <c r="J11" s="185" t="s">
        <v>78</v>
      </c>
      <c r="K11" s="176">
        <v>400000</v>
      </c>
      <c r="L11" s="79">
        <v>47</v>
      </c>
      <c r="M11" s="79">
        <v>0</v>
      </c>
      <c r="N11" s="79">
        <v>314</v>
      </c>
      <c r="O11" s="88">
        <v>24</v>
      </c>
      <c r="P11" s="89">
        <v>0</v>
      </c>
      <c r="Q11" s="90">
        <f>O11+P11</f>
        <v>24</v>
      </c>
      <c r="R11" s="80">
        <f>IFERROR(Q11/N11,"-")</f>
        <v>0.076433121019108</v>
      </c>
      <c r="S11" s="79">
        <v>3</v>
      </c>
      <c r="T11" s="79">
        <v>5</v>
      </c>
      <c r="U11" s="80">
        <f>IFERROR(T11/(Q11),"-")</f>
        <v>0.20833333333333</v>
      </c>
      <c r="V11" s="81">
        <f>IFERROR(K11/SUM(Q11:Q12),"-")</f>
        <v>9523.8095238095</v>
      </c>
      <c r="W11" s="82">
        <v>5</v>
      </c>
      <c r="X11" s="80">
        <f>IF(Q11=0,"-",W11/Q11)</f>
        <v>0.20833333333333</v>
      </c>
      <c r="Y11" s="181">
        <v>393000</v>
      </c>
      <c r="Z11" s="182">
        <f>IFERROR(Y11/Q11,"-")</f>
        <v>16375</v>
      </c>
      <c r="AA11" s="182">
        <f>IFERROR(Y11/W11,"-")</f>
        <v>78600</v>
      </c>
      <c r="AB11" s="176">
        <f>SUM(Y11:Y12)-SUM(K11:K12)</f>
        <v>3000</v>
      </c>
      <c r="AC11" s="83">
        <f>SUM(Y11:Y12)/SUM(K11:K12)</f>
        <v>1.0075</v>
      </c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>
        <v>1</v>
      </c>
      <c r="AO11" s="98">
        <f>IF(Q11=0,"",IF(AN11=0,"",(AN11/Q11)))</f>
        <v>0.041666666666667</v>
      </c>
      <c r="AP11" s="97"/>
      <c r="AQ11" s="99">
        <f>IFERROR(AP11/AN11,"-")</f>
        <v>0</v>
      </c>
      <c r="AR11" s="100"/>
      <c r="AS11" s="101">
        <f>IFERROR(AR11/AN11,"-")</f>
        <v>0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11</v>
      </c>
      <c r="BG11" s="110">
        <f>IF(Q11=0,"",IF(BF11=0,"",(BF11/Q11)))</f>
        <v>0.45833333333333</v>
      </c>
      <c r="BH11" s="109">
        <v>2</v>
      </c>
      <c r="BI11" s="111">
        <f>IFERROR(BH11/BF11,"-")</f>
        <v>0.18181818181818</v>
      </c>
      <c r="BJ11" s="112">
        <v>23000</v>
      </c>
      <c r="BK11" s="113">
        <f>IFERROR(BJ11/BF11,"-")</f>
        <v>2090.9090909091</v>
      </c>
      <c r="BL11" s="114">
        <v>1</v>
      </c>
      <c r="BM11" s="114"/>
      <c r="BN11" s="114">
        <v>1</v>
      </c>
      <c r="BO11" s="116">
        <v>9</v>
      </c>
      <c r="BP11" s="117">
        <f>IF(Q11=0,"",IF(BO11=0,"",(BO11/Q11)))</f>
        <v>0.375</v>
      </c>
      <c r="BQ11" s="118">
        <v>2</v>
      </c>
      <c r="BR11" s="119">
        <f>IFERROR(BQ11/BO11,"-")</f>
        <v>0.22222222222222</v>
      </c>
      <c r="BS11" s="120">
        <v>15000</v>
      </c>
      <c r="BT11" s="121">
        <f>IFERROR(BS11/BO11,"-")</f>
        <v>1666.6666666667</v>
      </c>
      <c r="BU11" s="122">
        <v>2</v>
      </c>
      <c r="BV11" s="122"/>
      <c r="BW11" s="122"/>
      <c r="BX11" s="123">
        <v>3</v>
      </c>
      <c r="BY11" s="124">
        <f>IF(Q11=0,"",IF(BX11=0,"",(BX11/Q11)))</f>
        <v>0.125</v>
      </c>
      <c r="BZ11" s="125">
        <v>2</v>
      </c>
      <c r="CA11" s="126">
        <f>IFERROR(BZ11/BX11,"-")</f>
        <v>0.66666666666667</v>
      </c>
      <c r="CB11" s="127">
        <v>355000</v>
      </c>
      <c r="CC11" s="128">
        <f>IFERROR(CB11/BX11,"-")</f>
        <v>118333.33333333</v>
      </c>
      <c r="CD11" s="129"/>
      <c r="CE11" s="129"/>
      <c r="CF11" s="129">
        <v>2</v>
      </c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5</v>
      </c>
      <c r="CQ11" s="138">
        <v>393000</v>
      </c>
      <c r="CR11" s="138">
        <v>340000</v>
      </c>
      <c r="CS11" s="138"/>
      <c r="CT11" s="139" t="str">
        <f>IF(AND(CR11=0,CS11=0),"",IF(AND(CR11&lt;=100000,CS11&lt;=100000),"",IF(CR11/CQ11&gt;0.7,"男高",IF(CS11/CQ11&gt;0.7,"女高",""))))</f>
        <v>男高</v>
      </c>
    </row>
    <row r="12" spans="1:99">
      <c r="A12" s="78"/>
      <c r="B12" s="184" t="s">
        <v>79</v>
      </c>
      <c r="C12" s="184" t="s">
        <v>58</v>
      </c>
      <c r="D12" s="184"/>
      <c r="E12" s="184" t="s">
        <v>59</v>
      </c>
      <c r="F12" s="184" t="s">
        <v>76</v>
      </c>
      <c r="G12" s="184" t="s">
        <v>73</v>
      </c>
      <c r="H12" s="87"/>
      <c r="I12" s="87"/>
      <c r="J12" s="87"/>
      <c r="K12" s="176"/>
      <c r="L12" s="79">
        <v>87</v>
      </c>
      <c r="M12" s="79">
        <v>65</v>
      </c>
      <c r="N12" s="79">
        <v>28</v>
      </c>
      <c r="O12" s="88">
        <v>18</v>
      </c>
      <c r="P12" s="89">
        <v>0</v>
      </c>
      <c r="Q12" s="90">
        <f>O12+P12</f>
        <v>18</v>
      </c>
      <c r="R12" s="80">
        <f>IFERROR(Q12/N12,"-")</f>
        <v>0.64285714285714</v>
      </c>
      <c r="S12" s="79">
        <v>1</v>
      </c>
      <c r="T12" s="79">
        <v>2</v>
      </c>
      <c r="U12" s="80">
        <f>IFERROR(T12/(Q12),"-")</f>
        <v>0.11111111111111</v>
      </c>
      <c r="V12" s="81"/>
      <c r="W12" s="82">
        <v>1</v>
      </c>
      <c r="X12" s="80">
        <f>IF(Q12=0,"-",W12/Q12)</f>
        <v>0.055555555555556</v>
      </c>
      <c r="Y12" s="181">
        <v>10000</v>
      </c>
      <c r="Z12" s="182">
        <f>IFERROR(Y12/Q12,"-")</f>
        <v>555.55555555556</v>
      </c>
      <c r="AA12" s="182">
        <f>IFERROR(Y12/W12,"-")</f>
        <v>10000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4</v>
      </c>
      <c r="BG12" s="110">
        <f>IF(Q12=0,"",IF(BF12=0,"",(BF12/Q12)))</f>
        <v>0.22222222222222</v>
      </c>
      <c r="BH12" s="109">
        <v>1</v>
      </c>
      <c r="BI12" s="111">
        <f>IFERROR(BH12/BF12,"-")</f>
        <v>0.25</v>
      </c>
      <c r="BJ12" s="112">
        <v>20000</v>
      </c>
      <c r="BK12" s="113">
        <f>IFERROR(BJ12/BF12,"-")</f>
        <v>5000</v>
      </c>
      <c r="BL12" s="114"/>
      <c r="BM12" s="114"/>
      <c r="BN12" s="114">
        <v>1</v>
      </c>
      <c r="BO12" s="116">
        <v>8</v>
      </c>
      <c r="BP12" s="117">
        <f>IF(Q12=0,"",IF(BO12=0,"",(BO12/Q12)))</f>
        <v>0.44444444444444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>
        <v>5</v>
      </c>
      <c r="BY12" s="124">
        <f>IF(Q12=0,"",IF(BX12=0,"",(BX12/Q12)))</f>
        <v>0.27777777777778</v>
      </c>
      <c r="BZ12" s="125">
        <v>2</v>
      </c>
      <c r="CA12" s="126">
        <f>IFERROR(BZ12/BX12,"-")</f>
        <v>0.4</v>
      </c>
      <c r="CB12" s="127">
        <v>28000</v>
      </c>
      <c r="CC12" s="128">
        <f>IFERROR(CB12/BX12,"-")</f>
        <v>5600</v>
      </c>
      <c r="CD12" s="129"/>
      <c r="CE12" s="129">
        <v>1</v>
      </c>
      <c r="CF12" s="129">
        <v>1</v>
      </c>
      <c r="CG12" s="130">
        <v>1</v>
      </c>
      <c r="CH12" s="131">
        <f>IF(Q12=0,"",IF(CG12=0,"",(CG12/Q12)))</f>
        <v>0.055555555555556</v>
      </c>
      <c r="CI12" s="132"/>
      <c r="CJ12" s="133">
        <f>IFERROR(CI12/CG12,"-")</f>
        <v>0</v>
      </c>
      <c r="CK12" s="134"/>
      <c r="CL12" s="135">
        <f>IFERROR(CK12/CG12,"-")</f>
        <v>0</v>
      </c>
      <c r="CM12" s="136"/>
      <c r="CN12" s="136"/>
      <c r="CO12" s="136"/>
      <c r="CP12" s="137">
        <v>1</v>
      </c>
      <c r="CQ12" s="138">
        <v>10000</v>
      </c>
      <c r="CR12" s="138">
        <v>20000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>
        <f>AC13</f>
        <v>0.26428571428571</v>
      </c>
      <c r="B13" s="184" t="s">
        <v>80</v>
      </c>
      <c r="C13" s="184" t="s">
        <v>58</v>
      </c>
      <c r="D13" s="184"/>
      <c r="E13" s="184" t="s">
        <v>59</v>
      </c>
      <c r="F13" s="184" t="s">
        <v>60</v>
      </c>
      <c r="G13" s="184" t="s">
        <v>61</v>
      </c>
      <c r="H13" s="87" t="s">
        <v>81</v>
      </c>
      <c r="I13" s="87" t="s">
        <v>82</v>
      </c>
      <c r="J13" s="87"/>
      <c r="K13" s="176">
        <v>280000</v>
      </c>
      <c r="L13" s="79">
        <v>36</v>
      </c>
      <c r="M13" s="79">
        <v>0</v>
      </c>
      <c r="N13" s="79">
        <v>105</v>
      </c>
      <c r="O13" s="88">
        <v>10</v>
      </c>
      <c r="P13" s="89">
        <v>0</v>
      </c>
      <c r="Q13" s="90">
        <f>O13+P13</f>
        <v>10</v>
      </c>
      <c r="R13" s="80">
        <f>IFERROR(Q13/N13,"-")</f>
        <v>0.095238095238095</v>
      </c>
      <c r="S13" s="79">
        <v>0</v>
      </c>
      <c r="T13" s="79">
        <v>2</v>
      </c>
      <c r="U13" s="80">
        <f>IFERROR(T13/(Q13),"-")</f>
        <v>0.2</v>
      </c>
      <c r="V13" s="81">
        <f>IFERROR(K13/SUM(Q13:Q17),"-")</f>
        <v>6222.2222222222</v>
      </c>
      <c r="W13" s="82">
        <v>0</v>
      </c>
      <c r="X13" s="80">
        <f>IF(Q13=0,"-",W13/Q13)</f>
        <v>0</v>
      </c>
      <c r="Y13" s="181">
        <v>0</v>
      </c>
      <c r="Z13" s="182">
        <f>IFERROR(Y13/Q13,"-")</f>
        <v>0</v>
      </c>
      <c r="AA13" s="182" t="str">
        <f>IFERROR(Y13/W13,"-")</f>
        <v>-</v>
      </c>
      <c r="AB13" s="176">
        <f>SUM(Y13:Y17)-SUM(K13:K17)</f>
        <v>-206000</v>
      </c>
      <c r="AC13" s="83">
        <f>SUM(Y13:Y17)/SUM(K13:K17)</f>
        <v>0.26428571428571</v>
      </c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>
        <v>1</v>
      </c>
      <c r="AX13" s="104">
        <f>IF(Q13=0,"",IF(AW13=0,"",(AW13/Q13)))</f>
        <v>0.1</v>
      </c>
      <c r="AY13" s="103"/>
      <c r="AZ13" s="105">
        <f>IFERROR(AY13/AW13,"-")</f>
        <v>0</v>
      </c>
      <c r="BA13" s="106"/>
      <c r="BB13" s="107">
        <f>IFERROR(BA13/AW13,"-")</f>
        <v>0</v>
      </c>
      <c r="BC13" s="108"/>
      <c r="BD13" s="108"/>
      <c r="BE13" s="108"/>
      <c r="BF13" s="109">
        <v>4</v>
      </c>
      <c r="BG13" s="110">
        <f>IF(Q13=0,"",IF(BF13=0,"",(BF13/Q13)))</f>
        <v>0.4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>
        <v>1</v>
      </c>
      <c r="BP13" s="117">
        <f>IF(Q13=0,"",IF(BO13=0,"",(BO13/Q13)))</f>
        <v>0.1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>
        <v>4</v>
      </c>
      <c r="BY13" s="124">
        <f>IF(Q13=0,"",IF(BX13=0,"",(BX13/Q13)))</f>
        <v>0.4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83</v>
      </c>
      <c r="C14" s="184" t="s">
        <v>58</v>
      </c>
      <c r="D14" s="184"/>
      <c r="E14" s="184" t="s">
        <v>84</v>
      </c>
      <c r="F14" s="184" t="s">
        <v>85</v>
      </c>
      <c r="G14" s="184" t="s">
        <v>61</v>
      </c>
      <c r="H14" s="87" t="s">
        <v>81</v>
      </c>
      <c r="I14" s="87" t="s">
        <v>82</v>
      </c>
      <c r="J14" s="87"/>
      <c r="K14" s="176"/>
      <c r="L14" s="79">
        <v>6</v>
      </c>
      <c r="M14" s="79">
        <v>0</v>
      </c>
      <c r="N14" s="79">
        <v>50</v>
      </c>
      <c r="O14" s="88">
        <v>2</v>
      </c>
      <c r="P14" s="89">
        <v>0</v>
      </c>
      <c r="Q14" s="90">
        <f>O14+P14</f>
        <v>2</v>
      </c>
      <c r="R14" s="80">
        <f>IFERROR(Q14/N14,"-")</f>
        <v>0.04</v>
      </c>
      <c r="S14" s="79">
        <v>1</v>
      </c>
      <c r="T14" s="79">
        <v>0</v>
      </c>
      <c r="U14" s="80">
        <f>IFERROR(T14/(Q14),"-")</f>
        <v>0</v>
      </c>
      <c r="V14" s="81"/>
      <c r="W14" s="82">
        <v>2</v>
      </c>
      <c r="X14" s="80">
        <f>IF(Q14=0,"-",W14/Q14)</f>
        <v>1</v>
      </c>
      <c r="Y14" s="181">
        <v>6000</v>
      </c>
      <c r="Z14" s="182">
        <f>IFERROR(Y14/Q14,"-")</f>
        <v>3000</v>
      </c>
      <c r="AA14" s="182">
        <f>IFERROR(Y14/W14,"-")</f>
        <v>3000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>
        <v>1</v>
      </c>
      <c r="BP14" s="117">
        <f>IF(Q14=0,"",IF(BO14=0,"",(BO14/Q14)))</f>
        <v>0.5</v>
      </c>
      <c r="BQ14" s="118">
        <v>1</v>
      </c>
      <c r="BR14" s="119">
        <f>IFERROR(BQ14/BO14,"-")</f>
        <v>1</v>
      </c>
      <c r="BS14" s="120">
        <v>3000</v>
      </c>
      <c r="BT14" s="121">
        <f>IFERROR(BS14/BO14,"-")</f>
        <v>3000</v>
      </c>
      <c r="BU14" s="122">
        <v>1</v>
      </c>
      <c r="BV14" s="122"/>
      <c r="BW14" s="122"/>
      <c r="BX14" s="123">
        <v>1</v>
      </c>
      <c r="BY14" s="124">
        <f>IF(Q14=0,"",IF(BX14=0,"",(BX14/Q14)))</f>
        <v>0.5</v>
      </c>
      <c r="BZ14" s="125">
        <v>1</v>
      </c>
      <c r="CA14" s="126">
        <f>IFERROR(BZ14/BX14,"-")</f>
        <v>1</v>
      </c>
      <c r="CB14" s="127">
        <v>3000</v>
      </c>
      <c r="CC14" s="128">
        <f>IFERROR(CB14/BX14,"-")</f>
        <v>3000</v>
      </c>
      <c r="CD14" s="129">
        <v>1</v>
      </c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2</v>
      </c>
      <c r="CQ14" s="138">
        <v>6000</v>
      </c>
      <c r="CR14" s="138">
        <v>3000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86</v>
      </c>
      <c r="C15" s="184" t="s">
        <v>58</v>
      </c>
      <c r="D15" s="184"/>
      <c r="E15" s="184" t="s">
        <v>87</v>
      </c>
      <c r="F15" s="184" t="s">
        <v>88</v>
      </c>
      <c r="G15" s="184" t="s">
        <v>61</v>
      </c>
      <c r="H15" s="87" t="s">
        <v>81</v>
      </c>
      <c r="I15" s="87" t="s">
        <v>82</v>
      </c>
      <c r="J15" s="87"/>
      <c r="K15" s="176"/>
      <c r="L15" s="79">
        <v>13</v>
      </c>
      <c r="M15" s="79">
        <v>0</v>
      </c>
      <c r="N15" s="79">
        <v>66</v>
      </c>
      <c r="O15" s="88">
        <v>4</v>
      </c>
      <c r="P15" s="89">
        <v>0</v>
      </c>
      <c r="Q15" s="90">
        <f>O15+P15</f>
        <v>4</v>
      </c>
      <c r="R15" s="80">
        <f>IFERROR(Q15/N15,"-")</f>
        <v>0.060606060606061</v>
      </c>
      <c r="S15" s="79">
        <v>0</v>
      </c>
      <c r="T15" s="79">
        <v>1</v>
      </c>
      <c r="U15" s="80">
        <f>IFERROR(T15/(Q15),"-")</f>
        <v>0.25</v>
      </c>
      <c r="V15" s="81"/>
      <c r="W15" s="82">
        <v>1</v>
      </c>
      <c r="X15" s="80">
        <f>IF(Q15=0,"-",W15/Q15)</f>
        <v>0.25</v>
      </c>
      <c r="Y15" s="181">
        <v>3000</v>
      </c>
      <c r="Z15" s="182">
        <f>IFERROR(Y15/Q15,"-")</f>
        <v>750</v>
      </c>
      <c r="AA15" s="182">
        <f>IFERROR(Y15/W15,"-")</f>
        <v>3000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1</v>
      </c>
      <c r="BG15" s="110">
        <f>IF(Q15=0,"",IF(BF15=0,"",(BF15/Q15)))</f>
        <v>0.25</v>
      </c>
      <c r="BH15" s="109">
        <v>1</v>
      </c>
      <c r="BI15" s="111">
        <f>IFERROR(BH15/BF15,"-")</f>
        <v>1</v>
      </c>
      <c r="BJ15" s="112">
        <v>3000</v>
      </c>
      <c r="BK15" s="113">
        <f>IFERROR(BJ15/BF15,"-")</f>
        <v>3000</v>
      </c>
      <c r="BL15" s="114">
        <v>1</v>
      </c>
      <c r="BM15" s="114"/>
      <c r="BN15" s="114"/>
      <c r="BO15" s="116">
        <v>2</v>
      </c>
      <c r="BP15" s="117">
        <f>IF(Q15=0,"",IF(BO15=0,"",(BO15/Q15)))</f>
        <v>0.5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/>
      <c r="BY15" s="124">
        <f>IF(Q15=0,"",IF(BX15=0,"",(BX15/Q15)))</f>
        <v>0</v>
      </c>
      <c r="BZ15" s="125"/>
      <c r="CA15" s="126" t="str">
        <f>IFERROR(BZ15/BX15,"-")</f>
        <v>-</v>
      </c>
      <c r="CB15" s="127"/>
      <c r="CC15" s="128" t="str">
        <f>IFERROR(CB15/BX15,"-")</f>
        <v>-</v>
      </c>
      <c r="CD15" s="129"/>
      <c r="CE15" s="129"/>
      <c r="CF15" s="129"/>
      <c r="CG15" s="130">
        <v>1</v>
      </c>
      <c r="CH15" s="131">
        <f>IF(Q15=0,"",IF(CG15=0,"",(CG15/Q15)))</f>
        <v>0.25</v>
      </c>
      <c r="CI15" s="132"/>
      <c r="CJ15" s="133">
        <f>IFERROR(CI15/CG15,"-")</f>
        <v>0</v>
      </c>
      <c r="CK15" s="134"/>
      <c r="CL15" s="135">
        <f>IFERROR(CK15/CG15,"-")</f>
        <v>0</v>
      </c>
      <c r="CM15" s="136"/>
      <c r="CN15" s="136"/>
      <c r="CO15" s="136"/>
      <c r="CP15" s="137">
        <v>1</v>
      </c>
      <c r="CQ15" s="138">
        <v>3000</v>
      </c>
      <c r="CR15" s="138">
        <v>3000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89</v>
      </c>
      <c r="C16" s="184" t="s">
        <v>58</v>
      </c>
      <c r="D16" s="184"/>
      <c r="E16" s="184" t="s">
        <v>90</v>
      </c>
      <c r="F16" s="184" t="s">
        <v>91</v>
      </c>
      <c r="G16" s="184" t="s">
        <v>61</v>
      </c>
      <c r="H16" s="87" t="s">
        <v>81</v>
      </c>
      <c r="I16" s="87" t="s">
        <v>82</v>
      </c>
      <c r="J16" s="87"/>
      <c r="K16" s="176"/>
      <c r="L16" s="79">
        <v>8</v>
      </c>
      <c r="M16" s="79">
        <v>0</v>
      </c>
      <c r="N16" s="79">
        <v>41</v>
      </c>
      <c r="O16" s="88">
        <v>5</v>
      </c>
      <c r="P16" s="89">
        <v>0</v>
      </c>
      <c r="Q16" s="90">
        <f>O16+P16</f>
        <v>5</v>
      </c>
      <c r="R16" s="80">
        <f>IFERROR(Q16/N16,"-")</f>
        <v>0.1219512195122</v>
      </c>
      <c r="S16" s="79">
        <v>0</v>
      </c>
      <c r="T16" s="79">
        <v>1</v>
      </c>
      <c r="U16" s="80">
        <f>IFERROR(T16/(Q16),"-")</f>
        <v>0.2</v>
      </c>
      <c r="V16" s="81"/>
      <c r="W16" s="82">
        <v>1</v>
      </c>
      <c r="X16" s="80">
        <f>IF(Q16=0,"-",W16/Q16)</f>
        <v>0.2</v>
      </c>
      <c r="Y16" s="181">
        <v>17000</v>
      </c>
      <c r="Z16" s="182">
        <f>IFERROR(Y16/Q16,"-")</f>
        <v>3400</v>
      </c>
      <c r="AA16" s="182">
        <f>IFERROR(Y16/W16,"-")</f>
        <v>17000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1</v>
      </c>
      <c r="BG16" s="110">
        <f>IF(Q16=0,"",IF(BF16=0,"",(BF16/Q16)))</f>
        <v>0.2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3</v>
      </c>
      <c r="BP16" s="117">
        <f>IF(Q16=0,"",IF(BO16=0,"",(BO16/Q16)))</f>
        <v>0.6</v>
      </c>
      <c r="BQ16" s="118"/>
      <c r="BR16" s="119">
        <f>IFERROR(BQ16/BO16,"-")</f>
        <v>0</v>
      </c>
      <c r="BS16" s="120"/>
      <c r="BT16" s="121">
        <f>IFERROR(BS16/BO16,"-")</f>
        <v>0</v>
      </c>
      <c r="BU16" s="122"/>
      <c r="BV16" s="122"/>
      <c r="BW16" s="122"/>
      <c r="BX16" s="123">
        <v>1</v>
      </c>
      <c r="BY16" s="124">
        <f>IF(Q16=0,"",IF(BX16=0,"",(BX16/Q16)))</f>
        <v>0.2</v>
      </c>
      <c r="BZ16" s="125">
        <v>1</v>
      </c>
      <c r="CA16" s="126">
        <f>IFERROR(BZ16/BX16,"-")</f>
        <v>1</v>
      </c>
      <c r="CB16" s="127">
        <v>17000</v>
      </c>
      <c r="CC16" s="128">
        <f>IFERROR(CB16/BX16,"-")</f>
        <v>17000</v>
      </c>
      <c r="CD16" s="129"/>
      <c r="CE16" s="129"/>
      <c r="CF16" s="129">
        <v>1</v>
      </c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1</v>
      </c>
      <c r="CQ16" s="138">
        <v>17000</v>
      </c>
      <c r="CR16" s="138">
        <v>17000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92</v>
      </c>
      <c r="C17" s="184" t="s">
        <v>58</v>
      </c>
      <c r="D17" s="184"/>
      <c r="E17" s="184" t="s">
        <v>72</v>
      </c>
      <c r="F17" s="184" t="s">
        <v>72</v>
      </c>
      <c r="G17" s="184" t="s">
        <v>73</v>
      </c>
      <c r="H17" s="87" t="s">
        <v>74</v>
      </c>
      <c r="I17" s="87"/>
      <c r="J17" s="87"/>
      <c r="K17" s="176"/>
      <c r="L17" s="79">
        <v>131</v>
      </c>
      <c r="M17" s="79">
        <v>75</v>
      </c>
      <c r="N17" s="79">
        <v>43</v>
      </c>
      <c r="O17" s="88">
        <v>24</v>
      </c>
      <c r="P17" s="89">
        <v>0</v>
      </c>
      <c r="Q17" s="90">
        <f>O17+P17</f>
        <v>24</v>
      </c>
      <c r="R17" s="80">
        <f>IFERROR(Q17/N17,"-")</f>
        <v>0.55813953488372</v>
      </c>
      <c r="S17" s="79">
        <v>1</v>
      </c>
      <c r="T17" s="79">
        <v>2</v>
      </c>
      <c r="U17" s="80">
        <f>IFERROR(T17/(Q17),"-")</f>
        <v>0.083333333333333</v>
      </c>
      <c r="V17" s="81"/>
      <c r="W17" s="82">
        <v>4</v>
      </c>
      <c r="X17" s="80">
        <f>IF(Q17=0,"-",W17/Q17)</f>
        <v>0.16666666666667</v>
      </c>
      <c r="Y17" s="181">
        <v>48000</v>
      </c>
      <c r="Z17" s="182">
        <f>IFERROR(Y17/Q17,"-")</f>
        <v>2000</v>
      </c>
      <c r="AA17" s="182">
        <f>IFERROR(Y17/W17,"-")</f>
        <v>12000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>
        <v>1</v>
      </c>
      <c r="AO17" s="98">
        <f>IF(Q17=0,"",IF(AN17=0,"",(AN17/Q17)))</f>
        <v>0.041666666666667</v>
      </c>
      <c r="AP17" s="97"/>
      <c r="AQ17" s="99">
        <f>IFERROR(AP17/AN17,"-")</f>
        <v>0</v>
      </c>
      <c r="AR17" s="100"/>
      <c r="AS17" s="101">
        <f>IFERROR(AR17/AN17,"-")</f>
        <v>0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>
        <v>1</v>
      </c>
      <c r="BG17" s="110">
        <f>IF(Q17=0,"",IF(BF17=0,"",(BF17/Q17)))</f>
        <v>0.041666666666667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10</v>
      </c>
      <c r="BP17" s="117">
        <f>IF(Q17=0,"",IF(BO17=0,"",(BO17/Q17)))</f>
        <v>0.41666666666667</v>
      </c>
      <c r="BQ17" s="118">
        <v>2</v>
      </c>
      <c r="BR17" s="119">
        <f>IFERROR(BQ17/BO17,"-")</f>
        <v>0.2</v>
      </c>
      <c r="BS17" s="120">
        <v>13000</v>
      </c>
      <c r="BT17" s="121">
        <f>IFERROR(BS17/BO17,"-")</f>
        <v>1300</v>
      </c>
      <c r="BU17" s="122">
        <v>1</v>
      </c>
      <c r="BV17" s="122">
        <v>1</v>
      </c>
      <c r="BW17" s="122"/>
      <c r="BX17" s="123">
        <v>9</v>
      </c>
      <c r="BY17" s="124">
        <f>IF(Q17=0,"",IF(BX17=0,"",(BX17/Q17)))</f>
        <v>0.375</v>
      </c>
      <c r="BZ17" s="125">
        <v>2</v>
      </c>
      <c r="CA17" s="126">
        <f>IFERROR(BZ17/BX17,"-")</f>
        <v>0.22222222222222</v>
      </c>
      <c r="CB17" s="127">
        <v>96000</v>
      </c>
      <c r="CC17" s="128">
        <f>IFERROR(CB17/BX17,"-")</f>
        <v>10666.666666667</v>
      </c>
      <c r="CD17" s="129">
        <v>1</v>
      </c>
      <c r="CE17" s="129"/>
      <c r="CF17" s="129">
        <v>1</v>
      </c>
      <c r="CG17" s="130">
        <v>3</v>
      </c>
      <c r="CH17" s="131">
        <f>IF(Q17=0,"",IF(CG17=0,"",(CG17/Q17)))</f>
        <v>0.125</v>
      </c>
      <c r="CI17" s="132">
        <v>1</v>
      </c>
      <c r="CJ17" s="133">
        <f>IFERROR(CI17/CG17,"-")</f>
        <v>0.33333333333333</v>
      </c>
      <c r="CK17" s="134">
        <v>25000</v>
      </c>
      <c r="CL17" s="135">
        <f>IFERROR(CK17/CG17,"-")</f>
        <v>8333.3333333333</v>
      </c>
      <c r="CM17" s="136"/>
      <c r="CN17" s="136"/>
      <c r="CO17" s="136">
        <v>1</v>
      </c>
      <c r="CP17" s="137">
        <v>4</v>
      </c>
      <c r="CQ17" s="138">
        <v>48000</v>
      </c>
      <c r="CR17" s="138">
        <v>86000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>
        <f>AC18</f>
        <v>3.7226666666667</v>
      </c>
      <c r="B18" s="184" t="s">
        <v>93</v>
      </c>
      <c r="C18" s="184" t="s">
        <v>58</v>
      </c>
      <c r="D18" s="184"/>
      <c r="E18" s="184" t="s">
        <v>94</v>
      </c>
      <c r="F18" s="184" t="s">
        <v>95</v>
      </c>
      <c r="G18" s="184" t="s">
        <v>61</v>
      </c>
      <c r="H18" s="87" t="s">
        <v>96</v>
      </c>
      <c r="I18" s="87" t="s">
        <v>97</v>
      </c>
      <c r="J18" s="87" t="s">
        <v>98</v>
      </c>
      <c r="K18" s="176">
        <v>375000</v>
      </c>
      <c r="L18" s="79">
        <v>17</v>
      </c>
      <c r="M18" s="79">
        <v>0</v>
      </c>
      <c r="N18" s="79">
        <v>61</v>
      </c>
      <c r="O18" s="88">
        <v>5</v>
      </c>
      <c r="P18" s="89">
        <v>0</v>
      </c>
      <c r="Q18" s="90">
        <f>O18+P18</f>
        <v>5</v>
      </c>
      <c r="R18" s="80">
        <f>IFERROR(Q18/N18,"-")</f>
        <v>0.081967213114754</v>
      </c>
      <c r="S18" s="79">
        <v>0</v>
      </c>
      <c r="T18" s="79">
        <v>1</v>
      </c>
      <c r="U18" s="80">
        <f>IFERROR(T18/(Q18),"-")</f>
        <v>0.2</v>
      </c>
      <c r="V18" s="81">
        <f>IFERROR(K18/SUM(Q18:Q25),"-")</f>
        <v>9375</v>
      </c>
      <c r="W18" s="82">
        <v>0</v>
      </c>
      <c r="X18" s="80">
        <f>IF(Q18=0,"-",W18/Q18)</f>
        <v>0</v>
      </c>
      <c r="Y18" s="181">
        <v>0</v>
      </c>
      <c r="Z18" s="182">
        <f>IFERROR(Y18/Q18,"-")</f>
        <v>0</v>
      </c>
      <c r="AA18" s="182" t="str">
        <f>IFERROR(Y18/W18,"-")</f>
        <v>-</v>
      </c>
      <c r="AB18" s="176">
        <f>SUM(Y18:Y25)-SUM(K18:K25)</f>
        <v>1021000</v>
      </c>
      <c r="AC18" s="83">
        <f>SUM(Y18:Y25)/SUM(K18:K25)</f>
        <v>3.7226666666667</v>
      </c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>
        <v>2</v>
      </c>
      <c r="BG18" s="110">
        <f>IF(Q18=0,"",IF(BF18=0,"",(BF18/Q18)))</f>
        <v>0.4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>
        <v>1</v>
      </c>
      <c r="BP18" s="117">
        <f>IF(Q18=0,"",IF(BO18=0,"",(BO18/Q18)))</f>
        <v>0.2</v>
      </c>
      <c r="BQ18" s="118"/>
      <c r="BR18" s="119">
        <f>IFERROR(BQ18/BO18,"-")</f>
        <v>0</v>
      </c>
      <c r="BS18" s="120"/>
      <c r="BT18" s="121">
        <f>IFERROR(BS18/BO18,"-")</f>
        <v>0</v>
      </c>
      <c r="BU18" s="122"/>
      <c r="BV18" s="122"/>
      <c r="BW18" s="122"/>
      <c r="BX18" s="123">
        <v>1</v>
      </c>
      <c r="BY18" s="124">
        <f>IF(Q18=0,"",IF(BX18=0,"",(BX18/Q18)))</f>
        <v>0.2</v>
      </c>
      <c r="BZ18" s="125"/>
      <c r="CA18" s="126">
        <f>IFERROR(BZ18/BX18,"-")</f>
        <v>0</v>
      </c>
      <c r="CB18" s="127"/>
      <c r="CC18" s="128">
        <f>IFERROR(CB18/BX18,"-")</f>
        <v>0</v>
      </c>
      <c r="CD18" s="129"/>
      <c r="CE18" s="129"/>
      <c r="CF18" s="129"/>
      <c r="CG18" s="130">
        <v>1</v>
      </c>
      <c r="CH18" s="131">
        <f>IF(Q18=0,"",IF(CG18=0,"",(CG18/Q18)))</f>
        <v>0.2</v>
      </c>
      <c r="CI18" s="132"/>
      <c r="CJ18" s="133">
        <f>IFERROR(CI18/CG18,"-")</f>
        <v>0</v>
      </c>
      <c r="CK18" s="134"/>
      <c r="CL18" s="135">
        <f>IFERROR(CK18/CG18,"-")</f>
        <v>0</v>
      </c>
      <c r="CM18" s="136"/>
      <c r="CN18" s="136"/>
      <c r="CO18" s="136"/>
      <c r="CP18" s="137">
        <v>0</v>
      </c>
      <c r="CQ18" s="138">
        <v>0</v>
      </c>
      <c r="CR18" s="138"/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99</v>
      </c>
      <c r="C19" s="184" t="s">
        <v>58</v>
      </c>
      <c r="D19" s="184"/>
      <c r="E19" s="184" t="s">
        <v>100</v>
      </c>
      <c r="F19" s="184" t="s">
        <v>101</v>
      </c>
      <c r="G19" s="184" t="s">
        <v>61</v>
      </c>
      <c r="H19" s="87"/>
      <c r="I19" s="87" t="s">
        <v>97</v>
      </c>
      <c r="J19" s="87" t="s">
        <v>102</v>
      </c>
      <c r="K19" s="176"/>
      <c r="L19" s="79">
        <v>6</v>
      </c>
      <c r="M19" s="79">
        <v>0</v>
      </c>
      <c r="N19" s="79">
        <v>38</v>
      </c>
      <c r="O19" s="88">
        <v>3</v>
      </c>
      <c r="P19" s="89">
        <v>0</v>
      </c>
      <c r="Q19" s="90">
        <f>O19+P19</f>
        <v>3</v>
      </c>
      <c r="R19" s="80">
        <f>IFERROR(Q19/N19,"-")</f>
        <v>0.078947368421053</v>
      </c>
      <c r="S19" s="79">
        <v>0</v>
      </c>
      <c r="T19" s="79">
        <v>1</v>
      </c>
      <c r="U19" s="80">
        <f>IFERROR(T19/(Q19),"-")</f>
        <v>0.33333333333333</v>
      </c>
      <c r="V19" s="81"/>
      <c r="W19" s="82">
        <v>0</v>
      </c>
      <c r="X19" s="80">
        <f>IF(Q19=0,"-",W19/Q19)</f>
        <v>0</v>
      </c>
      <c r="Y19" s="181">
        <v>0</v>
      </c>
      <c r="Z19" s="182">
        <f>IFERROR(Y19/Q19,"-")</f>
        <v>0</v>
      </c>
      <c r="AA19" s="182" t="str">
        <f>IFERROR(Y19/W19,"-")</f>
        <v>-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>
        <v>1</v>
      </c>
      <c r="AO19" s="98">
        <f>IF(Q19=0,"",IF(AN19=0,"",(AN19/Q19)))</f>
        <v>0.33333333333333</v>
      </c>
      <c r="AP19" s="97"/>
      <c r="AQ19" s="99">
        <f>IFERROR(AP19/AN19,"-")</f>
        <v>0</v>
      </c>
      <c r="AR19" s="100"/>
      <c r="AS19" s="101">
        <f>IFERROR(AR19/AN19,"-")</f>
        <v>0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/>
      <c r="BG19" s="110">
        <f>IF(Q19=0,"",IF(BF19=0,"",(BF19/Q19)))</f>
        <v>0</v>
      </c>
      <c r="BH19" s="109"/>
      <c r="BI19" s="111" t="str">
        <f>IFERROR(BH19/BF19,"-")</f>
        <v>-</v>
      </c>
      <c r="BJ19" s="112"/>
      <c r="BK19" s="113" t="str">
        <f>IFERROR(BJ19/BF19,"-")</f>
        <v>-</v>
      </c>
      <c r="BL19" s="114"/>
      <c r="BM19" s="114"/>
      <c r="BN19" s="114"/>
      <c r="BO19" s="116"/>
      <c r="BP19" s="117">
        <f>IF(Q19=0,"",IF(BO19=0,"",(BO19/Q19)))</f>
        <v>0</v>
      </c>
      <c r="BQ19" s="118"/>
      <c r="BR19" s="119" t="str">
        <f>IFERROR(BQ19/BO19,"-")</f>
        <v>-</v>
      </c>
      <c r="BS19" s="120"/>
      <c r="BT19" s="121" t="str">
        <f>IFERROR(BS19/BO19,"-")</f>
        <v>-</v>
      </c>
      <c r="BU19" s="122"/>
      <c r="BV19" s="122"/>
      <c r="BW19" s="122"/>
      <c r="BX19" s="123">
        <v>2</v>
      </c>
      <c r="BY19" s="124">
        <f>IF(Q19=0,"",IF(BX19=0,"",(BX19/Q19)))</f>
        <v>0.66666666666667</v>
      </c>
      <c r="BZ19" s="125"/>
      <c r="CA19" s="126">
        <f>IFERROR(BZ19/BX19,"-")</f>
        <v>0</v>
      </c>
      <c r="CB19" s="127"/>
      <c r="CC19" s="128">
        <f>IFERROR(CB19/BX19,"-")</f>
        <v>0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0</v>
      </c>
      <c r="CQ19" s="138">
        <v>0</v>
      </c>
      <c r="CR19" s="138"/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103</v>
      </c>
      <c r="C20" s="184" t="s">
        <v>58</v>
      </c>
      <c r="D20" s="184"/>
      <c r="E20" s="184" t="s">
        <v>104</v>
      </c>
      <c r="F20" s="184" t="s">
        <v>105</v>
      </c>
      <c r="G20" s="184" t="s">
        <v>61</v>
      </c>
      <c r="H20" s="87"/>
      <c r="I20" s="87" t="s">
        <v>97</v>
      </c>
      <c r="J20" s="87" t="s">
        <v>106</v>
      </c>
      <c r="K20" s="176"/>
      <c r="L20" s="79">
        <v>5</v>
      </c>
      <c r="M20" s="79">
        <v>0</v>
      </c>
      <c r="N20" s="79">
        <v>39</v>
      </c>
      <c r="O20" s="88">
        <v>3</v>
      </c>
      <c r="P20" s="89">
        <v>0</v>
      </c>
      <c r="Q20" s="90">
        <f>O20+P20</f>
        <v>3</v>
      </c>
      <c r="R20" s="80">
        <f>IFERROR(Q20/N20,"-")</f>
        <v>0.076923076923077</v>
      </c>
      <c r="S20" s="79">
        <v>0</v>
      </c>
      <c r="T20" s="79">
        <v>1</v>
      </c>
      <c r="U20" s="80">
        <f>IFERROR(T20/(Q20),"-")</f>
        <v>0.33333333333333</v>
      </c>
      <c r="V20" s="81"/>
      <c r="W20" s="82">
        <v>0</v>
      </c>
      <c r="X20" s="80">
        <f>IF(Q20=0,"-",W20/Q20)</f>
        <v>0</v>
      </c>
      <c r="Y20" s="181">
        <v>0</v>
      </c>
      <c r="Z20" s="182">
        <f>IFERROR(Y20/Q20,"-")</f>
        <v>0</v>
      </c>
      <c r="AA20" s="182" t="str">
        <f>IFERROR(Y20/W20,"-")</f>
        <v>-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/>
      <c r="BG20" s="110">
        <f>IF(Q20=0,"",IF(BF20=0,"",(BF20/Q20)))</f>
        <v>0</v>
      </c>
      <c r="BH20" s="109"/>
      <c r="BI20" s="111" t="str">
        <f>IFERROR(BH20/BF20,"-")</f>
        <v>-</v>
      </c>
      <c r="BJ20" s="112"/>
      <c r="BK20" s="113" t="str">
        <f>IFERROR(BJ20/BF20,"-")</f>
        <v>-</v>
      </c>
      <c r="BL20" s="114"/>
      <c r="BM20" s="114"/>
      <c r="BN20" s="114"/>
      <c r="BO20" s="116">
        <v>2</v>
      </c>
      <c r="BP20" s="117">
        <f>IF(Q20=0,"",IF(BO20=0,"",(BO20/Q20)))</f>
        <v>0.66666666666667</v>
      </c>
      <c r="BQ20" s="118"/>
      <c r="BR20" s="119">
        <f>IFERROR(BQ20/BO20,"-")</f>
        <v>0</v>
      </c>
      <c r="BS20" s="120"/>
      <c r="BT20" s="121">
        <f>IFERROR(BS20/BO20,"-")</f>
        <v>0</v>
      </c>
      <c r="BU20" s="122"/>
      <c r="BV20" s="122"/>
      <c r="BW20" s="122"/>
      <c r="BX20" s="123">
        <v>1</v>
      </c>
      <c r="BY20" s="124">
        <f>IF(Q20=0,"",IF(BX20=0,"",(BX20/Q20)))</f>
        <v>0.33333333333333</v>
      </c>
      <c r="BZ20" s="125"/>
      <c r="CA20" s="126">
        <f>IFERROR(BZ20/BX20,"-")</f>
        <v>0</v>
      </c>
      <c r="CB20" s="127"/>
      <c r="CC20" s="128">
        <f>IFERROR(CB20/BX20,"-")</f>
        <v>0</v>
      </c>
      <c r="CD20" s="129"/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0</v>
      </c>
      <c r="CQ20" s="138">
        <v>0</v>
      </c>
      <c r="CR20" s="138"/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107</v>
      </c>
      <c r="C21" s="184" t="s">
        <v>58</v>
      </c>
      <c r="D21" s="184"/>
      <c r="E21" s="184" t="s">
        <v>72</v>
      </c>
      <c r="F21" s="184" t="s">
        <v>72</v>
      </c>
      <c r="G21" s="184" t="s">
        <v>73</v>
      </c>
      <c r="H21" s="87"/>
      <c r="I21" s="87"/>
      <c r="J21" s="87"/>
      <c r="K21" s="176"/>
      <c r="L21" s="79">
        <v>123</v>
      </c>
      <c r="M21" s="79">
        <v>66</v>
      </c>
      <c r="N21" s="79">
        <v>25</v>
      </c>
      <c r="O21" s="88">
        <v>13</v>
      </c>
      <c r="P21" s="89">
        <v>0</v>
      </c>
      <c r="Q21" s="90">
        <f>O21+P21</f>
        <v>13</v>
      </c>
      <c r="R21" s="80">
        <f>IFERROR(Q21/N21,"-")</f>
        <v>0.52</v>
      </c>
      <c r="S21" s="79">
        <v>2</v>
      </c>
      <c r="T21" s="79">
        <v>2</v>
      </c>
      <c r="U21" s="80">
        <f>IFERROR(T21/(Q21),"-")</f>
        <v>0.15384615384615</v>
      </c>
      <c r="V21" s="81"/>
      <c r="W21" s="82">
        <v>3</v>
      </c>
      <c r="X21" s="80">
        <f>IF(Q21=0,"-",W21/Q21)</f>
        <v>0.23076923076923</v>
      </c>
      <c r="Y21" s="181">
        <v>262000</v>
      </c>
      <c r="Z21" s="182">
        <f>IFERROR(Y21/Q21,"-")</f>
        <v>20153.846153846</v>
      </c>
      <c r="AA21" s="182">
        <f>IFERROR(Y21/W21,"-")</f>
        <v>87333.333333333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/>
      <c r="BG21" s="110">
        <f>IF(Q21=0,"",IF(BF21=0,"",(BF21/Q21)))</f>
        <v>0</v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>
        <v>5</v>
      </c>
      <c r="BP21" s="117">
        <f>IF(Q21=0,"",IF(BO21=0,"",(BO21/Q21)))</f>
        <v>0.38461538461538</v>
      </c>
      <c r="BQ21" s="118">
        <v>1</v>
      </c>
      <c r="BR21" s="119">
        <f>IFERROR(BQ21/BO21,"-")</f>
        <v>0.2</v>
      </c>
      <c r="BS21" s="120">
        <v>36000</v>
      </c>
      <c r="BT21" s="121">
        <f>IFERROR(BS21/BO21,"-")</f>
        <v>7200</v>
      </c>
      <c r="BU21" s="122"/>
      <c r="BV21" s="122"/>
      <c r="BW21" s="122">
        <v>1</v>
      </c>
      <c r="BX21" s="123">
        <v>7</v>
      </c>
      <c r="BY21" s="124">
        <f>IF(Q21=0,"",IF(BX21=0,"",(BX21/Q21)))</f>
        <v>0.53846153846154</v>
      </c>
      <c r="BZ21" s="125">
        <v>3</v>
      </c>
      <c r="CA21" s="126">
        <f>IFERROR(BZ21/BX21,"-")</f>
        <v>0.42857142857143</v>
      </c>
      <c r="CB21" s="127">
        <v>341000</v>
      </c>
      <c r="CC21" s="128">
        <f>IFERROR(CB21/BX21,"-")</f>
        <v>48714.285714286</v>
      </c>
      <c r="CD21" s="129">
        <v>1</v>
      </c>
      <c r="CE21" s="129"/>
      <c r="CF21" s="129">
        <v>2</v>
      </c>
      <c r="CG21" s="130">
        <v>1</v>
      </c>
      <c r="CH21" s="131">
        <f>IF(Q21=0,"",IF(CG21=0,"",(CG21/Q21)))</f>
        <v>0.076923076923077</v>
      </c>
      <c r="CI21" s="132">
        <v>1</v>
      </c>
      <c r="CJ21" s="133">
        <f>IFERROR(CI21/CG21,"-")</f>
        <v>1</v>
      </c>
      <c r="CK21" s="134">
        <v>109000</v>
      </c>
      <c r="CL21" s="135">
        <f>IFERROR(CK21/CG21,"-")</f>
        <v>109000</v>
      </c>
      <c r="CM21" s="136"/>
      <c r="CN21" s="136"/>
      <c r="CO21" s="136">
        <v>1</v>
      </c>
      <c r="CP21" s="137">
        <v>3</v>
      </c>
      <c r="CQ21" s="138">
        <v>262000</v>
      </c>
      <c r="CR21" s="138">
        <v>230000</v>
      </c>
      <c r="CS21" s="138"/>
      <c r="CT21" s="139" t="str">
        <f>IF(AND(CR21=0,CS21=0),"",IF(AND(CR21&lt;=100000,CS21&lt;=100000),"",IF(CR21/CQ21&gt;0.7,"男高",IF(CS21/CQ21&gt;0.7,"女高",""))))</f>
        <v>男高</v>
      </c>
    </row>
    <row r="22" spans="1:99">
      <c r="A22" s="78"/>
      <c r="B22" s="184" t="s">
        <v>108</v>
      </c>
      <c r="C22" s="184" t="s">
        <v>58</v>
      </c>
      <c r="D22" s="184"/>
      <c r="E22" s="184" t="s">
        <v>94</v>
      </c>
      <c r="F22" s="184" t="s">
        <v>95</v>
      </c>
      <c r="G22" s="184" t="s">
        <v>61</v>
      </c>
      <c r="H22" s="87" t="s">
        <v>109</v>
      </c>
      <c r="I22" s="87" t="s">
        <v>97</v>
      </c>
      <c r="J22" s="87" t="s">
        <v>98</v>
      </c>
      <c r="K22" s="176"/>
      <c r="L22" s="79">
        <v>2</v>
      </c>
      <c r="M22" s="79">
        <v>0</v>
      </c>
      <c r="N22" s="79">
        <v>25</v>
      </c>
      <c r="O22" s="88">
        <v>1</v>
      </c>
      <c r="P22" s="89">
        <v>0</v>
      </c>
      <c r="Q22" s="90">
        <f>O22+P22</f>
        <v>1</v>
      </c>
      <c r="R22" s="80">
        <f>IFERROR(Q22/N22,"-")</f>
        <v>0.04</v>
      </c>
      <c r="S22" s="79">
        <v>0</v>
      </c>
      <c r="T22" s="79">
        <v>0</v>
      </c>
      <c r="U22" s="80">
        <f>IFERROR(T22/(Q22),"-")</f>
        <v>0</v>
      </c>
      <c r="V22" s="81"/>
      <c r="W22" s="82">
        <v>0</v>
      </c>
      <c r="X22" s="80">
        <f>IF(Q22=0,"-",W22/Q22)</f>
        <v>0</v>
      </c>
      <c r="Y22" s="181">
        <v>0</v>
      </c>
      <c r="Z22" s="182">
        <f>IFERROR(Y22/Q22,"-")</f>
        <v>0</v>
      </c>
      <c r="AA22" s="182" t="str">
        <f>IFERROR(Y22/W22,"-")</f>
        <v>-</v>
      </c>
      <c r="AB22" s="176"/>
      <c r="AC22" s="83"/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>
        <v>1</v>
      </c>
      <c r="AX22" s="104">
        <f>IF(Q22=0,"",IF(AW22=0,"",(AW22/Q22)))</f>
        <v>1</v>
      </c>
      <c r="AY22" s="103"/>
      <c r="AZ22" s="105">
        <f>IFERROR(AY22/AW22,"-")</f>
        <v>0</v>
      </c>
      <c r="BA22" s="106"/>
      <c r="BB22" s="107">
        <f>IFERROR(BA22/AW22,"-")</f>
        <v>0</v>
      </c>
      <c r="BC22" s="108"/>
      <c r="BD22" s="108"/>
      <c r="BE22" s="108"/>
      <c r="BF22" s="109"/>
      <c r="BG22" s="110">
        <f>IF(Q22=0,"",IF(BF22=0,"",(BF22/Q22)))</f>
        <v>0</v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/>
      <c r="BP22" s="117">
        <f>IF(Q22=0,"",IF(BO22=0,"",(BO22/Q22)))</f>
        <v>0</v>
      </c>
      <c r="BQ22" s="118"/>
      <c r="BR22" s="119" t="str">
        <f>IFERROR(BQ22/BO22,"-")</f>
        <v>-</v>
      </c>
      <c r="BS22" s="120"/>
      <c r="BT22" s="121" t="str">
        <f>IFERROR(BS22/BO22,"-")</f>
        <v>-</v>
      </c>
      <c r="BU22" s="122"/>
      <c r="BV22" s="122"/>
      <c r="BW22" s="122"/>
      <c r="BX22" s="123"/>
      <c r="BY22" s="124">
        <f>IF(Q22=0,"",IF(BX22=0,"",(BX22/Q22)))</f>
        <v>0</v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0</v>
      </c>
      <c r="CQ22" s="138">
        <v>0</v>
      </c>
      <c r="CR22" s="138"/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110</v>
      </c>
      <c r="C23" s="184" t="s">
        <v>58</v>
      </c>
      <c r="D23" s="184"/>
      <c r="E23" s="184" t="s">
        <v>100</v>
      </c>
      <c r="F23" s="184" t="s">
        <v>101</v>
      </c>
      <c r="G23" s="184" t="s">
        <v>61</v>
      </c>
      <c r="H23" s="87"/>
      <c r="I23" s="87" t="s">
        <v>97</v>
      </c>
      <c r="J23" s="87" t="s">
        <v>102</v>
      </c>
      <c r="K23" s="176"/>
      <c r="L23" s="79">
        <v>15</v>
      </c>
      <c r="M23" s="79">
        <v>0</v>
      </c>
      <c r="N23" s="79">
        <v>75</v>
      </c>
      <c r="O23" s="88">
        <v>8</v>
      </c>
      <c r="P23" s="89">
        <v>1</v>
      </c>
      <c r="Q23" s="90">
        <f>O23+P23</f>
        <v>9</v>
      </c>
      <c r="R23" s="80">
        <f>IFERROR(Q23/N23,"-")</f>
        <v>0.12</v>
      </c>
      <c r="S23" s="79">
        <v>3</v>
      </c>
      <c r="T23" s="79">
        <v>2</v>
      </c>
      <c r="U23" s="80">
        <f>IFERROR(T23/(Q23),"-")</f>
        <v>0.22222222222222</v>
      </c>
      <c r="V23" s="81"/>
      <c r="W23" s="82">
        <v>6</v>
      </c>
      <c r="X23" s="80">
        <f>IF(Q23=0,"-",W23/Q23)</f>
        <v>0.66666666666667</v>
      </c>
      <c r="Y23" s="181">
        <v>829000</v>
      </c>
      <c r="Z23" s="182">
        <f>IFERROR(Y23/Q23,"-")</f>
        <v>92111.111111111</v>
      </c>
      <c r="AA23" s="182">
        <f>IFERROR(Y23/W23,"-")</f>
        <v>138166.66666667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/>
      <c r="BG23" s="110">
        <f>IF(Q23=0,"",IF(BF23=0,"",(BF23/Q23)))</f>
        <v>0</v>
      </c>
      <c r="BH23" s="109"/>
      <c r="BI23" s="111" t="str">
        <f>IFERROR(BH23/BF23,"-")</f>
        <v>-</v>
      </c>
      <c r="BJ23" s="112"/>
      <c r="BK23" s="113" t="str">
        <f>IFERROR(BJ23/BF23,"-")</f>
        <v>-</v>
      </c>
      <c r="BL23" s="114"/>
      <c r="BM23" s="114"/>
      <c r="BN23" s="114"/>
      <c r="BO23" s="116">
        <v>5</v>
      </c>
      <c r="BP23" s="117">
        <f>IF(Q23=0,"",IF(BO23=0,"",(BO23/Q23)))</f>
        <v>0.55555555555556</v>
      </c>
      <c r="BQ23" s="118">
        <v>3</v>
      </c>
      <c r="BR23" s="119">
        <f>IFERROR(BQ23/BO23,"-")</f>
        <v>0.6</v>
      </c>
      <c r="BS23" s="120">
        <v>789000</v>
      </c>
      <c r="BT23" s="121">
        <f>IFERROR(BS23/BO23,"-")</f>
        <v>157800</v>
      </c>
      <c r="BU23" s="122">
        <v>1</v>
      </c>
      <c r="BV23" s="122">
        <v>1</v>
      </c>
      <c r="BW23" s="122">
        <v>1</v>
      </c>
      <c r="BX23" s="123">
        <v>4</v>
      </c>
      <c r="BY23" s="124">
        <f>IF(Q23=0,"",IF(BX23=0,"",(BX23/Q23)))</f>
        <v>0.44444444444444</v>
      </c>
      <c r="BZ23" s="125">
        <v>3</v>
      </c>
      <c r="CA23" s="126">
        <f>IFERROR(BZ23/BX23,"-")</f>
        <v>0.75</v>
      </c>
      <c r="CB23" s="127">
        <v>40000</v>
      </c>
      <c r="CC23" s="128">
        <f>IFERROR(CB23/BX23,"-")</f>
        <v>10000</v>
      </c>
      <c r="CD23" s="129"/>
      <c r="CE23" s="129">
        <v>2</v>
      </c>
      <c r="CF23" s="129">
        <v>1</v>
      </c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6</v>
      </c>
      <c r="CQ23" s="138">
        <v>829000</v>
      </c>
      <c r="CR23" s="138">
        <v>778000</v>
      </c>
      <c r="CS23" s="138"/>
      <c r="CT23" s="139" t="str">
        <f>IF(AND(CR23=0,CS23=0),"",IF(AND(CR23&lt;=100000,CS23&lt;=100000),"",IF(CR23/CQ23&gt;0.7,"男高",IF(CS23/CQ23&gt;0.7,"女高",""))))</f>
        <v>男高</v>
      </c>
    </row>
    <row r="24" spans="1:99">
      <c r="A24" s="78"/>
      <c r="B24" s="184" t="s">
        <v>111</v>
      </c>
      <c r="C24" s="184" t="s">
        <v>58</v>
      </c>
      <c r="D24" s="184"/>
      <c r="E24" s="184" t="s">
        <v>104</v>
      </c>
      <c r="F24" s="184" t="s">
        <v>105</v>
      </c>
      <c r="G24" s="184" t="s">
        <v>61</v>
      </c>
      <c r="H24" s="87"/>
      <c r="I24" s="87" t="s">
        <v>97</v>
      </c>
      <c r="J24" s="87" t="s">
        <v>106</v>
      </c>
      <c r="K24" s="176"/>
      <c r="L24" s="79">
        <v>0</v>
      </c>
      <c r="M24" s="79">
        <v>0</v>
      </c>
      <c r="N24" s="79">
        <v>7</v>
      </c>
      <c r="O24" s="88">
        <v>0</v>
      </c>
      <c r="P24" s="89">
        <v>0</v>
      </c>
      <c r="Q24" s="90">
        <f>O24+P24</f>
        <v>0</v>
      </c>
      <c r="R24" s="80">
        <f>IFERROR(Q24/N24,"-")</f>
        <v>0</v>
      </c>
      <c r="S24" s="79">
        <v>0</v>
      </c>
      <c r="T24" s="79">
        <v>0</v>
      </c>
      <c r="U24" s="80" t="str">
        <f>IFERROR(T24/(Q24),"-")</f>
        <v>-</v>
      </c>
      <c r="V24" s="81"/>
      <c r="W24" s="82">
        <v>0</v>
      </c>
      <c r="X24" s="80" t="str">
        <f>IF(Q24=0,"-",W24/Q24)</f>
        <v>-</v>
      </c>
      <c r="Y24" s="181">
        <v>0</v>
      </c>
      <c r="Z24" s="182" t="str">
        <f>IFERROR(Y24/Q24,"-")</f>
        <v>-</v>
      </c>
      <c r="AA24" s="182" t="str">
        <f>IFERROR(Y24/W24,"-")</f>
        <v>-</v>
      </c>
      <c r="AB24" s="176"/>
      <c r="AC24" s="83"/>
      <c r="AD24" s="77"/>
      <c r="AE24" s="91"/>
      <c r="AF24" s="92" t="str">
        <f>IF(Q24=0,"",IF(AE24=0,"",(AE24/Q24)))</f>
        <v/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 t="str">
        <f>IF(Q24=0,"",IF(AN24=0,"",(AN24/Q24)))</f>
        <v/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 t="str">
        <f>IF(Q24=0,"",IF(AW24=0,"",(AW24/Q24)))</f>
        <v/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/>
      <c r="BG24" s="110" t="str">
        <f>IF(Q24=0,"",IF(BF24=0,"",(BF24/Q24)))</f>
        <v/>
      </c>
      <c r="BH24" s="109"/>
      <c r="BI24" s="111" t="str">
        <f>IFERROR(BH24/BF24,"-")</f>
        <v>-</v>
      </c>
      <c r="BJ24" s="112"/>
      <c r="BK24" s="113" t="str">
        <f>IFERROR(BJ24/BF24,"-")</f>
        <v>-</v>
      </c>
      <c r="BL24" s="114"/>
      <c r="BM24" s="114"/>
      <c r="BN24" s="114"/>
      <c r="BO24" s="116"/>
      <c r="BP24" s="117" t="str">
        <f>IF(Q24=0,"",IF(BO24=0,"",(BO24/Q24)))</f>
        <v/>
      </c>
      <c r="BQ24" s="118"/>
      <c r="BR24" s="119" t="str">
        <f>IFERROR(BQ24/BO24,"-")</f>
        <v>-</v>
      </c>
      <c r="BS24" s="120"/>
      <c r="BT24" s="121" t="str">
        <f>IFERROR(BS24/BO24,"-")</f>
        <v>-</v>
      </c>
      <c r="BU24" s="122"/>
      <c r="BV24" s="122"/>
      <c r="BW24" s="122"/>
      <c r="BX24" s="123"/>
      <c r="BY24" s="124" t="str">
        <f>IF(Q24=0,"",IF(BX24=0,"",(BX24/Q24)))</f>
        <v/>
      </c>
      <c r="BZ24" s="125"/>
      <c r="CA24" s="126" t="str">
        <f>IFERROR(BZ24/BX24,"-")</f>
        <v>-</v>
      </c>
      <c r="CB24" s="127"/>
      <c r="CC24" s="128" t="str">
        <f>IFERROR(CB24/BX24,"-")</f>
        <v>-</v>
      </c>
      <c r="CD24" s="129"/>
      <c r="CE24" s="129"/>
      <c r="CF24" s="129"/>
      <c r="CG24" s="130"/>
      <c r="CH24" s="131" t="str">
        <f>IF(Q24=0,"",IF(CG24=0,"",(CG24/Q24)))</f>
        <v/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0</v>
      </c>
      <c r="CQ24" s="138">
        <v>0</v>
      </c>
      <c r="CR24" s="138"/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112</v>
      </c>
      <c r="C25" s="184" t="s">
        <v>58</v>
      </c>
      <c r="D25" s="184"/>
      <c r="E25" s="184" t="s">
        <v>72</v>
      </c>
      <c r="F25" s="184" t="s">
        <v>72</v>
      </c>
      <c r="G25" s="184" t="s">
        <v>73</v>
      </c>
      <c r="H25" s="87"/>
      <c r="I25" s="87"/>
      <c r="J25" s="87"/>
      <c r="K25" s="176"/>
      <c r="L25" s="79">
        <v>67</v>
      </c>
      <c r="M25" s="79">
        <v>48</v>
      </c>
      <c r="N25" s="79">
        <v>35</v>
      </c>
      <c r="O25" s="88">
        <v>6</v>
      </c>
      <c r="P25" s="89">
        <v>0</v>
      </c>
      <c r="Q25" s="90">
        <f>O25+P25</f>
        <v>6</v>
      </c>
      <c r="R25" s="80">
        <f>IFERROR(Q25/N25,"-")</f>
        <v>0.17142857142857</v>
      </c>
      <c r="S25" s="79">
        <v>2</v>
      </c>
      <c r="T25" s="79">
        <v>1</v>
      </c>
      <c r="U25" s="80">
        <f>IFERROR(T25/(Q25),"-")</f>
        <v>0.16666666666667</v>
      </c>
      <c r="V25" s="81"/>
      <c r="W25" s="82">
        <v>3</v>
      </c>
      <c r="X25" s="80">
        <f>IF(Q25=0,"-",W25/Q25)</f>
        <v>0.5</v>
      </c>
      <c r="Y25" s="181">
        <v>305000</v>
      </c>
      <c r="Z25" s="182">
        <f>IFERROR(Y25/Q25,"-")</f>
        <v>50833.333333333</v>
      </c>
      <c r="AA25" s="182">
        <f>IFERROR(Y25/W25,"-")</f>
        <v>101666.66666667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>
        <v>2</v>
      </c>
      <c r="BG25" s="110">
        <f>IF(Q25=0,"",IF(BF25=0,"",(BF25/Q25)))</f>
        <v>0.33333333333333</v>
      </c>
      <c r="BH25" s="109">
        <v>2</v>
      </c>
      <c r="BI25" s="111">
        <f>IFERROR(BH25/BF25,"-")</f>
        <v>1</v>
      </c>
      <c r="BJ25" s="112">
        <v>25000</v>
      </c>
      <c r="BK25" s="113">
        <f>IFERROR(BJ25/BF25,"-")</f>
        <v>12500</v>
      </c>
      <c r="BL25" s="114"/>
      <c r="BM25" s="114"/>
      <c r="BN25" s="114">
        <v>2</v>
      </c>
      <c r="BO25" s="116">
        <v>2</v>
      </c>
      <c r="BP25" s="117">
        <f>IF(Q25=0,"",IF(BO25=0,"",(BO25/Q25)))</f>
        <v>0.33333333333333</v>
      </c>
      <c r="BQ25" s="118">
        <v>1</v>
      </c>
      <c r="BR25" s="119">
        <f>IFERROR(BQ25/BO25,"-")</f>
        <v>0.5</v>
      </c>
      <c r="BS25" s="120">
        <v>38000</v>
      </c>
      <c r="BT25" s="121">
        <f>IFERROR(BS25/BO25,"-")</f>
        <v>19000</v>
      </c>
      <c r="BU25" s="122"/>
      <c r="BV25" s="122"/>
      <c r="BW25" s="122">
        <v>1</v>
      </c>
      <c r="BX25" s="123"/>
      <c r="BY25" s="124">
        <f>IF(Q25=0,"",IF(BX25=0,"",(BX25/Q25)))</f>
        <v>0</v>
      </c>
      <c r="BZ25" s="125"/>
      <c r="CA25" s="126" t="str">
        <f>IFERROR(BZ25/BX25,"-")</f>
        <v>-</v>
      </c>
      <c r="CB25" s="127"/>
      <c r="CC25" s="128" t="str">
        <f>IFERROR(CB25/BX25,"-")</f>
        <v>-</v>
      </c>
      <c r="CD25" s="129"/>
      <c r="CE25" s="129"/>
      <c r="CF25" s="129"/>
      <c r="CG25" s="130">
        <v>2</v>
      </c>
      <c r="CH25" s="131">
        <f>IF(Q25=0,"",IF(CG25=0,"",(CG25/Q25)))</f>
        <v>0.33333333333333</v>
      </c>
      <c r="CI25" s="132">
        <v>1</v>
      </c>
      <c r="CJ25" s="133">
        <f>IFERROR(CI25/CG25,"-")</f>
        <v>0.5</v>
      </c>
      <c r="CK25" s="134">
        <v>280000</v>
      </c>
      <c r="CL25" s="135">
        <f>IFERROR(CK25/CG25,"-")</f>
        <v>140000</v>
      </c>
      <c r="CM25" s="136"/>
      <c r="CN25" s="136"/>
      <c r="CO25" s="136">
        <v>1</v>
      </c>
      <c r="CP25" s="137">
        <v>3</v>
      </c>
      <c r="CQ25" s="138">
        <v>305000</v>
      </c>
      <c r="CR25" s="138">
        <v>280000</v>
      </c>
      <c r="CS25" s="138"/>
      <c r="CT25" s="139" t="str">
        <f>IF(AND(CR25=0,CS25=0),"",IF(AND(CR25&lt;=100000,CS25&lt;=100000),"",IF(CR25/CQ25&gt;0.7,"男高",IF(CS25/CQ25&gt;0.7,"女高",""))))</f>
        <v>男高</v>
      </c>
    </row>
    <row r="26" spans="1:99">
      <c r="A26" s="78">
        <f>AC26</f>
        <v>1.1918666666667</v>
      </c>
      <c r="B26" s="184" t="s">
        <v>113</v>
      </c>
      <c r="C26" s="184" t="s">
        <v>58</v>
      </c>
      <c r="D26" s="184"/>
      <c r="E26" s="184" t="s">
        <v>94</v>
      </c>
      <c r="F26" s="184" t="s">
        <v>95</v>
      </c>
      <c r="G26" s="184" t="s">
        <v>61</v>
      </c>
      <c r="H26" s="87" t="s">
        <v>114</v>
      </c>
      <c r="I26" s="87" t="s">
        <v>115</v>
      </c>
      <c r="J26" s="87" t="s">
        <v>116</v>
      </c>
      <c r="K26" s="176">
        <v>300000</v>
      </c>
      <c r="L26" s="79">
        <v>12</v>
      </c>
      <c r="M26" s="79">
        <v>0</v>
      </c>
      <c r="N26" s="79">
        <v>84</v>
      </c>
      <c r="O26" s="88">
        <v>1</v>
      </c>
      <c r="P26" s="89">
        <v>0</v>
      </c>
      <c r="Q26" s="90">
        <f>O26+P26</f>
        <v>1</v>
      </c>
      <c r="R26" s="80">
        <f>IFERROR(Q26/N26,"-")</f>
        <v>0.011904761904762</v>
      </c>
      <c r="S26" s="79">
        <v>0</v>
      </c>
      <c r="T26" s="79">
        <v>0</v>
      </c>
      <c r="U26" s="80">
        <f>IFERROR(T26/(Q26),"-")</f>
        <v>0</v>
      </c>
      <c r="V26" s="81">
        <f>IFERROR(K26/SUM(Q26:Q30),"-")</f>
        <v>10344.827586207</v>
      </c>
      <c r="W26" s="82">
        <v>0</v>
      </c>
      <c r="X26" s="80">
        <f>IF(Q26=0,"-",W26/Q26)</f>
        <v>0</v>
      </c>
      <c r="Y26" s="181">
        <v>0</v>
      </c>
      <c r="Z26" s="182">
        <f>IFERROR(Y26/Q26,"-")</f>
        <v>0</v>
      </c>
      <c r="AA26" s="182" t="str">
        <f>IFERROR(Y26/W26,"-")</f>
        <v>-</v>
      </c>
      <c r="AB26" s="176">
        <f>SUM(Y26:Y30)-SUM(K26:K30)</f>
        <v>57560</v>
      </c>
      <c r="AC26" s="83">
        <f>SUM(Y26:Y30)/SUM(K26:K30)</f>
        <v>1.1918666666667</v>
      </c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/>
      <c r="BG26" s="110">
        <f>IF(Q26=0,"",IF(BF26=0,"",(BF26/Q26)))</f>
        <v>0</v>
      </c>
      <c r="BH26" s="109"/>
      <c r="BI26" s="111" t="str">
        <f>IFERROR(BH26/BF26,"-")</f>
        <v>-</v>
      </c>
      <c r="BJ26" s="112"/>
      <c r="BK26" s="113" t="str">
        <f>IFERROR(BJ26/BF26,"-")</f>
        <v>-</v>
      </c>
      <c r="BL26" s="114"/>
      <c r="BM26" s="114"/>
      <c r="BN26" s="114"/>
      <c r="BO26" s="116">
        <v>1</v>
      </c>
      <c r="BP26" s="117">
        <f>IF(Q26=0,"",IF(BO26=0,"",(BO26/Q26)))</f>
        <v>1</v>
      </c>
      <c r="BQ26" s="118"/>
      <c r="BR26" s="119">
        <f>IFERROR(BQ26/BO26,"-")</f>
        <v>0</v>
      </c>
      <c r="BS26" s="120"/>
      <c r="BT26" s="121">
        <f>IFERROR(BS26/BO26,"-")</f>
        <v>0</v>
      </c>
      <c r="BU26" s="122"/>
      <c r="BV26" s="122"/>
      <c r="BW26" s="122"/>
      <c r="BX26" s="123"/>
      <c r="BY26" s="124">
        <f>IF(Q26=0,"",IF(BX26=0,"",(BX26/Q26)))</f>
        <v>0</v>
      </c>
      <c r="BZ26" s="125"/>
      <c r="CA26" s="126" t="str">
        <f>IFERROR(BZ26/BX26,"-")</f>
        <v>-</v>
      </c>
      <c r="CB26" s="127"/>
      <c r="CC26" s="128" t="str">
        <f>IFERROR(CB26/BX26,"-")</f>
        <v>-</v>
      </c>
      <c r="CD26" s="129"/>
      <c r="CE26" s="129"/>
      <c r="CF26" s="129"/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0</v>
      </c>
      <c r="CQ26" s="138">
        <v>0</v>
      </c>
      <c r="CR26" s="138"/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117</v>
      </c>
      <c r="C27" s="184" t="s">
        <v>58</v>
      </c>
      <c r="D27" s="184"/>
      <c r="E27" s="184" t="s">
        <v>100</v>
      </c>
      <c r="F27" s="184" t="s">
        <v>101</v>
      </c>
      <c r="G27" s="184" t="s">
        <v>61</v>
      </c>
      <c r="H27" s="87"/>
      <c r="I27" s="87" t="s">
        <v>115</v>
      </c>
      <c r="J27" s="87"/>
      <c r="K27" s="176"/>
      <c r="L27" s="79">
        <v>8</v>
      </c>
      <c r="M27" s="79">
        <v>0</v>
      </c>
      <c r="N27" s="79">
        <v>62</v>
      </c>
      <c r="O27" s="88">
        <v>2</v>
      </c>
      <c r="P27" s="89">
        <v>0</v>
      </c>
      <c r="Q27" s="90">
        <f>O27+P27</f>
        <v>2</v>
      </c>
      <c r="R27" s="80">
        <f>IFERROR(Q27/N27,"-")</f>
        <v>0.032258064516129</v>
      </c>
      <c r="S27" s="79">
        <v>1</v>
      </c>
      <c r="T27" s="79">
        <v>0</v>
      </c>
      <c r="U27" s="80">
        <f>IFERROR(T27/(Q27),"-")</f>
        <v>0</v>
      </c>
      <c r="V27" s="81"/>
      <c r="W27" s="82">
        <v>1</v>
      </c>
      <c r="X27" s="80">
        <f>IF(Q27=0,"-",W27/Q27)</f>
        <v>0.5</v>
      </c>
      <c r="Y27" s="181">
        <v>23000</v>
      </c>
      <c r="Z27" s="182">
        <f>IFERROR(Y27/Q27,"-")</f>
        <v>11500</v>
      </c>
      <c r="AA27" s="182">
        <f>IFERROR(Y27/W27,"-")</f>
        <v>23000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>
        <v>1</v>
      </c>
      <c r="AX27" s="104">
        <f>IF(Q27=0,"",IF(AW27=0,"",(AW27/Q27)))</f>
        <v>0.5</v>
      </c>
      <c r="AY27" s="103"/>
      <c r="AZ27" s="105">
        <f>IFERROR(AY27/AW27,"-")</f>
        <v>0</v>
      </c>
      <c r="BA27" s="106"/>
      <c r="BB27" s="107">
        <f>IFERROR(BA27/AW27,"-")</f>
        <v>0</v>
      </c>
      <c r="BC27" s="108"/>
      <c r="BD27" s="108"/>
      <c r="BE27" s="108"/>
      <c r="BF27" s="109"/>
      <c r="BG27" s="110">
        <f>IF(Q27=0,"",IF(BF27=0,"",(BF27/Q27)))</f>
        <v>0</v>
      </c>
      <c r="BH27" s="109"/>
      <c r="BI27" s="111" t="str">
        <f>IFERROR(BH27/BF27,"-")</f>
        <v>-</v>
      </c>
      <c r="BJ27" s="112"/>
      <c r="BK27" s="113" t="str">
        <f>IFERROR(BJ27/BF27,"-")</f>
        <v>-</v>
      </c>
      <c r="BL27" s="114"/>
      <c r="BM27" s="114"/>
      <c r="BN27" s="114"/>
      <c r="BO27" s="116"/>
      <c r="BP27" s="117">
        <f>IF(Q27=0,"",IF(BO27=0,"",(BO27/Q27)))</f>
        <v>0</v>
      </c>
      <c r="BQ27" s="118"/>
      <c r="BR27" s="119" t="str">
        <f>IFERROR(BQ27/BO27,"-")</f>
        <v>-</v>
      </c>
      <c r="BS27" s="120"/>
      <c r="BT27" s="121" t="str">
        <f>IFERROR(BS27/BO27,"-")</f>
        <v>-</v>
      </c>
      <c r="BU27" s="122"/>
      <c r="BV27" s="122"/>
      <c r="BW27" s="122"/>
      <c r="BX27" s="123">
        <v>1</v>
      </c>
      <c r="BY27" s="124">
        <f>IF(Q27=0,"",IF(BX27=0,"",(BX27/Q27)))</f>
        <v>0.5</v>
      </c>
      <c r="BZ27" s="125">
        <v>1</v>
      </c>
      <c r="CA27" s="126">
        <f>IFERROR(BZ27/BX27,"-")</f>
        <v>1</v>
      </c>
      <c r="CB27" s="127">
        <v>23000</v>
      </c>
      <c r="CC27" s="128">
        <f>IFERROR(CB27/BX27,"-")</f>
        <v>23000</v>
      </c>
      <c r="CD27" s="129"/>
      <c r="CE27" s="129"/>
      <c r="CF27" s="129">
        <v>1</v>
      </c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1</v>
      </c>
      <c r="CQ27" s="138">
        <v>23000</v>
      </c>
      <c r="CR27" s="138">
        <v>23000</v>
      </c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118</v>
      </c>
      <c r="C28" s="184" t="s">
        <v>58</v>
      </c>
      <c r="D28" s="184"/>
      <c r="E28" s="184" t="s">
        <v>104</v>
      </c>
      <c r="F28" s="184" t="s">
        <v>105</v>
      </c>
      <c r="G28" s="184" t="s">
        <v>61</v>
      </c>
      <c r="H28" s="87"/>
      <c r="I28" s="87" t="s">
        <v>115</v>
      </c>
      <c r="J28" s="87"/>
      <c r="K28" s="176"/>
      <c r="L28" s="79">
        <v>18</v>
      </c>
      <c r="M28" s="79">
        <v>0</v>
      </c>
      <c r="N28" s="79">
        <v>83</v>
      </c>
      <c r="O28" s="88">
        <v>7</v>
      </c>
      <c r="P28" s="89">
        <v>0</v>
      </c>
      <c r="Q28" s="90">
        <f>O28+P28</f>
        <v>7</v>
      </c>
      <c r="R28" s="80">
        <f>IFERROR(Q28/N28,"-")</f>
        <v>0.08433734939759</v>
      </c>
      <c r="S28" s="79">
        <v>0</v>
      </c>
      <c r="T28" s="79">
        <v>4</v>
      </c>
      <c r="U28" s="80">
        <f>IFERROR(T28/(Q28),"-")</f>
        <v>0.57142857142857</v>
      </c>
      <c r="V28" s="81"/>
      <c r="W28" s="82">
        <v>0</v>
      </c>
      <c r="X28" s="80">
        <f>IF(Q28=0,"-",W28/Q28)</f>
        <v>0</v>
      </c>
      <c r="Y28" s="181">
        <v>0</v>
      </c>
      <c r="Z28" s="182">
        <f>IFERROR(Y28/Q28,"-")</f>
        <v>0</v>
      </c>
      <c r="AA28" s="182" t="str">
        <f>IFERROR(Y28/W28,"-")</f>
        <v>-</v>
      </c>
      <c r="AB28" s="176"/>
      <c r="AC28" s="83"/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>
        <v>1</v>
      </c>
      <c r="AX28" s="104">
        <f>IF(Q28=0,"",IF(AW28=0,"",(AW28/Q28)))</f>
        <v>0.14285714285714</v>
      </c>
      <c r="AY28" s="103"/>
      <c r="AZ28" s="105">
        <f>IFERROR(AY28/AW28,"-")</f>
        <v>0</v>
      </c>
      <c r="BA28" s="106"/>
      <c r="BB28" s="107">
        <f>IFERROR(BA28/AW28,"-")</f>
        <v>0</v>
      </c>
      <c r="BC28" s="108"/>
      <c r="BD28" s="108"/>
      <c r="BE28" s="108"/>
      <c r="BF28" s="109">
        <v>3</v>
      </c>
      <c r="BG28" s="110">
        <f>IF(Q28=0,"",IF(BF28=0,"",(BF28/Q28)))</f>
        <v>0.42857142857143</v>
      </c>
      <c r="BH28" s="109"/>
      <c r="BI28" s="111">
        <f>IFERROR(BH28/BF28,"-")</f>
        <v>0</v>
      </c>
      <c r="BJ28" s="112"/>
      <c r="BK28" s="113">
        <f>IFERROR(BJ28/BF28,"-")</f>
        <v>0</v>
      </c>
      <c r="BL28" s="114"/>
      <c r="BM28" s="114"/>
      <c r="BN28" s="114"/>
      <c r="BO28" s="116">
        <v>2</v>
      </c>
      <c r="BP28" s="117">
        <f>IF(Q28=0,"",IF(BO28=0,"",(BO28/Q28)))</f>
        <v>0.28571428571429</v>
      </c>
      <c r="BQ28" s="118"/>
      <c r="BR28" s="119">
        <f>IFERROR(BQ28/BO28,"-")</f>
        <v>0</v>
      </c>
      <c r="BS28" s="120"/>
      <c r="BT28" s="121">
        <f>IFERROR(BS28/BO28,"-")</f>
        <v>0</v>
      </c>
      <c r="BU28" s="122"/>
      <c r="BV28" s="122"/>
      <c r="BW28" s="122"/>
      <c r="BX28" s="123">
        <v>1</v>
      </c>
      <c r="BY28" s="124">
        <f>IF(Q28=0,"",IF(BX28=0,"",(BX28/Q28)))</f>
        <v>0.14285714285714</v>
      </c>
      <c r="BZ28" s="125"/>
      <c r="CA28" s="126">
        <f>IFERROR(BZ28/BX28,"-")</f>
        <v>0</v>
      </c>
      <c r="CB28" s="127"/>
      <c r="CC28" s="128">
        <f>IFERROR(CB28/BX28,"-")</f>
        <v>0</v>
      </c>
      <c r="CD28" s="129"/>
      <c r="CE28" s="129"/>
      <c r="CF28" s="129"/>
      <c r="CG28" s="130"/>
      <c r="CH28" s="131">
        <f>IF(Q28=0,"",IF(CG28=0,"",(CG28/Q28)))</f>
        <v>0</v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0</v>
      </c>
      <c r="CQ28" s="138">
        <v>0</v>
      </c>
      <c r="CR28" s="138"/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119</v>
      </c>
      <c r="C29" s="184" t="s">
        <v>58</v>
      </c>
      <c r="D29" s="184"/>
      <c r="E29" s="184" t="s">
        <v>120</v>
      </c>
      <c r="F29" s="184" t="s">
        <v>121</v>
      </c>
      <c r="G29" s="184" t="s">
        <v>61</v>
      </c>
      <c r="H29" s="87"/>
      <c r="I29" s="87" t="s">
        <v>115</v>
      </c>
      <c r="J29" s="87"/>
      <c r="K29" s="176"/>
      <c r="L29" s="79">
        <v>6</v>
      </c>
      <c r="M29" s="79">
        <v>0</v>
      </c>
      <c r="N29" s="79">
        <v>48</v>
      </c>
      <c r="O29" s="88">
        <v>2</v>
      </c>
      <c r="P29" s="89">
        <v>0</v>
      </c>
      <c r="Q29" s="90">
        <f>O29+P29</f>
        <v>2</v>
      </c>
      <c r="R29" s="80">
        <f>IFERROR(Q29/N29,"-")</f>
        <v>0.041666666666667</v>
      </c>
      <c r="S29" s="79">
        <v>0</v>
      </c>
      <c r="T29" s="79">
        <v>1</v>
      </c>
      <c r="U29" s="80">
        <f>IFERROR(T29/(Q29),"-")</f>
        <v>0.5</v>
      </c>
      <c r="V29" s="81"/>
      <c r="W29" s="82">
        <v>1</v>
      </c>
      <c r="X29" s="80">
        <f>IF(Q29=0,"-",W29/Q29)</f>
        <v>0.5</v>
      </c>
      <c r="Y29" s="181">
        <v>13000</v>
      </c>
      <c r="Z29" s="182">
        <f>IFERROR(Y29/Q29,"-")</f>
        <v>6500</v>
      </c>
      <c r="AA29" s="182">
        <f>IFERROR(Y29/W29,"-")</f>
        <v>13000</v>
      </c>
      <c r="AB29" s="176"/>
      <c r="AC29" s="83"/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>
        <v>1</v>
      </c>
      <c r="BG29" s="110">
        <f>IF(Q29=0,"",IF(BF29=0,"",(BF29/Q29)))</f>
        <v>0.5</v>
      </c>
      <c r="BH29" s="109"/>
      <c r="BI29" s="111">
        <f>IFERROR(BH29/BF29,"-")</f>
        <v>0</v>
      </c>
      <c r="BJ29" s="112"/>
      <c r="BK29" s="113">
        <f>IFERROR(BJ29/BF29,"-")</f>
        <v>0</v>
      </c>
      <c r="BL29" s="114"/>
      <c r="BM29" s="114"/>
      <c r="BN29" s="114"/>
      <c r="BO29" s="116">
        <v>1</v>
      </c>
      <c r="BP29" s="117">
        <f>IF(Q29=0,"",IF(BO29=0,"",(BO29/Q29)))</f>
        <v>0.5</v>
      </c>
      <c r="BQ29" s="118">
        <v>1</v>
      </c>
      <c r="BR29" s="119">
        <f>IFERROR(BQ29/BO29,"-")</f>
        <v>1</v>
      </c>
      <c r="BS29" s="120">
        <v>13000</v>
      </c>
      <c r="BT29" s="121">
        <f>IFERROR(BS29/BO29,"-")</f>
        <v>13000</v>
      </c>
      <c r="BU29" s="122"/>
      <c r="BV29" s="122">
        <v>1</v>
      </c>
      <c r="BW29" s="122"/>
      <c r="BX29" s="123"/>
      <c r="BY29" s="124">
        <f>IF(Q29=0,"",IF(BX29=0,"",(BX29/Q29)))</f>
        <v>0</v>
      </c>
      <c r="BZ29" s="125"/>
      <c r="CA29" s="126" t="str">
        <f>IFERROR(BZ29/BX29,"-")</f>
        <v>-</v>
      </c>
      <c r="CB29" s="127"/>
      <c r="CC29" s="128" t="str">
        <f>IFERROR(CB29/BX29,"-")</f>
        <v>-</v>
      </c>
      <c r="CD29" s="129"/>
      <c r="CE29" s="129"/>
      <c r="CF29" s="129"/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1</v>
      </c>
      <c r="CQ29" s="138">
        <v>13000</v>
      </c>
      <c r="CR29" s="138">
        <v>13000</v>
      </c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/>
      <c r="B30" s="184" t="s">
        <v>122</v>
      </c>
      <c r="C30" s="184" t="s">
        <v>58</v>
      </c>
      <c r="D30" s="184"/>
      <c r="E30" s="184" t="s">
        <v>72</v>
      </c>
      <c r="F30" s="184" t="s">
        <v>72</v>
      </c>
      <c r="G30" s="184" t="s">
        <v>73</v>
      </c>
      <c r="H30" s="87"/>
      <c r="I30" s="87"/>
      <c r="J30" s="87"/>
      <c r="K30" s="176"/>
      <c r="L30" s="79">
        <v>191</v>
      </c>
      <c r="M30" s="79">
        <v>100</v>
      </c>
      <c r="N30" s="79">
        <v>62</v>
      </c>
      <c r="O30" s="88">
        <v>17</v>
      </c>
      <c r="P30" s="89">
        <v>0</v>
      </c>
      <c r="Q30" s="90">
        <f>O30+P30</f>
        <v>17</v>
      </c>
      <c r="R30" s="80">
        <f>IFERROR(Q30/N30,"-")</f>
        <v>0.2741935483871</v>
      </c>
      <c r="S30" s="79">
        <v>2</v>
      </c>
      <c r="T30" s="79">
        <v>3</v>
      </c>
      <c r="U30" s="80">
        <f>IFERROR(T30/(Q30),"-")</f>
        <v>0.17647058823529</v>
      </c>
      <c r="V30" s="81"/>
      <c r="W30" s="82">
        <v>4</v>
      </c>
      <c r="X30" s="80">
        <f>IF(Q30=0,"-",W30/Q30)</f>
        <v>0.23529411764706</v>
      </c>
      <c r="Y30" s="181">
        <v>321560</v>
      </c>
      <c r="Z30" s="182">
        <f>IFERROR(Y30/Q30,"-")</f>
        <v>18915.294117647</v>
      </c>
      <c r="AA30" s="182">
        <f>IFERROR(Y30/W30,"-")</f>
        <v>80390</v>
      </c>
      <c r="AB30" s="176"/>
      <c r="AC30" s="83"/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/>
      <c r="BG30" s="110">
        <f>IF(Q30=0,"",IF(BF30=0,"",(BF30/Q30)))</f>
        <v>0</v>
      </c>
      <c r="BH30" s="109"/>
      <c r="BI30" s="111" t="str">
        <f>IFERROR(BH30/BF30,"-")</f>
        <v>-</v>
      </c>
      <c r="BJ30" s="112"/>
      <c r="BK30" s="113" t="str">
        <f>IFERROR(BJ30/BF30,"-")</f>
        <v>-</v>
      </c>
      <c r="BL30" s="114"/>
      <c r="BM30" s="114"/>
      <c r="BN30" s="114"/>
      <c r="BO30" s="116">
        <v>9</v>
      </c>
      <c r="BP30" s="117">
        <f>IF(Q30=0,"",IF(BO30=0,"",(BO30/Q30)))</f>
        <v>0.52941176470588</v>
      </c>
      <c r="BQ30" s="118">
        <v>1</v>
      </c>
      <c r="BR30" s="119">
        <f>IFERROR(BQ30/BO30,"-")</f>
        <v>0.11111111111111</v>
      </c>
      <c r="BS30" s="120">
        <v>20000</v>
      </c>
      <c r="BT30" s="121">
        <f>IFERROR(BS30/BO30,"-")</f>
        <v>2222.2222222222</v>
      </c>
      <c r="BU30" s="122"/>
      <c r="BV30" s="122">
        <v>1</v>
      </c>
      <c r="BW30" s="122"/>
      <c r="BX30" s="123">
        <v>6</v>
      </c>
      <c r="BY30" s="124">
        <f>IF(Q30=0,"",IF(BX30=0,"",(BX30/Q30)))</f>
        <v>0.35294117647059</v>
      </c>
      <c r="BZ30" s="125">
        <v>2</v>
      </c>
      <c r="CA30" s="126">
        <f>IFERROR(BZ30/BX30,"-")</f>
        <v>0.33333333333333</v>
      </c>
      <c r="CB30" s="127">
        <v>84000</v>
      </c>
      <c r="CC30" s="128">
        <f>IFERROR(CB30/BX30,"-")</f>
        <v>14000</v>
      </c>
      <c r="CD30" s="129"/>
      <c r="CE30" s="129"/>
      <c r="CF30" s="129">
        <v>2</v>
      </c>
      <c r="CG30" s="130">
        <v>2</v>
      </c>
      <c r="CH30" s="131">
        <f>IF(Q30=0,"",IF(CG30=0,"",(CG30/Q30)))</f>
        <v>0.11764705882353</v>
      </c>
      <c r="CI30" s="132">
        <v>2</v>
      </c>
      <c r="CJ30" s="133">
        <f>IFERROR(CI30/CG30,"-")</f>
        <v>1</v>
      </c>
      <c r="CK30" s="134">
        <v>232560</v>
      </c>
      <c r="CL30" s="135">
        <f>IFERROR(CK30/CG30,"-")</f>
        <v>116280</v>
      </c>
      <c r="CM30" s="136"/>
      <c r="CN30" s="136">
        <v>1</v>
      </c>
      <c r="CO30" s="136">
        <v>1</v>
      </c>
      <c r="CP30" s="137">
        <v>4</v>
      </c>
      <c r="CQ30" s="138">
        <v>321560</v>
      </c>
      <c r="CR30" s="138">
        <v>217560</v>
      </c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>
        <f>AC31</f>
        <v>9.6576923076923</v>
      </c>
      <c r="B31" s="184" t="s">
        <v>123</v>
      </c>
      <c r="C31" s="184" t="s">
        <v>58</v>
      </c>
      <c r="D31" s="184"/>
      <c r="E31" s="184" t="s">
        <v>124</v>
      </c>
      <c r="F31" s="184" t="s">
        <v>125</v>
      </c>
      <c r="G31" s="184" t="s">
        <v>61</v>
      </c>
      <c r="H31" s="87" t="s">
        <v>126</v>
      </c>
      <c r="I31" s="87" t="s">
        <v>127</v>
      </c>
      <c r="J31" s="87" t="s">
        <v>98</v>
      </c>
      <c r="K31" s="176">
        <v>260000</v>
      </c>
      <c r="L31" s="79">
        <v>14</v>
      </c>
      <c r="M31" s="79">
        <v>0</v>
      </c>
      <c r="N31" s="79">
        <v>49</v>
      </c>
      <c r="O31" s="88">
        <v>6</v>
      </c>
      <c r="P31" s="89">
        <v>0</v>
      </c>
      <c r="Q31" s="90">
        <f>O31+P31</f>
        <v>6</v>
      </c>
      <c r="R31" s="80">
        <f>IFERROR(Q31/N31,"-")</f>
        <v>0.12244897959184</v>
      </c>
      <c r="S31" s="79">
        <v>1</v>
      </c>
      <c r="T31" s="79">
        <v>2</v>
      </c>
      <c r="U31" s="80">
        <f>IFERROR(T31/(Q31),"-")</f>
        <v>0.33333333333333</v>
      </c>
      <c r="V31" s="81">
        <f>IFERROR(K31/SUM(Q31:Q34),"-")</f>
        <v>5909.0909090909</v>
      </c>
      <c r="W31" s="82">
        <v>2</v>
      </c>
      <c r="X31" s="80">
        <f>IF(Q31=0,"-",W31/Q31)</f>
        <v>0.33333333333333</v>
      </c>
      <c r="Y31" s="181">
        <v>109000</v>
      </c>
      <c r="Z31" s="182">
        <f>IFERROR(Y31/Q31,"-")</f>
        <v>18166.666666667</v>
      </c>
      <c r="AA31" s="182">
        <f>IFERROR(Y31/W31,"-")</f>
        <v>54500</v>
      </c>
      <c r="AB31" s="176">
        <f>SUM(Y31:Y34)-SUM(K31:K34)</f>
        <v>2251000</v>
      </c>
      <c r="AC31" s="83">
        <f>SUM(Y31:Y34)/SUM(K31:K34)</f>
        <v>9.6576923076923</v>
      </c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>
        <v>3</v>
      </c>
      <c r="BG31" s="110">
        <f>IF(Q31=0,"",IF(BF31=0,"",(BF31/Q31)))</f>
        <v>0.5</v>
      </c>
      <c r="BH31" s="109">
        <v>1</v>
      </c>
      <c r="BI31" s="111">
        <f>IFERROR(BH31/BF31,"-")</f>
        <v>0.33333333333333</v>
      </c>
      <c r="BJ31" s="112">
        <v>3500</v>
      </c>
      <c r="BK31" s="113">
        <f>IFERROR(BJ31/BF31,"-")</f>
        <v>1166.6666666667</v>
      </c>
      <c r="BL31" s="114"/>
      <c r="BM31" s="114">
        <v>1</v>
      </c>
      <c r="BN31" s="114"/>
      <c r="BO31" s="116">
        <v>2</v>
      </c>
      <c r="BP31" s="117">
        <f>IF(Q31=0,"",IF(BO31=0,"",(BO31/Q31)))</f>
        <v>0.33333333333333</v>
      </c>
      <c r="BQ31" s="118">
        <v>1</v>
      </c>
      <c r="BR31" s="119">
        <f>IFERROR(BQ31/BO31,"-")</f>
        <v>0.5</v>
      </c>
      <c r="BS31" s="120">
        <v>76000</v>
      </c>
      <c r="BT31" s="121">
        <f>IFERROR(BS31/BO31,"-")</f>
        <v>38000</v>
      </c>
      <c r="BU31" s="122"/>
      <c r="BV31" s="122"/>
      <c r="BW31" s="122">
        <v>1</v>
      </c>
      <c r="BX31" s="123">
        <v>1</v>
      </c>
      <c r="BY31" s="124">
        <f>IF(Q31=0,"",IF(BX31=0,"",(BX31/Q31)))</f>
        <v>0.16666666666667</v>
      </c>
      <c r="BZ31" s="125">
        <v>1</v>
      </c>
      <c r="CA31" s="126">
        <f>IFERROR(BZ31/BX31,"-")</f>
        <v>1</v>
      </c>
      <c r="CB31" s="127">
        <v>33000</v>
      </c>
      <c r="CC31" s="128">
        <f>IFERROR(CB31/BX31,"-")</f>
        <v>33000</v>
      </c>
      <c r="CD31" s="129"/>
      <c r="CE31" s="129"/>
      <c r="CF31" s="129">
        <v>1</v>
      </c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2</v>
      </c>
      <c r="CQ31" s="138">
        <v>109000</v>
      </c>
      <c r="CR31" s="138">
        <v>76000</v>
      </c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/>
      <c r="B32" s="184" t="s">
        <v>128</v>
      </c>
      <c r="C32" s="184" t="s">
        <v>58</v>
      </c>
      <c r="D32" s="184"/>
      <c r="E32" s="184" t="s">
        <v>129</v>
      </c>
      <c r="F32" s="184" t="s">
        <v>130</v>
      </c>
      <c r="G32" s="184" t="s">
        <v>61</v>
      </c>
      <c r="H32" s="87"/>
      <c r="I32" s="87" t="s">
        <v>127</v>
      </c>
      <c r="J32" s="87" t="s">
        <v>102</v>
      </c>
      <c r="K32" s="176"/>
      <c r="L32" s="79">
        <v>13</v>
      </c>
      <c r="M32" s="79">
        <v>0</v>
      </c>
      <c r="N32" s="79">
        <v>60</v>
      </c>
      <c r="O32" s="88">
        <v>4</v>
      </c>
      <c r="P32" s="89">
        <v>0</v>
      </c>
      <c r="Q32" s="90">
        <f>O32+P32</f>
        <v>4</v>
      </c>
      <c r="R32" s="80">
        <f>IFERROR(Q32/N32,"-")</f>
        <v>0.066666666666667</v>
      </c>
      <c r="S32" s="79">
        <v>0</v>
      </c>
      <c r="T32" s="79">
        <v>1</v>
      </c>
      <c r="U32" s="80">
        <f>IFERROR(T32/(Q32),"-")</f>
        <v>0.25</v>
      </c>
      <c r="V32" s="81"/>
      <c r="W32" s="82">
        <v>0</v>
      </c>
      <c r="X32" s="80">
        <f>IF(Q32=0,"-",W32/Q32)</f>
        <v>0</v>
      </c>
      <c r="Y32" s="181">
        <v>3000</v>
      </c>
      <c r="Z32" s="182">
        <f>IFERROR(Y32/Q32,"-")</f>
        <v>750</v>
      </c>
      <c r="AA32" s="182" t="str">
        <f>IFERROR(Y32/W32,"-")</f>
        <v>-</v>
      </c>
      <c r="AB32" s="176"/>
      <c r="AC32" s="83"/>
      <c r="AD32" s="77"/>
      <c r="AE32" s="91">
        <v>1</v>
      </c>
      <c r="AF32" s="92">
        <f>IF(Q32=0,"",IF(AE32=0,"",(AE32/Q32)))</f>
        <v>0.25</v>
      </c>
      <c r="AG32" s="91"/>
      <c r="AH32" s="93">
        <f>IFERROR(AG32/AE32,"-")</f>
        <v>0</v>
      </c>
      <c r="AI32" s="94"/>
      <c r="AJ32" s="95">
        <f>IFERROR(AI32/AE32,"-")</f>
        <v>0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>
        <v>1</v>
      </c>
      <c r="AX32" s="104">
        <f>IF(Q32=0,"",IF(AW32=0,"",(AW32/Q32)))</f>
        <v>0.25</v>
      </c>
      <c r="AY32" s="103"/>
      <c r="AZ32" s="105">
        <f>IFERROR(AY32/AW32,"-")</f>
        <v>0</v>
      </c>
      <c r="BA32" s="106"/>
      <c r="BB32" s="107">
        <f>IFERROR(BA32/AW32,"-")</f>
        <v>0</v>
      </c>
      <c r="BC32" s="108"/>
      <c r="BD32" s="108"/>
      <c r="BE32" s="108"/>
      <c r="BF32" s="109"/>
      <c r="BG32" s="110">
        <f>IF(Q32=0,"",IF(BF32=0,"",(BF32/Q32)))</f>
        <v>0</v>
      </c>
      <c r="BH32" s="109"/>
      <c r="BI32" s="111" t="str">
        <f>IFERROR(BH32/BF32,"-")</f>
        <v>-</v>
      </c>
      <c r="BJ32" s="112"/>
      <c r="BK32" s="113" t="str">
        <f>IFERROR(BJ32/BF32,"-")</f>
        <v>-</v>
      </c>
      <c r="BL32" s="114"/>
      <c r="BM32" s="114"/>
      <c r="BN32" s="114"/>
      <c r="BO32" s="116">
        <v>2</v>
      </c>
      <c r="BP32" s="117">
        <f>IF(Q32=0,"",IF(BO32=0,"",(BO32/Q32)))</f>
        <v>0.5</v>
      </c>
      <c r="BQ32" s="118">
        <v>1</v>
      </c>
      <c r="BR32" s="119">
        <f>IFERROR(BQ32/BO32,"-")</f>
        <v>0.5</v>
      </c>
      <c r="BS32" s="120">
        <v>3000</v>
      </c>
      <c r="BT32" s="121">
        <f>IFERROR(BS32/BO32,"-")</f>
        <v>1500</v>
      </c>
      <c r="BU32" s="122">
        <v>1</v>
      </c>
      <c r="BV32" s="122"/>
      <c r="BW32" s="122"/>
      <c r="BX32" s="123"/>
      <c r="BY32" s="124">
        <f>IF(Q32=0,"",IF(BX32=0,"",(BX32/Q32)))</f>
        <v>0</v>
      </c>
      <c r="BZ32" s="125"/>
      <c r="CA32" s="126" t="str">
        <f>IFERROR(BZ32/BX32,"-")</f>
        <v>-</v>
      </c>
      <c r="CB32" s="127"/>
      <c r="CC32" s="128" t="str">
        <f>IFERROR(CB32/BX32,"-")</f>
        <v>-</v>
      </c>
      <c r="CD32" s="129"/>
      <c r="CE32" s="129"/>
      <c r="CF32" s="129"/>
      <c r="CG32" s="130"/>
      <c r="CH32" s="131">
        <f>IF(Q32=0,"",IF(CG32=0,"",(CG32/Q32)))</f>
        <v>0</v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0</v>
      </c>
      <c r="CQ32" s="138">
        <v>3000</v>
      </c>
      <c r="CR32" s="138">
        <v>3000</v>
      </c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/>
      <c r="B33" s="184" t="s">
        <v>131</v>
      </c>
      <c r="C33" s="184" t="s">
        <v>58</v>
      </c>
      <c r="D33" s="184"/>
      <c r="E33" s="184" t="s">
        <v>132</v>
      </c>
      <c r="F33" s="184" t="s">
        <v>133</v>
      </c>
      <c r="G33" s="184" t="s">
        <v>61</v>
      </c>
      <c r="H33" s="87"/>
      <c r="I33" s="87" t="s">
        <v>127</v>
      </c>
      <c r="J33" s="87" t="s">
        <v>106</v>
      </c>
      <c r="K33" s="176"/>
      <c r="L33" s="79">
        <v>15</v>
      </c>
      <c r="M33" s="79">
        <v>0</v>
      </c>
      <c r="N33" s="79">
        <v>71</v>
      </c>
      <c r="O33" s="88">
        <v>10</v>
      </c>
      <c r="P33" s="89">
        <v>0</v>
      </c>
      <c r="Q33" s="90">
        <f>O33+P33</f>
        <v>10</v>
      </c>
      <c r="R33" s="80">
        <f>IFERROR(Q33/N33,"-")</f>
        <v>0.14084507042254</v>
      </c>
      <c r="S33" s="79">
        <v>1</v>
      </c>
      <c r="T33" s="79">
        <v>3</v>
      </c>
      <c r="U33" s="80">
        <f>IFERROR(T33/(Q33),"-")</f>
        <v>0.3</v>
      </c>
      <c r="V33" s="81"/>
      <c r="W33" s="82">
        <v>2</v>
      </c>
      <c r="X33" s="80">
        <f>IF(Q33=0,"-",W33/Q33)</f>
        <v>0.2</v>
      </c>
      <c r="Y33" s="181">
        <v>150000</v>
      </c>
      <c r="Z33" s="182">
        <f>IFERROR(Y33/Q33,"-")</f>
        <v>15000</v>
      </c>
      <c r="AA33" s="182">
        <f>IFERROR(Y33/W33,"-")</f>
        <v>75000</v>
      </c>
      <c r="AB33" s="176"/>
      <c r="AC33" s="83"/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>
        <v>1</v>
      </c>
      <c r="AO33" s="98">
        <f>IF(Q33=0,"",IF(AN33=0,"",(AN33/Q33)))</f>
        <v>0.1</v>
      </c>
      <c r="AP33" s="97"/>
      <c r="AQ33" s="99">
        <f>IFERROR(AP33/AN33,"-")</f>
        <v>0</v>
      </c>
      <c r="AR33" s="100"/>
      <c r="AS33" s="101">
        <f>IFERROR(AR33/AN33,"-")</f>
        <v>0</v>
      </c>
      <c r="AT33" s="102"/>
      <c r="AU33" s="102"/>
      <c r="AV33" s="102"/>
      <c r="AW33" s="103"/>
      <c r="AX33" s="104">
        <f>IF(Q33=0,"",IF(AW33=0,"",(AW33/Q33)))</f>
        <v>0</v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>
        <v>4</v>
      </c>
      <c r="BG33" s="110">
        <f>IF(Q33=0,"",IF(BF33=0,"",(BF33/Q33)))</f>
        <v>0.4</v>
      </c>
      <c r="BH33" s="109">
        <v>1</v>
      </c>
      <c r="BI33" s="111">
        <f>IFERROR(BH33/BF33,"-")</f>
        <v>0.25</v>
      </c>
      <c r="BJ33" s="112">
        <v>5000</v>
      </c>
      <c r="BK33" s="113">
        <f>IFERROR(BJ33/BF33,"-")</f>
        <v>1250</v>
      </c>
      <c r="BL33" s="114">
        <v>1</v>
      </c>
      <c r="BM33" s="114"/>
      <c r="BN33" s="114"/>
      <c r="BO33" s="116">
        <v>3</v>
      </c>
      <c r="BP33" s="117">
        <f>IF(Q33=0,"",IF(BO33=0,"",(BO33/Q33)))</f>
        <v>0.3</v>
      </c>
      <c r="BQ33" s="118"/>
      <c r="BR33" s="119">
        <f>IFERROR(BQ33/BO33,"-")</f>
        <v>0</v>
      </c>
      <c r="BS33" s="120"/>
      <c r="BT33" s="121">
        <f>IFERROR(BS33/BO33,"-")</f>
        <v>0</v>
      </c>
      <c r="BU33" s="122"/>
      <c r="BV33" s="122"/>
      <c r="BW33" s="122"/>
      <c r="BX33" s="123">
        <v>2</v>
      </c>
      <c r="BY33" s="124">
        <f>IF(Q33=0,"",IF(BX33=0,"",(BX33/Q33)))</f>
        <v>0.2</v>
      </c>
      <c r="BZ33" s="125">
        <v>1</v>
      </c>
      <c r="CA33" s="126">
        <f>IFERROR(BZ33/BX33,"-")</f>
        <v>0.5</v>
      </c>
      <c r="CB33" s="127">
        <v>145000</v>
      </c>
      <c r="CC33" s="128">
        <f>IFERROR(CB33/BX33,"-")</f>
        <v>72500</v>
      </c>
      <c r="CD33" s="129"/>
      <c r="CE33" s="129"/>
      <c r="CF33" s="129">
        <v>1</v>
      </c>
      <c r="CG33" s="130"/>
      <c r="CH33" s="131">
        <f>IF(Q33=0,"",IF(CG33=0,"",(CG33/Q33)))</f>
        <v>0</v>
      </c>
      <c r="CI33" s="132"/>
      <c r="CJ33" s="133" t="str">
        <f>IFERROR(CI33/CG33,"-")</f>
        <v>-</v>
      </c>
      <c r="CK33" s="134"/>
      <c r="CL33" s="135" t="str">
        <f>IFERROR(CK33/CG33,"-")</f>
        <v>-</v>
      </c>
      <c r="CM33" s="136"/>
      <c r="CN33" s="136"/>
      <c r="CO33" s="136"/>
      <c r="CP33" s="137">
        <v>2</v>
      </c>
      <c r="CQ33" s="138">
        <v>150000</v>
      </c>
      <c r="CR33" s="138">
        <v>145000</v>
      </c>
      <c r="CS33" s="138"/>
      <c r="CT33" s="139" t="str">
        <f>IF(AND(CR33=0,CS33=0),"",IF(AND(CR33&lt;=100000,CS33&lt;=100000),"",IF(CR33/CQ33&gt;0.7,"男高",IF(CS33/CQ33&gt;0.7,"女高",""))))</f>
        <v>男高</v>
      </c>
    </row>
    <row r="34" spans="1:99">
      <c r="A34" s="78"/>
      <c r="B34" s="184" t="s">
        <v>134</v>
      </c>
      <c r="C34" s="184" t="s">
        <v>58</v>
      </c>
      <c r="D34" s="184"/>
      <c r="E34" s="184" t="s">
        <v>72</v>
      </c>
      <c r="F34" s="184" t="s">
        <v>72</v>
      </c>
      <c r="G34" s="184" t="s">
        <v>73</v>
      </c>
      <c r="H34" s="87"/>
      <c r="I34" s="87"/>
      <c r="J34" s="87"/>
      <c r="K34" s="176"/>
      <c r="L34" s="79">
        <v>181</v>
      </c>
      <c r="M34" s="79">
        <v>89</v>
      </c>
      <c r="N34" s="79">
        <v>45</v>
      </c>
      <c r="O34" s="88">
        <v>24</v>
      </c>
      <c r="P34" s="89">
        <v>0</v>
      </c>
      <c r="Q34" s="90">
        <f>O34+P34</f>
        <v>24</v>
      </c>
      <c r="R34" s="80">
        <f>IFERROR(Q34/N34,"-")</f>
        <v>0.53333333333333</v>
      </c>
      <c r="S34" s="79">
        <v>6</v>
      </c>
      <c r="T34" s="79">
        <v>1</v>
      </c>
      <c r="U34" s="80">
        <f>IFERROR(T34/(Q34),"-")</f>
        <v>0.041666666666667</v>
      </c>
      <c r="V34" s="81"/>
      <c r="W34" s="82">
        <v>9</v>
      </c>
      <c r="X34" s="80">
        <f>IF(Q34=0,"-",W34/Q34)</f>
        <v>0.375</v>
      </c>
      <c r="Y34" s="181">
        <v>2249000</v>
      </c>
      <c r="Z34" s="182">
        <f>IFERROR(Y34/Q34,"-")</f>
        <v>93708.333333333</v>
      </c>
      <c r="AA34" s="182">
        <f>IFERROR(Y34/W34,"-")</f>
        <v>249888.88888889</v>
      </c>
      <c r="AB34" s="176"/>
      <c r="AC34" s="83"/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/>
      <c r="AO34" s="98">
        <f>IF(Q34=0,"",IF(AN34=0,"",(AN34/Q34)))</f>
        <v>0</v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>
        <v>4</v>
      </c>
      <c r="BG34" s="110">
        <f>IF(Q34=0,"",IF(BF34=0,"",(BF34/Q34)))</f>
        <v>0.16666666666667</v>
      </c>
      <c r="BH34" s="109">
        <v>1</v>
      </c>
      <c r="BI34" s="111">
        <f>IFERROR(BH34/BF34,"-")</f>
        <v>0.25</v>
      </c>
      <c r="BJ34" s="112">
        <v>3000</v>
      </c>
      <c r="BK34" s="113">
        <f>IFERROR(BJ34/BF34,"-")</f>
        <v>750</v>
      </c>
      <c r="BL34" s="114">
        <v>1</v>
      </c>
      <c r="BM34" s="114"/>
      <c r="BN34" s="114"/>
      <c r="BO34" s="116">
        <v>8</v>
      </c>
      <c r="BP34" s="117">
        <f>IF(Q34=0,"",IF(BO34=0,"",(BO34/Q34)))</f>
        <v>0.33333333333333</v>
      </c>
      <c r="BQ34" s="118">
        <v>1</v>
      </c>
      <c r="BR34" s="119">
        <f>IFERROR(BQ34/BO34,"-")</f>
        <v>0.125</v>
      </c>
      <c r="BS34" s="120">
        <v>29000</v>
      </c>
      <c r="BT34" s="121">
        <f>IFERROR(BS34/BO34,"-")</f>
        <v>3625</v>
      </c>
      <c r="BU34" s="122"/>
      <c r="BV34" s="122"/>
      <c r="BW34" s="122">
        <v>1</v>
      </c>
      <c r="BX34" s="123">
        <v>10</v>
      </c>
      <c r="BY34" s="124">
        <f>IF(Q34=0,"",IF(BX34=0,"",(BX34/Q34)))</f>
        <v>0.41666666666667</v>
      </c>
      <c r="BZ34" s="125">
        <v>6</v>
      </c>
      <c r="CA34" s="126">
        <f>IFERROR(BZ34/BX34,"-")</f>
        <v>0.6</v>
      </c>
      <c r="CB34" s="127">
        <v>2212000</v>
      </c>
      <c r="CC34" s="128">
        <f>IFERROR(CB34/BX34,"-")</f>
        <v>221200</v>
      </c>
      <c r="CD34" s="129"/>
      <c r="CE34" s="129">
        <v>1</v>
      </c>
      <c r="CF34" s="129">
        <v>5</v>
      </c>
      <c r="CG34" s="130">
        <v>2</v>
      </c>
      <c r="CH34" s="131">
        <f>IF(Q34=0,"",IF(CG34=0,"",(CG34/Q34)))</f>
        <v>0.083333333333333</v>
      </c>
      <c r="CI34" s="132">
        <v>2</v>
      </c>
      <c r="CJ34" s="133">
        <f>IFERROR(CI34/CG34,"-")</f>
        <v>1</v>
      </c>
      <c r="CK34" s="134">
        <v>23000</v>
      </c>
      <c r="CL34" s="135">
        <f>IFERROR(CK34/CG34,"-")</f>
        <v>11500</v>
      </c>
      <c r="CM34" s="136">
        <v>1</v>
      </c>
      <c r="CN34" s="136"/>
      <c r="CO34" s="136">
        <v>1</v>
      </c>
      <c r="CP34" s="137">
        <v>9</v>
      </c>
      <c r="CQ34" s="138">
        <v>2249000</v>
      </c>
      <c r="CR34" s="138">
        <v>2017000</v>
      </c>
      <c r="CS34" s="138"/>
      <c r="CT34" s="139" t="str">
        <f>IF(AND(CR34=0,CS34=0),"",IF(AND(CR34&lt;=100000,CS34&lt;=100000),"",IF(CR34/CQ34&gt;0.7,"男高",IF(CS34/CQ34&gt;0.7,"女高",""))))</f>
        <v>男高</v>
      </c>
    </row>
    <row r="35" spans="1:99">
      <c r="A35" s="78">
        <f>AC35</f>
        <v>0.24583333333333</v>
      </c>
      <c r="B35" s="184" t="s">
        <v>135</v>
      </c>
      <c r="C35" s="184" t="s">
        <v>58</v>
      </c>
      <c r="D35" s="184"/>
      <c r="E35" s="184" t="s">
        <v>84</v>
      </c>
      <c r="F35" s="184" t="s">
        <v>85</v>
      </c>
      <c r="G35" s="184" t="s">
        <v>61</v>
      </c>
      <c r="H35" s="87" t="s">
        <v>62</v>
      </c>
      <c r="I35" s="87" t="s">
        <v>136</v>
      </c>
      <c r="J35" s="87" t="s">
        <v>137</v>
      </c>
      <c r="K35" s="176">
        <v>120000</v>
      </c>
      <c r="L35" s="79">
        <v>13</v>
      </c>
      <c r="M35" s="79">
        <v>0</v>
      </c>
      <c r="N35" s="79">
        <v>67</v>
      </c>
      <c r="O35" s="88">
        <v>4</v>
      </c>
      <c r="P35" s="89">
        <v>0</v>
      </c>
      <c r="Q35" s="90">
        <f>O35+P35</f>
        <v>4</v>
      </c>
      <c r="R35" s="80">
        <f>IFERROR(Q35/N35,"-")</f>
        <v>0.059701492537313</v>
      </c>
      <c r="S35" s="79">
        <v>0</v>
      </c>
      <c r="T35" s="79">
        <v>1</v>
      </c>
      <c r="U35" s="80">
        <f>IFERROR(T35/(Q35),"-")</f>
        <v>0.25</v>
      </c>
      <c r="V35" s="81">
        <f>IFERROR(K35/SUM(Q35:Q36),"-")</f>
        <v>15000</v>
      </c>
      <c r="W35" s="82">
        <v>0</v>
      </c>
      <c r="X35" s="80">
        <f>IF(Q35=0,"-",W35/Q35)</f>
        <v>0</v>
      </c>
      <c r="Y35" s="181">
        <v>0</v>
      </c>
      <c r="Z35" s="182">
        <f>IFERROR(Y35/Q35,"-")</f>
        <v>0</v>
      </c>
      <c r="AA35" s="182" t="str">
        <f>IFERROR(Y35/W35,"-")</f>
        <v>-</v>
      </c>
      <c r="AB35" s="176">
        <f>SUM(Y35:Y36)-SUM(K35:K36)</f>
        <v>-90500</v>
      </c>
      <c r="AC35" s="83">
        <f>SUM(Y35:Y36)/SUM(K35:K36)</f>
        <v>0.24583333333333</v>
      </c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/>
      <c r="AX35" s="104">
        <f>IF(Q35=0,"",IF(AW35=0,"",(AW35/Q35)))</f>
        <v>0</v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/>
      <c r="BG35" s="110">
        <f>IF(Q35=0,"",IF(BF35=0,"",(BF35/Q35)))</f>
        <v>0</v>
      </c>
      <c r="BH35" s="109"/>
      <c r="BI35" s="111" t="str">
        <f>IFERROR(BH35/BF35,"-")</f>
        <v>-</v>
      </c>
      <c r="BJ35" s="112"/>
      <c r="BK35" s="113" t="str">
        <f>IFERROR(BJ35/BF35,"-")</f>
        <v>-</v>
      </c>
      <c r="BL35" s="114"/>
      <c r="BM35" s="114"/>
      <c r="BN35" s="114"/>
      <c r="BO35" s="116">
        <v>1</v>
      </c>
      <c r="BP35" s="117">
        <f>IF(Q35=0,"",IF(BO35=0,"",(BO35/Q35)))</f>
        <v>0.25</v>
      </c>
      <c r="BQ35" s="118"/>
      <c r="BR35" s="119">
        <f>IFERROR(BQ35/BO35,"-")</f>
        <v>0</v>
      </c>
      <c r="BS35" s="120"/>
      <c r="BT35" s="121">
        <f>IFERROR(BS35/BO35,"-")</f>
        <v>0</v>
      </c>
      <c r="BU35" s="122"/>
      <c r="BV35" s="122"/>
      <c r="BW35" s="122"/>
      <c r="BX35" s="123">
        <v>2</v>
      </c>
      <c r="BY35" s="124">
        <f>IF(Q35=0,"",IF(BX35=0,"",(BX35/Q35)))</f>
        <v>0.5</v>
      </c>
      <c r="BZ35" s="125"/>
      <c r="CA35" s="126">
        <f>IFERROR(BZ35/BX35,"-")</f>
        <v>0</v>
      </c>
      <c r="CB35" s="127"/>
      <c r="CC35" s="128">
        <f>IFERROR(CB35/BX35,"-")</f>
        <v>0</v>
      </c>
      <c r="CD35" s="129"/>
      <c r="CE35" s="129"/>
      <c r="CF35" s="129"/>
      <c r="CG35" s="130">
        <v>1</v>
      </c>
      <c r="CH35" s="131">
        <f>IF(Q35=0,"",IF(CG35=0,"",(CG35/Q35)))</f>
        <v>0.25</v>
      </c>
      <c r="CI35" s="132"/>
      <c r="CJ35" s="133">
        <f>IFERROR(CI35/CG35,"-")</f>
        <v>0</v>
      </c>
      <c r="CK35" s="134"/>
      <c r="CL35" s="135">
        <f>IFERROR(CK35/CG35,"-")</f>
        <v>0</v>
      </c>
      <c r="CM35" s="136"/>
      <c r="CN35" s="136"/>
      <c r="CO35" s="136"/>
      <c r="CP35" s="137">
        <v>0</v>
      </c>
      <c r="CQ35" s="138">
        <v>0</v>
      </c>
      <c r="CR35" s="138"/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/>
      <c r="B36" s="184" t="s">
        <v>138</v>
      </c>
      <c r="C36" s="184" t="s">
        <v>58</v>
      </c>
      <c r="D36" s="184"/>
      <c r="E36" s="184" t="s">
        <v>84</v>
      </c>
      <c r="F36" s="184" t="s">
        <v>85</v>
      </c>
      <c r="G36" s="184" t="s">
        <v>73</v>
      </c>
      <c r="H36" s="87"/>
      <c r="I36" s="87"/>
      <c r="J36" s="87"/>
      <c r="K36" s="176"/>
      <c r="L36" s="79">
        <v>52</v>
      </c>
      <c r="M36" s="79">
        <v>25</v>
      </c>
      <c r="N36" s="79">
        <v>8</v>
      </c>
      <c r="O36" s="88">
        <v>4</v>
      </c>
      <c r="P36" s="89">
        <v>0</v>
      </c>
      <c r="Q36" s="90">
        <f>O36+P36</f>
        <v>4</v>
      </c>
      <c r="R36" s="80">
        <f>IFERROR(Q36/N36,"-")</f>
        <v>0.5</v>
      </c>
      <c r="S36" s="79">
        <v>1</v>
      </c>
      <c r="T36" s="79">
        <v>1</v>
      </c>
      <c r="U36" s="80">
        <f>IFERROR(T36/(Q36),"-")</f>
        <v>0.25</v>
      </c>
      <c r="V36" s="81"/>
      <c r="W36" s="82">
        <v>2</v>
      </c>
      <c r="X36" s="80">
        <f>IF(Q36=0,"-",W36/Q36)</f>
        <v>0.5</v>
      </c>
      <c r="Y36" s="181">
        <v>29500</v>
      </c>
      <c r="Z36" s="182">
        <f>IFERROR(Y36/Q36,"-")</f>
        <v>7375</v>
      </c>
      <c r="AA36" s="182">
        <f>IFERROR(Y36/W36,"-")</f>
        <v>14750</v>
      </c>
      <c r="AB36" s="176"/>
      <c r="AC36" s="83"/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/>
      <c r="AX36" s="104">
        <f>IF(Q36=0,"",IF(AW36=0,"",(AW36/Q36)))</f>
        <v>0</v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>
        <v>1</v>
      </c>
      <c r="BG36" s="110">
        <f>IF(Q36=0,"",IF(BF36=0,"",(BF36/Q36)))</f>
        <v>0.25</v>
      </c>
      <c r="BH36" s="109"/>
      <c r="BI36" s="111">
        <f>IFERROR(BH36/BF36,"-")</f>
        <v>0</v>
      </c>
      <c r="BJ36" s="112"/>
      <c r="BK36" s="113">
        <f>IFERROR(BJ36/BF36,"-")</f>
        <v>0</v>
      </c>
      <c r="BL36" s="114"/>
      <c r="BM36" s="114"/>
      <c r="BN36" s="114"/>
      <c r="BO36" s="116">
        <v>1</v>
      </c>
      <c r="BP36" s="117">
        <f>IF(Q36=0,"",IF(BO36=0,"",(BO36/Q36)))</f>
        <v>0.25</v>
      </c>
      <c r="BQ36" s="118"/>
      <c r="BR36" s="119">
        <f>IFERROR(BQ36/BO36,"-")</f>
        <v>0</v>
      </c>
      <c r="BS36" s="120"/>
      <c r="BT36" s="121">
        <f>IFERROR(BS36/BO36,"-")</f>
        <v>0</v>
      </c>
      <c r="BU36" s="122"/>
      <c r="BV36" s="122"/>
      <c r="BW36" s="122"/>
      <c r="BX36" s="123">
        <v>2</v>
      </c>
      <c r="BY36" s="124">
        <f>IF(Q36=0,"",IF(BX36=0,"",(BX36/Q36)))</f>
        <v>0.5</v>
      </c>
      <c r="BZ36" s="125">
        <v>2</v>
      </c>
      <c r="CA36" s="126">
        <f>IFERROR(BZ36/BX36,"-")</f>
        <v>1</v>
      </c>
      <c r="CB36" s="127">
        <v>29500</v>
      </c>
      <c r="CC36" s="128">
        <f>IFERROR(CB36/BX36,"-")</f>
        <v>14750</v>
      </c>
      <c r="CD36" s="129">
        <v>1</v>
      </c>
      <c r="CE36" s="129"/>
      <c r="CF36" s="129">
        <v>1</v>
      </c>
      <c r="CG36" s="130"/>
      <c r="CH36" s="131">
        <f>IF(Q36=0,"",IF(CG36=0,"",(CG36/Q36)))</f>
        <v>0</v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2</v>
      </c>
      <c r="CQ36" s="138">
        <v>29500</v>
      </c>
      <c r="CR36" s="138">
        <v>22000</v>
      </c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>
        <f>AC37</f>
        <v>0.275</v>
      </c>
      <c r="B37" s="184" t="s">
        <v>139</v>
      </c>
      <c r="C37" s="184" t="s">
        <v>58</v>
      </c>
      <c r="D37" s="184"/>
      <c r="E37" s="184" t="s">
        <v>87</v>
      </c>
      <c r="F37" s="184" t="s">
        <v>76</v>
      </c>
      <c r="G37" s="184" t="s">
        <v>61</v>
      </c>
      <c r="H37" s="87" t="s">
        <v>62</v>
      </c>
      <c r="I37" s="87" t="s">
        <v>136</v>
      </c>
      <c r="J37" s="185" t="s">
        <v>140</v>
      </c>
      <c r="K37" s="176">
        <v>120000</v>
      </c>
      <c r="L37" s="79">
        <v>17</v>
      </c>
      <c r="M37" s="79">
        <v>0</v>
      </c>
      <c r="N37" s="79">
        <v>71</v>
      </c>
      <c r="O37" s="88">
        <v>7</v>
      </c>
      <c r="P37" s="89">
        <v>0</v>
      </c>
      <c r="Q37" s="90">
        <f>O37+P37</f>
        <v>7</v>
      </c>
      <c r="R37" s="80">
        <f>IFERROR(Q37/N37,"-")</f>
        <v>0.098591549295775</v>
      </c>
      <c r="S37" s="79">
        <v>0</v>
      </c>
      <c r="T37" s="79">
        <v>3</v>
      </c>
      <c r="U37" s="80">
        <f>IFERROR(T37/(Q37),"-")</f>
        <v>0.42857142857143</v>
      </c>
      <c r="V37" s="81">
        <f>IFERROR(K37/SUM(Q37:Q38),"-")</f>
        <v>10000</v>
      </c>
      <c r="W37" s="82">
        <v>1</v>
      </c>
      <c r="X37" s="80">
        <f>IF(Q37=0,"-",W37/Q37)</f>
        <v>0.14285714285714</v>
      </c>
      <c r="Y37" s="181">
        <v>30000</v>
      </c>
      <c r="Z37" s="182">
        <f>IFERROR(Y37/Q37,"-")</f>
        <v>4285.7142857143</v>
      </c>
      <c r="AA37" s="182">
        <f>IFERROR(Y37/W37,"-")</f>
        <v>30000</v>
      </c>
      <c r="AB37" s="176">
        <f>SUM(Y37:Y38)-SUM(K37:K38)</f>
        <v>-87000</v>
      </c>
      <c r="AC37" s="83">
        <f>SUM(Y37:Y38)/SUM(K37:K38)</f>
        <v>0.275</v>
      </c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/>
      <c r="AX37" s="104">
        <f>IF(Q37=0,"",IF(AW37=0,"",(AW37/Q37)))</f>
        <v>0</v>
      </c>
      <c r="AY37" s="103"/>
      <c r="AZ37" s="105" t="str">
        <f>IFERROR(AY37/AW37,"-")</f>
        <v>-</v>
      </c>
      <c r="BA37" s="106"/>
      <c r="BB37" s="107" t="str">
        <f>IFERROR(BA37/AW37,"-")</f>
        <v>-</v>
      </c>
      <c r="BC37" s="108"/>
      <c r="BD37" s="108"/>
      <c r="BE37" s="108"/>
      <c r="BF37" s="109">
        <v>3</v>
      </c>
      <c r="BG37" s="110">
        <f>IF(Q37=0,"",IF(BF37=0,"",(BF37/Q37)))</f>
        <v>0.42857142857143</v>
      </c>
      <c r="BH37" s="109"/>
      <c r="BI37" s="111">
        <f>IFERROR(BH37/BF37,"-")</f>
        <v>0</v>
      </c>
      <c r="BJ37" s="112"/>
      <c r="BK37" s="113">
        <f>IFERROR(BJ37/BF37,"-")</f>
        <v>0</v>
      </c>
      <c r="BL37" s="114"/>
      <c r="BM37" s="114"/>
      <c r="BN37" s="114"/>
      <c r="BO37" s="116">
        <v>2</v>
      </c>
      <c r="BP37" s="117">
        <f>IF(Q37=0,"",IF(BO37=0,"",(BO37/Q37)))</f>
        <v>0.28571428571429</v>
      </c>
      <c r="BQ37" s="118"/>
      <c r="BR37" s="119">
        <f>IFERROR(BQ37/BO37,"-")</f>
        <v>0</v>
      </c>
      <c r="BS37" s="120"/>
      <c r="BT37" s="121">
        <f>IFERROR(BS37/BO37,"-")</f>
        <v>0</v>
      </c>
      <c r="BU37" s="122"/>
      <c r="BV37" s="122"/>
      <c r="BW37" s="122"/>
      <c r="BX37" s="123">
        <v>2</v>
      </c>
      <c r="BY37" s="124">
        <f>IF(Q37=0,"",IF(BX37=0,"",(BX37/Q37)))</f>
        <v>0.28571428571429</v>
      </c>
      <c r="BZ37" s="125">
        <v>1</v>
      </c>
      <c r="CA37" s="126">
        <f>IFERROR(BZ37/BX37,"-")</f>
        <v>0.5</v>
      </c>
      <c r="CB37" s="127">
        <v>30000</v>
      </c>
      <c r="CC37" s="128">
        <f>IFERROR(CB37/BX37,"-")</f>
        <v>15000</v>
      </c>
      <c r="CD37" s="129"/>
      <c r="CE37" s="129"/>
      <c r="CF37" s="129">
        <v>1</v>
      </c>
      <c r="CG37" s="130"/>
      <c r="CH37" s="131">
        <f>IF(Q37=0,"",IF(CG37=0,"",(CG37/Q37)))</f>
        <v>0</v>
      </c>
      <c r="CI37" s="132"/>
      <c r="CJ37" s="133" t="str">
        <f>IFERROR(CI37/CG37,"-")</f>
        <v>-</v>
      </c>
      <c r="CK37" s="134"/>
      <c r="CL37" s="135" t="str">
        <f>IFERROR(CK37/CG37,"-")</f>
        <v>-</v>
      </c>
      <c r="CM37" s="136"/>
      <c r="CN37" s="136"/>
      <c r="CO37" s="136"/>
      <c r="CP37" s="137">
        <v>1</v>
      </c>
      <c r="CQ37" s="138">
        <v>30000</v>
      </c>
      <c r="CR37" s="138">
        <v>30000</v>
      </c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/>
      <c r="B38" s="184" t="s">
        <v>141</v>
      </c>
      <c r="C38" s="184" t="s">
        <v>58</v>
      </c>
      <c r="D38" s="184"/>
      <c r="E38" s="184" t="s">
        <v>87</v>
      </c>
      <c r="F38" s="184" t="s">
        <v>76</v>
      </c>
      <c r="G38" s="184" t="s">
        <v>73</v>
      </c>
      <c r="H38" s="87"/>
      <c r="I38" s="87"/>
      <c r="J38" s="87"/>
      <c r="K38" s="176"/>
      <c r="L38" s="79">
        <v>34</v>
      </c>
      <c r="M38" s="79">
        <v>25</v>
      </c>
      <c r="N38" s="79">
        <v>6</v>
      </c>
      <c r="O38" s="88">
        <v>5</v>
      </c>
      <c r="P38" s="89">
        <v>0</v>
      </c>
      <c r="Q38" s="90">
        <f>O38+P38</f>
        <v>5</v>
      </c>
      <c r="R38" s="80">
        <f>IFERROR(Q38/N38,"-")</f>
        <v>0.83333333333333</v>
      </c>
      <c r="S38" s="79">
        <v>0</v>
      </c>
      <c r="T38" s="79">
        <v>1</v>
      </c>
      <c r="U38" s="80">
        <f>IFERROR(T38/(Q38),"-")</f>
        <v>0.2</v>
      </c>
      <c r="V38" s="81"/>
      <c r="W38" s="82">
        <v>0</v>
      </c>
      <c r="X38" s="80">
        <f>IF(Q38=0,"-",W38/Q38)</f>
        <v>0</v>
      </c>
      <c r="Y38" s="181">
        <v>3000</v>
      </c>
      <c r="Z38" s="182">
        <f>IFERROR(Y38/Q38,"-")</f>
        <v>600</v>
      </c>
      <c r="AA38" s="182" t="str">
        <f>IFERROR(Y38/W38,"-")</f>
        <v>-</v>
      </c>
      <c r="AB38" s="176"/>
      <c r="AC38" s="83"/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/>
      <c r="AO38" s="98">
        <f>IF(Q38=0,"",IF(AN38=0,"",(AN38/Q38)))</f>
        <v>0</v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/>
      <c r="AX38" s="104">
        <f>IF(Q38=0,"",IF(AW38=0,"",(AW38/Q38)))</f>
        <v>0</v>
      </c>
      <c r="AY38" s="103"/>
      <c r="AZ38" s="105" t="str">
        <f>IFERROR(AY38/AW38,"-")</f>
        <v>-</v>
      </c>
      <c r="BA38" s="106"/>
      <c r="BB38" s="107" t="str">
        <f>IFERROR(BA38/AW38,"-")</f>
        <v>-</v>
      </c>
      <c r="BC38" s="108"/>
      <c r="BD38" s="108"/>
      <c r="BE38" s="108"/>
      <c r="BF38" s="109"/>
      <c r="BG38" s="110">
        <f>IF(Q38=0,"",IF(BF38=0,"",(BF38/Q38)))</f>
        <v>0</v>
      </c>
      <c r="BH38" s="109"/>
      <c r="BI38" s="111" t="str">
        <f>IFERROR(BH38/BF38,"-")</f>
        <v>-</v>
      </c>
      <c r="BJ38" s="112"/>
      <c r="BK38" s="113" t="str">
        <f>IFERROR(BJ38/BF38,"-")</f>
        <v>-</v>
      </c>
      <c r="BL38" s="114"/>
      <c r="BM38" s="114"/>
      <c r="BN38" s="114"/>
      <c r="BO38" s="116">
        <v>3</v>
      </c>
      <c r="BP38" s="117">
        <f>IF(Q38=0,"",IF(BO38=0,"",(BO38/Q38)))</f>
        <v>0.6</v>
      </c>
      <c r="BQ38" s="118">
        <v>1</v>
      </c>
      <c r="BR38" s="119">
        <f>IFERROR(BQ38/BO38,"-")</f>
        <v>0.33333333333333</v>
      </c>
      <c r="BS38" s="120">
        <v>8000</v>
      </c>
      <c r="BT38" s="121">
        <f>IFERROR(BS38/BO38,"-")</f>
        <v>2666.6666666667</v>
      </c>
      <c r="BU38" s="122"/>
      <c r="BV38" s="122">
        <v>1</v>
      </c>
      <c r="BW38" s="122"/>
      <c r="BX38" s="123">
        <v>2</v>
      </c>
      <c r="BY38" s="124">
        <f>IF(Q38=0,"",IF(BX38=0,"",(BX38/Q38)))</f>
        <v>0.4</v>
      </c>
      <c r="BZ38" s="125"/>
      <c r="CA38" s="126">
        <f>IFERROR(BZ38/BX38,"-")</f>
        <v>0</v>
      </c>
      <c r="CB38" s="127"/>
      <c r="CC38" s="128">
        <f>IFERROR(CB38/BX38,"-")</f>
        <v>0</v>
      </c>
      <c r="CD38" s="129"/>
      <c r="CE38" s="129"/>
      <c r="CF38" s="129"/>
      <c r="CG38" s="130"/>
      <c r="CH38" s="131">
        <f>IF(Q38=0,"",IF(CG38=0,"",(CG38/Q38)))</f>
        <v>0</v>
      </c>
      <c r="CI38" s="132"/>
      <c r="CJ38" s="133" t="str">
        <f>IFERROR(CI38/CG38,"-")</f>
        <v>-</v>
      </c>
      <c r="CK38" s="134"/>
      <c r="CL38" s="135" t="str">
        <f>IFERROR(CK38/CG38,"-")</f>
        <v>-</v>
      </c>
      <c r="CM38" s="136"/>
      <c r="CN38" s="136"/>
      <c r="CO38" s="136"/>
      <c r="CP38" s="137">
        <v>0</v>
      </c>
      <c r="CQ38" s="138">
        <v>3000</v>
      </c>
      <c r="CR38" s="138">
        <v>8000</v>
      </c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>
        <f>AC39</f>
        <v>0.94</v>
      </c>
      <c r="B39" s="184" t="s">
        <v>142</v>
      </c>
      <c r="C39" s="184" t="s">
        <v>58</v>
      </c>
      <c r="D39" s="184"/>
      <c r="E39" s="184" t="s">
        <v>84</v>
      </c>
      <c r="F39" s="184" t="s">
        <v>85</v>
      </c>
      <c r="G39" s="184" t="s">
        <v>61</v>
      </c>
      <c r="H39" s="87" t="s">
        <v>66</v>
      </c>
      <c r="I39" s="87" t="s">
        <v>136</v>
      </c>
      <c r="J39" s="186" t="s">
        <v>143</v>
      </c>
      <c r="K39" s="176">
        <v>150000</v>
      </c>
      <c r="L39" s="79">
        <v>8</v>
      </c>
      <c r="M39" s="79">
        <v>0</v>
      </c>
      <c r="N39" s="79">
        <v>81</v>
      </c>
      <c r="O39" s="88">
        <v>3</v>
      </c>
      <c r="P39" s="89">
        <v>0</v>
      </c>
      <c r="Q39" s="90">
        <f>O39+P39</f>
        <v>3</v>
      </c>
      <c r="R39" s="80">
        <f>IFERROR(Q39/N39,"-")</f>
        <v>0.037037037037037</v>
      </c>
      <c r="S39" s="79">
        <v>1</v>
      </c>
      <c r="T39" s="79">
        <v>0</v>
      </c>
      <c r="U39" s="80">
        <f>IFERROR(T39/(Q39),"-")</f>
        <v>0</v>
      </c>
      <c r="V39" s="81">
        <f>IFERROR(K39/SUM(Q39:Q40),"-")</f>
        <v>13636.363636364</v>
      </c>
      <c r="W39" s="82">
        <v>1</v>
      </c>
      <c r="X39" s="80">
        <f>IF(Q39=0,"-",W39/Q39)</f>
        <v>0.33333333333333</v>
      </c>
      <c r="Y39" s="181">
        <v>85000</v>
      </c>
      <c r="Z39" s="182">
        <f>IFERROR(Y39/Q39,"-")</f>
        <v>28333.333333333</v>
      </c>
      <c r="AA39" s="182">
        <f>IFERROR(Y39/W39,"-")</f>
        <v>85000</v>
      </c>
      <c r="AB39" s="176">
        <f>SUM(Y39:Y40)-SUM(K39:K40)</f>
        <v>-9000</v>
      </c>
      <c r="AC39" s="83">
        <f>SUM(Y39:Y40)/SUM(K39:K40)</f>
        <v>0.94</v>
      </c>
      <c r="AD39" s="77"/>
      <c r="AE39" s="91"/>
      <c r="AF39" s="92">
        <f>IF(Q39=0,"",IF(AE39=0,"",(AE39/Q39)))</f>
        <v>0</v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/>
      <c r="AO39" s="98">
        <f>IF(Q39=0,"",IF(AN39=0,"",(AN39/Q39)))</f>
        <v>0</v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/>
      <c r="AX39" s="104">
        <f>IF(Q39=0,"",IF(AW39=0,"",(AW39/Q39)))</f>
        <v>0</v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/>
      <c r="BG39" s="110">
        <f>IF(Q39=0,"",IF(BF39=0,"",(BF39/Q39)))</f>
        <v>0</v>
      </c>
      <c r="BH39" s="109"/>
      <c r="BI39" s="111" t="str">
        <f>IFERROR(BH39/BF39,"-")</f>
        <v>-</v>
      </c>
      <c r="BJ39" s="112"/>
      <c r="BK39" s="113" t="str">
        <f>IFERROR(BJ39/BF39,"-")</f>
        <v>-</v>
      </c>
      <c r="BL39" s="114"/>
      <c r="BM39" s="114"/>
      <c r="BN39" s="114"/>
      <c r="BO39" s="116">
        <v>1</v>
      </c>
      <c r="BP39" s="117">
        <f>IF(Q39=0,"",IF(BO39=0,"",(BO39/Q39)))</f>
        <v>0.33333333333333</v>
      </c>
      <c r="BQ39" s="118"/>
      <c r="BR39" s="119">
        <f>IFERROR(BQ39/BO39,"-")</f>
        <v>0</v>
      </c>
      <c r="BS39" s="120"/>
      <c r="BT39" s="121">
        <f>IFERROR(BS39/BO39,"-")</f>
        <v>0</v>
      </c>
      <c r="BU39" s="122"/>
      <c r="BV39" s="122"/>
      <c r="BW39" s="122"/>
      <c r="BX39" s="123">
        <v>2</v>
      </c>
      <c r="BY39" s="124">
        <f>IF(Q39=0,"",IF(BX39=0,"",(BX39/Q39)))</f>
        <v>0.66666666666667</v>
      </c>
      <c r="BZ39" s="125">
        <v>1</v>
      </c>
      <c r="CA39" s="126">
        <f>IFERROR(BZ39/BX39,"-")</f>
        <v>0.5</v>
      </c>
      <c r="CB39" s="127">
        <v>85000</v>
      </c>
      <c r="CC39" s="128">
        <f>IFERROR(CB39/BX39,"-")</f>
        <v>42500</v>
      </c>
      <c r="CD39" s="129"/>
      <c r="CE39" s="129"/>
      <c r="CF39" s="129">
        <v>1</v>
      </c>
      <c r="CG39" s="130"/>
      <c r="CH39" s="131">
        <f>IF(Q39=0,"",IF(CG39=0,"",(CG39/Q39)))</f>
        <v>0</v>
      </c>
      <c r="CI39" s="132"/>
      <c r="CJ39" s="133" t="str">
        <f>IFERROR(CI39/CG39,"-")</f>
        <v>-</v>
      </c>
      <c r="CK39" s="134"/>
      <c r="CL39" s="135" t="str">
        <f>IFERROR(CK39/CG39,"-")</f>
        <v>-</v>
      </c>
      <c r="CM39" s="136"/>
      <c r="CN39" s="136"/>
      <c r="CO39" s="136"/>
      <c r="CP39" s="137">
        <v>1</v>
      </c>
      <c r="CQ39" s="138">
        <v>85000</v>
      </c>
      <c r="CR39" s="138">
        <v>85000</v>
      </c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/>
      <c r="B40" s="184" t="s">
        <v>144</v>
      </c>
      <c r="C40" s="184" t="s">
        <v>58</v>
      </c>
      <c r="D40" s="184"/>
      <c r="E40" s="184" t="s">
        <v>84</v>
      </c>
      <c r="F40" s="184" t="s">
        <v>85</v>
      </c>
      <c r="G40" s="184" t="s">
        <v>73</v>
      </c>
      <c r="H40" s="87"/>
      <c r="I40" s="87"/>
      <c r="J40" s="87"/>
      <c r="K40" s="176"/>
      <c r="L40" s="79">
        <v>30</v>
      </c>
      <c r="M40" s="79">
        <v>20</v>
      </c>
      <c r="N40" s="79">
        <v>7</v>
      </c>
      <c r="O40" s="88">
        <v>8</v>
      </c>
      <c r="P40" s="89">
        <v>0</v>
      </c>
      <c r="Q40" s="90">
        <f>O40+P40</f>
        <v>8</v>
      </c>
      <c r="R40" s="80">
        <f>IFERROR(Q40/N40,"-")</f>
        <v>1.1428571428571</v>
      </c>
      <c r="S40" s="79">
        <v>2</v>
      </c>
      <c r="T40" s="79">
        <v>1</v>
      </c>
      <c r="U40" s="80">
        <f>IFERROR(T40/(Q40),"-")</f>
        <v>0.125</v>
      </c>
      <c r="V40" s="81"/>
      <c r="W40" s="82">
        <v>2</v>
      </c>
      <c r="X40" s="80">
        <f>IF(Q40=0,"-",W40/Q40)</f>
        <v>0.25</v>
      </c>
      <c r="Y40" s="181">
        <v>56000</v>
      </c>
      <c r="Z40" s="182">
        <f>IFERROR(Y40/Q40,"-")</f>
        <v>7000</v>
      </c>
      <c r="AA40" s="182">
        <f>IFERROR(Y40/W40,"-")</f>
        <v>28000</v>
      </c>
      <c r="AB40" s="176"/>
      <c r="AC40" s="83"/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/>
      <c r="AX40" s="104">
        <f>IF(Q40=0,"",IF(AW40=0,"",(AW40/Q40)))</f>
        <v>0</v>
      </c>
      <c r="AY40" s="103"/>
      <c r="AZ40" s="105" t="str">
        <f>IFERROR(AY40/AW40,"-")</f>
        <v>-</v>
      </c>
      <c r="BA40" s="106"/>
      <c r="BB40" s="107" t="str">
        <f>IFERROR(BA40/AW40,"-")</f>
        <v>-</v>
      </c>
      <c r="BC40" s="108"/>
      <c r="BD40" s="108"/>
      <c r="BE40" s="108"/>
      <c r="BF40" s="109"/>
      <c r="BG40" s="110">
        <f>IF(Q40=0,"",IF(BF40=0,"",(BF40/Q40)))</f>
        <v>0</v>
      </c>
      <c r="BH40" s="109"/>
      <c r="BI40" s="111" t="str">
        <f>IFERROR(BH40/BF40,"-")</f>
        <v>-</v>
      </c>
      <c r="BJ40" s="112"/>
      <c r="BK40" s="113" t="str">
        <f>IFERROR(BJ40/BF40,"-")</f>
        <v>-</v>
      </c>
      <c r="BL40" s="114"/>
      <c r="BM40" s="114"/>
      <c r="BN40" s="114"/>
      <c r="BO40" s="116">
        <v>6</v>
      </c>
      <c r="BP40" s="117">
        <f>IF(Q40=0,"",IF(BO40=0,"",(BO40/Q40)))</f>
        <v>0.75</v>
      </c>
      <c r="BQ40" s="118">
        <v>2</v>
      </c>
      <c r="BR40" s="119">
        <f>IFERROR(BQ40/BO40,"-")</f>
        <v>0.33333333333333</v>
      </c>
      <c r="BS40" s="120">
        <v>12000</v>
      </c>
      <c r="BT40" s="121">
        <f>IFERROR(BS40/BO40,"-")</f>
        <v>2000</v>
      </c>
      <c r="BU40" s="122">
        <v>1</v>
      </c>
      <c r="BV40" s="122"/>
      <c r="BW40" s="122">
        <v>1</v>
      </c>
      <c r="BX40" s="123"/>
      <c r="BY40" s="124">
        <f>IF(Q40=0,"",IF(BX40=0,"",(BX40/Q40)))</f>
        <v>0</v>
      </c>
      <c r="BZ40" s="125"/>
      <c r="CA40" s="126" t="str">
        <f>IFERROR(BZ40/BX40,"-")</f>
        <v>-</v>
      </c>
      <c r="CB40" s="127"/>
      <c r="CC40" s="128" t="str">
        <f>IFERROR(CB40/BX40,"-")</f>
        <v>-</v>
      </c>
      <c r="CD40" s="129"/>
      <c r="CE40" s="129"/>
      <c r="CF40" s="129"/>
      <c r="CG40" s="130">
        <v>2</v>
      </c>
      <c r="CH40" s="131">
        <f>IF(Q40=0,"",IF(CG40=0,"",(CG40/Q40)))</f>
        <v>0.25</v>
      </c>
      <c r="CI40" s="132">
        <v>1</v>
      </c>
      <c r="CJ40" s="133">
        <f>IFERROR(CI40/CG40,"-")</f>
        <v>0.5</v>
      </c>
      <c r="CK40" s="134">
        <v>45000</v>
      </c>
      <c r="CL40" s="135">
        <f>IFERROR(CK40/CG40,"-")</f>
        <v>22500</v>
      </c>
      <c r="CM40" s="136"/>
      <c r="CN40" s="136"/>
      <c r="CO40" s="136">
        <v>1</v>
      </c>
      <c r="CP40" s="137">
        <v>2</v>
      </c>
      <c r="CQ40" s="138">
        <v>56000</v>
      </c>
      <c r="CR40" s="138">
        <v>45000</v>
      </c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>
        <f>AC41</f>
        <v>0</v>
      </c>
      <c r="B41" s="184" t="s">
        <v>145</v>
      </c>
      <c r="C41" s="184" t="s">
        <v>58</v>
      </c>
      <c r="D41" s="184"/>
      <c r="E41" s="184" t="s">
        <v>87</v>
      </c>
      <c r="F41" s="184" t="s">
        <v>76</v>
      </c>
      <c r="G41" s="184" t="s">
        <v>61</v>
      </c>
      <c r="H41" s="87" t="s">
        <v>66</v>
      </c>
      <c r="I41" s="87" t="s">
        <v>136</v>
      </c>
      <c r="J41" s="87" t="s">
        <v>146</v>
      </c>
      <c r="K41" s="176">
        <v>150000</v>
      </c>
      <c r="L41" s="79">
        <v>9</v>
      </c>
      <c r="M41" s="79">
        <v>0</v>
      </c>
      <c r="N41" s="79">
        <v>41</v>
      </c>
      <c r="O41" s="88">
        <v>3</v>
      </c>
      <c r="P41" s="89">
        <v>0</v>
      </c>
      <c r="Q41" s="90">
        <f>O41+P41</f>
        <v>3</v>
      </c>
      <c r="R41" s="80">
        <f>IFERROR(Q41/N41,"-")</f>
        <v>0.073170731707317</v>
      </c>
      <c r="S41" s="79">
        <v>0</v>
      </c>
      <c r="T41" s="79">
        <v>0</v>
      </c>
      <c r="U41" s="80">
        <f>IFERROR(T41/(Q41),"-")</f>
        <v>0</v>
      </c>
      <c r="V41" s="81">
        <f>IFERROR(K41/SUM(Q41:Q42),"-")</f>
        <v>16666.666666667</v>
      </c>
      <c r="W41" s="82">
        <v>0</v>
      </c>
      <c r="X41" s="80">
        <f>IF(Q41=0,"-",W41/Q41)</f>
        <v>0</v>
      </c>
      <c r="Y41" s="181">
        <v>0</v>
      </c>
      <c r="Z41" s="182">
        <f>IFERROR(Y41/Q41,"-")</f>
        <v>0</v>
      </c>
      <c r="AA41" s="182" t="str">
        <f>IFERROR(Y41/W41,"-")</f>
        <v>-</v>
      </c>
      <c r="AB41" s="176">
        <f>SUM(Y41:Y42)-SUM(K41:K42)</f>
        <v>-150000</v>
      </c>
      <c r="AC41" s="83">
        <f>SUM(Y41:Y42)/SUM(K41:K42)</f>
        <v>0</v>
      </c>
      <c r="AD41" s="77"/>
      <c r="AE41" s="91"/>
      <c r="AF41" s="92">
        <f>IF(Q41=0,"",IF(AE41=0,"",(AE41/Q41)))</f>
        <v>0</v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/>
      <c r="AO41" s="98">
        <f>IF(Q41=0,"",IF(AN41=0,"",(AN41/Q41)))</f>
        <v>0</v>
      </c>
      <c r="AP41" s="97"/>
      <c r="AQ41" s="99" t="str">
        <f>IFERROR(AP41/AN41,"-")</f>
        <v>-</v>
      </c>
      <c r="AR41" s="100"/>
      <c r="AS41" s="101" t="str">
        <f>IFERROR(AR41/AN41,"-")</f>
        <v>-</v>
      </c>
      <c r="AT41" s="102"/>
      <c r="AU41" s="102"/>
      <c r="AV41" s="102"/>
      <c r="AW41" s="103"/>
      <c r="AX41" s="104">
        <f>IF(Q41=0,"",IF(AW41=0,"",(AW41/Q41)))</f>
        <v>0</v>
      </c>
      <c r="AY41" s="103"/>
      <c r="AZ41" s="105" t="str">
        <f>IFERROR(AY41/AW41,"-")</f>
        <v>-</v>
      </c>
      <c r="BA41" s="106"/>
      <c r="BB41" s="107" t="str">
        <f>IFERROR(BA41/AW41,"-")</f>
        <v>-</v>
      </c>
      <c r="BC41" s="108"/>
      <c r="BD41" s="108"/>
      <c r="BE41" s="108"/>
      <c r="BF41" s="109"/>
      <c r="BG41" s="110">
        <f>IF(Q41=0,"",IF(BF41=0,"",(BF41/Q41)))</f>
        <v>0</v>
      </c>
      <c r="BH41" s="109"/>
      <c r="BI41" s="111" t="str">
        <f>IFERROR(BH41/BF41,"-")</f>
        <v>-</v>
      </c>
      <c r="BJ41" s="112"/>
      <c r="BK41" s="113" t="str">
        <f>IFERROR(BJ41/BF41,"-")</f>
        <v>-</v>
      </c>
      <c r="BL41" s="114"/>
      <c r="BM41" s="114"/>
      <c r="BN41" s="114"/>
      <c r="BO41" s="116">
        <v>2</v>
      </c>
      <c r="BP41" s="117">
        <f>IF(Q41=0,"",IF(BO41=0,"",(BO41/Q41)))</f>
        <v>0.66666666666667</v>
      </c>
      <c r="BQ41" s="118"/>
      <c r="BR41" s="119">
        <f>IFERROR(BQ41/BO41,"-")</f>
        <v>0</v>
      </c>
      <c r="BS41" s="120"/>
      <c r="BT41" s="121">
        <f>IFERROR(BS41/BO41,"-")</f>
        <v>0</v>
      </c>
      <c r="BU41" s="122"/>
      <c r="BV41" s="122"/>
      <c r="BW41" s="122"/>
      <c r="BX41" s="123">
        <v>1</v>
      </c>
      <c r="BY41" s="124">
        <f>IF(Q41=0,"",IF(BX41=0,"",(BX41/Q41)))</f>
        <v>0.33333333333333</v>
      </c>
      <c r="BZ41" s="125"/>
      <c r="CA41" s="126">
        <f>IFERROR(BZ41/BX41,"-")</f>
        <v>0</v>
      </c>
      <c r="CB41" s="127"/>
      <c r="CC41" s="128">
        <f>IFERROR(CB41/BX41,"-")</f>
        <v>0</v>
      </c>
      <c r="CD41" s="129"/>
      <c r="CE41" s="129"/>
      <c r="CF41" s="129"/>
      <c r="CG41" s="130"/>
      <c r="CH41" s="131">
        <f>IF(Q41=0,"",IF(CG41=0,"",(CG41/Q41)))</f>
        <v>0</v>
      </c>
      <c r="CI41" s="132"/>
      <c r="CJ41" s="133" t="str">
        <f>IFERROR(CI41/CG41,"-")</f>
        <v>-</v>
      </c>
      <c r="CK41" s="134"/>
      <c r="CL41" s="135" t="str">
        <f>IFERROR(CK41/CG41,"-")</f>
        <v>-</v>
      </c>
      <c r="CM41" s="136"/>
      <c r="CN41" s="136"/>
      <c r="CO41" s="136"/>
      <c r="CP41" s="137">
        <v>0</v>
      </c>
      <c r="CQ41" s="138">
        <v>0</v>
      </c>
      <c r="CR41" s="138"/>
      <c r="CS41" s="138"/>
      <c r="CT41" s="139" t="str">
        <f>IF(AND(CR41=0,CS41=0),"",IF(AND(CR41&lt;=100000,CS41&lt;=100000),"",IF(CR41/CQ41&gt;0.7,"男高",IF(CS41/CQ41&gt;0.7,"女高",""))))</f>
        <v/>
      </c>
    </row>
    <row r="42" spans="1:99">
      <c r="A42" s="78"/>
      <c r="B42" s="184" t="s">
        <v>147</v>
      </c>
      <c r="C42" s="184" t="s">
        <v>58</v>
      </c>
      <c r="D42" s="184"/>
      <c r="E42" s="184" t="s">
        <v>87</v>
      </c>
      <c r="F42" s="184" t="s">
        <v>76</v>
      </c>
      <c r="G42" s="184" t="s">
        <v>73</v>
      </c>
      <c r="H42" s="87"/>
      <c r="I42" s="87"/>
      <c r="J42" s="87"/>
      <c r="K42" s="176"/>
      <c r="L42" s="79">
        <v>44</v>
      </c>
      <c r="M42" s="79">
        <v>27</v>
      </c>
      <c r="N42" s="79">
        <v>8</v>
      </c>
      <c r="O42" s="88">
        <v>6</v>
      </c>
      <c r="P42" s="89">
        <v>0</v>
      </c>
      <c r="Q42" s="90">
        <f>O42+P42</f>
        <v>6</v>
      </c>
      <c r="R42" s="80">
        <f>IFERROR(Q42/N42,"-")</f>
        <v>0.75</v>
      </c>
      <c r="S42" s="79">
        <v>0</v>
      </c>
      <c r="T42" s="79">
        <v>2</v>
      </c>
      <c r="U42" s="80">
        <f>IFERROR(T42/(Q42),"-")</f>
        <v>0.33333333333333</v>
      </c>
      <c r="V42" s="81"/>
      <c r="W42" s="82">
        <v>0</v>
      </c>
      <c r="X42" s="80">
        <f>IF(Q42=0,"-",W42/Q42)</f>
        <v>0</v>
      </c>
      <c r="Y42" s="181">
        <v>0</v>
      </c>
      <c r="Z42" s="182">
        <f>IFERROR(Y42/Q42,"-")</f>
        <v>0</v>
      </c>
      <c r="AA42" s="182" t="str">
        <f>IFERROR(Y42/W42,"-")</f>
        <v>-</v>
      </c>
      <c r="AB42" s="176"/>
      <c r="AC42" s="83"/>
      <c r="AD42" s="77"/>
      <c r="AE42" s="91"/>
      <c r="AF42" s="92">
        <f>IF(Q42=0,"",IF(AE42=0,"",(AE42/Q42)))</f>
        <v>0</v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/>
      <c r="AO42" s="98">
        <f>IF(Q42=0,"",IF(AN42=0,"",(AN42/Q42)))</f>
        <v>0</v>
      </c>
      <c r="AP42" s="97"/>
      <c r="AQ42" s="99" t="str">
        <f>IFERROR(AP42/AN42,"-")</f>
        <v>-</v>
      </c>
      <c r="AR42" s="100"/>
      <c r="AS42" s="101" t="str">
        <f>IFERROR(AR42/AN42,"-")</f>
        <v>-</v>
      </c>
      <c r="AT42" s="102"/>
      <c r="AU42" s="102"/>
      <c r="AV42" s="102"/>
      <c r="AW42" s="103">
        <v>1</v>
      </c>
      <c r="AX42" s="104">
        <f>IF(Q42=0,"",IF(AW42=0,"",(AW42/Q42)))</f>
        <v>0.16666666666667</v>
      </c>
      <c r="AY42" s="103"/>
      <c r="AZ42" s="105">
        <f>IFERROR(AY42/AW42,"-")</f>
        <v>0</v>
      </c>
      <c r="BA42" s="106"/>
      <c r="BB42" s="107">
        <f>IFERROR(BA42/AW42,"-")</f>
        <v>0</v>
      </c>
      <c r="BC42" s="108"/>
      <c r="BD42" s="108"/>
      <c r="BE42" s="108"/>
      <c r="BF42" s="109"/>
      <c r="BG42" s="110">
        <f>IF(Q42=0,"",IF(BF42=0,"",(BF42/Q42)))</f>
        <v>0</v>
      </c>
      <c r="BH42" s="109"/>
      <c r="BI42" s="111" t="str">
        <f>IFERROR(BH42/BF42,"-")</f>
        <v>-</v>
      </c>
      <c r="BJ42" s="112"/>
      <c r="BK42" s="113" t="str">
        <f>IFERROR(BJ42/BF42,"-")</f>
        <v>-</v>
      </c>
      <c r="BL42" s="114"/>
      <c r="BM42" s="114"/>
      <c r="BN42" s="114"/>
      <c r="BO42" s="116">
        <v>1</v>
      </c>
      <c r="BP42" s="117">
        <f>IF(Q42=0,"",IF(BO42=0,"",(BO42/Q42)))</f>
        <v>0.16666666666667</v>
      </c>
      <c r="BQ42" s="118"/>
      <c r="BR42" s="119">
        <f>IFERROR(BQ42/BO42,"-")</f>
        <v>0</v>
      </c>
      <c r="BS42" s="120"/>
      <c r="BT42" s="121">
        <f>IFERROR(BS42/BO42,"-")</f>
        <v>0</v>
      </c>
      <c r="BU42" s="122"/>
      <c r="BV42" s="122"/>
      <c r="BW42" s="122"/>
      <c r="BX42" s="123">
        <v>4</v>
      </c>
      <c r="BY42" s="124">
        <f>IF(Q42=0,"",IF(BX42=0,"",(BX42/Q42)))</f>
        <v>0.66666666666667</v>
      </c>
      <c r="BZ42" s="125">
        <v>1</v>
      </c>
      <c r="CA42" s="126">
        <f>IFERROR(BZ42/BX42,"-")</f>
        <v>0.25</v>
      </c>
      <c r="CB42" s="127">
        <v>171000</v>
      </c>
      <c r="CC42" s="128">
        <f>IFERROR(CB42/BX42,"-")</f>
        <v>42750</v>
      </c>
      <c r="CD42" s="129"/>
      <c r="CE42" s="129"/>
      <c r="CF42" s="129">
        <v>1</v>
      </c>
      <c r="CG42" s="130"/>
      <c r="CH42" s="131">
        <f>IF(Q42=0,"",IF(CG42=0,"",(CG42/Q42)))</f>
        <v>0</v>
      </c>
      <c r="CI42" s="132"/>
      <c r="CJ42" s="133" t="str">
        <f>IFERROR(CI42/CG42,"-")</f>
        <v>-</v>
      </c>
      <c r="CK42" s="134"/>
      <c r="CL42" s="135" t="str">
        <f>IFERROR(CK42/CG42,"-")</f>
        <v>-</v>
      </c>
      <c r="CM42" s="136"/>
      <c r="CN42" s="136"/>
      <c r="CO42" s="136"/>
      <c r="CP42" s="137">
        <v>0</v>
      </c>
      <c r="CQ42" s="138">
        <v>0</v>
      </c>
      <c r="CR42" s="138">
        <v>171000</v>
      </c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>
        <f>AC43</f>
        <v>1</v>
      </c>
      <c r="B43" s="184" t="s">
        <v>148</v>
      </c>
      <c r="C43" s="184" t="s">
        <v>58</v>
      </c>
      <c r="D43" s="184"/>
      <c r="E43" s="184" t="s">
        <v>59</v>
      </c>
      <c r="F43" s="184" t="s">
        <v>60</v>
      </c>
      <c r="G43" s="184" t="s">
        <v>61</v>
      </c>
      <c r="H43" s="87" t="s">
        <v>96</v>
      </c>
      <c r="I43" s="87" t="s">
        <v>149</v>
      </c>
      <c r="J43" s="185" t="s">
        <v>64</v>
      </c>
      <c r="K43" s="176">
        <v>150000</v>
      </c>
      <c r="L43" s="79">
        <v>23</v>
      </c>
      <c r="M43" s="79">
        <v>0</v>
      </c>
      <c r="N43" s="79">
        <v>178</v>
      </c>
      <c r="O43" s="88">
        <v>11</v>
      </c>
      <c r="P43" s="89">
        <v>0</v>
      </c>
      <c r="Q43" s="90">
        <f>O43+P43</f>
        <v>11</v>
      </c>
      <c r="R43" s="80">
        <f>IFERROR(Q43/N43,"-")</f>
        <v>0.061797752808989</v>
      </c>
      <c r="S43" s="79">
        <v>0</v>
      </c>
      <c r="T43" s="79">
        <v>0</v>
      </c>
      <c r="U43" s="80">
        <f>IFERROR(T43/(Q43),"-")</f>
        <v>0</v>
      </c>
      <c r="V43" s="81">
        <f>IFERROR(K43/SUM(Q43:Q44),"-")</f>
        <v>7500</v>
      </c>
      <c r="W43" s="82">
        <v>1</v>
      </c>
      <c r="X43" s="80">
        <f>IF(Q43=0,"-",W43/Q43)</f>
        <v>0.090909090909091</v>
      </c>
      <c r="Y43" s="181">
        <v>10000</v>
      </c>
      <c r="Z43" s="182">
        <f>IFERROR(Y43/Q43,"-")</f>
        <v>909.09090909091</v>
      </c>
      <c r="AA43" s="182">
        <f>IFERROR(Y43/W43,"-")</f>
        <v>10000</v>
      </c>
      <c r="AB43" s="176">
        <f>SUM(Y43:Y44)-SUM(K43:K44)</f>
        <v>0</v>
      </c>
      <c r="AC43" s="83">
        <f>SUM(Y43:Y44)/SUM(K43:K44)</f>
        <v>1</v>
      </c>
      <c r="AD43" s="77"/>
      <c r="AE43" s="91"/>
      <c r="AF43" s="92">
        <f>IF(Q43=0,"",IF(AE43=0,"",(AE43/Q43)))</f>
        <v>0</v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/>
      <c r="AO43" s="98">
        <f>IF(Q43=0,"",IF(AN43=0,"",(AN43/Q43)))</f>
        <v>0</v>
      </c>
      <c r="AP43" s="97"/>
      <c r="AQ43" s="99" t="str">
        <f>IFERROR(AP43/AN43,"-")</f>
        <v>-</v>
      </c>
      <c r="AR43" s="100"/>
      <c r="AS43" s="101" t="str">
        <f>IFERROR(AR43/AN43,"-")</f>
        <v>-</v>
      </c>
      <c r="AT43" s="102"/>
      <c r="AU43" s="102"/>
      <c r="AV43" s="102"/>
      <c r="AW43" s="103"/>
      <c r="AX43" s="104">
        <f>IF(Q43=0,"",IF(AW43=0,"",(AW43/Q43)))</f>
        <v>0</v>
      </c>
      <c r="AY43" s="103"/>
      <c r="AZ43" s="105" t="str">
        <f>IFERROR(AY43/AW43,"-")</f>
        <v>-</v>
      </c>
      <c r="BA43" s="106"/>
      <c r="BB43" s="107" t="str">
        <f>IFERROR(BA43/AW43,"-")</f>
        <v>-</v>
      </c>
      <c r="BC43" s="108"/>
      <c r="BD43" s="108"/>
      <c r="BE43" s="108"/>
      <c r="BF43" s="109">
        <v>4</v>
      </c>
      <c r="BG43" s="110">
        <f>IF(Q43=0,"",IF(BF43=0,"",(BF43/Q43)))</f>
        <v>0.36363636363636</v>
      </c>
      <c r="BH43" s="109">
        <v>1</v>
      </c>
      <c r="BI43" s="111">
        <f>IFERROR(BH43/BF43,"-")</f>
        <v>0.25</v>
      </c>
      <c r="BJ43" s="112">
        <v>10000</v>
      </c>
      <c r="BK43" s="113">
        <f>IFERROR(BJ43/BF43,"-")</f>
        <v>2500</v>
      </c>
      <c r="BL43" s="114">
        <v>1</v>
      </c>
      <c r="BM43" s="114"/>
      <c r="BN43" s="114"/>
      <c r="BO43" s="116">
        <v>5</v>
      </c>
      <c r="BP43" s="117">
        <f>IF(Q43=0,"",IF(BO43=0,"",(BO43/Q43)))</f>
        <v>0.45454545454545</v>
      </c>
      <c r="BQ43" s="118"/>
      <c r="BR43" s="119">
        <f>IFERROR(BQ43/BO43,"-")</f>
        <v>0</v>
      </c>
      <c r="BS43" s="120"/>
      <c r="BT43" s="121">
        <f>IFERROR(BS43/BO43,"-")</f>
        <v>0</v>
      </c>
      <c r="BU43" s="122"/>
      <c r="BV43" s="122"/>
      <c r="BW43" s="122"/>
      <c r="BX43" s="123">
        <v>2</v>
      </c>
      <c r="BY43" s="124">
        <f>IF(Q43=0,"",IF(BX43=0,"",(BX43/Q43)))</f>
        <v>0.18181818181818</v>
      </c>
      <c r="BZ43" s="125"/>
      <c r="CA43" s="126">
        <f>IFERROR(BZ43/BX43,"-")</f>
        <v>0</v>
      </c>
      <c r="CB43" s="127"/>
      <c r="CC43" s="128">
        <f>IFERROR(CB43/BX43,"-")</f>
        <v>0</v>
      </c>
      <c r="CD43" s="129"/>
      <c r="CE43" s="129"/>
      <c r="CF43" s="129"/>
      <c r="CG43" s="130"/>
      <c r="CH43" s="131">
        <f>IF(Q43=0,"",IF(CG43=0,"",(CG43/Q43)))</f>
        <v>0</v>
      </c>
      <c r="CI43" s="132"/>
      <c r="CJ43" s="133" t="str">
        <f>IFERROR(CI43/CG43,"-")</f>
        <v>-</v>
      </c>
      <c r="CK43" s="134"/>
      <c r="CL43" s="135" t="str">
        <f>IFERROR(CK43/CG43,"-")</f>
        <v>-</v>
      </c>
      <c r="CM43" s="136"/>
      <c r="CN43" s="136"/>
      <c r="CO43" s="136"/>
      <c r="CP43" s="137">
        <v>1</v>
      </c>
      <c r="CQ43" s="138">
        <v>10000</v>
      </c>
      <c r="CR43" s="138">
        <v>10000</v>
      </c>
      <c r="CS43" s="138"/>
      <c r="CT43" s="139" t="str">
        <f>IF(AND(CR43=0,CS43=0),"",IF(AND(CR43&lt;=100000,CS43&lt;=100000),"",IF(CR43/CQ43&gt;0.7,"男高",IF(CS43/CQ43&gt;0.7,"女高",""))))</f>
        <v/>
      </c>
    </row>
    <row r="44" spans="1:99">
      <c r="A44" s="78"/>
      <c r="B44" s="184" t="s">
        <v>150</v>
      </c>
      <c r="C44" s="184" t="s">
        <v>58</v>
      </c>
      <c r="D44" s="184"/>
      <c r="E44" s="184" t="s">
        <v>59</v>
      </c>
      <c r="F44" s="184" t="s">
        <v>60</v>
      </c>
      <c r="G44" s="184" t="s">
        <v>73</v>
      </c>
      <c r="H44" s="87"/>
      <c r="I44" s="87"/>
      <c r="J44" s="87"/>
      <c r="K44" s="176"/>
      <c r="L44" s="79">
        <v>66</v>
      </c>
      <c r="M44" s="79">
        <v>50</v>
      </c>
      <c r="N44" s="79">
        <v>8</v>
      </c>
      <c r="O44" s="88">
        <v>9</v>
      </c>
      <c r="P44" s="89">
        <v>0</v>
      </c>
      <c r="Q44" s="90">
        <f>O44+P44</f>
        <v>9</v>
      </c>
      <c r="R44" s="80">
        <f>IFERROR(Q44/N44,"-")</f>
        <v>1.125</v>
      </c>
      <c r="S44" s="79">
        <v>2</v>
      </c>
      <c r="T44" s="79">
        <v>1</v>
      </c>
      <c r="U44" s="80">
        <f>IFERROR(T44/(Q44),"-")</f>
        <v>0.11111111111111</v>
      </c>
      <c r="V44" s="81"/>
      <c r="W44" s="82">
        <v>1</v>
      </c>
      <c r="X44" s="80">
        <f>IF(Q44=0,"-",W44/Q44)</f>
        <v>0.11111111111111</v>
      </c>
      <c r="Y44" s="181">
        <v>140000</v>
      </c>
      <c r="Z44" s="182">
        <f>IFERROR(Y44/Q44,"-")</f>
        <v>15555.555555556</v>
      </c>
      <c r="AA44" s="182">
        <f>IFERROR(Y44/W44,"-")</f>
        <v>140000</v>
      </c>
      <c r="AB44" s="176"/>
      <c r="AC44" s="83"/>
      <c r="AD44" s="77"/>
      <c r="AE44" s="91"/>
      <c r="AF44" s="92">
        <f>IF(Q44=0,"",IF(AE44=0,"",(AE44/Q44)))</f>
        <v>0</v>
      </c>
      <c r="AG44" s="91"/>
      <c r="AH44" s="93" t="str">
        <f>IFERROR(AG44/AE44,"-")</f>
        <v>-</v>
      </c>
      <c r="AI44" s="94"/>
      <c r="AJ44" s="95" t="str">
        <f>IFERROR(AI44/AE44,"-")</f>
        <v>-</v>
      </c>
      <c r="AK44" s="96"/>
      <c r="AL44" s="96"/>
      <c r="AM44" s="96"/>
      <c r="AN44" s="97"/>
      <c r="AO44" s="98">
        <f>IF(Q44=0,"",IF(AN44=0,"",(AN44/Q44)))</f>
        <v>0</v>
      </c>
      <c r="AP44" s="97"/>
      <c r="AQ44" s="99" t="str">
        <f>IFERROR(AP44/AN44,"-")</f>
        <v>-</v>
      </c>
      <c r="AR44" s="100"/>
      <c r="AS44" s="101" t="str">
        <f>IFERROR(AR44/AN44,"-")</f>
        <v>-</v>
      </c>
      <c r="AT44" s="102"/>
      <c r="AU44" s="102"/>
      <c r="AV44" s="102"/>
      <c r="AW44" s="103"/>
      <c r="AX44" s="104">
        <f>IF(Q44=0,"",IF(AW44=0,"",(AW44/Q44)))</f>
        <v>0</v>
      </c>
      <c r="AY44" s="103"/>
      <c r="AZ44" s="105" t="str">
        <f>IFERROR(AY44/AW44,"-")</f>
        <v>-</v>
      </c>
      <c r="BA44" s="106"/>
      <c r="BB44" s="107" t="str">
        <f>IFERROR(BA44/AW44,"-")</f>
        <v>-</v>
      </c>
      <c r="BC44" s="108"/>
      <c r="BD44" s="108"/>
      <c r="BE44" s="108"/>
      <c r="BF44" s="109">
        <v>1</v>
      </c>
      <c r="BG44" s="110">
        <f>IF(Q44=0,"",IF(BF44=0,"",(BF44/Q44)))</f>
        <v>0.11111111111111</v>
      </c>
      <c r="BH44" s="109"/>
      <c r="BI44" s="111">
        <f>IFERROR(BH44/BF44,"-")</f>
        <v>0</v>
      </c>
      <c r="BJ44" s="112"/>
      <c r="BK44" s="113">
        <f>IFERROR(BJ44/BF44,"-")</f>
        <v>0</v>
      </c>
      <c r="BL44" s="114"/>
      <c r="BM44" s="114"/>
      <c r="BN44" s="114"/>
      <c r="BO44" s="116">
        <v>6</v>
      </c>
      <c r="BP44" s="117">
        <f>IF(Q44=0,"",IF(BO44=0,"",(BO44/Q44)))</f>
        <v>0.66666666666667</v>
      </c>
      <c r="BQ44" s="118">
        <v>4</v>
      </c>
      <c r="BR44" s="119">
        <f>IFERROR(BQ44/BO44,"-")</f>
        <v>0.66666666666667</v>
      </c>
      <c r="BS44" s="120">
        <v>1062000</v>
      </c>
      <c r="BT44" s="121">
        <f>IFERROR(BS44/BO44,"-")</f>
        <v>177000</v>
      </c>
      <c r="BU44" s="122">
        <v>1</v>
      </c>
      <c r="BV44" s="122">
        <v>1</v>
      </c>
      <c r="BW44" s="122">
        <v>2</v>
      </c>
      <c r="BX44" s="123">
        <v>1</v>
      </c>
      <c r="BY44" s="124">
        <f>IF(Q44=0,"",IF(BX44=0,"",(BX44/Q44)))</f>
        <v>0.11111111111111</v>
      </c>
      <c r="BZ44" s="125"/>
      <c r="CA44" s="126">
        <f>IFERROR(BZ44/BX44,"-")</f>
        <v>0</v>
      </c>
      <c r="CB44" s="127"/>
      <c r="CC44" s="128">
        <f>IFERROR(CB44/BX44,"-")</f>
        <v>0</v>
      </c>
      <c r="CD44" s="129"/>
      <c r="CE44" s="129"/>
      <c r="CF44" s="129"/>
      <c r="CG44" s="130">
        <v>1</v>
      </c>
      <c r="CH44" s="131">
        <f>IF(Q44=0,"",IF(CG44=0,"",(CG44/Q44)))</f>
        <v>0.11111111111111</v>
      </c>
      <c r="CI44" s="132">
        <v>1</v>
      </c>
      <c r="CJ44" s="133">
        <f>IFERROR(CI44/CG44,"-")</f>
        <v>1</v>
      </c>
      <c r="CK44" s="134">
        <v>19000</v>
      </c>
      <c r="CL44" s="135">
        <f>IFERROR(CK44/CG44,"-")</f>
        <v>19000</v>
      </c>
      <c r="CM44" s="136"/>
      <c r="CN44" s="136"/>
      <c r="CO44" s="136">
        <v>1</v>
      </c>
      <c r="CP44" s="137">
        <v>1</v>
      </c>
      <c r="CQ44" s="138">
        <v>140000</v>
      </c>
      <c r="CR44" s="138">
        <v>1031000</v>
      </c>
      <c r="CS44" s="138"/>
      <c r="CT44" s="139" t="str">
        <f>IF(AND(CR44=0,CS44=0),"",IF(AND(CR44&lt;=100000,CS44&lt;=100000),"",IF(CR44/CQ44&gt;0.7,"男高",IF(CS44/CQ44&gt;0.7,"女高",""))))</f>
        <v>男高</v>
      </c>
    </row>
    <row r="45" spans="1:99">
      <c r="A45" s="78">
        <f>AC45</f>
        <v>7.8278846153846</v>
      </c>
      <c r="B45" s="184" t="s">
        <v>151</v>
      </c>
      <c r="C45" s="184" t="s">
        <v>58</v>
      </c>
      <c r="D45" s="184"/>
      <c r="E45" s="184" t="s">
        <v>84</v>
      </c>
      <c r="F45" s="184" t="s">
        <v>85</v>
      </c>
      <c r="G45" s="184" t="s">
        <v>61</v>
      </c>
      <c r="H45" s="87" t="s">
        <v>109</v>
      </c>
      <c r="I45" s="87" t="s">
        <v>136</v>
      </c>
      <c r="J45" s="186" t="s">
        <v>152</v>
      </c>
      <c r="K45" s="176">
        <v>130000</v>
      </c>
      <c r="L45" s="79">
        <v>41</v>
      </c>
      <c r="M45" s="79">
        <v>0</v>
      </c>
      <c r="N45" s="79">
        <v>89</v>
      </c>
      <c r="O45" s="88">
        <v>12</v>
      </c>
      <c r="P45" s="89">
        <v>0</v>
      </c>
      <c r="Q45" s="90">
        <f>O45+P45</f>
        <v>12</v>
      </c>
      <c r="R45" s="80">
        <f>IFERROR(Q45/N45,"-")</f>
        <v>0.13483146067416</v>
      </c>
      <c r="S45" s="79">
        <v>0</v>
      </c>
      <c r="T45" s="79">
        <v>6</v>
      </c>
      <c r="U45" s="80">
        <f>IFERROR(T45/(Q45),"-")</f>
        <v>0.5</v>
      </c>
      <c r="V45" s="81">
        <f>IFERROR(K45/SUM(Q45:Q46),"-")</f>
        <v>7222.2222222222</v>
      </c>
      <c r="W45" s="82">
        <v>4</v>
      </c>
      <c r="X45" s="80">
        <f>IF(Q45=0,"-",W45/Q45)</f>
        <v>0.33333333333333</v>
      </c>
      <c r="Y45" s="181">
        <v>201625</v>
      </c>
      <c r="Z45" s="182">
        <f>IFERROR(Y45/Q45,"-")</f>
        <v>16802.083333333</v>
      </c>
      <c r="AA45" s="182">
        <f>IFERROR(Y45/W45,"-")</f>
        <v>50406.25</v>
      </c>
      <c r="AB45" s="176">
        <f>SUM(Y45:Y46)-SUM(K45:K46)</f>
        <v>887625</v>
      </c>
      <c r="AC45" s="83">
        <f>SUM(Y45:Y46)/SUM(K45:K46)</f>
        <v>7.8278846153846</v>
      </c>
      <c r="AD45" s="77"/>
      <c r="AE45" s="91"/>
      <c r="AF45" s="92">
        <f>IF(Q45=0,"",IF(AE45=0,"",(AE45/Q45)))</f>
        <v>0</v>
      </c>
      <c r="AG45" s="91"/>
      <c r="AH45" s="93" t="str">
        <f>IFERROR(AG45/AE45,"-")</f>
        <v>-</v>
      </c>
      <c r="AI45" s="94"/>
      <c r="AJ45" s="95" t="str">
        <f>IFERROR(AI45/AE45,"-")</f>
        <v>-</v>
      </c>
      <c r="AK45" s="96"/>
      <c r="AL45" s="96"/>
      <c r="AM45" s="96"/>
      <c r="AN45" s="97"/>
      <c r="AO45" s="98">
        <f>IF(Q45=0,"",IF(AN45=0,"",(AN45/Q45)))</f>
        <v>0</v>
      </c>
      <c r="AP45" s="97"/>
      <c r="AQ45" s="99" t="str">
        <f>IFERROR(AP45/AN45,"-")</f>
        <v>-</v>
      </c>
      <c r="AR45" s="100"/>
      <c r="AS45" s="101" t="str">
        <f>IFERROR(AR45/AN45,"-")</f>
        <v>-</v>
      </c>
      <c r="AT45" s="102"/>
      <c r="AU45" s="102"/>
      <c r="AV45" s="102"/>
      <c r="AW45" s="103"/>
      <c r="AX45" s="104">
        <f>IF(Q45=0,"",IF(AW45=0,"",(AW45/Q45)))</f>
        <v>0</v>
      </c>
      <c r="AY45" s="103"/>
      <c r="AZ45" s="105" t="str">
        <f>IFERROR(AY45/AW45,"-")</f>
        <v>-</v>
      </c>
      <c r="BA45" s="106"/>
      <c r="BB45" s="107" t="str">
        <f>IFERROR(BA45/AW45,"-")</f>
        <v>-</v>
      </c>
      <c r="BC45" s="108"/>
      <c r="BD45" s="108"/>
      <c r="BE45" s="108"/>
      <c r="BF45" s="109">
        <v>1</v>
      </c>
      <c r="BG45" s="110">
        <f>IF(Q45=0,"",IF(BF45=0,"",(BF45/Q45)))</f>
        <v>0.083333333333333</v>
      </c>
      <c r="BH45" s="109">
        <v>1</v>
      </c>
      <c r="BI45" s="111">
        <f>IFERROR(BH45/BF45,"-")</f>
        <v>1</v>
      </c>
      <c r="BJ45" s="112">
        <v>5000</v>
      </c>
      <c r="BK45" s="113">
        <f>IFERROR(BJ45/BF45,"-")</f>
        <v>5000</v>
      </c>
      <c r="BL45" s="114">
        <v>1</v>
      </c>
      <c r="BM45" s="114"/>
      <c r="BN45" s="114"/>
      <c r="BO45" s="116">
        <v>8</v>
      </c>
      <c r="BP45" s="117">
        <f>IF(Q45=0,"",IF(BO45=0,"",(BO45/Q45)))</f>
        <v>0.66666666666667</v>
      </c>
      <c r="BQ45" s="118">
        <v>1</v>
      </c>
      <c r="BR45" s="119">
        <f>IFERROR(BQ45/BO45,"-")</f>
        <v>0.125</v>
      </c>
      <c r="BS45" s="120">
        <v>6000</v>
      </c>
      <c r="BT45" s="121">
        <f>IFERROR(BS45/BO45,"-")</f>
        <v>750</v>
      </c>
      <c r="BU45" s="122"/>
      <c r="BV45" s="122">
        <v>1</v>
      </c>
      <c r="BW45" s="122"/>
      <c r="BX45" s="123">
        <v>2</v>
      </c>
      <c r="BY45" s="124">
        <f>IF(Q45=0,"",IF(BX45=0,"",(BX45/Q45)))</f>
        <v>0.16666666666667</v>
      </c>
      <c r="BZ45" s="125">
        <v>1</v>
      </c>
      <c r="CA45" s="126">
        <f>IFERROR(BZ45/BX45,"-")</f>
        <v>0.5</v>
      </c>
      <c r="CB45" s="127">
        <v>3000</v>
      </c>
      <c r="CC45" s="128">
        <f>IFERROR(CB45/BX45,"-")</f>
        <v>1500</v>
      </c>
      <c r="CD45" s="129">
        <v>1</v>
      </c>
      <c r="CE45" s="129"/>
      <c r="CF45" s="129"/>
      <c r="CG45" s="130">
        <v>1</v>
      </c>
      <c r="CH45" s="131">
        <f>IF(Q45=0,"",IF(CG45=0,"",(CG45/Q45)))</f>
        <v>0.083333333333333</v>
      </c>
      <c r="CI45" s="132">
        <v>1</v>
      </c>
      <c r="CJ45" s="133">
        <f>IFERROR(CI45/CG45,"-")</f>
        <v>1</v>
      </c>
      <c r="CK45" s="134">
        <v>187625</v>
      </c>
      <c r="CL45" s="135">
        <f>IFERROR(CK45/CG45,"-")</f>
        <v>187625</v>
      </c>
      <c r="CM45" s="136"/>
      <c r="CN45" s="136"/>
      <c r="CO45" s="136">
        <v>1</v>
      </c>
      <c r="CP45" s="137">
        <v>4</v>
      </c>
      <c r="CQ45" s="138">
        <v>201625</v>
      </c>
      <c r="CR45" s="138">
        <v>187625</v>
      </c>
      <c r="CS45" s="138"/>
      <c r="CT45" s="139" t="str">
        <f>IF(AND(CR45=0,CS45=0),"",IF(AND(CR45&lt;=100000,CS45&lt;=100000),"",IF(CR45/CQ45&gt;0.7,"男高",IF(CS45/CQ45&gt;0.7,"女高",""))))</f>
        <v>男高</v>
      </c>
    </row>
    <row r="46" spans="1:99">
      <c r="A46" s="78"/>
      <c r="B46" s="184" t="s">
        <v>153</v>
      </c>
      <c r="C46" s="184" t="s">
        <v>58</v>
      </c>
      <c r="D46" s="184"/>
      <c r="E46" s="184" t="s">
        <v>84</v>
      </c>
      <c r="F46" s="184" t="s">
        <v>85</v>
      </c>
      <c r="G46" s="184" t="s">
        <v>73</v>
      </c>
      <c r="H46" s="87"/>
      <c r="I46" s="87"/>
      <c r="J46" s="87"/>
      <c r="K46" s="176"/>
      <c r="L46" s="79">
        <v>33</v>
      </c>
      <c r="M46" s="79">
        <v>26</v>
      </c>
      <c r="N46" s="79">
        <v>7</v>
      </c>
      <c r="O46" s="88">
        <v>6</v>
      </c>
      <c r="P46" s="89">
        <v>0</v>
      </c>
      <c r="Q46" s="90">
        <f>O46+P46</f>
        <v>6</v>
      </c>
      <c r="R46" s="80">
        <f>IFERROR(Q46/N46,"-")</f>
        <v>0.85714285714286</v>
      </c>
      <c r="S46" s="79">
        <v>2</v>
      </c>
      <c r="T46" s="79">
        <v>0</v>
      </c>
      <c r="U46" s="80">
        <f>IFERROR(T46/(Q46),"-")</f>
        <v>0</v>
      </c>
      <c r="V46" s="81"/>
      <c r="W46" s="82">
        <v>2</v>
      </c>
      <c r="X46" s="80">
        <f>IF(Q46=0,"-",W46/Q46)</f>
        <v>0.33333333333333</v>
      </c>
      <c r="Y46" s="181">
        <v>816000</v>
      </c>
      <c r="Z46" s="182">
        <f>IFERROR(Y46/Q46,"-")</f>
        <v>136000</v>
      </c>
      <c r="AA46" s="182">
        <f>IFERROR(Y46/W46,"-")</f>
        <v>408000</v>
      </c>
      <c r="AB46" s="176"/>
      <c r="AC46" s="83"/>
      <c r="AD46" s="77"/>
      <c r="AE46" s="91"/>
      <c r="AF46" s="92">
        <f>IF(Q46=0,"",IF(AE46=0,"",(AE46/Q46)))</f>
        <v>0</v>
      </c>
      <c r="AG46" s="91"/>
      <c r="AH46" s="93" t="str">
        <f>IFERROR(AG46/AE46,"-")</f>
        <v>-</v>
      </c>
      <c r="AI46" s="94"/>
      <c r="AJ46" s="95" t="str">
        <f>IFERROR(AI46/AE46,"-")</f>
        <v>-</v>
      </c>
      <c r="AK46" s="96"/>
      <c r="AL46" s="96"/>
      <c r="AM46" s="96"/>
      <c r="AN46" s="97"/>
      <c r="AO46" s="98">
        <f>IF(Q46=0,"",IF(AN46=0,"",(AN46/Q46)))</f>
        <v>0</v>
      </c>
      <c r="AP46" s="97"/>
      <c r="AQ46" s="99" t="str">
        <f>IFERROR(AP46/AN46,"-")</f>
        <v>-</v>
      </c>
      <c r="AR46" s="100"/>
      <c r="AS46" s="101" t="str">
        <f>IFERROR(AR46/AN46,"-")</f>
        <v>-</v>
      </c>
      <c r="AT46" s="102"/>
      <c r="AU46" s="102"/>
      <c r="AV46" s="102"/>
      <c r="AW46" s="103"/>
      <c r="AX46" s="104">
        <f>IF(Q46=0,"",IF(AW46=0,"",(AW46/Q46)))</f>
        <v>0</v>
      </c>
      <c r="AY46" s="103"/>
      <c r="AZ46" s="105" t="str">
        <f>IFERROR(AY46/AW46,"-")</f>
        <v>-</v>
      </c>
      <c r="BA46" s="106"/>
      <c r="BB46" s="107" t="str">
        <f>IFERROR(BA46/AW46,"-")</f>
        <v>-</v>
      </c>
      <c r="BC46" s="108"/>
      <c r="BD46" s="108"/>
      <c r="BE46" s="108"/>
      <c r="BF46" s="109"/>
      <c r="BG46" s="110">
        <f>IF(Q46=0,"",IF(BF46=0,"",(BF46/Q46)))</f>
        <v>0</v>
      </c>
      <c r="BH46" s="109"/>
      <c r="BI46" s="111" t="str">
        <f>IFERROR(BH46/BF46,"-")</f>
        <v>-</v>
      </c>
      <c r="BJ46" s="112"/>
      <c r="BK46" s="113" t="str">
        <f>IFERROR(BJ46/BF46,"-")</f>
        <v>-</v>
      </c>
      <c r="BL46" s="114"/>
      <c r="BM46" s="114"/>
      <c r="BN46" s="114"/>
      <c r="BO46" s="116">
        <v>2</v>
      </c>
      <c r="BP46" s="117">
        <f>IF(Q46=0,"",IF(BO46=0,"",(BO46/Q46)))</f>
        <v>0.33333333333333</v>
      </c>
      <c r="BQ46" s="118"/>
      <c r="BR46" s="119">
        <f>IFERROR(BQ46/BO46,"-")</f>
        <v>0</v>
      </c>
      <c r="BS46" s="120"/>
      <c r="BT46" s="121">
        <f>IFERROR(BS46/BO46,"-")</f>
        <v>0</v>
      </c>
      <c r="BU46" s="122"/>
      <c r="BV46" s="122"/>
      <c r="BW46" s="122"/>
      <c r="BX46" s="123">
        <v>2</v>
      </c>
      <c r="BY46" s="124">
        <f>IF(Q46=0,"",IF(BX46=0,"",(BX46/Q46)))</f>
        <v>0.33333333333333</v>
      </c>
      <c r="BZ46" s="125">
        <v>1</v>
      </c>
      <c r="CA46" s="126">
        <f>IFERROR(BZ46/BX46,"-")</f>
        <v>0.5</v>
      </c>
      <c r="CB46" s="127">
        <v>175000</v>
      </c>
      <c r="CC46" s="128">
        <f>IFERROR(CB46/BX46,"-")</f>
        <v>87500</v>
      </c>
      <c r="CD46" s="129"/>
      <c r="CE46" s="129"/>
      <c r="CF46" s="129">
        <v>1</v>
      </c>
      <c r="CG46" s="130">
        <v>2</v>
      </c>
      <c r="CH46" s="131">
        <f>IF(Q46=0,"",IF(CG46=0,"",(CG46/Q46)))</f>
        <v>0.33333333333333</v>
      </c>
      <c r="CI46" s="132">
        <v>1</v>
      </c>
      <c r="CJ46" s="133">
        <f>IFERROR(CI46/CG46,"-")</f>
        <v>0.5</v>
      </c>
      <c r="CK46" s="134">
        <v>641000</v>
      </c>
      <c r="CL46" s="135">
        <f>IFERROR(CK46/CG46,"-")</f>
        <v>320500</v>
      </c>
      <c r="CM46" s="136"/>
      <c r="CN46" s="136"/>
      <c r="CO46" s="136">
        <v>1</v>
      </c>
      <c r="CP46" s="137">
        <v>2</v>
      </c>
      <c r="CQ46" s="138">
        <v>816000</v>
      </c>
      <c r="CR46" s="138">
        <v>641000</v>
      </c>
      <c r="CS46" s="138"/>
      <c r="CT46" s="139" t="str">
        <f>IF(AND(CR46=0,CS46=0),"",IF(AND(CR46&lt;=100000,CS46&lt;=100000),"",IF(CR46/CQ46&gt;0.7,"男高",IF(CS46/CQ46&gt;0.7,"女高",""))))</f>
        <v>男高</v>
      </c>
    </row>
    <row r="47" spans="1:99">
      <c r="A47" s="78">
        <f>AC47</f>
        <v>1.0416666666667</v>
      </c>
      <c r="B47" s="184" t="s">
        <v>154</v>
      </c>
      <c r="C47" s="184" t="s">
        <v>58</v>
      </c>
      <c r="D47" s="184"/>
      <c r="E47" s="184" t="s">
        <v>87</v>
      </c>
      <c r="F47" s="184" t="s">
        <v>76</v>
      </c>
      <c r="G47" s="184" t="s">
        <v>61</v>
      </c>
      <c r="H47" s="87" t="s">
        <v>114</v>
      </c>
      <c r="I47" s="87" t="s">
        <v>63</v>
      </c>
      <c r="J47" s="185" t="s">
        <v>78</v>
      </c>
      <c r="K47" s="176">
        <v>120000</v>
      </c>
      <c r="L47" s="79">
        <v>15</v>
      </c>
      <c r="M47" s="79">
        <v>0</v>
      </c>
      <c r="N47" s="79">
        <v>62</v>
      </c>
      <c r="O47" s="88">
        <v>8</v>
      </c>
      <c r="P47" s="89">
        <v>0</v>
      </c>
      <c r="Q47" s="90">
        <f>O47+P47</f>
        <v>8</v>
      </c>
      <c r="R47" s="80">
        <f>IFERROR(Q47/N47,"-")</f>
        <v>0.12903225806452</v>
      </c>
      <c r="S47" s="79">
        <v>1</v>
      </c>
      <c r="T47" s="79">
        <v>4</v>
      </c>
      <c r="U47" s="80">
        <f>IFERROR(T47/(Q47),"-")</f>
        <v>0.5</v>
      </c>
      <c r="V47" s="81">
        <f>IFERROR(K47/SUM(Q47:Q48),"-")</f>
        <v>8571.4285714286</v>
      </c>
      <c r="W47" s="82">
        <v>2</v>
      </c>
      <c r="X47" s="80">
        <f>IF(Q47=0,"-",W47/Q47)</f>
        <v>0.25</v>
      </c>
      <c r="Y47" s="181">
        <v>90000</v>
      </c>
      <c r="Z47" s="182">
        <f>IFERROR(Y47/Q47,"-")</f>
        <v>11250</v>
      </c>
      <c r="AA47" s="182">
        <f>IFERROR(Y47/W47,"-")</f>
        <v>45000</v>
      </c>
      <c r="AB47" s="176">
        <f>SUM(Y47:Y48)-SUM(K47:K48)</f>
        <v>5000</v>
      </c>
      <c r="AC47" s="83">
        <f>SUM(Y47:Y48)/SUM(K47:K48)</f>
        <v>1.0416666666667</v>
      </c>
      <c r="AD47" s="77"/>
      <c r="AE47" s="91"/>
      <c r="AF47" s="92">
        <f>IF(Q47=0,"",IF(AE47=0,"",(AE47/Q47)))</f>
        <v>0</v>
      </c>
      <c r="AG47" s="91"/>
      <c r="AH47" s="93" t="str">
        <f>IFERROR(AG47/AE47,"-")</f>
        <v>-</v>
      </c>
      <c r="AI47" s="94"/>
      <c r="AJ47" s="95" t="str">
        <f>IFERROR(AI47/AE47,"-")</f>
        <v>-</v>
      </c>
      <c r="AK47" s="96"/>
      <c r="AL47" s="96"/>
      <c r="AM47" s="96"/>
      <c r="AN47" s="97">
        <v>2</v>
      </c>
      <c r="AO47" s="98">
        <f>IF(Q47=0,"",IF(AN47=0,"",(AN47/Q47)))</f>
        <v>0.25</v>
      </c>
      <c r="AP47" s="97"/>
      <c r="AQ47" s="99">
        <f>IFERROR(AP47/AN47,"-")</f>
        <v>0</v>
      </c>
      <c r="AR47" s="100"/>
      <c r="AS47" s="101">
        <f>IFERROR(AR47/AN47,"-")</f>
        <v>0</v>
      </c>
      <c r="AT47" s="102"/>
      <c r="AU47" s="102"/>
      <c r="AV47" s="102"/>
      <c r="AW47" s="103">
        <v>1</v>
      </c>
      <c r="AX47" s="104">
        <f>IF(Q47=0,"",IF(AW47=0,"",(AW47/Q47)))</f>
        <v>0.125</v>
      </c>
      <c r="AY47" s="103"/>
      <c r="AZ47" s="105">
        <f>IFERROR(AY47/AW47,"-")</f>
        <v>0</v>
      </c>
      <c r="BA47" s="106"/>
      <c r="BB47" s="107">
        <f>IFERROR(BA47/AW47,"-")</f>
        <v>0</v>
      </c>
      <c r="BC47" s="108"/>
      <c r="BD47" s="108"/>
      <c r="BE47" s="108"/>
      <c r="BF47" s="109">
        <v>1</v>
      </c>
      <c r="BG47" s="110">
        <f>IF(Q47=0,"",IF(BF47=0,"",(BF47/Q47)))</f>
        <v>0.125</v>
      </c>
      <c r="BH47" s="109"/>
      <c r="BI47" s="111">
        <f>IFERROR(BH47/BF47,"-")</f>
        <v>0</v>
      </c>
      <c r="BJ47" s="112"/>
      <c r="BK47" s="113">
        <f>IFERROR(BJ47/BF47,"-")</f>
        <v>0</v>
      </c>
      <c r="BL47" s="114"/>
      <c r="BM47" s="114"/>
      <c r="BN47" s="114"/>
      <c r="BO47" s="116">
        <v>1</v>
      </c>
      <c r="BP47" s="117">
        <f>IF(Q47=0,"",IF(BO47=0,"",(BO47/Q47)))</f>
        <v>0.125</v>
      </c>
      <c r="BQ47" s="118"/>
      <c r="BR47" s="119">
        <f>IFERROR(BQ47/BO47,"-")</f>
        <v>0</v>
      </c>
      <c r="BS47" s="120"/>
      <c r="BT47" s="121">
        <f>IFERROR(BS47/BO47,"-")</f>
        <v>0</v>
      </c>
      <c r="BU47" s="122"/>
      <c r="BV47" s="122"/>
      <c r="BW47" s="122"/>
      <c r="BX47" s="123">
        <v>3</v>
      </c>
      <c r="BY47" s="124">
        <f>IF(Q47=0,"",IF(BX47=0,"",(BX47/Q47)))</f>
        <v>0.375</v>
      </c>
      <c r="BZ47" s="125">
        <v>2</v>
      </c>
      <c r="CA47" s="126">
        <f>IFERROR(BZ47/BX47,"-")</f>
        <v>0.66666666666667</v>
      </c>
      <c r="CB47" s="127">
        <v>90000</v>
      </c>
      <c r="CC47" s="128">
        <f>IFERROR(CB47/BX47,"-")</f>
        <v>30000</v>
      </c>
      <c r="CD47" s="129"/>
      <c r="CE47" s="129"/>
      <c r="CF47" s="129">
        <v>2</v>
      </c>
      <c r="CG47" s="130"/>
      <c r="CH47" s="131">
        <f>IF(Q47=0,"",IF(CG47=0,"",(CG47/Q47)))</f>
        <v>0</v>
      </c>
      <c r="CI47" s="132"/>
      <c r="CJ47" s="133" t="str">
        <f>IFERROR(CI47/CG47,"-")</f>
        <v>-</v>
      </c>
      <c r="CK47" s="134"/>
      <c r="CL47" s="135" t="str">
        <f>IFERROR(CK47/CG47,"-")</f>
        <v>-</v>
      </c>
      <c r="CM47" s="136"/>
      <c r="CN47" s="136"/>
      <c r="CO47" s="136"/>
      <c r="CP47" s="137">
        <v>2</v>
      </c>
      <c r="CQ47" s="138">
        <v>90000</v>
      </c>
      <c r="CR47" s="138">
        <v>78000</v>
      </c>
      <c r="CS47" s="138"/>
      <c r="CT47" s="139" t="str">
        <f>IF(AND(CR47=0,CS47=0),"",IF(AND(CR47&lt;=100000,CS47&lt;=100000),"",IF(CR47/CQ47&gt;0.7,"男高",IF(CS47/CQ47&gt;0.7,"女高",""))))</f>
        <v/>
      </c>
    </row>
    <row r="48" spans="1:99">
      <c r="A48" s="78"/>
      <c r="B48" s="184" t="s">
        <v>155</v>
      </c>
      <c r="C48" s="184" t="s">
        <v>58</v>
      </c>
      <c r="D48" s="184"/>
      <c r="E48" s="184" t="s">
        <v>87</v>
      </c>
      <c r="F48" s="184" t="s">
        <v>76</v>
      </c>
      <c r="G48" s="184" t="s">
        <v>73</v>
      </c>
      <c r="H48" s="87"/>
      <c r="I48" s="87"/>
      <c r="J48" s="87"/>
      <c r="K48" s="176"/>
      <c r="L48" s="79">
        <v>34</v>
      </c>
      <c r="M48" s="79">
        <v>25</v>
      </c>
      <c r="N48" s="79">
        <v>5</v>
      </c>
      <c r="O48" s="88">
        <v>6</v>
      </c>
      <c r="P48" s="89">
        <v>0</v>
      </c>
      <c r="Q48" s="90">
        <f>O48+P48</f>
        <v>6</v>
      </c>
      <c r="R48" s="80">
        <f>IFERROR(Q48/N48,"-")</f>
        <v>1.2</v>
      </c>
      <c r="S48" s="79">
        <v>1</v>
      </c>
      <c r="T48" s="79">
        <v>2</v>
      </c>
      <c r="U48" s="80">
        <f>IFERROR(T48/(Q48),"-")</f>
        <v>0.33333333333333</v>
      </c>
      <c r="V48" s="81"/>
      <c r="W48" s="82">
        <v>2</v>
      </c>
      <c r="X48" s="80">
        <f>IF(Q48=0,"-",W48/Q48)</f>
        <v>0.33333333333333</v>
      </c>
      <c r="Y48" s="181">
        <v>35000</v>
      </c>
      <c r="Z48" s="182">
        <f>IFERROR(Y48/Q48,"-")</f>
        <v>5833.3333333333</v>
      </c>
      <c r="AA48" s="182">
        <f>IFERROR(Y48/W48,"-")</f>
        <v>17500</v>
      </c>
      <c r="AB48" s="176"/>
      <c r="AC48" s="83"/>
      <c r="AD48" s="77"/>
      <c r="AE48" s="91"/>
      <c r="AF48" s="92">
        <f>IF(Q48=0,"",IF(AE48=0,"",(AE48/Q48)))</f>
        <v>0</v>
      </c>
      <c r="AG48" s="91"/>
      <c r="AH48" s="93" t="str">
        <f>IFERROR(AG48/AE48,"-")</f>
        <v>-</v>
      </c>
      <c r="AI48" s="94"/>
      <c r="AJ48" s="95" t="str">
        <f>IFERROR(AI48/AE48,"-")</f>
        <v>-</v>
      </c>
      <c r="AK48" s="96"/>
      <c r="AL48" s="96"/>
      <c r="AM48" s="96"/>
      <c r="AN48" s="97"/>
      <c r="AO48" s="98">
        <f>IF(Q48=0,"",IF(AN48=0,"",(AN48/Q48)))</f>
        <v>0</v>
      </c>
      <c r="AP48" s="97"/>
      <c r="AQ48" s="99" t="str">
        <f>IFERROR(AP48/AN48,"-")</f>
        <v>-</v>
      </c>
      <c r="AR48" s="100"/>
      <c r="AS48" s="101" t="str">
        <f>IFERROR(AR48/AN48,"-")</f>
        <v>-</v>
      </c>
      <c r="AT48" s="102"/>
      <c r="AU48" s="102"/>
      <c r="AV48" s="102"/>
      <c r="AW48" s="103"/>
      <c r="AX48" s="104">
        <f>IF(Q48=0,"",IF(AW48=0,"",(AW48/Q48)))</f>
        <v>0</v>
      </c>
      <c r="AY48" s="103"/>
      <c r="AZ48" s="105" t="str">
        <f>IFERROR(AY48/AW48,"-")</f>
        <v>-</v>
      </c>
      <c r="BA48" s="106"/>
      <c r="BB48" s="107" t="str">
        <f>IFERROR(BA48/AW48,"-")</f>
        <v>-</v>
      </c>
      <c r="BC48" s="108"/>
      <c r="BD48" s="108"/>
      <c r="BE48" s="108"/>
      <c r="BF48" s="109">
        <v>2</v>
      </c>
      <c r="BG48" s="110">
        <f>IF(Q48=0,"",IF(BF48=0,"",(BF48/Q48)))</f>
        <v>0.33333333333333</v>
      </c>
      <c r="BH48" s="109"/>
      <c r="BI48" s="111">
        <f>IFERROR(BH48/BF48,"-")</f>
        <v>0</v>
      </c>
      <c r="BJ48" s="112"/>
      <c r="BK48" s="113">
        <f>IFERROR(BJ48/BF48,"-")</f>
        <v>0</v>
      </c>
      <c r="BL48" s="114"/>
      <c r="BM48" s="114"/>
      <c r="BN48" s="114"/>
      <c r="BO48" s="116">
        <v>3</v>
      </c>
      <c r="BP48" s="117">
        <f>IF(Q48=0,"",IF(BO48=0,"",(BO48/Q48)))</f>
        <v>0.5</v>
      </c>
      <c r="BQ48" s="118">
        <v>2</v>
      </c>
      <c r="BR48" s="119">
        <f>IFERROR(BQ48/BO48,"-")</f>
        <v>0.66666666666667</v>
      </c>
      <c r="BS48" s="120">
        <v>10000</v>
      </c>
      <c r="BT48" s="121">
        <f>IFERROR(BS48/BO48,"-")</f>
        <v>3333.3333333333</v>
      </c>
      <c r="BU48" s="122">
        <v>2</v>
      </c>
      <c r="BV48" s="122"/>
      <c r="BW48" s="122"/>
      <c r="BX48" s="123">
        <v>1</v>
      </c>
      <c r="BY48" s="124">
        <f>IF(Q48=0,"",IF(BX48=0,"",(BX48/Q48)))</f>
        <v>0.16666666666667</v>
      </c>
      <c r="BZ48" s="125">
        <v>1</v>
      </c>
      <c r="CA48" s="126">
        <f>IFERROR(BZ48/BX48,"-")</f>
        <v>1</v>
      </c>
      <c r="CB48" s="127">
        <v>30000</v>
      </c>
      <c r="CC48" s="128">
        <f>IFERROR(CB48/BX48,"-")</f>
        <v>30000</v>
      </c>
      <c r="CD48" s="129"/>
      <c r="CE48" s="129"/>
      <c r="CF48" s="129">
        <v>1</v>
      </c>
      <c r="CG48" s="130"/>
      <c r="CH48" s="131">
        <f>IF(Q48=0,"",IF(CG48=0,"",(CG48/Q48)))</f>
        <v>0</v>
      </c>
      <c r="CI48" s="132"/>
      <c r="CJ48" s="133" t="str">
        <f>IFERROR(CI48/CG48,"-")</f>
        <v>-</v>
      </c>
      <c r="CK48" s="134"/>
      <c r="CL48" s="135" t="str">
        <f>IFERROR(CK48/CG48,"-")</f>
        <v>-</v>
      </c>
      <c r="CM48" s="136"/>
      <c r="CN48" s="136"/>
      <c r="CO48" s="136"/>
      <c r="CP48" s="137">
        <v>2</v>
      </c>
      <c r="CQ48" s="138">
        <v>35000</v>
      </c>
      <c r="CR48" s="138">
        <v>30000</v>
      </c>
      <c r="CS48" s="138"/>
      <c r="CT48" s="139" t="str">
        <f>IF(AND(CR48=0,CS48=0),"",IF(AND(CR48&lt;=100000,CS48&lt;=100000),"",IF(CR48/CQ48&gt;0.7,"男高",IF(CS48/CQ48&gt;0.7,"女高",""))))</f>
        <v/>
      </c>
    </row>
    <row r="49" spans="1:99">
      <c r="A49" s="78">
        <f>AC49</f>
        <v>0.63333333333333</v>
      </c>
      <c r="B49" s="184" t="s">
        <v>156</v>
      </c>
      <c r="C49" s="184" t="s">
        <v>58</v>
      </c>
      <c r="D49" s="184"/>
      <c r="E49" s="184" t="s">
        <v>90</v>
      </c>
      <c r="F49" s="184" t="s">
        <v>91</v>
      </c>
      <c r="G49" s="184" t="s">
        <v>61</v>
      </c>
      <c r="H49" s="87" t="s">
        <v>114</v>
      </c>
      <c r="I49" s="87" t="s">
        <v>63</v>
      </c>
      <c r="J49" s="87" t="s">
        <v>146</v>
      </c>
      <c r="K49" s="176">
        <v>120000</v>
      </c>
      <c r="L49" s="79">
        <v>3</v>
      </c>
      <c r="M49" s="79">
        <v>0</v>
      </c>
      <c r="N49" s="79">
        <v>32</v>
      </c>
      <c r="O49" s="88">
        <v>1</v>
      </c>
      <c r="P49" s="89">
        <v>0</v>
      </c>
      <c r="Q49" s="90">
        <f>O49+P49</f>
        <v>1</v>
      </c>
      <c r="R49" s="80">
        <f>IFERROR(Q49/N49,"-")</f>
        <v>0.03125</v>
      </c>
      <c r="S49" s="79">
        <v>0</v>
      </c>
      <c r="T49" s="79">
        <v>0</v>
      </c>
      <c r="U49" s="80">
        <f>IFERROR(T49/(Q49),"-")</f>
        <v>0</v>
      </c>
      <c r="V49" s="81">
        <f>IFERROR(K49/SUM(Q49:Q50),"-")</f>
        <v>12000</v>
      </c>
      <c r="W49" s="82">
        <v>0</v>
      </c>
      <c r="X49" s="80">
        <f>IF(Q49=0,"-",W49/Q49)</f>
        <v>0</v>
      </c>
      <c r="Y49" s="181">
        <v>0</v>
      </c>
      <c r="Z49" s="182">
        <f>IFERROR(Y49/Q49,"-")</f>
        <v>0</v>
      </c>
      <c r="AA49" s="182" t="str">
        <f>IFERROR(Y49/W49,"-")</f>
        <v>-</v>
      </c>
      <c r="AB49" s="176">
        <f>SUM(Y49:Y50)-SUM(K49:K50)</f>
        <v>-44000</v>
      </c>
      <c r="AC49" s="83">
        <f>SUM(Y49:Y50)/SUM(K49:K50)</f>
        <v>0.63333333333333</v>
      </c>
      <c r="AD49" s="77"/>
      <c r="AE49" s="91"/>
      <c r="AF49" s="92">
        <f>IF(Q49=0,"",IF(AE49=0,"",(AE49/Q49)))</f>
        <v>0</v>
      </c>
      <c r="AG49" s="91"/>
      <c r="AH49" s="93" t="str">
        <f>IFERROR(AG49/AE49,"-")</f>
        <v>-</v>
      </c>
      <c r="AI49" s="94"/>
      <c r="AJ49" s="95" t="str">
        <f>IFERROR(AI49/AE49,"-")</f>
        <v>-</v>
      </c>
      <c r="AK49" s="96"/>
      <c r="AL49" s="96"/>
      <c r="AM49" s="96"/>
      <c r="AN49" s="97"/>
      <c r="AO49" s="98">
        <f>IF(Q49=0,"",IF(AN49=0,"",(AN49/Q49)))</f>
        <v>0</v>
      </c>
      <c r="AP49" s="97"/>
      <c r="AQ49" s="99" t="str">
        <f>IFERROR(AP49/AN49,"-")</f>
        <v>-</v>
      </c>
      <c r="AR49" s="100"/>
      <c r="AS49" s="101" t="str">
        <f>IFERROR(AR49/AN49,"-")</f>
        <v>-</v>
      </c>
      <c r="AT49" s="102"/>
      <c r="AU49" s="102"/>
      <c r="AV49" s="102"/>
      <c r="AW49" s="103"/>
      <c r="AX49" s="104">
        <f>IF(Q49=0,"",IF(AW49=0,"",(AW49/Q49)))</f>
        <v>0</v>
      </c>
      <c r="AY49" s="103"/>
      <c r="AZ49" s="105" t="str">
        <f>IFERROR(AY49/AW49,"-")</f>
        <v>-</v>
      </c>
      <c r="BA49" s="106"/>
      <c r="BB49" s="107" t="str">
        <f>IFERROR(BA49/AW49,"-")</f>
        <v>-</v>
      </c>
      <c r="BC49" s="108"/>
      <c r="BD49" s="108"/>
      <c r="BE49" s="108"/>
      <c r="BF49" s="109">
        <v>1</v>
      </c>
      <c r="BG49" s="110">
        <f>IF(Q49=0,"",IF(BF49=0,"",(BF49/Q49)))</f>
        <v>1</v>
      </c>
      <c r="BH49" s="109"/>
      <c r="BI49" s="111">
        <f>IFERROR(BH49/BF49,"-")</f>
        <v>0</v>
      </c>
      <c r="BJ49" s="112"/>
      <c r="BK49" s="113">
        <f>IFERROR(BJ49/BF49,"-")</f>
        <v>0</v>
      </c>
      <c r="BL49" s="114"/>
      <c r="BM49" s="114"/>
      <c r="BN49" s="114"/>
      <c r="BO49" s="116"/>
      <c r="BP49" s="117">
        <f>IF(Q49=0,"",IF(BO49=0,"",(BO49/Q49)))</f>
        <v>0</v>
      </c>
      <c r="BQ49" s="118"/>
      <c r="BR49" s="119" t="str">
        <f>IFERROR(BQ49/BO49,"-")</f>
        <v>-</v>
      </c>
      <c r="BS49" s="120"/>
      <c r="BT49" s="121" t="str">
        <f>IFERROR(BS49/BO49,"-")</f>
        <v>-</v>
      </c>
      <c r="BU49" s="122"/>
      <c r="BV49" s="122"/>
      <c r="BW49" s="122"/>
      <c r="BX49" s="123"/>
      <c r="BY49" s="124">
        <f>IF(Q49=0,"",IF(BX49=0,"",(BX49/Q49)))</f>
        <v>0</v>
      </c>
      <c r="BZ49" s="125"/>
      <c r="CA49" s="126" t="str">
        <f>IFERROR(BZ49/BX49,"-")</f>
        <v>-</v>
      </c>
      <c r="CB49" s="127"/>
      <c r="CC49" s="128" t="str">
        <f>IFERROR(CB49/BX49,"-")</f>
        <v>-</v>
      </c>
      <c r="CD49" s="129"/>
      <c r="CE49" s="129"/>
      <c r="CF49" s="129"/>
      <c r="CG49" s="130"/>
      <c r="CH49" s="131">
        <f>IF(Q49=0,"",IF(CG49=0,"",(CG49/Q49)))</f>
        <v>0</v>
      </c>
      <c r="CI49" s="132"/>
      <c r="CJ49" s="133" t="str">
        <f>IFERROR(CI49/CG49,"-")</f>
        <v>-</v>
      </c>
      <c r="CK49" s="134"/>
      <c r="CL49" s="135" t="str">
        <f>IFERROR(CK49/CG49,"-")</f>
        <v>-</v>
      </c>
      <c r="CM49" s="136"/>
      <c r="CN49" s="136"/>
      <c r="CO49" s="136"/>
      <c r="CP49" s="137">
        <v>0</v>
      </c>
      <c r="CQ49" s="138">
        <v>0</v>
      </c>
      <c r="CR49" s="138"/>
      <c r="CS49" s="138"/>
      <c r="CT49" s="139" t="str">
        <f>IF(AND(CR49=0,CS49=0),"",IF(AND(CR49&lt;=100000,CS49&lt;=100000),"",IF(CR49/CQ49&gt;0.7,"男高",IF(CS49/CQ49&gt;0.7,"女高",""))))</f>
        <v/>
      </c>
    </row>
    <row r="50" spans="1:99">
      <c r="A50" s="78"/>
      <c r="B50" s="184" t="s">
        <v>157</v>
      </c>
      <c r="C50" s="184" t="s">
        <v>58</v>
      </c>
      <c r="D50" s="184"/>
      <c r="E50" s="184" t="s">
        <v>90</v>
      </c>
      <c r="F50" s="184" t="s">
        <v>91</v>
      </c>
      <c r="G50" s="184" t="s">
        <v>73</v>
      </c>
      <c r="H50" s="87"/>
      <c r="I50" s="87"/>
      <c r="J50" s="87"/>
      <c r="K50" s="176"/>
      <c r="L50" s="79">
        <v>31</v>
      </c>
      <c r="M50" s="79">
        <v>23</v>
      </c>
      <c r="N50" s="79">
        <v>8</v>
      </c>
      <c r="O50" s="88">
        <v>9</v>
      </c>
      <c r="P50" s="89">
        <v>0</v>
      </c>
      <c r="Q50" s="90">
        <f>O50+P50</f>
        <v>9</v>
      </c>
      <c r="R50" s="80">
        <f>IFERROR(Q50/N50,"-")</f>
        <v>1.125</v>
      </c>
      <c r="S50" s="79">
        <v>2</v>
      </c>
      <c r="T50" s="79">
        <v>0</v>
      </c>
      <c r="U50" s="80">
        <f>IFERROR(T50/(Q50),"-")</f>
        <v>0</v>
      </c>
      <c r="V50" s="81"/>
      <c r="W50" s="82">
        <v>2</v>
      </c>
      <c r="X50" s="80">
        <f>IF(Q50=0,"-",W50/Q50)</f>
        <v>0.22222222222222</v>
      </c>
      <c r="Y50" s="181">
        <v>76000</v>
      </c>
      <c r="Z50" s="182">
        <f>IFERROR(Y50/Q50,"-")</f>
        <v>8444.4444444444</v>
      </c>
      <c r="AA50" s="182">
        <f>IFERROR(Y50/W50,"-")</f>
        <v>38000</v>
      </c>
      <c r="AB50" s="176"/>
      <c r="AC50" s="83"/>
      <c r="AD50" s="77"/>
      <c r="AE50" s="91"/>
      <c r="AF50" s="92">
        <f>IF(Q50=0,"",IF(AE50=0,"",(AE50/Q50)))</f>
        <v>0</v>
      </c>
      <c r="AG50" s="91"/>
      <c r="AH50" s="93" t="str">
        <f>IFERROR(AG50/AE50,"-")</f>
        <v>-</v>
      </c>
      <c r="AI50" s="94"/>
      <c r="AJ50" s="95" t="str">
        <f>IFERROR(AI50/AE50,"-")</f>
        <v>-</v>
      </c>
      <c r="AK50" s="96"/>
      <c r="AL50" s="96"/>
      <c r="AM50" s="96"/>
      <c r="AN50" s="97"/>
      <c r="AO50" s="98">
        <f>IF(Q50=0,"",IF(AN50=0,"",(AN50/Q50)))</f>
        <v>0</v>
      </c>
      <c r="AP50" s="97"/>
      <c r="AQ50" s="99" t="str">
        <f>IFERROR(AP50/AN50,"-")</f>
        <v>-</v>
      </c>
      <c r="AR50" s="100"/>
      <c r="AS50" s="101" t="str">
        <f>IFERROR(AR50/AN50,"-")</f>
        <v>-</v>
      </c>
      <c r="AT50" s="102"/>
      <c r="AU50" s="102"/>
      <c r="AV50" s="102"/>
      <c r="AW50" s="103"/>
      <c r="AX50" s="104">
        <f>IF(Q50=0,"",IF(AW50=0,"",(AW50/Q50)))</f>
        <v>0</v>
      </c>
      <c r="AY50" s="103"/>
      <c r="AZ50" s="105" t="str">
        <f>IFERROR(AY50/AW50,"-")</f>
        <v>-</v>
      </c>
      <c r="BA50" s="106"/>
      <c r="BB50" s="107" t="str">
        <f>IFERROR(BA50/AW50,"-")</f>
        <v>-</v>
      </c>
      <c r="BC50" s="108"/>
      <c r="BD50" s="108"/>
      <c r="BE50" s="108"/>
      <c r="BF50" s="109">
        <v>1</v>
      </c>
      <c r="BG50" s="110">
        <f>IF(Q50=0,"",IF(BF50=0,"",(BF50/Q50)))</f>
        <v>0.11111111111111</v>
      </c>
      <c r="BH50" s="109"/>
      <c r="BI50" s="111">
        <f>IFERROR(BH50/BF50,"-")</f>
        <v>0</v>
      </c>
      <c r="BJ50" s="112"/>
      <c r="BK50" s="113">
        <f>IFERROR(BJ50/BF50,"-")</f>
        <v>0</v>
      </c>
      <c r="BL50" s="114"/>
      <c r="BM50" s="114"/>
      <c r="BN50" s="114"/>
      <c r="BO50" s="116">
        <v>1</v>
      </c>
      <c r="BP50" s="117">
        <f>IF(Q50=0,"",IF(BO50=0,"",(BO50/Q50)))</f>
        <v>0.11111111111111</v>
      </c>
      <c r="BQ50" s="118"/>
      <c r="BR50" s="119">
        <f>IFERROR(BQ50/BO50,"-")</f>
        <v>0</v>
      </c>
      <c r="BS50" s="120"/>
      <c r="BT50" s="121">
        <f>IFERROR(BS50/BO50,"-")</f>
        <v>0</v>
      </c>
      <c r="BU50" s="122"/>
      <c r="BV50" s="122"/>
      <c r="BW50" s="122"/>
      <c r="BX50" s="123">
        <v>6</v>
      </c>
      <c r="BY50" s="124">
        <f>IF(Q50=0,"",IF(BX50=0,"",(BX50/Q50)))</f>
        <v>0.66666666666667</v>
      </c>
      <c r="BZ50" s="125">
        <v>4</v>
      </c>
      <c r="CA50" s="126">
        <f>IFERROR(BZ50/BX50,"-")</f>
        <v>0.66666666666667</v>
      </c>
      <c r="CB50" s="127">
        <v>124000</v>
      </c>
      <c r="CC50" s="128">
        <f>IFERROR(CB50/BX50,"-")</f>
        <v>20666.666666667</v>
      </c>
      <c r="CD50" s="129"/>
      <c r="CE50" s="129"/>
      <c r="CF50" s="129">
        <v>4</v>
      </c>
      <c r="CG50" s="130">
        <v>1</v>
      </c>
      <c r="CH50" s="131">
        <f>IF(Q50=0,"",IF(CG50=0,"",(CG50/Q50)))</f>
        <v>0.11111111111111</v>
      </c>
      <c r="CI50" s="132">
        <v>1</v>
      </c>
      <c r="CJ50" s="133">
        <f>IFERROR(CI50/CG50,"-")</f>
        <v>1</v>
      </c>
      <c r="CK50" s="134">
        <v>3000</v>
      </c>
      <c r="CL50" s="135">
        <f>IFERROR(CK50/CG50,"-")</f>
        <v>3000</v>
      </c>
      <c r="CM50" s="136">
        <v>1</v>
      </c>
      <c r="CN50" s="136"/>
      <c r="CO50" s="136"/>
      <c r="CP50" s="137">
        <v>2</v>
      </c>
      <c r="CQ50" s="138">
        <v>76000</v>
      </c>
      <c r="CR50" s="138">
        <v>57000</v>
      </c>
      <c r="CS50" s="138"/>
      <c r="CT50" s="139" t="str">
        <f>IF(AND(CR50=0,CS50=0),"",IF(AND(CR50&lt;=100000,CS50&lt;=100000),"",IF(CR50/CQ50&gt;0.7,"男高",IF(CS50/CQ50&gt;0.7,"女高",""))))</f>
        <v/>
      </c>
    </row>
    <row r="51" spans="1:99">
      <c r="A51" s="78">
        <f>AC51</f>
        <v>3.2125</v>
      </c>
      <c r="B51" s="184" t="s">
        <v>158</v>
      </c>
      <c r="C51" s="184" t="s">
        <v>58</v>
      </c>
      <c r="D51" s="184"/>
      <c r="E51" s="184" t="s">
        <v>90</v>
      </c>
      <c r="F51" s="184" t="s">
        <v>91</v>
      </c>
      <c r="G51" s="184" t="s">
        <v>61</v>
      </c>
      <c r="H51" s="87" t="s">
        <v>159</v>
      </c>
      <c r="I51" s="87" t="s">
        <v>136</v>
      </c>
      <c r="J51" s="185" t="s">
        <v>78</v>
      </c>
      <c r="K51" s="176">
        <v>80000</v>
      </c>
      <c r="L51" s="79">
        <v>2</v>
      </c>
      <c r="M51" s="79">
        <v>0</v>
      </c>
      <c r="N51" s="79">
        <v>6</v>
      </c>
      <c r="O51" s="88">
        <v>2</v>
      </c>
      <c r="P51" s="89">
        <v>0</v>
      </c>
      <c r="Q51" s="90">
        <f>O51+P51</f>
        <v>2</v>
      </c>
      <c r="R51" s="80">
        <f>IFERROR(Q51/N51,"-")</f>
        <v>0.33333333333333</v>
      </c>
      <c r="S51" s="79">
        <v>0</v>
      </c>
      <c r="T51" s="79">
        <v>0</v>
      </c>
      <c r="U51" s="80">
        <f>IFERROR(T51/(Q51),"-")</f>
        <v>0</v>
      </c>
      <c r="V51" s="81">
        <f>IFERROR(K51/SUM(Q51:Q52),"-")</f>
        <v>40000</v>
      </c>
      <c r="W51" s="82">
        <v>2</v>
      </c>
      <c r="X51" s="80">
        <f>IF(Q51=0,"-",W51/Q51)</f>
        <v>1</v>
      </c>
      <c r="Y51" s="181">
        <v>257000</v>
      </c>
      <c r="Z51" s="182">
        <f>IFERROR(Y51/Q51,"-")</f>
        <v>128500</v>
      </c>
      <c r="AA51" s="182">
        <f>IFERROR(Y51/W51,"-")</f>
        <v>128500</v>
      </c>
      <c r="AB51" s="176">
        <f>SUM(Y51:Y52)-SUM(K51:K52)</f>
        <v>177000</v>
      </c>
      <c r="AC51" s="83">
        <f>SUM(Y51:Y52)/SUM(K51:K52)</f>
        <v>3.2125</v>
      </c>
      <c r="AD51" s="77"/>
      <c r="AE51" s="91"/>
      <c r="AF51" s="92">
        <f>IF(Q51=0,"",IF(AE51=0,"",(AE51/Q51)))</f>
        <v>0</v>
      </c>
      <c r="AG51" s="91"/>
      <c r="AH51" s="93" t="str">
        <f>IFERROR(AG51/AE51,"-")</f>
        <v>-</v>
      </c>
      <c r="AI51" s="94"/>
      <c r="AJ51" s="95" t="str">
        <f>IFERROR(AI51/AE51,"-")</f>
        <v>-</v>
      </c>
      <c r="AK51" s="96"/>
      <c r="AL51" s="96"/>
      <c r="AM51" s="96"/>
      <c r="AN51" s="97"/>
      <c r="AO51" s="98">
        <f>IF(Q51=0,"",IF(AN51=0,"",(AN51/Q51)))</f>
        <v>0</v>
      </c>
      <c r="AP51" s="97"/>
      <c r="AQ51" s="99" t="str">
        <f>IFERROR(AP51/AN51,"-")</f>
        <v>-</v>
      </c>
      <c r="AR51" s="100"/>
      <c r="AS51" s="101" t="str">
        <f>IFERROR(AR51/AN51,"-")</f>
        <v>-</v>
      </c>
      <c r="AT51" s="102"/>
      <c r="AU51" s="102"/>
      <c r="AV51" s="102"/>
      <c r="AW51" s="103"/>
      <c r="AX51" s="104">
        <f>IF(Q51=0,"",IF(AW51=0,"",(AW51/Q51)))</f>
        <v>0</v>
      </c>
      <c r="AY51" s="103"/>
      <c r="AZ51" s="105" t="str">
        <f>IFERROR(AY51/AW51,"-")</f>
        <v>-</v>
      </c>
      <c r="BA51" s="106"/>
      <c r="BB51" s="107" t="str">
        <f>IFERROR(BA51/AW51,"-")</f>
        <v>-</v>
      </c>
      <c r="BC51" s="108"/>
      <c r="BD51" s="108"/>
      <c r="BE51" s="108"/>
      <c r="BF51" s="109"/>
      <c r="BG51" s="110">
        <f>IF(Q51=0,"",IF(BF51=0,"",(BF51/Q51)))</f>
        <v>0</v>
      </c>
      <c r="BH51" s="109"/>
      <c r="BI51" s="111" t="str">
        <f>IFERROR(BH51/BF51,"-")</f>
        <v>-</v>
      </c>
      <c r="BJ51" s="112"/>
      <c r="BK51" s="113" t="str">
        <f>IFERROR(BJ51/BF51,"-")</f>
        <v>-</v>
      </c>
      <c r="BL51" s="114"/>
      <c r="BM51" s="114"/>
      <c r="BN51" s="114"/>
      <c r="BO51" s="116">
        <v>2</v>
      </c>
      <c r="BP51" s="117">
        <f>IF(Q51=0,"",IF(BO51=0,"",(BO51/Q51)))</f>
        <v>1</v>
      </c>
      <c r="BQ51" s="118">
        <v>2</v>
      </c>
      <c r="BR51" s="119">
        <f>IFERROR(BQ51/BO51,"-")</f>
        <v>1</v>
      </c>
      <c r="BS51" s="120">
        <v>257000</v>
      </c>
      <c r="BT51" s="121">
        <f>IFERROR(BS51/BO51,"-")</f>
        <v>128500</v>
      </c>
      <c r="BU51" s="122"/>
      <c r="BV51" s="122"/>
      <c r="BW51" s="122">
        <v>2</v>
      </c>
      <c r="BX51" s="123"/>
      <c r="BY51" s="124">
        <f>IF(Q51=0,"",IF(BX51=0,"",(BX51/Q51)))</f>
        <v>0</v>
      </c>
      <c r="BZ51" s="125"/>
      <c r="CA51" s="126" t="str">
        <f>IFERROR(BZ51/BX51,"-")</f>
        <v>-</v>
      </c>
      <c r="CB51" s="127"/>
      <c r="CC51" s="128" t="str">
        <f>IFERROR(CB51/BX51,"-")</f>
        <v>-</v>
      </c>
      <c r="CD51" s="129"/>
      <c r="CE51" s="129"/>
      <c r="CF51" s="129"/>
      <c r="CG51" s="130"/>
      <c r="CH51" s="131">
        <f>IF(Q51=0,"",IF(CG51=0,"",(CG51/Q51)))</f>
        <v>0</v>
      </c>
      <c r="CI51" s="132"/>
      <c r="CJ51" s="133" t="str">
        <f>IFERROR(CI51/CG51,"-")</f>
        <v>-</v>
      </c>
      <c r="CK51" s="134"/>
      <c r="CL51" s="135" t="str">
        <f>IFERROR(CK51/CG51,"-")</f>
        <v>-</v>
      </c>
      <c r="CM51" s="136"/>
      <c r="CN51" s="136"/>
      <c r="CO51" s="136"/>
      <c r="CP51" s="137">
        <v>2</v>
      </c>
      <c r="CQ51" s="138">
        <v>257000</v>
      </c>
      <c r="CR51" s="138">
        <v>248000</v>
      </c>
      <c r="CS51" s="138"/>
      <c r="CT51" s="139" t="str">
        <f>IF(AND(CR51=0,CS51=0),"",IF(AND(CR51&lt;=100000,CS51&lt;=100000),"",IF(CR51/CQ51&gt;0.7,"男高",IF(CS51/CQ51&gt;0.7,"女高",""))))</f>
        <v>男高</v>
      </c>
    </row>
    <row r="52" spans="1:99">
      <c r="A52" s="78"/>
      <c r="B52" s="184" t="s">
        <v>160</v>
      </c>
      <c r="C52" s="184" t="s">
        <v>58</v>
      </c>
      <c r="D52" s="184"/>
      <c r="E52" s="184" t="s">
        <v>90</v>
      </c>
      <c r="F52" s="184" t="s">
        <v>91</v>
      </c>
      <c r="G52" s="184" t="s">
        <v>73</v>
      </c>
      <c r="H52" s="87"/>
      <c r="I52" s="87"/>
      <c r="J52" s="87"/>
      <c r="K52" s="176"/>
      <c r="L52" s="79">
        <v>11</v>
      </c>
      <c r="M52" s="79">
        <v>7</v>
      </c>
      <c r="N52" s="79">
        <v>6</v>
      </c>
      <c r="O52" s="88">
        <v>0</v>
      </c>
      <c r="P52" s="89">
        <v>0</v>
      </c>
      <c r="Q52" s="90">
        <f>O52+P52</f>
        <v>0</v>
      </c>
      <c r="R52" s="80">
        <f>IFERROR(Q52/N52,"-")</f>
        <v>0</v>
      </c>
      <c r="S52" s="79">
        <v>0</v>
      </c>
      <c r="T52" s="79">
        <v>0</v>
      </c>
      <c r="U52" s="80" t="str">
        <f>IFERROR(T52/(Q52),"-")</f>
        <v>-</v>
      </c>
      <c r="V52" s="81"/>
      <c r="W52" s="82">
        <v>0</v>
      </c>
      <c r="X52" s="80" t="str">
        <f>IF(Q52=0,"-",W52/Q52)</f>
        <v>-</v>
      </c>
      <c r="Y52" s="181">
        <v>0</v>
      </c>
      <c r="Z52" s="182" t="str">
        <f>IFERROR(Y52/Q52,"-")</f>
        <v>-</v>
      </c>
      <c r="AA52" s="182" t="str">
        <f>IFERROR(Y52/W52,"-")</f>
        <v>-</v>
      </c>
      <c r="AB52" s="176"/>
      <c r="AC52" s="83"/>
      <c r="AD52" s="77"/>
      <c r="AE52" s="91"/>
      <c r="AF52" s="92" t="str">
        <f>IF(Q52=0,"",IF(AE52=0,"",(AE52/Q52)))</f>
        <v/>
      </c>
      <c r="AG52" s="91"/>
      <c r="AH52" s="93" t="str">
        <f>IFERROR(AG52/AE52,"-")</f>
        <v>-</v>
      </c>
      <c r="AI52" s="94"/>
      <c r="AJ52" s="95" t="str">
        <f>IFERROR(AI52/AE52,"-")</f>
        <v>-</v>
      </c>
      <c r="AK52" s="96"/>
      <c r="AL52" s="96"/>
      <c r="AM52" s="96"/>
      <c r="AN52" s="97"/>
      <c r="AO52" s="98" t="str">
        <f>IF(Q52=0,"",IF(AN52=0,"",(AN52/Q52)))</f>
        <v/>
      </c>
      <c r="AP52" s="97"/>
      <c r="AQ52" s="99" t="str">
        <f>IFERROR(AP52/AN52,"-")</f>
        <v>-</v>
      </c>
      <c r="AR52" s="100"/>
      <c r="AS52" s="101" t="str">
        <f>IFERROR(AR52/AN52,"-")</f>
        <v>-</v>
      </c>
      <c r="AT52" s="102"/>
      <c r="AU52" s="102"/>
      <c r="AV52" s="102"/>
      <c r="AW52" s="103"/>
      <c r="AX52" s="104" t="str">
        <f>IF(Q52=0,"",IF(AW52=0,"",(AW52/Q52)))</f>
        <v/>
      </c>
      <c r="AY52" s="103"/>
      <c r="AZ52" s="105" t="str">
        <f>IFERROR(AY52/AW52,"-")</f>
        <v>-</v>
      </c>
      <c r="BA52" s="106"/>
      <c r="BB52" s="107" t="str">
        <f>IFERROR(BA52/AW52,"-")</f>
        <v>-</v>
      </c>
      <c r="BC52" s="108"/>
      <c r="BD52" s="108"/>
      <c r="BE52" s="108"/>
      <c r="BF52" s="109"/>
      <c r="BG52" s="110" t="str">
        <f>IF(Q52=0,"",IF(BF52=0,"",(BF52/Q52)))</f>
        <v/>
      </c>
      <c r="BH52" s="109"/>
      <c r="BI52" s="111" t="str">
        <f>IFERROR(BH52/BF52,"-")</f>
        <v>-</v>
      </c>
      <c r="BJ52" s="112"/>
      <c r="BK52" s="113" t="str">
        <f>IFERROR(BJ52/BF52,"-")</f>
        <v>-</v>
      </c>
      <c r="BL52" s="114"/>
      <c r="BM52" s="114"/>
      <c r="BN52" s="114"/>
      <c r="BO52" s="116"/>
      <c r="BP52" s="117" t="str">
        <f>IF(Q52=0,"",IF(BO52=0,"",(BO52/Q52)))</f>
        <v/>
      </c>
      <c r="BQ52" s="118"/>
      <c r="BR52" s="119" t="str">
        <f>IFERROR(BQ52/BO52,"-")</f>
        <v>-</v>
      </c>
      <c r="BS52" s="120"/>
      <c r="BT52" s="121" t="str">
        <f>IFERROR(BS52/BO52,"-")</f>
        <v>-</v>
      </c>
      <c r="BU52" s="122"/>
      <c r="BV52" s="122"/>
      <c r="BW52" s="122"/>
      <c r="BX52" s="123"/>
      <c r="BY52" s="124" t="str">
        <f>IF(Q52=0,"",IF(BX52=0,"",(BX52/Q52)))</f>
        <v/>
      </c>
      <c r="BZ52" s="125"/>
      <c r="CA52" s="126" t="str">
        <f>IFERROR(BZ52/BX52,"-")</f>
        <v>-</v>
      </c>
      <c r="CB52" s="127"/>
      <c r="CC52" s="128" t="str">
        <f>IFERROR(CB52/BX52,"-")</f>
        <v>-</v>
      </c>
      <c r="CD52" s="129"/>
      <c r="CE52" s="129"/>
      <c r="CF52" s="129"/>
      <c r="CG52" s="130"/>
      <c r="CH52" s="131" t="str">
        <f>IF(Q52=0,"",IF(CG52=0,"",(CG52/Q52)))</f>
        <v/>
      </c>
      <c r="CI52" s="132"/>
      <c r="CJ52" s="133" t="str">
        <f>IFERROR(CI52/CG52,"-")</f>
        <v>-</v>
      </c>
      <c r="CK52" s="134"/>
      <c r="CL52" s="135" t="str">
        <f>IFERROR(CK52/CG52,"-")</f>
        <v>-</v>
      </c>
      <c r="CM52" s="136"/>
      <c r="CN52" s="136"/>
      <c r="CO52" s="136"/>
      <c r="CP52" s="137">
        <v>0</v>
      </c>
      <c r="CQ52" s="138">
        <v>0</v>
      </c>
      <c r="CR52" s="138"/>
      <c r="CS52" s="138"/>
      <c r="CT52" s="139" t="str">
        <f>IF(AND(CR52=0,CS52=0),"",IF(AND(CR52&lt;=100000,CS52&lt;=100000),"",IF(CR52/CQ52&gt;0.7,"男高",IF(CS52/CQ52&gt;0.7,"女高",""))))</f>
        <v/>
      </c>
    </row>
    <row r="53" spans="1:99">
      <c r="A53" s="78">
        <f>AC53</f>
        <v>0.18461538461538</v>
      </c>
      <c r="B53" s="184" t="s">
        <v>161</v>
      </c>
      <c r="C53" s="184" t="s">
        <v>58</v>
      </c>
      <c r="D53" s="184"/>
      <c r="E53" s="184" t="s">
        <v>162</v>
      </c>
      <c r="F53" s="184" t="s">
        <v>163</v>
      </c>
      <c r="G53" s="184" t="s">
        <v>61</v>
      </c>
      <c r="H53" s="87" t="s">
        <v>126</v>
      </c>
      <c r="I53" s="87" t="s">
        <v>164</v>
      </c>
      <c r="J53" s="186" t="s">
        <v>165</v>
      </c>
      <c r="K53" s="176">
        <v>16250</v>
      </c>
      <c r="L53" s="79">
        <v>1</v>
      </c>
      <c r="M53" s="79">
        <v>0</v>
      </c>
      <c r="N53" s="79">
        <v>15</v>
      </c>
      <c r="O53" s="88">
        <v>0</v>
      </c>
      <c r="P53" s="89">
        <v>0</v>
      </c>
      <c r="Q53" s="90">
        <f>O53+P53</f>
        <v>0</v>
      </c>
      <c r="R53" s="80">
        <f>IFERROR(Q53/N53,"-")</f>
        <v>0</v>
      </c>
      <c r="S53" s="79">
        <v>0</v>
      </c>
      <c r="T53" s="79">
        <v>0</v>
      </c>
      <c r="U53" s="80" t="str">
        <f>IFERROR(T53/(Q53),"-")</f>
        <v>-</v>
      </c>
      <c r="V53" s="81">
        <f>IFERROR(K53/SUM(Q53:Q54),"-")</f>
        <v>16250</v>
      </c>
      <c r="W53" s="82">
        <v>0</v>
      </c>
      <c r="X53" s="80" t="str">
        <f>IF(Q53=0,"-",W53/Q53)</f>
        <v>-</v>
      </c>
      <c r="Y53" s="181">
        <v>0</v>
      </c>
      <c r="Z53" s="182" t="str">
        <f>IFERROR(Y53/Q53,"-")</f>
        <v>-</v>
      </c>
      <c r="AA53" s="182" t="str">
        <f>IFERROR(Y53/W53,"-")</f>
        <v>-</v>
      </c>
      <c r="AB53" s="176">
        <f>SUM(Y53:Y54)-SUM(K53:K54)</f>
        <v>-13250</v>
      </c>
      <c r="AC53" s="83">
        <f>SUM(Y53:Y54)/SUM(K53:K54)</f>
        <v>0.18461538461538</v>
      </c>
      <c r="AD53" s="77"/>
      <c r="AE53" s="91"/>
      <c r="AF53" s="92" t="str">
        <f>IF(Q53=0,"",IF(AE53=0,"",(AE53/Q53)))</f>
        <v/>
      </c>
      <c r="AG53" s="91"/>
      <c r="AH53" s="93" t="str">
        <f>IFERROR(AG53/AE53,"-")</f>
        <v>-</v>
      </c>
      <c r="AI53" s="94"/>
      <c r="AJ53" s="95" t="str">
        <f>IFERROR(AI53/AE53,"-")</f>
        <v>-</v>
      </c>
      <c r="AK53" s="96"/>
      <c r="AL53" s="96"/>
      <c r="AM53" s="96"/>
      <c r="AN53" s="97"/>
      <c r="AO53" s="98" t="str">
        <f>IF(Q53=0,"",IF(AN53=0,"",(AN53/Q53)))</f>
        <v/>
      </c>
      <c r="AP53" s="97"/>
      <c r="AQ53" s="99" t="str">
        <f>IFERROR(AP53/AN53,"-")</f>
        <v>-</v>
      </c>
      <c r="AR53" s="100"/>
      <c r="AS53" s="101" t="str">
        <f>IFERROR(AR53/AN53,"-")</f>
        <v>-</v>
      </c>
      <c r="AT53" s="102"/>
      <c r="AU53" s="102"/>
      <c r="AV53" s="102"/>
      <c r="AW53" s="103"/>
      <c r="AX53" s="104" t="str">
        <f>IF(Q53=0,"",IF(AW53=0,"",(AW53/Q53)))</f>
        <v/>
      </c>
      <c r="AY53" s="103"/>
      <c r="AZ53" s="105" t="str">
        <f>IFERROR(AY53/AW53,"-")</f>
        <v>-</v>
      </c>
      <c r="BA53" s="106"/>
      <c r="BB53" s="107" t="str">
        <f>IFERROR(BA53/AW53,"-")</f>
        <v>-</v>
      </c>
      <c r="BC53" s="108"/>
      <c r="BD53" s="108"/>
      <c r="BE53" s="108"/>
      <c r="BF53" s="109"/>
      <c r="BG53" s="110" t="str">
        <f>IF(Q53=0,"",IF(BF53=0,"",(BF53/Q53)))</f>
        <v/>
      </c>
      <c r="BH53" s="109"/>
      <c r="BI53" s="111" t="str">
        <f>IFERROR(BH53/BF53,"-")</f>
        <v>-</v>
      </c>
      <c r="BJ53" s="112"/>
      <c r="BK53" s="113" t="str">
        <f>IFERROR(BJ53/BF53,"-")</f>
        <v>-</v>
      </c>
      <c r="BL53" s="114"/>
      <c r="BM53" s="114"/>
      <c r="BN53" s="114"/>
      <c r="BO53" s="116"/>
      <c r="BP53" s="117" t="str">
        <f>IF(Q53=0,"",IF(BO53=0,"",(BO53/Q53)))</f>
        <v/>
      </c>
      <c r="BQ53" s="118"/>
      <c r="BR53" s="119" t="str">
        <f>IFERROR(BQ53/BO53,"-")</f>
        <v>-</v>
      </c>
      <c r="BS53" s="120"/>
      <c r="BT53" s="121" t="str">
        <f>IFERROR(BS53/BO53,"-")</f>
        <v>-</v>
      </c>
      <c r="BU53" s="122"/>
      <c r="BV53" s="122"/>
      <c r="BW53" s="122"/>
      <c r="BX53" s="123"/>
      <c r="BY53" s="124" t="str">
        <f>IF(Q53=0,"",IF(BX53=0,"",(BX53/Q53)))</f>
        <v/>
      </c>
      <c r="BZ53" s="125"/>
      <c r="CA53" s="126" t="str">
        <f>IFERROR(BZ53/BX53,"-")</f>
        <v>-</v>
      </c>
      <c r="CB53" s="127"/>
      <c r="CC53" s="128" t="str">
        <f>IFERROR(CB53/BX53,"-")</f>
        <v>-</v>
      </c>
      <c r="CD53" s="129"/>
      <c r="CE53" s="129"/>
      <c r="CF53" s="129"/>
      <c r="CG53" s="130"/>
      <c r="CH53" s="131" t="str">
        <f>IF(Q53=0,"",IF(CG53=0,"",(CG53/Q53)))</f>
        <v/>
      </c>
      <c r="CI53" s="132"/>
      <c r="CJ53" s="133" t="str">
        <f>IFERROR(CI53/CG53,"-")</f>
        <v>-</v>
      </c>
      <c r="CK53" s="134"/>
      <c r="CL53" s="135" t="str">
        <f>IFERROR(CK53/CG53,"-")</f>
        <v>-</v>
      </c>
      <c r="CM53" s="136"/>
      <c r="CN53" s="136"/>
      <c r="CO53" s="136"/>
      <c r="CP53" s="137">
        <v>0</v>
      </c>
      <c r="CQ53" s="138">
        <v>0</v>
      </c>
      <c r="CR53" s="138"/>
      <c r="CS53" s="138"/>
      <c r="CT53" s="139" t="str">
        <f>IF(AND(CR53=0,CS53=0),"",IF(AND(CR53&lt;=100000,CS53&lt;=100000),"",IF(CR53/CQ53&gt;0.7,"男高",IF(CS53/CQ53&gt;0.7,"女高",""))))</f>
        <v/>
      </c>
    </row>
    <row r="54" spans="1:99">
      <c r="A54" s="78"/>
      <c r="B54" s="184" t="s">
        <v>166</v>
      </c>
      <c r="C54" s="184" t="s">
        <v>58</v>
      </c>
      <c r="D54" s="184"/>
      <c r="E54" s="184" t="s">
        <v>162</v>
      </c>
      <c r="F54" s="184" t="s">
        <v>163</v>
      </c>
      <c r="G54" s="184" t="s">
        <v>73</v>
      </c>
      <c r="H54" s="87"/>
      <c r="I54" s="87"/>
      <c r="J54" s="87"/>
      <c r="K54" s="176"/>
      <c r="L54" s="79">
        <v>4</v>
      </c>
      <c r="M54" s="79">
        <v>4</v>
      </c>
      <c r="N54" s="79">
        <v>9</v>
      </c>
      <c r="O54" s="88">
        <v>1</v>
      </c>
      <c r="P54" s="89">
        <v>0</v>
      </c>
      <c r="Q54" s="90">
        <f>O54+P54</f>
        <v>1</v>
      </c>
      <c r="R54" s="80">
        <f>IFERROR(Q54/N54,"-")</f>
        <v>0.11111111111111</v>
      </c>
      <c r="S54" s="79">
        <v>0</v>
      </c>
      <c r="T54" s="79">
        <v>1</v>
      </c>
      <c r="U54" s="80">
        <f>IFERROR(T54/(Q54),"-")</f>
        <v>1</v>
      </c>
      <c r="V54" s="81"/>
      <c r="W54" s="82">
        <v>1</v>
      </c>
      <c r="X54" s="80">
        <f>IF(Q54=0,"-",W54/Q54)</f>
        <v>1</v>
      </c>
      <c r="Y54" s="181">
        <v>3000</v>
      </c>
      <c r="Z54" s="182">
        <f>IFERROR(Y54/Q54,"-")</f>
        <v>3000</v>
      </c>
      <c r="AA54" s="182">
        <f>IFERROR(Y54/W54,"-")</f>
        <v>3000</v>
      </c>
      <c r="AB54" s="176"/>
      <c r="AC54" s="83"/>
      <c r="AD54" s="77"/>
      <c r="AE54" s="91"/>
      <c r="AF54" s="92">
        <f>IF(Q54=0,"",IF(AE54=0,"",(AE54/Q54)))</f>
        <v>0</v>
      </c>
      <c r="AG54" s="91"/>
      <c r="AH54" s="93" t="str">
        <f>IFERROR(AG54/AE54,"-")</f>
        <v>-</v>
      </c>
      <c r="AI54" s="94"/>
      <c r="AJ54" s="95" t="str">
        <f>IFERROR(AI54/AE54,"-")</f>
        <v>-</v>
      </c>
      <c r="AK54" s="96"/>
      <c r="AL54" s="96"/>
      <c r="AM54" s="96"/>
      <c r="AN54" s="97"/>
      <c r="AO54" s="98">
        <f>IF(Q54=0,"",IF(AN54=0,"",(AN54/Q54)))</f>
        <v>0</v>
      </c>
      <c r="AP54" s="97"/>
      <c r="AQ54" s="99" t="str">
        <f>IFERROR(AP54/AN54,"-")</f>
        <v>-</v>
      </c>
      <c r="AR54" s="100"/>
      <c r="AS54" s="101" t="str">
        <f>IFERROR(AR54/AN54,"-")</f>
        <v>-</v>
      </c>
      <c r="AT54" s="102"/>
      <c r="AU54" s="102"/>
      <c r="AV54" s="102"/>
      <c r="AW54" s="103"/>
      <c r="AX54" s="104">
        <f>IF(Q54=0,"",IF(AW54=0,"",(AW54/Q54)))</f>
        <v>0</v>
      </c>
      <c r="AY54" s="103"/>
      <c r="AZ54" s="105" t="str">
        <f>IFERROR(AY54/AW54,"-")</f>
        <v>-</v>
      </c>
      <c r="BA54" s="106"/>
      <c r="BB54" s="107" t="str">
        <f>IFERROR(BA54/AW54,"-")</f>
        <v>-</v>
      </c>
      <c r="BC54" s="108"/>
      <c r="BD54" s="108"/>
      <c r="BE54" s="108"/>
      <c r="BF54" s="109">
        <v>1</v>
      </c>
      <c r="BG54" s="110">
        <f>IF(Q54=0,"",IF(BF54=0,"",(BF54/Q54)))</f>
        <v>1</v>
      </c>
      <c r="BH54" s="109">
        <v>1</v>
      </c>
      <c r="BI54" s="111">
        <f>IFERROR(BH54/BF54,"-")</f>
        <v>1</v>
      </c>
      <c r="BJ54" s="112">
        <v>3000</v>
      </c>
      <c r="BK54" s="113">
        <f>IFERROR(BJ54/BF54,"-")</f>
        <v>3000</v>
      </c>
      <c r="BL54" s="114">
        <v>1</v>
      </c>
      <c r="BM54" s="114"/>
      <c r="BN54" s="114"/>
      <c r="BO54" s="116"/>
      <c r="BP54" s="117">
        <f>IF(Q54=0,"",IF(BO54=0,"",(BO54/Q54)))</f>
        <v>0</v>
      </c>
      <c r="BQ54" s="118"/>
      <c r="BR54" s="119" t="str">
        <f>IFERROR(BQ54/BO54,"-")</f>
        <v>-</v>
      </c>
      <c r="BS54" s="120"/>
      <c r="BT54" s="121" t="str">
        <f>IFERROR(BS54/BO54,"-")</f>
        <v>-</v>
      </c>
      <c r="BU54" s="122"/>
      <c r="BV54" s="122"/>
      <c r="BW54" s="122"/>
      <c r="BX54" s="123"/>
      <c r="BY54" s="124">
        <f>IF(Q54=0,"",IF(BX54=0,"",(BX54/Q54)))</f>
        <v>0</v>
      </c>
      <c r="BZ54" s="125"/>
      <c r="CA54" s="126" t="str">
        <f>IFERROR(BZ54/BX54,"-")</f>
        <v>-</v>
      </c>
      <c r="CB54" s="127"/>
      <c r="CC54" s="128" t="str">
        <f>IFERROR(CB54/BX54,"-")</f>
        <v>-</v>
      </c>
      <c r="CD54" s="129"/>
      <c r="CE54" s="129"/>
      <c r="CF54" s="129"/>
      <c r="CG54" s="130"/>
      <c r="CH54" s="131">
        <f>IF(Q54=0,"",IF(CG54=0,"",(CG54/Q54)))</f>
        <v>0</v>
      </c>
      <c r="CI54" s="132"/>
      <c r="CJ54" s="133" t="str">
        <f>IFERROR(CI54/CG54,"-")</f>
        <v>-</v>
      </c>
      <c r="CK54" s="134"/>
      <c r="CL54" s="135" t="str">
        <f>IFERROR(CK54/CG54,"-")</f>
        <v>-</v>
      </c>
      <c r="CM54" s="136"/>
      <c r="CN54" s="136"/>
      <c r="CO54" s="136"/>
      <c r="CP54" s="137">
        <v>1</v>
      </c>
      <c r="CQ54" s="138">
        <v>3000</v>
      </c>
      <c r="CR54" s="138">
        <v>3000</v>
      </c>
      <c r="CS54" s="138"/>
      <c r="CT54" s="139" t="str">
        <f>IF(AND(CR54=0,CS54=0),"",IF(AND(CR54&lt;=100000,CS54&lt;=100000),"",IF(CR54/CQ54&gt;0.7,"男高",IF(CS54/CQ54&gt;0.7,"女高",""))))</f>
        <v/>
      </c>
    </row>
    <row r="55" spans="1:99">
      <c r="A55" s="78">
        <f>AC55</f>
        <v>0</v>
      </c>
      <c r="B55" s="184" t="s">
        <v>167</v>
      </c>
      <c r="C55" s="184" t="s">
        <v>58</v>
      </c>
      <c r="D55" s="184"/>
      <c r="E55" s="184" t="s">
        <v>168</v>
      </c>
      <c r="F55" s="184" t="s">
        <v>163</v>
      </c>
      <c r="G55" s="184" t="s">
        <v>61</v>
      </c>
      <c r="H55" s="87" t="s">
        <v>126</v>
      </c>
      <c r="I55" s="87" t="s">
        <v>164</v>
      </c>
      <c r="J55" s="186" t="s">
        <v>169</v>
      </c>
      <c r="K55" s="176">
        <v>16250</v>
      </c>
      <c r="L55" s="79">
        <v>0</v>
      </c>
      <c r="M55" s="79">
        <v>0</v>
      </c>
      <c r="N55" s="79">
        <v>8</v>
      </c>
      <c r="O55" s="88">
        <v>0</v>
      </c>
      <c r="P55" s="89">
        <v>0</v>
      </c>
      <c r="Q55" s="90">
        <f>O55+P55</f>
        <v>0</v>
      </c>
      <c r="R55" s="80">
        <f>IFERROR(Q55/N55,"-")</f>
        <v>0</v>
      </c>
      <c r="S55" s="79">
        <v>0</v>
      </c>
      <c r="T55" s="79">
        <v>0</v>
      </c>
      <c r="U55" s="80" t="str">
        <f>IFERROR(T55/(Q55),"-")</f>
        <v>-</v>
      </c>
      <c r="V55" s="81" t="str">
        <f>IFERROR(K55/SUM(Q55:Q56),"-")</f>
        <v>-</v>
      </c>
      <c r="W55" s="82">
        <v>0</v>
      </c>
      <c r="X55" s="80" t="str">
        <f>IF(Q55=0,"-",W55/Q55)</f>
        <v>-</v>
      </c>
      <c r="Y55" s="181">
        <v>0</v>
      </c>
      <c r="Z55" s="182" t="str">
        <f>IFERROR(Y55/Q55,"-")</f>
        <v>-</v>
      </c>
      <c r="AA55" s="182" t="str">
        <f>IFERROR(Y55/W55,"-")</f>
        <v>-</v>
      </c>
      <c r="AB55" s="176">
        <f>SUM(Y55:Y56)-SUM(K55:K56)</f>
        <v>-16250</v>
      </c>
      <c r="AC55" s="83">
        <f>SUM(Y55:Y56)/SUM(K55:K56)</f>
        <v>0</v>
      </c>
      <c r="AD55" s="77"/>
      <c r="AE55" s="91"/>
      <c r="AF55" s="92" t="str">
        <f>IF(Q55=0,"",IF(AE55=0,"",(AE55/Q55)))</f>
        <v/>
      </c>
      <c r="AG55" s="91"/>
      <c r="AH55" s="93" t="str">
        <f>IFERROR(AG55/AE55,"-")</f>
        <v>-</v>
      </c>
      <c r="AI55" s="94"/>
      <c r="AJ55" s="95" t="str">
        <f>IFERROR(AI55/AE55,"-")</f>
        <v>-</v>
      </c>
      <c r="AK55" s="96"/>
      <c r="AL55" s="96"/>
      <c r="AM55" s="96"/>
      <c r="AN55" s="97"/>
      <c r="AO55" s="98" t="str">
        <f>IF(Q55=0,"",IF(AN55=0,"",(AN55/Q55)))</f>
        <v/>
      </c>
      <c r="AP55" s="97"/>
      <c r="AQ55" s="99" t="str">
        <f>IFERROR(AP55/AN55,"-")</f>
        <v>-</v>
      </c>
      <c r="AR55" s="100"/>
      <c r="AS55" s="101" t="str">
        <f>IFERROR(AR55/AN55,"-")</f>
        <v>-</v>
      </c>
      <c r="AT55" s="102"/>
      <c r="AU55" s="102"/>
      <c r="AV55" s="102"/>
      <c r="AW55" s="103"/>
      <c r="AX55" s="104" t="str">
        <f>IF(Q55=0,"",IF(AW55=0,"",(AW55/Q55)))</f>
        <v/>
      </c>
      <c r="AY55" s="103"/>
      <c r="AZ55" s="105" t="str">
        <f>IFERROR(AY55/AW55,"-")</f>
        <v>-</v>
      </c>
      <c r="BA55" s="106"/>
      <c r="BB55" s="107" t="str">
        <f>IFERROR(BA55/AW55,"-")</f>
        <v>-</v>
      </c>
      <c r="BC55" s="108"/>
      <c r="BD55" s="108"/>
      <c r="BE55" s="108"/>
      <c r="BF55" s="109"/>
      <c r="BG55" s="110" t="str">
        <f>IF(Q55=0,"",IF(BF55=0,"",(BF55/Q55)))</f>
        <v/>
      </c>
      <c r="BH55" s="109"/>
      <c r="BI55" s="111" t="str">
        <f>IFERROR(BH55/BF55,"-")</f>
        <v>-</v>
      </c>
      <c r="BJ55" s="112"/>
      <c r="BK55" s="113" t="str">
        <f>IFERROR(BJ55/BF55,"-")</f>
        <v>-</v>
      </c>
      <c r="BL55" s="114"/>
      <c r="BM55" s="114"/>
      <c r="BN55" s="114"/>
      <c r="BO55" s="116"/>
      <c r="BP55" s="117" t="str">
        <f>IF(Q55=0,"",IF(BO55=0,"",(BO55/Q55)))</f>
        <v/>
      </c>
      <c r="BQ55" s="118"/>
      <c r="BR55" s="119" t="str">
        <f>IFERROR(BQ55/BO55,"-")</f>
        <v>-</v>
      </c>
      <c r="BS55" s="120"/>
      <c r="BT55" s="121" t="str">
        <f>IFERROR(BS55/BO55,"-")</f>
        <v>-</v>
      </c>
      <c r="BU55" s="122"/>
      <c r="BV55" s="122"/>
      <c r="BW55" s="122"/>
      <c r="BX55" s="123"/>
      <c r="BY55" s="124" t="str">
        <f>IF(Q55=0,"",IF(BX55=0,"",(BX55/Q55)))</f>
        <v/>
      </c>
      <c r="BZ55" s="125"/>
      <c r="CA55" s="126" t="str">
        <f>IFERROR(BZ55/BX55,"-")</f>
        <v>-</v>
      </c>
      <c r="CB55" s="127"/>
      <c r="CC55" s="128" t="str">
        <f>IFERROR(CB55/BX55,"-")</f>
        <v>-</v>
      </c>
      <c r="CD55" s="129"/>
      <c r="CE55" s="129"/>
      <c r="CF55" s="129"/>
      <c r="CG55" s="130"/>
      <c r="CH55" s="131" t="str">
        <f>IF(Q55=0,"",IF(CG55=0,"",(CG55/Q55)))</f>
        <v/>
      </c>
      <c r="CI55" s="132"/>
      <c r="CJ55" s="133" t="str">
        <f>IFERROR(CI55/CG55,"-")</f>
        <v>-</v>
      </c>
      <c r="CK55" s="134"/>
      <c r="CL55" s="135" t="str">
        <f>IFERROR(CK55/CG55,"-")</f>
        <v>-</v>
      </c>
      <c r="CM55" s="136"/>
      <c r="CN55" s="136"/>
      <c r="CO55" s="136"/>
      <c r="CP55" s="137">
        <v>0</v>
      </c>
      <c r="CQ55" s="138">
        <v>0</v>
      </c>
      <c r="CR55" s="138"/>
      <c r="CS55" s="138"/>
      <c r="CT55" s="139" t="str">
        <f>IF(AND(CR55=0,CS55=0),"",IF(AND(CR55&lt;=100000,CS55&lt;=100000),"",IF(CR55/CQ55&gt;0.7,"男高",IF(CS55/CQ55&gt;0.7,"女高",""))))</f>
        <v/>
      </c>
    </row>
    <row r="56" spans="1:99">
      <c r="A56" s="78"/>
      <c r="B56" s="184" t="s">
        <v>170</v>
      </c>
      <c r="C56" s="184" t="s">
        <v>58</v>
      </c>
      <c r="D56" s="184"/>
      <c r="E56" s="184" t="s">
        <v>168</v>
      </c>
      <c r="F56" s="184" t="s">
        <v>163</v>
      </c>
      <c r="G56" s="184" t="s">
        <v>73</v>
      </c>
      <c r="H56" s="87"/>
      <c r="I56" s="87"/>
      <c r="J56" s="87"/>
      <c r="K56" s="176"/>
      <c r="L56" s="79">
        <v>18</v>
      </c>
      <c r="M56" s="79">
        <v>9</v>
      </c>
      <c r="N56" s="79">
        <v>4</v>
      </c>
      <c r="O56" s="88">
        <v>0</v>
      </c>
      <c r="P56" s="89">
        <v>0</v>
      </c>
      <c r="Q56" s="90">
        <f>O56+P56</f>
        <v>0</v>
      </c>
      <c r="R56" s="80">
        <f>IFERROR(Q56/N56,"-")</f>
        <v>0</v>
      </c>
      <c r="S56" s="79">
        <v>0</v>
      </c>
      <c r="T56" s="79">
        <v>0</v>
      </c>
      <c r="U56" s="80" t="str">
        <f>IFERROR(T56/(Q56),"-")</f>
        <v>-</v>
      </c>
      <c r="V56" s="81"/>
      <c r="W56" s="82">
        <v>0</v>
      </c>
      <c r="X56" s="80" t="str">
        <f>IF(Q56=0,"-",W56/Q56)</f>
        <v>-</v>
      </c>
      <c r="Y56" s="181">
        <v>0</v>
      </c>
      <c r="Z56" s="182" t="str">
        <f>IFERROR(Y56/Q56,"-")</f>
        <v>-</v>
      </c>
      <c r="AA56" s="182" t="str">
        <f>IFERROR(Y56/W56,"-")</f>
        <v>-</v>
      </c>
      <c r="AB56" s="176"/>
      <c r="AC56" s="83"/>
      <c r="AD56" s="77"/>
      <c r="AE56" s="91"/>
      <c r="AF56" s="92" t="str">
        <f>IF(Q56=0,"",IF(AE56=0,"",(AE56/Q56)))</f>
        <v/>
      </c>
      <c r="AG56" s="91"/>
      <c r="AH56" s="93" t="str">
        <f>IFERROR(AG56/AE56,"-")</f>
        <v>-</v>
      </c>
      <c r="AI56" s="94"/>
      <c r="AJ56" s="95" t="str">
        <f>IFERROR(AI56/AE56,"-")</f>
        <v>-</v>
      </c>
      <c r="AK56" s="96"/>
      <c r="AL56" s="96"/>
      <c r="AM56" s="96"/>
      <c r="AN56" s="97"/>
      <c r="AO56" s="98" t="str">
        <f>IF(Q56=0,"",IF(AN56=0,"",(AN56/Q56)))</f>
        <v/>
      </c>
      <c r="AP56" s="97"/>
      <c r="AQ56" s="99" t="str">
        <f>IFERROR(AP56/AN56,"-")</f>
        <v>-</v>
      </c>
      <c r="AR56" s="100"/>
      <c r="AS56" s="101" t="str">
        <f>IFERROR(AR56/AN56,"-")</f>
        <v>-</v>
      </c>
      <c r="AT56" s="102"/>
      <c r="AU56" s="102"/>
      <c r="AV56" s="102"/>
      <c r="AW56" s="103"/>
      <c r="AX56" s="104" t="str">
        <f>IF(Q56=0,"",IF(AW56=0,"",(AW56/Q56)))</f>
        <v/>
      </c>
      <c r="AY56" s="103"/>
      <c r="AZ56" s="105" t="str">
        <f>IFERROR(AY56/AW56,"-")</f>
        <v>-</v>
      </c>
      <c r="BA56" s="106"/>
      <c r="BB56" s="107" t="str">
        <f>IFERROR(BA56/AW56,"-")</f>
        <v>-</v>
      </c>
      <c r="BC56" s="108"/>
      <c r="BD56" s="108"/>
      <c r="BE56" s="108"/>
      <c r="BF56" s="109"/>
      <c r="BG56" s="110" t="str">
        <f>IF(Q56=0,"",IF(BF56=0,"",(BF56/Q56)))</f>
        <v/>
      </c>
      <c r="BH56" s="109"/>
      <c r="BI56" s="111" t="str">
        <f>IFERROR(BH56/BF56,"-")</f>
        <v>-</v>
      </c>
      <c r="BJ56" s="112"/>
      <c r="BK56" s="113" t="str">
        <f>IFERROR(BJ56/BF56,"-")</f>
        <v>-</v>
      </c>
      <c r="BL56" s="114"/>
      <c r="BM56" s="114"/>
      <c r="BN56" s="114"/>
      <c r="BO56" s="116"/>
      <c r="BP56" s="117" t="str">
        <f>IF(Q56=0,"",IF(BO56=0,"",(BO56/Q56)))</f>
        <v/>
      </c>
      <c r="BQ56" s="118"/>
      <c r="BR56" s="119" t="str">
        <f>IFERROR(BQ56/BO56,"-")</f>
        <v>-</v>
      </c>
      <c r="BS56" s="120"/>
      <c r="BT56" s="121" t="str">
        <f>IFERROR(BS56/BO56,"-")</f>
        <v>-</v>
      </c>
      <c r="BU56" s="122"/>
      <c r="BV56" s="122"/>
      <c r="BW56" s="122"/>
      <c r="BX56" s="123"/>
      <c r="BY56" s="124" t="str">
        <f>IF(Q56=0,"",IF(BX56=0,"",(BX56/Q56)))</f>
        <v/>
      </c>
      <c r="BZ56" s="125"/>
      <c r="CA56" s="126" t="str">
        <f>IFERROR(BZ56/BX56,"-")</f>
        <v>-</v>
      </c>
      <c r="CB56" s="127"/>
      <c r="CC56" s="128" t="str">
        <f>IFERROR(CB56/BX56,"-")</f>
        <v>-</v>
      </c>
      <c r="CD56" s="129"/>
      <c r="CE56" s="129"/>
      <c r="CF56" s="129"/>
      <c r="CG56" s="130"/>
      <c r="CH56" s="131" t="str">
        <f>IF(Q56=0,"",IF(CG56=0,"",(CG56/Q56)))</f>
        <v/>
      </c>
      <c r="CI56" s="132"/>
      <c r="CJ56" s="133" t="str">
        <f>IFERROR(CI56/CG56,"-")</f>
        <v>-</v>
      </c>
      <c r="CK56" s="134"/>
      <c r="CL56" s="135" t="str">
        <f>IFERROR(CK56/CG56,"-")</f>
        <v>-</v>
      </c>
      <c r="CM56" s="136"/>
      <c r="CN56" s="136"/>
      <c r="CO56" s="136"/>
      <c r="CP56" s="137">
        <v>0</v>
      </c>
      <c r="CQ56" s="138">
        <v>0</v>
      </c>
      <c r="CR56" s="138"/>
      <c r="CS56" s="138"/>
      <c r="CT56" s="139" t="str">
        <f>IF(AND(CR56=0,CS56=0),"",IF(AND(CR56&lt;=100000,CS56&lt;=100000),"",IF(CR56/CQ56&gt;0.7,"男高",IF(CS56/CQ56&gt;0.7,"女高",""))))</f>
        <v/>
      </c>
    </row>
    <row r="57" spans="1:99">
      <c r="A57" s="78" t="str">
        <f>AC57</f>
        <v>0</v>
      </c>
      <c r="B57" s="184" t="s">
        <v>171</v>
      </c>
      <c r="C57" s="184" t="s">
        <v>58</v>
      </c>
      <c r="D57" s="184"/>
      <c r="E57" s="184"/>
      <c r="F57" s="184"/>
      <c r="G57" s="184" t="s">
        <v>61</v>
      </c>
      <c r="H57" s="87" t="s">
        <v>159</v>
      </c>
      <c r="I57" s="87" t="s">
        <v>172</v>
      </c>
      <c r="J57" s="186" t="s">
        <v>169</v>
      </c>
      <c r="K57" s="176">
        <v>0</v>
      </c>
      <c r="L57" s="79">
        <v>3</v>
      </c>
      <c r="M57" s="79">
        <v>0</v>
      </c>
      <c r="N57" s="79">
        <v>28</v>
      </c>
      <c r="O57" s="88">
        <v>0</v>
      </c>
      <c r="P57" s="89">
        <v>0</v>
      </c>
      <c r="Q57" s="90">
        <f>O57+P57</f>
        <v>0</v>
      </c>
      <c r="R57" s="80">
        <f>IFERROR(Q57/N57,"-")</f>
        <v>0</v>
      </c>
      <c r="S57" s="79">
        <v>0</v>
      </c>
      <c r="T57" s="79">
        <v>0</v>
      </c>
      <c r="U57" s="80" t="str">
        <f>IFERROR(T57/(Q57),"-")</f>
        <v>-</v>
      </c>
      <c r="V57" s="81">
        <f>IFERROR(K57/SUM(Q57:Q58),"-")</f>
        <v>0</v>
      </c>
      <c r="W57" s="82">
        <v>0</v>
      </c>
      <c r="X57" s="80" t="str">
        <f>IF(Q57=0,"-",W57/Q57)</f>
        <v>-</v>
      </c>
      <c r="Y57" s="181">
        <v>0</v>
      </c>
      <c r="Z57" s="182" t="str">
        <f>IFERROR(Y57/Q57,"-")</f>
        <v>-</v>
      </c>
      <c r="AA57" s="182" t="str">
        <f>IFERROR(Y57/W57,"-")</f>
        <v>-</v>
      </c>
      <c r="AB57" s="176">
        <f>SUM(Y57:Y58)-SUM(K57:K58)</f>
        <v>0</v>
      </c>
      <c r="AC57" s="83" t="str">
        <f>SUM(Y57:Y58)/SUM(K57:K58)</f>
        <v>0</v>
      </c>
      <c r="AD57" s="77"/>
      <c r="AE57" s="91"/>
      <c r="AF57" s="92" t="str">
        <f>IF(Q57=0,"",IF(AE57=0,"",(AE57/Q57)))</f>
        <v/>
      </c>
      <c r="AG57" s="91"/>
      <c r="AH57" s="93" t="str">
        <f>IFERROR(AG57/AE57,"-")</f>
        <v>-</v>
      </c>
      <c r="AI57" s="94"/>
      <c r="AJ57" s="95" t="str">
        <f>IFERROR(AI57/AE57,"-")</f>
        <v>-</v>
      </c>
      <c r="AK57" s="96"/>
      <c r="AL57" s="96"/>
      <c r="AM57" s="96"/>
      <c r="AN57" s="97"/>
      <c r="AO57" s="98" t="str">
        <f>IF(Q57=0,"",IF(AN57=0,"",(AN57/Q57)))</f>
        <v/>
      </c>
      <c r="AP57" s="97"/>
      <c r="AQ57" s="99" t="str">
        <f>IFERROR(AP57/AN57,"-")</f>
        <v>-</v>
      </c>
      <c r="AR57" s="100"/>
      <c r="AS57" s="101" t="str">
        <f>IFERROR(AR57/AN57,"-")</f>
        <v>-</v>
      </c>
      <c r="AT57" s="102"/>
      <c r="AU57" s="102"/>
      <c r="AV57" s="102"/>
      <c r="AW57" s="103"/>
      <c r="AX57" s="104" t="str">
        <f>IF(Q57=0,"",IF(AW57=0,"",(AW57/Q57)))</f>
        <v/>
      </c>
      <c r="AY57" s="103"/>
      <c r="AZ57" s="105" t="str">
        <f>IFERROR(AY57/AW57,"-")</f>
        <v>-</v>
      </c>
      <c r="BA57" s="106"/>
      <c r="BB57" s="107" t="str">
        <f>IFERROR(BA57/AW57,"-")</f>
        <v>-</v>
      </c>
      <c r="BC57" s="108"/>
      <c r="BD57" s="108"/>
      <c r="BE57" s="108"/>
      <c r="BF57" s="109"/>
      <c r="BG57" s="110" t="str">
        <f>IF(Q57=0,"",IF(BF57=0,"",(BF57/Q57)))</f>
        <v/>
      </c>
      <c r="BH57" s="109"/>
      <c r="BI57" s="111" t="str">
        <f>IFERROR(BH57/BF57,"-")</f>
        <v>-</v>
      </c>
      <c r="BJ57" s="112"/>
      <c r="BK57" s="113" t="str">
        <f>IFERROR(BJ57/BF57,"-")</f>
        <v>-</v>
      </c>
      <c r="BL57" s="114"/>
      <c r="BM57" s="114"/>
      <c r="BN57" s="114"/>
      <c r="BO57" s="116"/>
      <c r="BP57" s="117" t="str">
        <f>IF(Q57=0,"",IF(BO57=0,"",(BO57/Q57)))</f>
        <v/>
      </c>
      <c r="BQ57" s="118"/>
      <c r="BR57" s="119" t="str">
        <f>IFERROR(BQ57/BO57,"-")</f>
        <v>-</v>
      </c>
      <c r="BS57" s="120"/>
      <c r="BT57" s="121" t="str">
        <f>IFERROR(BS57/BO57,"-")</f>
        <v>-</v>
      </c>
      <c r="BU57" s="122"/>
      <c r="BV57" s="122"/>
      <c r="BW57" s="122"/>
      <c r="BX57" s="123"/>
      <c r="BY57" s="124" t="str">
        <f>IF(Q57=0,"",IF(BX57=0,"",(BX57/Q57)))</f>
        <v/>
      </c>
      <c r="BZ57" s="125"/>
      <c r="CA57" s="126" t="str">
        <f>IFERROR(BZ57/BX57,"-")</f>
        <v>-</v>
      </c>
      <c r="CB57" s="127"/>
      <c r="CC57" s="128" t="str">
        <f>IFERROR(CB57/BX57,"-")</f>
        <v>-</v>
      </c>
      <c r="CD57" s="129"/>
      <c r="CE57" s="129"/>
      <c r="CF57" s="129"/>
      <c r="CG57" s="130"/>
      <c r="CH57" s="131" t="str">
        <f>IF(Q57=0,"",IF(CG57=0,"",(CG57/Q57)))</f>
        <v/>
      </c>
      <c r="CI57" s="132"/>
      <c r="CJ57" s="133" t="str">
        <f>IFERROR(CI57/CG57,"-")</f>
        <v>-</v>
      </c>
      <c r="CK57" s="134"/>
      <c r="CL57" s="135" t="str">
        <f>IFERROR(CK57/CG57,"-")</f>
        <v>-</v>
      </c>
      <c r="CM57" s="136"/>
      <c r="CN57" s="136"/>
      <c r="CO57" s="136"/>
      <c r="CP57" s="137">
        <v>0</v>
      </c>
      <c r="CQ57" s="138">
        <v>0</v>
      </c>
      <c r="CR57" s="138"/>
      <c r="CS57" s="138"/>
      <c r="CT57" s="139" t="str">
        <f>IF(AND(CR57=0,CS57=0),"",IF(AND(CR57&lt;=100000,CS57&lt;=100000),"",IF(CR57/CQ57&gt;0.7,"男高",IF(CS57/CQ57&gt;0.7,"女高",""))))</f>
        <v/>
      </c>
    </row>
    <row r="58" spans="1:99">
      <c r="A58" s="78"/>
      <c r="B58" s="184" t="s">
        <v>173</v>
      </c>
      <c r="C58" s="184" t="s">
        <v>58</v>
      </c>
      <c r="D58" s="184"/>
      <c r="E58" s="184"/>
      <c r="F58" s="184"/>
      <c r="G58" s="184" t="s">
        <v>73</v>
      </c>
      <c r="H58" s="87"/>
      <c r="I58" s="87"/>
      <c r="J58" s="87"/>
      <c r="K58" s="176"/>
      <c r="L58" s="79">
        <v>8</v>
      </c>
      <c r="M58" s="79">
        <v>5</v>
      </c>
      <c r="N58" s="79">
        <v>3</v>
      </c>
      <c r="O58" s="88">
        <v>1</v>
      </c>
      <c r="P58" s="89">
        <v>0</v>
      </c>
      <c r="Q58" s="90">
        <f>O58+P58</f>
        <v>1</v>
      </c>
      <c r="R58" s="80">
        <f>IFERROR(Q58/N58,"-")</f>
        <v>0.33333333333333</v>
      </c>
      <c r="S58" s="79">
        <v>0</v>
      </c>
      <c r="T58" s="79">
        <v>0</v>
      </c>
      <c r="U58" s="80">
        <f>IFERROR(T58/(Q58),"-")</f>
        <v>0</v>
      </c>
      <c r="V58" s="81"/>
      <c r="W58" s="82">
        <v>0</v>
      </c>
      <c r="X58" s="80">
        <f>IF(Q58=0,"-",W58/Q58)</f>
        <v>0</v>
      </c>
      <c r="Y58" s="181">
        <v>0</v>
      </c>
      <c r="Z58" s="182">
        <f>IFERROR(Y58/Q58,"-")</f>
        <v>0</v>
      </c>
      <c r="AA58" s="182" t="str">
        <f>IFERROR(Y58/W58,"-")</f>
        <v>-</v>
      </c>
      <c r="AB58" s="176"/>
      <c r="AC58" s="83"/>
      <c r="AD58" s="77"/>
      <c r="AE58" s="91"/>
      <c r="AF58" s="92">
        <f>IF(Q58=0,"",IF(AE58=0,"",(AE58/Q58)))</f>
        <v>0</v>
      </c>
      <c r="AG58" s="91"/>
      <c r="AH58" s="93" t="str">
        <f>IFERROR(AG58/AE58,"-")</f>
        <v>-</v>
      </c>
      <c r="AI58" s="94"/>
      <c r="AJ58" s="95" t="str">
        <f>IFERROR(AI58/AE58,"-")</f>
        <v>-</v>
      </c>
      <c r="AK58" s="96"/>
      <c r="AL58" s="96"/>
      <c r="AM58" s="96"/>
      <c r="AN58" s="97"/>
      <c r="AO58" s="98">
        <f>IF(Q58=0,"",IF(AN58=0,"",(AN58/Q58)))</f>
        <v>0</v>
      </c>
      <c r="AP58" s="97"/>
      <c r="AQ58" s="99" t="str">
        <f>IFERROR(AP58/AN58,"-")</f>
        <v>-</v>
      </c>
      <c r="AR58" s="100"/>
      <c r="AS58" s="101" t="str">
        <f>IFERROR(AR58/AN58,"-")</f>
        <v>-</v>
      </c>
      <c r="AT58" s="102"/>
      <c r="AU58" s="102"/>
      <c r="AV58" s="102"/>
      <c r="AW58" s="103">
        <v>1</v>
      </c>
      <c r="AX58" s="104">
        <f>IF(Q58=0,"",IF(AW58=0,"",(AW58/Q58)))</f>
        <v>1</v>
      </c>
      <c r="AY58" s="103"/>
      <c r="AZ58" s="105">
        <f>IFERROR(AY58/AW58,"-")</f>
        <v>0</v>
      </c>
      <c r="BA58" s="106"/>
      <c r="BB58" s="107">
        <f>IFERROR(BA58/AW58,"-")</f>
        <v>0</v>
      </c>
      <c r="BC58" s="108"/>
      <c r="BD58" s="108"/>
      <c r="BE58" s="108"/>
      <c r="BF58" s="109"/>
      <c r="BG58" s="110">
        <f>IF(Q58=0,"",IF(BF58=0,"",(BF58/Q58)))</f>
        <v>0</v>
      </c>
      <c r="BH58" s="109"/>
      <c r="BI58" s="111" t="str">
        <f>IFERROR(BH58/BF58,"-")</f>
        <v>-</v>
      </c>
      <c r="BJ58" s="112"/>
      <c r="BK58" s="113" t="str">
        <f>IFERROR(BJ58/BF58,"-")</f>
        <v>-</v>
      </c>
      <c r="BL58" s="114"/>
      <c r="BM58" s="114"/>
      <c r="BN58" s="114"/>
      <c r="BO58" s="116"/>
      <c r="BP58" s="117">
        <f>IF(Q58=0,"",IF(BO58=0,"",(BO58/Q58)))</f>
        <v>0</v>
      </c>
      <c r="BQ58" s="118"/>
      <c r="BR58" s="119" t="str">
        <f>IFERROR(BQ58/BO58,"-")</f>
        <v>-</v>
      </c>
      <c r="BS58" s="120"/>
      <c r="BT58" s="121" t="str">
        <f>IFERROR(BS58/BO58,"-")</f>
        <v>-</v>
      </c>
      <c r="BU58" s="122"/>
      <c r="BV58" s="122"/>
      <c r="BW58" s="122"/>
      <c r="BX58" s="123"/>
      <c r="BY58" s="124">
        <f>IF(Q58=0,"",IF(BX58=0,"",(BX58/Q58)))</f>
        <v>0</v>
      </c>
      <c r="BZ58" s="125"/>
      <c r="CA58" s="126" t="str">
        <f>IFERROR(BZ58/BX58,"-")</f>
        <v>-</v>
      </c>
      <c r="CB58" s="127"/>
      <c r="CC58" s="128" t="str">
        <f>IFERROR(CB58/BX58,"-")</f>
        <v>-</v>
      </c>
      <c r="CD58" s="129"/>
      <c r="CE58" s="129"/>
      <c r="CF58" s="129"/>
      <c r="CG58" s="130"/>
      <c r="CH58" s="131">
        <f>IF(Q58=0,"",IF(CG58=0,"",(CG58/Q58)))</f>
        <v>0</v>
      </c>
      <c r="CI58" s="132"/>
      <c r="CJ58" s="133" t="str">
        <f>IFERROR(CI58/CG58,"-")</f>
        <v>-</v>
      </c>
      <c r="CK58" s="134"/>
      <c r="CL58" s="135" t="str">
        <f>IFERROR(CK58/CG58,"-")</f>
        <v>-</v>
      </c>
      <c r="CM58" s="136"/>
      <c r="CN58" s="136"/>
      <c r="CO58" s="136"/>
      <c r="CP58" s="137">
        <v>0</v>
      </c>
      <c r="CQ58" s="138">
        <v>0</v>
      </c>
      <c r="CR58" s="138"/>
      <c r="CS58" s="138"/>
      <c r="CT58" s="139" t="str">
        <f>IF(AND(CR58=0,CS58=0),"",IF(AND(CR58&lt;=100000,CS58&lt;=100000),"",IF(CR58/CQ58&gt;0.7,"男高",IF(CS58/CQ58&gt;0.7,"女高",""))))</f>
        <v/>
      </c>
    </row>
    <row r="59" spans="1:99">
      <c r="A59" s="30"/>
      <c r="B59" s="84"/>
      <c r="C59" s="84"/>
      <c r="D59" s="85"/>
      <c r="E59" s="85"/>
      <c r="F59" s="85"/>
      <c r="G59" s="86"/>
      <c r="H59" s="87"/>
      <c r="I59" s="87"/>
      <c r="J59" s="87"/>
      <c r="K59" s="177"/>
      <c r="L59" s="34"/>
      <c r="M59" s="34"/>
      <c r="N59" s="31"/>
      <c r="O59" s="23"/>
      <c r="P59" s="23"/>
      <c r="Q59" s="23"/>
      <c r="R59" s="32"/>
      <c r="S59" s="32"/>
      <c r="T59" s="23"/>
      <c r="U59" s="32"/>
      <c r="V59" s="25"/>
      <c r="W59" s="25"/>
      <c r="X59" s="25"/>
      <c r="Y59" s="183"/>
      <c r="Z59" s="183"/>
      <c r="AA59" s="183"/>
      <c r="AB59" s="183"/>
      <c r="AC59" s="33"/>
      <c r="AD59" s="57"/>
      <c r="AE59" s="61"/>
      <c r="AF59" s="62"/>
      <c r="AG59" s="61"/>
      <c r="AH59" s="65"/>
      <c r="AI59" s="66"/>
      <c r="AJ59" s="67"/>
      <c r="AK59" s="68"/>
      <c r="AL59" s="68"/>
      <c r="AM59" s="68"/>
      <c r="AN59" s="61"/>
      <c r="AO59" s="62"/>
      <c r="AP59" s="61"/>
      <c r="AQ59" s="65"/>
      <c r="AR59" s="66"/>
      <c r="AS59" s="67"/>
      <c r="AT59" s="68"/>
      <c r="AU59" s="68"/>
      <c r="AV59" s="68"/>
      <c r="AW59" s="61"/>
      <c r="AX59" s="62"/>
      <c r="AY59" s="61"/>
      <c r="AZ59" s="65"/>
      <c r="BA59" s="66"/>
      <c r="BB59" s="67"/>
      <c r="BC59" s="68"/>
      <c r="BD59" s="68"/>
      <c r="BE59" s="68"/>
      <c r="BF59" s="61"/>
      <c r="BG59" s="62"/>
      <c r="BH59" s="61"/>
      <c r="BI59" s="65"/>
      <c r="BJ59" s="66"/>
      <c r="BK59" s="67"/>
      <c r="BL59" s="68"/>
      <c r="BM59" s="68"/>
      <c r="BN59" s="68"/>
      <c r="BO59" s="63"/>
      <c r="BP59" s="64"/>
      <c r="BQ59" s="61"/>
      <c r="BR59" s="65"/>
      <c r="BS59" s="66"/>
      <c r="BT59" s="67"/>
      <c r="BU59" s="68"/>
      <c r="BV59" s="68"/>
      <c r="BW59" s="68"/>
      <c r="BX59" s="63"/>
      <c r="BY59" s="64"/>
      <c r="BZ59" s="61"/>
      <c r="CA59" s="65"/>
      <c r="CB59" s="66"/>
      <c r="CC59" s="67"/>
      <c r="CD59" s="68"/>
      <c r="CE59" s="68"/>
      <c r="CF59" s="68"/>
      <c r="CG59" s="63"/>
      <c r="CH59" s="64"/>
      <c r="CI59" s="61"/>
      <c r="CJ59" s="65"/>
      <c r="CK59" s="66"/>
      <c r="CL59" s="67"/>
      <c r="CM59" s="68"/>
      <c r="CN59" s="68"/>
      <c r="CO59" s="68"/>
      <c r="CP59" s="69"/>
      <c r="CQ59" s="66"/>
      <c r="CR59" s="66"/>
      <c r="CS59" s="66"/>
      <c r="CT59" s="70"/>
    </row>
    <row r="60" spans="1:99">
      <c r="A60" s="30"/>
      <c r="B60" s="37"/>
      <c r="C60" s="37"/>
      <c r="D60" s="21"/>
      <c r="E60" s="21"/>
      <c r="F60" s="21"/>
      <c r="G60" s="22"/>
      <c r="H60" s="36"/>
      <c r="I60" s="36"/>
      <c r="J60" s="73"/>
      <c r="K60" s="178"/>
      <c r="L60" s="34"/>
      <c r="M60" s="34"/>
      <c r="N60" s="31"/>
      <c r="O60" s="23"/>
      <c r="P60" s="23"/>
      <c r="Q60" s="23"/>
      <c r="R60" s="32"/>
      <c r="S60" s="32"/>
      <c r="T60" s="23"/>
      <c r="U60" s="32"/>
      <c r="V60" s="25"/>
      <c r="W60" s="25"/>
      <c r="X60" s="25"/>
      <c r="Y60" s="183"/>
      <c r="Z60" s="183"/>
      <c r="AA60" s="183"/>
      <c r="AB60" s="183"/>
      <c r="AC60" s="33"/>
      <c r="AD60" s="59"/>
      <c r="AE60" s="61"/>
      <c r="AF60" s="62"/>
      <c r="AG60" s="61"/>
      <c r="AH60" s="65"/>
      <c r="AI60" s="66"/>
      <c r="AJ60" s="67"/>
      <c r="AK60" s="68"/>
      <c r="AL60" s="68"/>
      <c r="AM60" s="68"/>
      <c r="AN60" s="61"/>
      <c r="AO60" s="62"/>
      <c r="AP60" s="61"/>
      <c r="AQ60" s="65"/>
      <c r="AR60" s="66"/>
      <c r="AS60" s="67"/>
      <c r="AT60" s="68"/>
      <c r="AU60" s="68"/>
      <c r="AV60" s="68"/>
      <c r="AW60" s="61"/>
      <c r="AX60" s="62"/>
      <c r="AY60" s="61"/>
      <c r="AZ60" s="65"/>
      <c r="BA60" s="66"/>
      <c r="BB60" s="67"/>
      <c r="BC60" s="68"/>
      <c r="BD60" s="68"/>
      <c r="BE60" s="68"/>
      <c r="BF60" s="61"/>
      <c r="BG60" s="62"/>
      <c r="BH60" s="61"/>
      <c r="BI60" s="65"/>
      <c r="BJ60" s="66"/>
      <c r="BK60" s="67"/>
      <c r="BL60" s="68"/>
      <c r="BM60" s="68"/>
      <c r="BN60" s="68"/>
      <c r="BO60" s="63"/>
      <c r="BP60" s="64"/>
      <c r="BQ60" s="61"/>
      <c r="BR60" s="65"/>
      <c r="BS60" s="66"/>
      <c r="BT60" s="67"/>
      <c r="BU60" s="68"/>
      <c r="BV60" s="68"/>
      <c r="BW60" s="68"/>
      <c r="BX60" s="63"/>
      <c r="BY60" s="64"/>
      <c r="BZ60" s="61"/>
      <c r="CA60" s="65"/>
      <c r="CB60" s="66"/>
      <c r="CC60" s="67"/>
      <c r="CD60" s="68"/>
      <c r="CE60" s="68"/>
      <c r="CF60" s="68"/>
      <c r="CG60" s="63"/>
      <c r="CH60" s="64"/>
      <c r="CI60" s="61"/>
      <c r="CJ60" s="65"/>
      <c r="CK60" s="66"/>
      <c r="CL60" s="67"/>
      <c r="CM60" s="68"/>
      <c r="CN60" s="68"/>
      <c r="CO60" s="68"/>
      <c r="CP60" s="69"/>
      <c r="CQ60" s="66"/>
      <c r="CR60" s="66"/>
      <c r="CS60" s="66"/>
      <c r="CT60" s="70"/>
    </row>
    <row r="61" spans="1:99">
      <c r="A61" s="19">
        <f>AC61</f>
        <v>2.1133146953405</v>
      </c>
      <c r="B61" s="39"/>
      <c r="C61" s="39"/>
      <c r="D61" s="39"/>
      <c r="E61" s="39"/>
      <c r="F61" s="39"/>
      <c r="G61" s="39"/>
      <c r="H61" s="40" t="s">
        <v>174</v>
      </c>
      <c r="I61" s="40"/>
      <c r="J61" s="40"/>
      <c r="K61" s="179">
        <f>SUM(K6:K60)</f>
        <v>3487500</v>
      </c>
      <c r="L61" s="41">
        <f>SUM(L6:L60)</f>
        <v>1786</v>
      </c>
      <c r="M61" s="41">
        <f>SUM(M6:M60)</f>
        <v>807</v>
      </c>
      <c r="N61" s="41">
        <f>SUM(N6:N60)</f>
        <v>2913</v>
      </c>
      <c r="O61" s="41">
        <f>SUM(O6:O60)</f>
        <v>378</v>
      </c>
      <c r="P61" s="41">
        <f>SUM(P6:P60)</f>
        <v>4</v>
      </c>
      <c r="Q61" s="41">
        <f>SUM(Q6:Q60)</f>
        <v>382</v>
      </c>
      <c r="R61" s="42">
        <f>IFERROR(Q61/N61,"-")</f>
        <v>0.1311362856162</v>
      </c>
      <c r="S61" s="76">
        <f>SUM(S6:S60)</f>
        <v>42</v>
      </c>
      <c r="T61" s="76">
        <f>SUM(T6:T60)</f>
        <v>77</v>
      </c>
      <c r="U61" s="42">
        <f>IFERROR(S61/Q61,"-")</f>
        <v>0.10994764397906</v>
      </c>
      <c r="V61" s="43">
        <f>IFERROR(K61/Q61,"-")</f>
        <v>9129.5811518325</v>
      </c>
      <c r="W61" s="44">
        <f>SUM(W6:W60)</f>
        <v>83</v>
      </c>
      <c r="X61" s="42">
        <f>IFERROR(W61/Q61,"-")</f>
        <v>0.21727748691099</v>
      </c>
      <c r="Y61" s="179">
        <f>SUM(Y6:Y60)</f>
        <v>7370185</v>
      </c>
      <c r="Z61" s="179">
        <f>IFERROR(Y61/Q61,"-")</f>
        <v>19293.678010471</v>
      </c>
      <c r="AA61" s="179">
        <f>IFERROR(Y61/W61,"-")</f>
        <v>88797.409638554</v>
      </c>
      <c r="AB61" s="179">
        <f>Y61-K61</f>
        <v>3882685</v>
      </c>
      <c r="AC61" s="45">
        <f>Y61/K61</f>
        <v>2.1133146953405</v>
      </c>
      <c r="AD61" s="58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  <c r="BM61" s="60"/>
      <c r="BN61" s="60"/>
      <c r="BO61" s="60"/>
      <c r="BP61" s="60"/>
      <c r="BQ61" s="60"/>
      <c r="BR61" s="60"/>
      <c r="BS61" s="60"/>
      <c r="BT61" s="60"/>
      <c r="BU61" s="60"/>
      <c r="BV61" s="60"/>
      <c r="BW61" s="60"/>
      <c r="BX61" s="60"/>
      <c r="BY61" s="60"/>
      <c r="BZ61" s="60"/>
      <c r="CA61" s="60"/>
      <c r="CB61" s="60"/>
      <c r="CC61" s="60"/>
      <c r="CD61" s="60"/>
      <c r="CE61" s="60"/>
      <c r="CF61" s="60"/>
      <c r="CG61" s="60"/>
      <c r="CH61" s="60"/>
      <c r="CI61" s="60"/>
      <c r="CJ61" s="60"/>
      <c r="CK61" s="60"/>
      <c r="CL61" s="60"/>
      <c r="CM61" s="60"/>
      <c r="CN61" s="60"/>
      <c r="CO61" s="60"/>
      <c r="CP61" s="60"/>
      <c r="CQ61" s="60"/>
      <c r="CR61" s="60"/>
      <c r="CS61" s="60"/>
      <c r="CT61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2"/>
    <mergeCell ref="K11:K12"/>
    <mergeCell ref="V11:V12"/>
    <mergeCell ref="AB11:AB12"/>
    <mergeCell ref="AC11:AC12"/>
    <mergeCell ref="A13:A17"/>
    <mergeCell ref="K13:K17"/>
    <mergeCell ref="V13:V17"/>
    <mergeCell ref="AB13:AB17"/>
    <mergeCell ref="AC13:AC17"/>
    <mergeCell ref="A18:A25"/>
    <mergeCell ref="K18:K25"/>
    <mergeCell ref="V18:V25"/>
    <mergeCell ref="AB18:AB25"/>
    <mergeCell ref="AC18:AC25"/>
    <mergeCell ref="A26:A30"/>
    <mergeCell ref="K26:K30"/>
    <mergeCell ref="V26:V30"/>
    <mergeCell ref="AB26:AB30"/>
    <mergeCell ref="AC26:AC30"/>
    <mergeCell ref="A31:A34"/>
    <mergeCell ref="K31:K34"/>
    <mergeCell ref="V31:V34"/>
    <mergeCell ref="AB31:AB34"/>
    <mergeCell ref="AC31:AC34"/>
    <mergeCell ref="A35:A36"/>
    <mergeCell ref="K35:K36"/>
    <mergeCell ref="V35:V36"/>
    <mergeCell ref="AB35:AB36"/>
    <mergeCell ref="AC35:AC36"/>
    <mergeCell ref="A37:A38"/>
    <mergeCell ref="K37:K38"/>
    <mergeCell ref="V37:V38"/>
    <mergeCell ref="AB37:AB38"/>
    <mergeCell ref="AC37:AC38"/>
    <mergeCell ref="A39:A40"/>
    <mergeCell ref="K39:K40"/>
    <mergeCell ref="V39:V40"/>
    <mergeCell ref="AB39:AB40"/>
    <mergeCell ref="AC39:AC40"/>
    <mergeCell ref="A41:A42"/>
    <mergeCell ref="K41:K42"/>
    <mergeCell ref="V41:V42"/>
    <mergeCell ref="AB41:AB42"/>
    <mergeCell ref="AC41:AC42"/>
    <mergeCell ref="A43:A44"/>
    <mergeCell ref="K43:K44"/>
    <mergeCell ref="V43:V44"/>
    <mergeCell ref="AB43:AB44"/>
    <mergeCell ref="AC43:AC44"/>
    <mergeCell ref="A45:A46"/>
    <mergeCell ref="K45:K46"/>
    <mergeCell ref="V45:V46"/>
    <mergeCell ref="AB45:AB46"/>
    <mergeCell ref="AC45:AC46"/>
    <mergeCell ref="A47:A48"/>
    <mergeCell ref="K47:K48"/>
    <mergeCell ref="V47:V48"/>
    <mergeCell ref="AB47:AB48"/>
    <mergeCell ref="AC47:AC48"/>
    <mergeCell ref="A49:A50"/>
    <mergeCell ref="K49:K50"/>
    <mergeCell ref="V49:V50"/>
    <mergeCell ref="AB49:AB50"/>
    <mergeCell ref="AC49:AC50"/>
    <mergeCell ref="A51:A52"/>
    <mergeCell ref="K51:K52"/>
    <mergeCell ref="V51:V52"/>
    <mergeCell ref="AB51:AB52"/>
    <mergeCell ref="AC51:AC52"/>
    <mergeCell ref="A53:A54"/>
    <mergeCell ref="K53:K54"/>
    <mergeCell ref="V53:V54"/>
    <mergeCell ref="AB53:AB54"/>
    <mergeCell ref="AC53:AC54"/>
    <mergeCell ref="A55:A56"/>
    <mergeCell ref="K55:K56"/>
    <mergeCell ref="V55:V56"/>
    <mergeCell ref="AB55:AB56"/>
    <mergeCell ref="AC55:AC56"/>
    <mergeCell ref="A57:A58"/>
    <mergeCell ref="K57:K58"/>
    <mergeCell ref="V57:V58"/>
    <mergeCell ref="AB57:AB58"/>
    <mergeCell ref="AC57:AC58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175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4.21</v>
      </c>
      <c r="B6" s="184" t="s">
        <v>176</v>
      </c>
      <c r="C6" s="184" t="s">
        <v>58</v>
      </c>
      <c r="D6" s="184" t="s">
        <v>177</v>
      </c>
      <c r="E6" s="184" t="s">
        <v>178</v>
      </c>
      <c r="F6" s="184" t="s">
        <v>179</v>
      </c>
      <c r="G6" s="184" t="s">
        <v>61</v>
      </c>
      <c r="H6" s="87" t="s">
        <v>180</v>
      </c>
      <c r="I6" s="87" t="s">
        <v>181</v>
      </c>
      <c r="J6" s="87" t="s">
        <v>182</v>
      </c>
      <c r="K6" s="176">
        <v>200000</v>
      </c>
      <c r="L6" s="79">
        <v>21</v>
      </c>
      <c r="M6" s="79">
        <v>0</v>
      </c>
      <c r="N6" s="79">
        <v>109</v>
      </c>
      <c r="O6" s="88">
        <v>9</v>
      </c>
      <c r="P6" s="89">
        <v>0</v>
      </c>
      <c r="Q6" s="90">
        <f>O6+P6</f>
        <v>9</v>
      </c>
      <c r="R6" s="80">
        <f>IFERROR(Q6/N6,"-")</f>
        <v>0.08256880733945</v>
      </c>
      <c r="S6" s="79">
        <v>0</v>
      </c>
      <c r="T6" s="79">
        <v>3</v>
      </c>
      <c r="U6" s="80">
        <f>IFERROR(T6/(Q6),"-")</f>
        <v>0.33333333333333</v>
      </c>
      <c r="V6" s="81">
        <f>IFERROR(K6/SUM(Q6:Q9),"-")</f>
        <v>8333.3333333333</v>
      </c>
      <c r="W6" s="82">
        <v>1</v>
      </c>
      <c r="X6" s="80">
        <f>IF(Q6=0,"-",W6/Q6)</f>
        <v>0.11111111111111</v>
      </c>
      <c r="Y6" s="181">
        <v>20000</v>
      </c>
      <c r="Z6" s="182">
        <f>IFERROR(Y6/Q6,"-")</f>
        <v>2222.2222222222</v>
      </c>
      <c r="AA6" s="182">
        <f>IFERROR(Y6/W6,"-")</f>
        <v>20000</v>
      </c>
      <c r="AB6" s="176">
        <f>SUM(Y6:Y9)-SUM(K6:K9)</f>
        <v>642000</v>
      </c>
      <c r="AC6" s="83">
        <f>SUM(Y6:Y9)/SUM(K6:K9)</f>
        <v>4.21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/>
      <c r="BG6" s="110">
        <f>IF(Q6=0,"",IF(BF6=0,"",(BF6/Q6)))</f>
        <v>0</v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>
        <v>8</v>
      </c>
      <c r="BP6" s="117">
        <f>IF(Q6=0,"",IF(BO6=0,"",(BO6/Q6)))</f>
        <v>0.88888888888889</v>
      </c>
      <c r="BQ6" s="118">
        <v>1</v>
      </c>
      <c r="BR6" s="119">
        <f>IFERROR(BQ6/BO6,"-")</f>
        <v>0.125</v>
      </c>
      <c r="BS6" s="120">
        <v>20000</v>
      </c>
      <c r="BT6" s="121">
        <f>IFERROR(BS6/BO6,"-")</f>
        <v>2500</v>
      </c>
      <c r="BU6" s="122"/>
      <c r="BV6" s="122"/>
      <c r="BW6" s="122">
        <v>1</v>
      </c>
      <c r="BX6" s="123">
        <v>1</v>
      </c>
      <c r="BY6" s="124">
        <f>IF(Q6=0,"",IF(BX6=0,"",(BX6/Q6)))</f>
        <v>0.11111111111111</v>
      </c>
      <c r="BZ6" s="125">
        <v>1</v>
      </c>
      <c r="CA6" s="126">
        <f>IFERROR(BZ6/BX6,"-")</f>
        <v>1</v>
      </c>
      <c r="CB6" s="127">
        <v>19000</v>
      </c>
      <c r="CC6" s="128">
        <f>IFERROR(CB6/BX6,"-")</f>
        <v>19000</v>
      </c>
      <c r="CD6" s="129"/>
      <c r="CE6" s="129"/>
      <c r="CF6" s="129">
        <v>1</v>
      </c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1</v>
      </c>
      <c r="CQ6" s="138">
        <v>20000</v>
      </c>
      <c r="CR6" s="138">
        <v>20000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183</v>
      </c>
      <c r="C7" s="184" t="s">
        <v>58</v>
      </c>
      <c r="D7" s="184"/>
      <c r="E7" s="184"/>
      <c r="F7" s="184"/>
      <c r="G7" s="184" t="s">
        <v>73</v>
      </c>
      <c r="H7" s="87"/>
      <c r="I7" s="87"/>
      <c r="J7" s="87"/>
      <c r="K7" s="176"/>
      <c r="L7" s="79">
        <v>57</v>
      </c>
      <c r="M7" s="79">
        <v>36</v>
      </c>
      <c r="N7" s="79">
        <v>16</v>
      </c>
      <c r="O7" s="88">
        <v>7</v>
      </c>
      <c r="P7" s="89">
        <v>0</v>
      </c>
      <c r="Q7" s="90">
        <f>O7+P7</f>
        <v>7</v>
      </c>
      <c r="R7" s="80">
        <f>IFERROR(Q7/N7,"-")</f>
        <v>0.4375</v>
      </c>
      <c r="S7" s="79">
        <v>1</v>
      </c>
      <c r="T7" s="79">
        <v>0</v>
      </c>
      <c r="U7" s="80">
        <f>IFERROR(T7/(Q7),"-")</f>
        <v>0</v>
      </c>
      <c r="V7" s="81"/>
      <c r="W7" s="82">
        <v>2</v>
      </c>
      <c r="X7" s="80">
        <f>IF(Q7=0,"-",W7/Q7)</f>
        <v>0.28571428571429</v>
      </c>
      <c r="Y7" s="181">
        <v>535000</v>
      </c>
      <c r="Z7" s="182">
        <f>IFERROR(Y7/Q7,"-")</f>
        <v>76428.571428571</v>
      </c>
      <c r="AA7" s="182">
        <f>IFERROR(Y7/W7,"-")</f>
        <v>267500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1</v>
      </c>
      <c r="BG7" s="110">
        <f>IF(Q7=0,"",IF(BF7=0,"",(BF7/Q7)))</f>
        <v>0.14285714285714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1</v>
      </c>
      <c r="BP7" s="117">
        <f>IF(Q7=0,"",IF(BO7=0,"",(BO7/Q7)))</f>
        <v>0.14285714285714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4</v>
      </c>
      <c r="BY7" s="124">
        <f>IF(Q7=0,"",IF(BX7=0,"",(BX7/Q7)))</f>
        <v>0.57142857142857</v>
      </c>
      <c r="BZ7" s="125">
        <v>2</v>
      </c>
      <c r="CA7" s="126">
        <f>IFERROR(BZ7/BX7,"-")</f>
        <v>0.5</v>
      </c>
      <c r="CB7" s="127">
        <v>535000</v>
      </c>
      <c r="CC7" s="128">
        <f>IFERROR(CB7/BX7,"-")</f>
        <v>133750</v>
      </c>
      <c r="CD7" s="129"/>
      <c r="CE7" s="129">
        <v>1</v>
      </c>
      <c r="CF7" s="129">
        <v>1</v>
      </c>
      <c r="CG7" s="130">
        <v>1</v>
      </c>
      <c r="CH7" s="131">
        <f>IF(Q7=0,"",IF(CG7=0,"",(CG7/Q7)))</f>
        <v>0.14285714285714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2</v>
      </c>
      <c r="CQ7" s="138">
        <v>535000</v>
      </c>
      <c r="CR7" s="138">
        <v>525000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/>
      <c r="B8" s="184" t="s">
        <v>184</v>
      </c>
      <c r="C8" s="184" t="s">
        <v>58</v>
      </c>
      <c r="D8" s="184" t="s">
        <v>177</v>
      </c>
      <c r="E8" s="184" t="s">
        <v>178</v>
      </c>
      <c r="F8" s="184" t="s">
        <v>185</v>
      </c>
      <c r="G8" s="184" t="s">
        <v>61</v>
      </c>
      <c r="H8" s="87" t="s">
        <v>180</v>
      </c>
      <c r="I8" s="87" t="s">
        <v>181</v>
      </c>
      <c r="J8" s="87"/>
      <c r="K8" s="176"/>
      <c r="L8" s="79">
        <v>5</v>
      </c>
      <c r="M8" s="79">
        <v>0</v>
      </c>
      <c r="N8" s="79">
        <v>100</v>
      </c>
      <c r="O8" s="88">
        <v>5</v>
      </c>
      <c r="P8" s="89">
        <v>0</v>
      </c>
      <c r="Q8" s="90">
        <f>O8+P8</f>
        <v>5</v>
      </c>
      <c r="R8" s="80">
        <f>IFERROR(Q8/N8,"-")</f>
        <v>0.05</v>
      </c>
      <c r="S8" s="79">
        <v>1</v>
      </c>
      <c r="T8" s="79">
        <v>2</v>
      </c>
      <c r="U8" s="80">
        <f>IFERROR(T8/(Q8),"-")</f>
        <v>0.4</v>
      </c>
      <c r="V8" s="81"/>
      <c r="W8" s="82">
        <v>1</v>
      </c>
      <c r="X8" s="80">
        <f>IF(Q8=0,"-",W8/Q8)</f>
        <v>0.2</v>
      </c>
      <c r="Y8" s="181">
        <v>220000</v>
      </c>
      <c r="Z8" s="182">
        <f>IFERROR(Y8/Q8,"-")</f>
        <v>44000</v>
      </c>
      <c r="AA8" s="182">
        <f>IFERROR(Y8/W8,"-")</f>
        <v>220000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>
        <v>1</v>
      </c>
      <c r="AX8" s="104">
        <f>IF(Q8=0,"",IF(AW8=0,"",(AW8/Q8)))</f>
        <v>0.2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>
        <v>2</v>
      </c>
      <c r="BG8" s="110">
        <f>IF(Q8=0,"",IF(BF8=0,"",(BF8/Q8)))</f>
        <v>0.4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1</v>
      </c>
      <c r="BP8" s="117">
        <f>IF(Q8=0,"",IF(BO8=0,"",(BO8/Q8)))</f>
        <v>0.2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>
        <v>1</v>
      </c>
      <c r="BY8" s="124">
        <f>IF(Q8=0,"",IF(BX8=0,"",(BX8/Q8)))</f>
        <v>0.2</v>
      </c>
      <c r="BZ8" s="125">
        <v>1</v>
      </c>
      <c r="CA8" s="126">
        <f>IFERROR(BZ8/BX8,"-")</f>
        <v>1</v>
      </c>
      <c r="CB8" s="127">
        <v>220000</v>
      </c>
      <c r="CC8" s="128">
        <f>IFERROR(CB8/BX8,"-")</f>
        <v>220000</v>
      </c>
      <c r="CD8" s="129"/>
      <c r="CE8" s="129"/>
      <c r="CF8" s="129">
        <v>1</v>
      </c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1</v>
      </c>
      <c r="CQ8" s="138">
        <v>220000</v>
      </c>
      <c r="CR8" s="138">
        <v>220000</v>
      </c>
      <c r="CS8" s="138"/>
      <c r="CT8" s="139" t="str">
        <f>IF(AND(CR8=0,CS8=0),"",IF(AND(CR8&lt;=100000,CS8&lt;=100000),"",IF(CR8/CQ8&gt;0.7,"男高",IF(CS8/CQ8&gt;0.7,"女高",""))))</f>
        <v>男高</v>
      </c>
    </row>
    <row r="9" spans="1:99">
      <c r="A9" s="78"/>
      <c r="B9" s="184" t="s">
        <v>186</v>
      </c>
      <c r="C9" s="184" t="s">
        <v>58</v>
      </c>
      <c r="D9" s="184"/>
      <c r="E9" s="184"/>
      <c r="F9" s="184"/>
      <c r="G9" s="184" t="s">
        <v>73</v>
      </c>
      <c r="H9" s="87"/>
      <c r="I9" s="87"/>
      <c r="J9" s="87"/>
      <c r="K9" s="176"/>
      <c r="L9" s="79">
        <v>32</v>
      </c>
      <c r="M9" s="79">
        <v>17</v>
      </c>
      <c r="N9" s="79">
        <v>6</v>
      </c>
      <c r="O9" s="88">
        <v>3</v>
      </c>
      <c r="P9" s="89">
        <v>0</v>
      </c>
      <c r="Q9" s="90">
        <f>O9+P9</f>
        <v>3</v>
      </c>
      <c r="R9" s="80">
        <f>IFERROR(Q9/N9,"-")</f>
        <v>0.5</v>
      </c>
      <c r="S9" s="79">
        <v>1</v>
      </c>
      <c r="T9" s="79">
        <v>1</v>
      </c>
      <c r="U9" s="80">
        <f>IFERROR(T9/(Q9),"-")</f>
        <v>0.33333333333333</v>
      </c>
      <c r="V9" s="81"/>
      <c r="W9" s="82">
        <v>1</v>
      </c>
      <c r="X9" s="80">
        <f>IF(Q9=0,"-",W9/Q9)</f>
        <v>0.33333333333333</v>
      </c>
      <c r="Y9" s="181">
        <v>67000</v>
      </c>
      <c r="Z9" s="182">
        <f>IFERROR(Y9/Q9,"-")</f>
        <v>22333.333333333</v>
      </c>
      <c r="AA9" s="182">
        <f>IFERROR(Y9/W9,"-")</f>
        <v>67000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/>
      <c r="BP9" s="117">
        <f>IF(Q9=0,"",IF(BO9=0,"",(BO9/Q9)))</f>
        <v>0</v>
      </c>
      <c r="BQ9" s="118"/>
      <c r="BR9" s="119" t="str">
        <f>IFERROR(BQ9/BO9,"-")</f>
        <v>-</v>
      </c>
      <c r="BS9" s="120"/>
      <c r="BT9" s="121" t="str">
        <f>IFERROR(BS9/BO9,"-")</f>
        <v>-</v>
      </c>
      <c r="BU9" s="122"/>
      <c r="BV9" s="122"/>
      <c r="BW9" s="122"/>
      <c r="BX9" s="123">
        <v>2</v>
      </c>
      <c r="BY9" s="124">
        <f>IF(Q9=0,"",IF(BX9=0,"",(BX9/Q9)))</f>
        <v>0.66666666666667</v>
      </c>
      <c r="BZ9" s="125">
        <v>1</v>
      </c>
      <c r="CA9" s="126">
        <f>IFERROR(BZ9/BX9,"-")</f>
        <v>0.5</v>
      </c>
      <c r="CB9" s="127">
        <v>67000</v>
      </c>
      <c r="CC9" s="128">
        <f>IFERROR(CB9/BX9,"-")</f>
        <v>33500</v>
      </c>
      <c r="CD9" s="129"/>
      <c r="CE9" s="129"/>
      <c r="CF9" s="129">
        <v>1</v>
      </c>
      <c r="CG9" s="130">
        <v>1</v>
      </c>
      <c r="CH9" s="131">
        <f>IF(Q9=0,"",IF(CG9=0,"",(CG9/Q9)))</f>
        <v>0.33333333333333</v>
      </c>
      <c r="CI9" s="132"/>
      <c r="CJ9" s="133">
        <f>IFERROR(CI9/CG9,"-")</f>
        <v>0</v>
      </c>
      <c r="CK9" s="134"/>
      <c r="CL9" s="135">
        <f>IFERROR(CK9/CG9,"-")</f>
        <v>0</v>
      </c>
      <c r="CM9" s="136"/>
      <c r="CN9" s="136"/>
      <c r="CO9" s="136"/>
      <c r="CP9" s="137">
        <v>1</v>
      </c>
      <c r="CQ9" s="138">
        <v>67000</v>
      </c>
      <c r="CR9" s="138">
        <v>67000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9.1666666666667</v>
      </c>
      <c r="B10" s="184" t="s">
        <v>187</v>
      </c>
      <c r="C10" s="184" t="s">
        <v>188</v>
      </c>
      <c r="D10" s="184" t="s">
        <v>189</v>
      </c>
      <c r="E10" s="184" t="s">
        <v>190</v>
      </c>
      <c r="F10" s="184"/>
      <c r="G10" s="184" t="s">
        <v>61</v>
      </c>
      <c r="H10" s="87" t="s">
        <v>191</v>
      </c>
      <c r="I10" s="87" t="s">
        <v>192</v>
      </c>
      <c r="J10" s="87" t="s">
        <v>193</v>
      </c>
      <c r="K10" s="176">
        <v>60000</v>
      </c>
      <c r="L10" s="79">
        <v>33</v>
      </c>
      <c r="M10" s="79">
        <v>0</v>
      </c>
      <c r="N10" s="79">
        <v>131</v>
      </c>
      <c r="O10" s="88">
        <v>11</v>
      </c>
      <c r="P10" s="89">
        <v>1</v>
      </c>
      <c r="Q10" s="90">
        <f>O10+P10</f>
        <v>12</v>
      </c>
      <c r="R10" s="80">
        <f>IFERROR(Q10/N10,"-")</f>
        <v>0.091603053435115</v>
      </c>
      <c r="S10" s="79">
        <v>0</v>
      </c>
      <c r="T10" s="79">
        <v>2</v>
      </c>
      <c r="U10" s="80">
        <f>IFERROR(T10/(Q10),"-")</f>
        <v>0.16666666666667</v>
      </c>
      <c r="V10" s="81">
        <f>IFERROR(K10/SUM(Q10:Q11),"-")</f>
        <v>1395.3488372093</v>
      </c>
      <c r="W10" s="82">
        <v>0</v>
      </c>
      <c r="X10" s="80">
        <f>IF(Q10=0,"-",W10/Q10)</f>
        <v>0</v>
      </c>
      <c r="Y10" s="181">
        <v>0</v>
      </c>
      <c r="Z10" s="182">
        <f>IFERROR(Y10/Q10,"-")</f>
        <v>0</v>
      </c>
      <c r="AA10" s="182" t="str">
        <f>IFERROR(Y10/W10,"-")</f>
        <v>-</v>
      </c>
      <c r="AB10" s="176">
        <f>SUM(Y10:Y11)-SUM(K10:K11)</f>
        <v>490000</v>
      </c>
      <c r="AC10" s="83">
        <f>SUM(Y10:Y11)/SUM(K10:K11)</f>
        <v>9.1666666666667</v>
      </c>
      <c r="AD10" s="77"/>
      <c r="AE10" s="91">
        <v>2</v>
      </c>
      <c r="AF10" s="92">
        <f>IF(Q10=0,"",IF(AE10=0,"",(AE10/Q10)))</f>
        <v>0.16666666666667</v>
      </c>
      <c r="AG10" s="91"/>
      <c r="AH10" s="93">
        <f>IFERROR(AG10/AE10,"-")</f>
        <v>0</v>
      </c>
      <c r="AI10" s="94"/>
      <c r="AJ10" s="95">
        <f>IFERROR(AI10/AE10,"-")</f>
        <v>0</v>
      </c>
      <c r="AK10" s="96"/>
      <c r="AL10" s="96"/>
      <c r="AM10" s="96"/>
      <c r="AN10" s="97">
        <v>2</v>
      </c>
      <c r="AO10" s="98">
        <f>IF(Q10=0,"",IF(AN10=0,"",(AN10/Q10)))</f>
        <v>0.16666666666667</v>
      </c>
      <c r="AP10" s="97"/>
      <c r="AQ10" s="99">
        <f>IFERROR(AP10/AN10,"-")</f>
        <v>0</v>
      </c>
      <c r="AR10" s="100"/>
      <c r="AS10" s="101">
        <f>IFERROR(AR10/AN10,"-")</f>
        <v>0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1</v>
      </c>
      <c r="BG10" s="110">
        <f>IF(Q10=0,"",IF(BF10=0,"",(BF10/Q10)))</f>
        <v>0.083333333333333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6</v>
      </c>
      <c r="BP10" s="117">
        <f>IF(Q10=0,"",IF(BO10=0,"",(BO10/Q10)))</f>
        <v>0.5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>
        <v>1</v>
      </c>
      <c r="BY10" s="124">
        <f>IF(Q10=0,"",IF(BX10=0,"",(BX10/Q10)))</f>
        <v>0.083333333333333</v>
      </c>
      <c r="BZ10" s="125"/>
      <c r="CA10" s="126">
        <f>IFERROR(BZ10/BX10,"-")</f>
        <v>0</v>
      </c>
      <c r="CB10" s="127"/>
      <c r="CC10" s="128">
        <f>IFERROR(CB10/BX10,"-")</f>
        <v>0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194</v>
      </c>
      <c r="C11" s="184" t="s">
        <v>188</v>
      </c>
      <c r="D11" s="184"/>
      <c r="E11" s="184"/>
      <c r="F11" s="184"/>
      <c r="G11" s="184" t="s">
        <v>73</v>
      </c>
      <c r="H11" s="87"/>
      <c r="I11" s="87"/>
      <c r="J11" s="87"/>
      <c r="K11" s="176"/>
      <c r="L11" s="79">
        <v>259</v>
      </c>
      <c r="M11" s="79">
        <v>164</v>
      </c>
      <c r="N11" s="79">
        <v>99</v>
      </c>
      <c r="O11" s="88">
        <v>31</v>
      </c>
      <c r="P11" s="89">
        <v>0</v>
      </c>
      <c r="Q11" s="90">
        <f>O11+P11</f>
        <v>31</v>
      </c>
      <c r="R11" s="80">
        <f>IFERROR(Q11/N11,"-")</f>
        <v>0.31313131313131</v>
      </c>
      <c r="S11" s="79">
        <v>5</v>
      </c>
      <c r="T11" s="79">
        <v>2</v>
      </c>
      <c r="U11" s="80">
        <f>IFERROR(T11/(Q11),"-")</f>
        <v>0.064516129032258</v>
      </c>
      <c r="V11" s="81"/>
      <c r="W11" s="82">
        <v>6</v>
      </c>
      <c r="X11" s="80">
        <f>IF(Q11=0,"-",W11/Q11)</f>
        <v>0.19354838709677</v>
      </c>
      <c r="Y11" s="181">
        <v>550000</v>
      </c>
      <c r="Z11" s="182">
        <f>IFERROR(Y11/Q11,"-")</f>
        <v>17741.935483871</v>
      </c>
      <c r="AA11" s="182">
        <f>IFERROR(Y11/W11,"-")</f>
        <v>91666.666666667</v>
      </c>
      <c r="AB11" s="176"/>
      <c r="AC11" s="83"/>
      <c r="AD11" s="77"/>
      <c r="AE11" s="91">
        <v>1</v>
      </c>
      <c r="AF11" s="92">
        <f>IF(Q11=0,"",IF(AE11=0,"",(AE11/Q11)))</f>
        <v>0.032258064516129</v>
      </c>
      <c r="AG11" s="91"/>
      <c r="AH11" s="93">
        <f>IFERROR(AG11/AE11,"-")</f>
        <v>0</v>
      </c>
      <c r="AI11" s="94"/>
      <c r="AJ11" s="95">
        <f>IFERROR(AI11/AE11,"-")</f>
        <v>0</v>
      </c>
      <c r="AK11" s="96"/>
      <c r="AL11" s="96"/>
      <c r="AM11" s="96"/>
      <c r="AN11" s="97">
        <v>5</v>
      </c>
      <c r="AO11" s="98">
        <f>IF(Q11=0,"",IF(AN11=0,"",(AN11/Q11)))</f>
        <v>0.16129032258065</v>
      </c>
      <c r="AP11" s="97"/>
      <c r="AQ11" s="99">
        <f>IFERROR(AP11/AN11,"-")</f>
        <v>0</v>
      </c>
      <c r="AR11" s="100"/>
      <c r="AS11" s="101">
        <f>IFERROR(AR11/AN11,"-")</f>
        <v>0</v>
      </c>
      <c r="AT11" s="102"/>
      <c r="AU11" s="102"/>
      <c r="AV11" s="102"/>
      <c r="AW11" s="103">
        <v>4</v>
      </c>
      <c r="AX11" s="104">
        <f>IF(Q11=0,"",IF(AW11=0,"",(AW11/Q11)))</f>
        <v>0.12903225806452</v>
      </c>
      <c r="AY11" s="103">
        <v>2</v>
      </c>
      <c r="AZ11" s="105">
        <f>IFERROR(AY11/AW11,"-")</f>
        <v>0.5</v>
      </c>
      <c r="BA11" s="106">
        <v>185000</v>
      </c>
      <c r="BB11" s="107">
        <f>IFERROR(BA11/AW11,"-")</f>
        <v>46250</v>
      </c>
      <c r="BC11" s="108"/>
      <c r="BD11" s="108"/>
      <c r="BE11" s="108">
        <v>2</v>
      </c>
      <c r="BF11" s="109">
        <v>9</v>
      </c>
      <c r="BG11" s="110">
        <f>IF(Q11=0,"",IF(BF11=0,"",(BF11/Q11)))</f>
        <v>0.29032258064516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11</v>
      </c>
      <c r="BP11" s="117">
        <f>IF(Q11=0,"",IF(BO11=0,"",(BO11/Q11)))</f>
        <v>0.35483870967742</v>
      </c>
      <c r="BQ11" s="118">
        <v>4</v>
      </c>
      <c r="BR11" s="119">
        <f>IFERROR(BQ11/BO11,"-")</f>
        <v>0.36363636363636</v>
      </c>
      <c r="BS11" s="120">
        <v>372000</v>
      </c>
      <c r="BT11" s="121">
        <f>IFERROR(BS11/BO11,"-")</f>
        <v>33818.181818182</v>
      </c>
      <c r="BU11" s="122">
        <v>1</v>
      </c>
      <c r="BV11" s="122">
        <v>2</v>
      </c>
      <c r="BW11" s="122">
        <v>1</v>
      </c>
      <c r="BX11" s="123">
        <v>1</v>
      </c>
      <c r="BY11" s="124">
        <f>IF(Q11=0,"",IF(BX11=0,"",(BX11/Q11)))</f>
        <v>0.032258064516129</v>
      </c>
      <c r="BZ11" s="125">
        <v>1</v>
      </c>
      <c r="CA11" s="126">
        <f>IFERROR(BZ11/BX11,"-")</f>
        <v>1</v>
      </c>
      <c r="CB11" s="127">
        <v>3000</v>
      </c>
      <c r="CC11" s="128">
        <f>IFERROR(CB11/BX11,"-")</f>
        <v>3000</v>
      </c>
      <c r="CD11" s="129">
        <v>1</v>
      </c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6</v>
      </c>
      <c r="CQ11" s="138">
        <v>550000</v>
      </c>
      <c r="CR11" s="138">
        <v>351000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4.075</v>
      </c>
      <c r="B12" s="184" t="s">
        <v>195</v>
      </c>
      <c r="C12" s="184" t="s">
        <v>188</v>
      </c>
      <c r="D12" s="184" t="s">
        <v>196</v>
      </c>
      <c r="E12" s="184" t="s">
        <v>197</v>
      </c>
      <c r="F12" s="184"/>
      <c r="G12" s="184" t="s">
        <v>61</v>
      </c>
      <c r="H12" s="87" t="s">
        <v>198</v>
      </c>
      <c r="I12" s="87" t="s">
        <v>199</v>
      </c>
      <c r="J12" s="87" t="s">
        <v>200</v>
      </c>
      <c r="K12" s="176">
        <v>40000</v>
      </c>
      <c r="L12" s="79">
        <v>0</v>
      </c>
      <c r="M12" s="79">
        <v>0</v>
      </c>
      <c r="N12" s="79">
        <v>4</v>
      </c>
      <c r="O12" s="88">
        <v>0</v>
      </c>
      <c r="P12" s="89">
        <v>0</v>
      </c>
      <c r="Q12" s="90">
        <f>O12+P12</f>
        <v>0</v>
      </c>
      <c r="R12" s="80">
        <f>IFERROR(Q12/N12,"-")</f>
        <v>0</v>
      </c>
      <c r="S12" s="79">
        <v>0</v>
      </c>
      <c r="T12" s="79">
        <v>0</v>
      </c>
      <c r="U12" s="80" t="str">
        <f>IFERROR(T12/(Q12),"-")</f>
        <v>-</v>
      </c>
      <c r="V12" s="81">
        <f>IFERROR(K12/SUM(Q12:Q13),"-")</f>
        <v>6666.6666666667</v>
      </c>
      <c r="W12" s="82">
        <v>0</v>
      </c>
      <c r="X12" s="80" t="str">
        <f>IF(Q12=0,"-",W12/Q12)</f>
        <v>-</v>
      </c>
      <c r="Y12" s="181">
        <v>0</v>
      </c>
      <c r="Z12" s="182" t="str">
        <f>IFERROR(Y12/Q12,"-")</f>
        <v>-</v>
      </c>
      <c r="AA12" s="182" t="str">
        <f>IFERROR(Y12/W12,"-")</f>
        <v>-</v>
      </c>
      <c r="AB12" s="176">
        <f>SUM(Y12:Y13)-SUM(K12:K13)</f>
        <v>123000</v>
      </c>
      <c r="AC12" s="83">
        <f>SUM(Y12:Y13)/SUM(K12:K13)</f>
        <v>4.075</v>
      </c>
      <c r="AD12" s="77"/>
      <c r="AE12" s="91"/>
      <c r="AF12" s="92" t="str">
        <f>IF(Q12=0,"",IF(AE12=0,"",(AE12/Q12)))</f>
        <v/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 t="str">
        <f>IF(Q12=0,"",IF(AN12=0,"",(AN12/Q12)))</f>
        <v/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 t="str">
        <f>IF(Q12=0,"",IF(AW12=0,"",(AW12/Q12)))</f>
        <v/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/>
      <c r="BG12" s="110" t="str">
        <f>IF(Q12=0,"",IF(BF12=0,"",(BF12/Q12)))</f>
        <v/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/>
      <c r="BP12" s="117" t="str">
        <f>IF(Q12=0,"",IF(BO12=0,"",(BO12/Q12)))</f>
        <v/>
      </c>
      <c r="BQ12" s="118"/>
      <c r="BR12" s="119" t="str">
        <f>IFERROR(BQ12/BO12,"-")</f>
        <v>-</v>
      </c>
      <c r="BS12" s="120"/>
      <c r="BT12" s="121" t="str">
        <f>IFERROR(BS12/BO12,"-")</f>
        <v>-</v>
      </c>
      <c r="BU12" s="122"/>
      <c r="BV12" s="122"/>
      <c r="BW12" s="122"/>
      <c r="BX12" s="123"/>
      <c r="BY12" s="124" t="str">
        <f>IF(Q12=0,"",IF(BX12=0,"",(BX12/Q12)))</f>
        <v/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 t="str">
        <f>IF(Q12=0,"",IF(CG12=0,"",(CG12/Q12)))</f>
        <v/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201</v>
      </c>
      <c r="C13" s="184" t="s">
        <v>188</v>
      </c>
      <c r="D13" s="184"/>
      <c r="E13" s="184"/>
      <c r="F13" s="184"/>
      <c r="G13" s="184" t="s">
        <v>73</v>
      </c>
      <c r="H13" s="87"/>
      <c r="I13" s="87"/>
      <c r="J13" s="87"/>
      <c r="K13" s="176"/>
      <c r="L13" s="79">
        <v>20</v>
      </c>
      <c r="M13" s="79">
        <v>15</v>
      </c>
      <c r="N13" s="79">
        <v>10</v>
      </c>
      <c r="O13" s="88">
        <v>6</v>
      </c>
      <c r="P13" s="89">
        <v>0</v>
      </c>
      <c r="Q13" s="90">
        <f>O13+P13</f>
        <v>6</v>
      </c>
      <c r="R13" s="80">
        <f>IFERROR(Q13/N13,"-")</f>
        <v>0.6</v>
      </c>
      <c r="S13" s="79">
        <v>1</v>
      </c>
      <c r="T13" s="79">
        <v>1</v>
      </c>
      <c r="U13" s="80">
        <f>IFERROR(T13/(Q13),"-")</f>
        <v>0.16666666666667</v>
      </c>
      <c r="V13" s="81"/>
      <c r="W13" s="82">
        <v>2</v>
      </c>
      <c r="X13" s="80">
        <f>IF(Q13=0,"-",W13/Q13)</f>
        <v>0.33333333333333</v>
      </c>
      <c r="Y13" s="181">
        <v>163000</v>
      </c>
      <c r="Z13" s="182">
        <f>IFERROR(Y13/Q13,"-")</f>
        <v>27166.666666667</v>
      </c>
      <c r="AA13" s="182">
        <f>IFERROR(Y13/W13,"-")</f>
        <v>81500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>
        <v>3</v>
      </c>
      <c r="BP13" s="117">
        <f>IF(Q13=0,"",IF(BO13=0,"",(BO13/Q13)))</f>
        <v>0.5</v>
      </c>
      <c r="BQ13" s="118">
        <v>1</v>
      </c>
      <c r="BR13" s="119">
        <f>IFERROR(BQ13/BO13,"-")</f>
        <v>0.33333333333333</v>
      </c>
      <c r="BS13" s="120">
        <v>160000</v>
      </c>
      <c r="BT13" s="121">
        <f>IFERROR(BS13/BO13,"-")</f>
        <v>53333.333333333</v>
      </c>
      <c r="BU13" s="122"/>
      <c r="BV13" s="122"/>
      <c r="BW13" s="122">
        <v>1</v>
      </c>
      <c r="BX13" s="123">
        <v>1</v>
      </c>
      <c r="BY13" s="124">
        <f>IF(Q13=0,"",IF(BX13=0,"",(BX13/Q13)))</f>
        <v>0.16666666666667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>
        <v>2</v>
      </c>
      <c r="CH13" s="131">
        <f>IF(Q13=0,"",IF(CG13=0,"",(CG13/Q13)))</f>
        <v>0.33333333333333</v>
      </c>
      <c r="CI13" s="132">
        <v>1</v>
      </c>
      <c r="CJ13" s="133">
        <f>IFERROR(CI13/CG13,"-")</f>
        <v>0.5</v>
      </c>
      <c r="CK13" s="134">
        <v>3000</v>
      </c>
      <c r="CL13" s="135">
        <f>IFERROR(CK13/CG13,"-")</f>
        <v>1500</v>
      </c>
      <c r="CM13" s="136">
        <v>1</v>
      </c>
      <c r="CN13" s="136"/>
      <c r="CO13" s="136"/>
      <c r="CP13" s="137">
        <v>2</v>
      </c>
      <c r="CQ13" s="138">
        <v>163000</v>
      </c>
      <c r="CR13" s="138">
        <v>160000</v>
      </c>
      <c r="CS13" s="138"/>
      <c r="CT13" s="139" t="str">
        <f>IF(AND(CR13=0,CS13=0),"",IF(AND(CR13&lt;=100000,CS13&lt;=100000),"",IF(CR13/CQ13&gt;0.7,"男高",IF(CS13/CQ13&gt;0.7,"女高",""))))</f>
        <v>男高</v>
      </c>
    </row>
    <row r="14" spans="1:99">
      <c r="A14" s="78">
        <f>AC14</f>
        <v>0.7</v>
      </c>
      <c r="B14" s="184" t="s">
        <v>202</v>
      </c>
      <c r="C14" s="184" t="s">
        <v>188</v>
      </c>
      <c r="D14" s="184" t="s">
        <v>203</v>
      </c>
      <c r="E14" s="184" t="s">
        <v>204</v>
      </c>
      <c r="F14" s="184"/>
      <c r="G14" s="184" t="s">
        <v>61</v>
      </c>
      <c r="H14" s="87" t="s">
        <v>205</v>
      </c>
      <c r="I14" s="87" t="s">
        <v>206</v>
      </c>
      <c r="J14" s="87" t="s">
        <v>207</v>
      </c>
      <c r="K14" s="176">
        <v>70000</v>
      </c>
      <c r="L14" s="79">
        <v>7</v>
      </c>
      <c r="M14" s="79">
        <v>0</v>
      </c>
      <c r="N14" s="79">
        <v>26</v>
      </c>
      <c r="O14" s="88">
        <v>2</v>
      </c>
      <c r="P14" s="89">
        <v>0</v>
      </c>
      <c r="Q14" s="90">
        <f>O14+P14</f>
        <v>2</v>
      </c>
      <c r="R14" s="80">
        <f>IFERROR(Q14/N14,"-")</f>
        <v>0.076923076923077</v>
      </c>
      <c r="S14" s="79">
        <v>0</v>
      </c>
      <c r="T14" s="79">
        <v>1</v>
      </c>
      <c r="U14" s="80">
        <f>IFERROR(T14/(Q14),"-")</f>
        <v>0.5</v>
      </c>
      <c r="V14" s="81">
        <f>IFERROR(K14/SUM(Q14:Q15),"-")</f>
        <v>2500</v>
      </c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>
        <f>SUM(Y14:Y15)-SUM(K14:K15)</f>
        <v>-21000</v>
      </c>
      <c r="AC14" s="83">
        <f>SUM(Y14:Y15)/SUM(K14:K15)</f>
        <v>0.7</v>
      </c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>
        <v>1</v>
      </c>
      <c r="BG14" s="110">
        <f>IF(Q14=0,"",IF(BF14=0,"",(BF14/Q14)))</f>
        <v>0.5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>
        <v>1</v>
      </c>
      <c r="BP14" s="117">
        <f>IF(Q14=0,"",IF(BO14=0,"",(BO14/Q14)))</f>
        <v>0.5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/>
      <c r="BY14" s="124">
        <f>IF(Q14=0,"",IF(BX14=0,"",(BX14/Q14)))</f>
        <v>0</v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208</v>
      </c>
      <c r="C15" s="184" t="s">
        <v>188</v>
      </c>
      <c r="D15" s="184"/>
      <c r="E15" s="184"/>
      <c r="F15" s="184"/>
      <c r="G15" s="184" t="s">
        <v>73</v>
      </c>
      <c r="H15" s="87"/>
      <c r="I15" s="87"/>
      <c r="J15" s="87"/>
      <c r="K15" s="176"/>
      <c r="L15" s="79">
        <v>133</v>
      </c>
      <c r="M15" s="79">
        <v>73</v>
      </c>
      <c r="N15" s="79">
        <v>47</v>
      </c>
      <c r="O15" s="88">
        <v>26</v>
      </c>
      <c r="P15" s="89">
        <v>0</v>
      </c>
      <c r="Q15" s="90">
        <f>O15+P15</f>
        <v>26</v>
      </c>
      <c r="R15" s="80">
        <f>IFERROR(Q15/N15,"-")</f>
        <v>0.5531914893617</v>
      </c>
      <c r="S15" s="79">
        <v>2</v>
      </c>
      <c r="T15" s="79">
        <v>3</v>
      </c>
      <c r="U15" s="80">
        <f>IFERROR(T15/(Q15),"-")</f>
        <v>0.11538461538462</v>
      </c>
      <c r="V15" s="81"/>
      <c r="W15" s="82">
        <v>3</v>
      </c>
      <c r="X15" s="80">
        <f>IF(Q15=0,"-",W15/Q15)</f>
        <v>0.11538461538462</v>
      </c>
      <c r="Y15" s="181">
        <v>49000</v>
      </c>
      <c r="Z15" s="182">
        <f>IFERROR(Y15/Q15,"-")</f>
        <v>1884.6153846154</v>
      </c>
      <c r="AA15" s="182">
        <f>IFERROR(Y15/W15,"-")</f>
        <v>16333.333333333</v>
      </c>
      <c r="AB15" s="176"/>
      <c r="AC15" s="83"/>
      <c r="AD15" s="77"/>
      <c r="AE15" s="91">
        <v>1</v>
      </c>
      <c r="AF15" s="92">
        <f>IF(Q15=0,"",IF(AE15=0,"",(AE15/Q15)))</f>
        <v>0.038461538461538</v>
      </c>
      <c r="AG15" s="91"/>
      <c r="AH15" s="93">
        <f>IFERROR(AG15/AE15,"-")</f>
        <v>0</v>
      </c>
      <c r="AI15" s="94"/>
      <c r="AJ15" s="95">
        <f>IFERROR(AI15/AE15,"-")</f>
        <v>0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>
        <v>3</v>
      </c>
      <c r="AX15" s="104">
        <f>IF(Q15=0,"",IF(AW15=0,"",(AW15/Q15)))</f>
        <v>0.11538461538462</v>
      </c>
      <c r="AY15" s="103"/>
      <c r="AZ15" s="105">
        <f>IFERROR(AY15/AW15,"-")</f>
        <v>0</v>
      </c>
      <c r="BA15" s="106"/>
      <c r="BB15" s="107">
        <f>IFERROR(BA15/AW15,"-")</f>
        <v>0</v>
      </c>
      <c r="BC15" s="108"/>
      <c r="BD15" s="108"/>
      <c r="BE15" s="108"/>
      <c r="BF15" s="109">
        <v>6</v>
      </c>
      <c r="BG15" s="110">
        <f>IF(Q15=0,"",IF(BF15=0,"",(BF15/Q15)))</f>
        <v>0.23076923076923</v>
      </c>
      <c r="BH15" s="109">
        <v>2</v>
      </c>
      <c r="BI15" s="111">
        <f>IFERROR(BH15/BF15,"-")</f>
        <v>0.33333333333333</v>
      </c>
      <c r="BJ15" s="112">
        <v>11000</v>
      </c>
      <c r="BK15" s="113">
        <f>IFERROR(BJ15/BF15,"-")</f>
        <v>1833.3333333333</v>
      </c>
      <c r="BL15" s="114">
        <v>1</v>
      </c>
      <c r="BM15" s="114">
        <v>1</v>
      </c>
      <c r="BN15" s="114"/>
      <c r="BO15" s="116">
        <v>10</v>
      </c>
      <c r="BP15" s="117">
        <f>IF(Q15=0,"",IF(BO15=0,"",(BO15/Q15)))</f>
        <v>0.38461538461538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>
        <v>5</v>
      </c>
      <c r="BY15" s="124">
        <f>IF(Q15=0,"",IF(BX15=0,"",(BX15/Q15)))</f>
        <v>0.19230769230769</v>
      </c>
      <c r="BZ15" s="125">
        <v>1</v>
      </c>
      <c r="CA15" s="126">
        <f>IFERROR(BZ15/BX15,"-")</f>
        <v>0.2</v>
      </c>
      <c r="CB15" s="127">
        <v>3000</v>
      </c>
      <c r="CC15" s="128">
        <f>IFERROR(CB15/BX15,"-")</f>
        <v>600</v>
      </c>
      <c r="CD15" s="129">
        <v>1</v>
      </c>
      <c r="CE15" s="129"/>
      <c r="CF15" s="129"/>
      <c r="CG15" s="130">
        <v>1</v>
      </c>
      <c r="CH15" s="131">
        <f>IF(Q15=0,"",IF(CG15=0,"",(CG15/Q15)))</f>
        <v>0.038461538461538</v>
      </c>
      <c r="CI15" s="132">
        <v>1</v>
      </c>
      <c r="CJ15" s="133">
        <f>IFERROR(CI15/CG15,"-")</f>
        <v>1</v>
      </c>
      <c r="CK15" s="134">
        <v>41000</v>
      </c>
      <c r="CL15" s="135">
        <f>IFERROR(CK15/CG15,"-")</f>
        <v>41000</v>
      </c>
      <c r="CM15" s="136"/>
      <c r="CN15" s="136"/>
      <c r="CO15" s="136">
        <v>1</v>
      </c>
      <c r="CP15" s="137">
        <v>3</v>
      </c>
      <c r="CQ15" s="138">
        <v>49000</v>
      </c>
      <c r="CR15" s="138">
        <v>41000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>
        <f>AC16</f>
        <v>17.066666666667</v>
      </c>
      <c r="B16" s="184" t="s">
        <v>209</v>
      </c>
      <c r="C16" s="184" t="s">
        <v>188</v>
      </c>
      <c r="D16" s="184" t="s">
        <v>210</v>
      </c>
      <c r="E16" s="184" t="s">
        <v>211</v>
      </c>
      <c r="F16" s="184"/>
      <c r="G16" s="184" t="s">
        <v>61</v>
      </c>
      <c r="H16" s="87" t="s">
        <v>212</v>
      </c>
      <c r="I16" s="87" t="s">
        <v>213</v>
      </c>
      <c r="J16" s="87" t="s">
        <v>214</v>
      </c>
      <c r="K16" s="176">
        <v>75000</v>
      </c>
      <c r="L16" s="79">
        <v>33</v>
      </c>
      <c r="M16" s="79">
        <v>0</v>
      </c>
      <c r="N16" s="79">
        <v>170</v>
      </c>
      <c r="O16" s="88">
        <v>12</v>
      </c>
      <c r="P16" s="89">
        <v>2</v>
      </c>
      <c r="Q16" s="90">
        <f>O16+P16</f>
        <v>14</v>
      </c>
      <c r="R16" s="80">
        <f>IFERROR(Q16/N16,"-")</f>
        <v>0.082352941176471</v>
      </c>
      <c r="S16" s="79">
        <v>1</v>
      </c>
      <c r="T16" s="79">
        <v>4</v>
      </c>
      <c r="U16" s="80">
        <f>IFERROR(T16/(Q16),"-")</f>
        <v>0.28571428571429</v>
      </c>
      <c r="V16" s="81">
        <f>IFERROR(K16/SUM(Q16:Q17),"-")</f>
        <v>2419.3548387097</v>
      </c>
      <c r="W16" s="82">
        <v>2</v>
      </c>
      <c r="X16" s="80">
        <f>IF(Q16=0,"-",W16/Q16)</f>
        <v>0.14285714285714</v>
      </c>
      <c r="Y16" s="181">
        <v>1098000</v>
      </c>
      <c r="Z16" s="182">
        <f>IFERROR(Y16/Q16,"-")</f>
        <v>78428.571428571</v>
      </c>
      <c r="AA16" s="182">
        <f>IFERROR(Y16/W16,"-")</f>
        <v>549000</v>
      </c>
      <c r="AB16" s="176">
        <f>SUM(Y16:Y17)-SUM(K16:K17)</f>
        <v>1205000</v>
      </c>
      <c r="AC16" s="83">
        <f>SUM(Y16:Y17)/SUM(K16:K17)</f>
        <v>17.066666666667</v>
      </c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>
        <v>3</v>
      </c>
      <c r="AO16" s="98">
        <f>IF(Q16=0,"",IF(AN16=0,"",(AN16/Q16)))</f>
        <v>0.21428571428571</v>
      </c>
      <c r="AP16" s="97"/>
      <c r="AQ16" s="99">
        <f>IFERROR(AP16/AN16,"-")</f>
        <v>0</v>
      </c>
      <c r="AR16" s="100"/>
      <c r="AS16" s="101">
        <f>IFERROR(AR16/AN16,"-")</f>
        <v>0</v>
      </c>
      <c r="AT16" s="102"/>
      <c r="AU16" s="102"/>
      <c r="AV16" s="102"/>
      <c r="AW16" s="103">
        <v>1</v>
      </c>
      <c r="AX16" s="104">
        <f>IF(Q16=0,"",IF(AW16=0,"",(AW16/Q16)))</f>
        <v>0.071428571428571</v>
      </c>
      <c r="AY16" s="103"/>
      <c r="AZ16" s="105">
        <f>IFERROR(AY16/AW16,"-")</f>
        <v>0</v>
      </c>
      <c r="BA16" s="106"/>
      <c r="BB16" s="107">
        <f>IFERROR(BA16/AW16,"-")</f>
        <v>0</v>
      </c>
      <c r="BC16" s="108"/>
      <c r="BD16" s="108"/>
      <c r="BE16" s="108"/>
      <c r="BF16" s="109">
        <v>2</v>
      </c>
      <c r="BG16" s="110">
        <f>IF(Q16=0,"",IF(BF16=0,"",(BF16/Q16)))</f>
        <v>0.14285714285714</v>
      </c>
      <c r="BH16" s="109">
        <v>1</v>
      </c>
      <c r="BI16" s="111">
        <f>IFERROR(BH16/BF16,"-")</f>
        <v>0.5</v>
      </c>
      <c r="BJ16" s="112">
        <v>88000</v>
      </c>
      <c r="BK16" s="113">
        <f>IFERROR(BJ16/BF16,"-")</f>
        <v>44000</v>
      </c>
      <c r="BL16" s="114"/>
      <c r="BM16" s="114"/>
      <c r="BN16" s="114">
        <v>1</v>
      </c>
      <c r="BO16" s="116">
        <v>3</v>
      </c>
      <c r="BP16" s="117">
        <f>IF(Q16=0,"",IF(BO16=0,"",(BO16/Q16)))</f>
        <v>0.21428571428571</v>
      </c>
      <c r="BQ16" s="118"/>
      <c r="BR16" s="119">
        <f>IFERROR(BQ16/BO16,"-")</f>
        <v>0</v>
      </c>
      <c r="BS16" s="120"/>
      <c r="BT16" s="121">
        <f>IFERROR(BS16/BO16,"-")</f>
        <v>0</v>
      </c>
      <c r="BU16" s="122"/>
      <c r="BV16" s="122"/>
      <c r="BW16" s="122"/>
      <c r="BX16" s="123">
        <v>4</v>
      </c>
      <c r="BY16" s="124">
        <f>IF(Q16=0,"",IF(BX16=0,"",(BX16/Q16)))</f>
        <v>0.28571428571429</v>
      </c>
      <c r="BZ16" s="125">
        <v>1</v>
      </c>
      <c r="CA16" s="126">
        <f>IFERROR(BZ16/BX16,"-")</f>
        <v>0.25</v>
      </c>
      <c r="CB16" s="127">
        <v>1010000</v>
      </c>
      <c r="CC16" s="128">
        <f>IFERROR(CB16/BX16,"-")</f>
        <v>252500</v>
      </c>
      <c r="CD16" s="129"/>
      <c r="CE16" s="129"/>
      <c r="CF16" s="129">
        <v>1</v>
      </c>
      <c r="CG16" s="130">
        <v>1</v>
      </c>
      <c r="CH16" s="131">
        <f>IF(Q16=0,"",IF(CG16=0,"",(CG16/Q16)))</f>
        <v>0.071428571428571</v>
      </c>
      <c r="CI16" s="132"/>
      <c r="CJ16" s="133">
        <f>IFERROR(CI16/CG16,"-")</f>
        <v>0</v>
      </c>
      <c r="CK16" s="134"/>
      <c r="CL16" s="135">
        <f>IFERROR(CK16/CG16,"-")</f>
        <v>0</v>
      </c>
      <c r="CM16" s="136"/>
      <c r="CN16" s="136"/>
      <c r="CO16" s="136"/>
      <c r="CP16" s="137">
        <v>2</v>
      </c>
      <c r="CQ16" s="138">
        <v>1098000</v>
      </c>
      <c r="CR16" s="138">
        <v>1010000</v>
      </c>
      <c r="CS16" s="138"/>
      <c r="CT16" s="139" t="str">
        <f>IF(AND(CR16=0,CS16=0),"",IF(AND(CR16&lt;=100000,CS16&lt;=100000),"",IF(CR16/CQ16&gt;0.7,"男高",IF(CS16/CQ16&gt;0.7,"女高",""))))</f>
        <v>男高</v>
      </c>
    </row>
    <row r="17" spans="1:99">
      <c r="A17" s="78"/>
      <c r="B17" s="184" t="s">
        <v>215</v>
      </c>
      <c r="C17" s="184" t="s">
        <v>188</v>
      </c>
      <c r="D17" s="184"/>
      <c r="E17" s="184"/>
      <c r="F17" s="184"/>
      <c r="G17" s="184" t="s">
        <v>73</v>
      </c>
      <c r="H17" s="87"/>
      <c r="I17" s="87"/>
      <c r="J17" s="87"/>
      <c r="K17" s="176"/>
      <c r="L17" s="79">
        <v>77</v>
      </c>
      <c r="M17" s="79">
        <v>59</v>
      </c>
      <c r="N17" s="79">
        <v>22</v>
      </c>
      <c r="O17" s="88">
        <v>17</v>
      </c>
      <c r="P17" s="89">
        <v>0</v>
      </c>
      <c r="Q17" s="90">
        <f>O17+P17</f>
        <v>17</v>
      </c>
      <c r="R17" s="80">
        <f>IFERROR(Q17/N17,"-")</f>
        <v>0.77272727272727</v>
      </c>
      <c r="S17" s="79">
        <v>2</v>
      </c>
      <c r="T17" s="79">
        <v>3</v>
      </c>
      <c r="U17" s="80">
        <f>IFERROR(T17/(Q17),"-")</f>
        <v>0.17647058823529</v>
      </c>
      <c r="V17" s="81"/>
      <c r="W17" s="82">
        <v>5</v>
      </c>
      <c r="X17" s="80">
        <f>IF(Q17=0,"-",W17/Q17)</f>
        <v>0.29411764705882</v>
      </c>
      <c r="Y17" s="181">
        <v>182000</v>
      </c>
      <c r="Z17" s="182">
        <f>IFERROR(Y17/Q17,"-")</f>
        <v>10705.882352941</v>
      </c>
      <c r="AA17" s="182">
        <f>IFERROR(Y17/W17,"-")</f>
        <v>36400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>
        <v>1</v>
      </c>
      <c r="AO17" s="98">
        <f>IF(Q17=0,"",IF(AN17=0,"",(AN17/Q17)))</f>
        <v>0.058823529411765</v>
      </c>
      <c r="AP17" s="97"/>
      <c r="AQ17" s="99">
        <f>IFERROR(AP17/AN17,"-")</f>
        <v>0</v>
      </c>
      <c r="AR17" s="100"/>
      <c r="AS17" s="101">
        <f>IFERROR(AR17/AN17,"-")</f>
        <v>0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>
        <v>1</v>
      </c>
      <c r="BG17" s="110">
        <f>IF(Q17=0,"",IF(BF17=0,"",(BF17/Q17)))</f>
        <v>0.058823529411765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11</v>
      </c>
      <c r="BP17" s="117">
        <f>IF(Q17=0,"",IF(BO17=0,"",(BO17/Q17)))</f>
        <v>0.64705882352941</v>
      </c>
      <c r="BQ17" s="118">
        <v>3</v>
      </c>
      <c r="BR17" s="119">
        <f>IFERROR(BQ17/BO17,"-")</f>
        <v>0.27272727272727</v>
      </c>
      <c r="BS17" s="120">
        <v>52000</v>
      </c>
      <c r="BT17" s="121">
        <f>IFERROR(BS17/BO17,"-")</f>
        <v>4727.2727272727</v>
      </c>
      <c r="BU17" s="122">
        <v>1</v>
      </c>
      <c r="BV17" s="122"/>
      <c r="BW17" s="122">
        <v>2</v>
      </c>
      <c r="BX17" s="123">
        <v>2</v>
      </c>
      <c r="BY17" s="124">
        <f>IF(Q17=0,"",IF(BX17=0,"",(BX17/Q17)))</f>
        <v>0.11764705882353</v>
      </c>
      <c r="BZ17" s="125">
        <v>1</v>
      </c>
      <c r="CA17" s="126">
        <f>IFERROR(BZ17/BX17,"-")</f>
        <v>0.5</v>
      </c>
      <c r="CB17" s="127">
        <v>50000</v>
      </c>
      <c r="CC17" s="128">
        <f>IFERROR(CB17/BX17,"-")</f>
        <v>25000</v>
      </c>
      <c r="CD17" s="129"/>
      <c r="CE17" s="129"/>
      <c r="CF17" s="129">
        <v>1</v>
      </c>
      <c r="CG17" s="130">
        <v>2</v>
      </c>
      <c r="CH17" s="131">
        <f>IF(Q17=0,"",IF(CG17=0,"",(CG17/Q17)))</f>
        <v>0.11764705882353</v>
      </c>
      <c r="CI17" s="132">
        <v>1</v>
      </c>
      <c r="CJ17" s="133">
        <f>IFERROR(CI17/CG17,"-")</f>
        <v>0.5</v>
      </c>
      <c r="CK17" s="134">
        <v>80000</v>
      </c>
      <c r="CL17" s="135">
        <f>IFERROR(CK17/CG17,"-")</f>
        <v>40000</v>
      </c>
      <c r="CM17" s="136"/>
      <c r="CN17" s="136"/>
      <c r="CO17" s="136">
        <v>1</v>
      </c>
      <c r="CP17" s="137">
        <v>5</v>
      </c>
      <c r="CQ17" s="138">
        <v>182000</v>
      </c>
      <c r="CR17" s="138">
        <v>80000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>
        <f>AC18</f>
        <v>0.58666666666667</v>
      </c>
      <c r="B18" s="184" t="s">
        <v>216</v>
      </c>
      <c r="C18" s="184" t="s">
        <v>188</v>
      </c>
      <c r="D18" s="184" t="s">
        <v>203</v>
      </c>
      <c r="E18" s="184" t="s">
        <v>204</v>
      </c>
      <c r="F18" s="184"/>
      <c r="G18" s="184" t="s">
        <v>61</v>
      </c>
      <c r="H18" s="87" t="s">
        <v>217</v>
      </c>
      <c r="I18" s="87" t="s">
        <v>206</v>
      </c>
      <c r="J18" s="87" t="s">
        <v>214</v>
      </c>
      <c r="K18" s="176">
        <v>75000</v>
      </c>
      <c r="L18" s="79">
        <v>11</v>
      </c>
      <c r="M18" s="79">
        <v>0</v>
      </c>
      <c r="N18" s="79">
        <v>21</v>
      </c>
      <c r="O18" s="88">
        <v>9</v>
      </c>
      <c r="P18" s="89">
        <v>0</v>
      </c>
      <c r="Q18" s="90">
        <f>O18+P18</f>
        <v>9</v>
      </c>
      <c r="R18" s="80">
        <f>IFERROR(Q18/N18,"-")</f>
        <v>0.42857142857143</v>
      </c>
      <c r="S18" s="79">
        <v>1</v>
      </c>
      <c r="T18" s="79">
        <v>4</v>
      </c>
      <c r="U18" s="80">
        <f>IFERROR(T18/(Q18),"-")</f>
        <v>0.44444444444444</v>
      </c>
      <c r="V18" s="81">
        <f>IFERROR(K18/SUM(Q18:Q19),"-")</f>
        <v>2884.6153846154</v>
      </c>
      <c r="W18" s="82">
        <v>1</v>
      </c>
      <c r="X18" s="80">
        <f>IF(Q18=0,"-",W18/Q18)</f>
        <v>0.11111111111111</v>
      </c>
      <c r="Y18" s="181">
        <v>13000</v>
      </c>
      <c r="Z18" s="182">
        <f>IFERROR(Y18/Q18,"-")</f>
        <v>1444.4444444444</v>
      </c>
      <c r="AA18" s="182">
        <f>IFERROR(Y18/W18,"-")</f>
        <v>13000</v>
      </c>
      <c r="AB18" s="176">
        <f>SUM(Y18:Y19)-SUM(K18:K19)</f>
        <v>-31000</v>
      </c>
      <c r="AC18" s="83">
        <f>SUM(Y18:Y19)/SUM(K18:K19)</f>
        <v>0.58666666666667</v>
      </c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>
        <v>1</v>
      </c>
      <c r="AO18" s="98">
        <f>IF(Q18=0,"",IF(AN18=0,"",(AN18/Q18)))</f>
        <v>0.11111111111111</v>
      </c>
      <c r="AP18" s="97"/>
      <c r="AQ18" s="99">
        <f>IFERROR(AP18/AN18,"-")</f>
        <v>0</v>
      </c>
      <c r="AR18" s="100"/>
      <c r="AS18" s="101">
        <f>IFERROR(AR18/AN18,"-")</f>
        <v>0</v>
      </c>
      <c r="AT18" s="102"/>
      <c r="AU18" s="102"/>
      <c r="AV18" s="102"/>
      <c r="AW18" s="103">
        <v>1</v>
      </c>
      <c r="AX18" s="104">
        <f>IF(Q18=0,"",IF(AW18=0,"",(AW18/Q18)))</f>
        <v>0.11111111111111</v>
      </c>
      <c r="AY18" s="103"/>
      <c r="AZ18" s="105">
        <f>IFERROR(AY18/AW18,"-")</f>
        <v>0</v>
      </c>
      <c r="BA18" s="106"/>
      <c r="BB18" s="107">
        <f>IFERROR(BA18/AW18,"-")</f>
        <v>0</v>
      </c>
      <c r="BC18" s="108"/>
      <c r="BD18" s="108"/>
      <c r="BE18" s="108"/>
      <c r="BF18" s="109">
        <v>4</v>
      </c>
      <c r="BG18" s="110">
        <f>IF(Q18=0,"",IF(BF18=0,"",(BF18/Q18)))</f>
        <v>0.44444444444444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>
        <v>1</v>
      </c>
      <c r="BP18" s="117">
        <f>IF(Q18=0,"",IF(BO18=0,"",(BO18/Q18)))</f>
        <v>0.11111111111111</v>
      </c>
      <c r="BQ18" s="118"/>
      <c r="BR18" s="119">
        <f>IFERROR(BQ18/BO18,"-")</f>
        <v>0</v>
      </c>
      <c r="BS18" s="120"/>
      <c r="BT18" s="121">
        <f>IFERROR(BS18/BO18,"-")</f>
        <v>0</v>
      </c>
      <c r="BU18" s="122"/>
      <c r="BV18" s="122"/>
      <c r="BW18" s="122"/>
      <c r="BX18" s="123">
        <v>2</v>
      </c>
      <c r="BY18" s="124">
        <f>IF(Q18=0,"",IF(BX18=0,"",(BX18/Q18)))</f>
        <v>0.22222222222222</v>
      </c>
      <c r="BZ18" s="125">
        <v>1</v>
      </c>
      <c r="CA18" s="126">
        <f>IFERROR(BZ18/BX18,"-")</f>
        <v>0.5</v>
      </c>
      <c r="CB18" s="127">
        <v>13000</v>
      </c>
      <c r="CC18" s="128">
        <f>IFERROR(CB18/BX18,"-")</f>
        <v>6500</v>
      </c>
      <c r="CD18" s="129"/>
      <c r="CE18" s="129"/>
      <c r="CF18" s="129">
        <v>1</v>
      </c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1</v>
      </c>
      <c r="CQ18" s="138">
        <v>13000</v>
      </c>
      <c r="CR18" s="138">
        <v>13000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218</v>
      </c>
      <c r="C19" s="184" t="s">
        <v>188</v>
      </c>
      <c r="D19" s="184"/>
      <c r="E19" s="184"/>
      <c r="F19" s="184"/>
      <c r="G19" s="184" t="s">
        <v>73</v>
      </c>
      <c r="H19" s="87"/>
      <c r="I19" s="87"/>
      <c r="J19" s="87"/>
      <c r="K19" s="176"/>
      <c r="L19" s="79">
        <v>68</v>
      </c>
      <c r="M19" s="79">
        <v>54</v>
      </c>
      <c r="N19" s="79">
        <v>26</v>
      </c>
      <c r="O19" s="88">
        <v>17</v>
      </c>
      <c r="P19" s="89">
        <v>0</v>
      </c>
      <c r="Q19" s="90">
        <f>O19+P19</f>
        <v>17</v>
      </c>
      <c r="R19" s="80">
        <f>IFERROR(Q19/N19,"-")</f>
        <v>0.65384615384615</v>
      </c>
      <c r="S19" s="79">
        <v>0</v>
      </c>
      <c r="T19" s="79">
        <v>4</v>
      </c>
      <c r="U19" s="80">
        <f>IFERROR(T19/(Q19),"-")</f>
        <v>0.23529411764706</v>
      </c>
      <c r="V19" s="81"/>
      <c r="W19" s="82">
        <v>2</v>
      </c>
      <c r="X19" s="80">
        <f>IF(Q19=0,"-",W19/Q19)</f>
        <v>0.11764705882353</v>
      </c>
      <c r="Y19" s="181">
        <v>31000</v>
      </c>
      <c r="Z19" s="182">
        <f>IFERROR(Y19/Q19,"-")</f>
        <v>1823.5294117647</v>
      </c>
      <c r="AA19" s="182">
        <f>IFERROR(Y19/W19,"-")</f>
        <v>15500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>
        <v>4</v>
      </c>
      <c r="AO19" s="98">
        <f>IF(Q19=0,"",IF(AN19=0,"",(AN19/Q19)))</f>
        <v>0.23529411764706</v>
      </c>
      <c r="AP19" s="97"/>
      <c r="AQ19" s="99">
        <f>IFERROR(AP19/AN19,"-")</f>
        <v>0</v>
      </c>
      <c r="AR19" s="100"/>
      <c r="AS19" s="101">
        <f>IFERROR(AR19/AN19,"-")</f>
        <v>0</v>
      </c>
      <c r="AT19" s="102"/>
      <c r="AU19" s="102"/>
      <c r="AV19" s="102"/>
      <c r="AW19" s="103">
        <v>2</v>
      </c>
      <c r="AX19" s="104">
        <f>IF(Q19=0,"",IF(AW19=0,"",(AW19/Q19)))</f>
        <v>0.11764705882353</v>
      </c>
      <c r="AY19" s="103"/>
      <c r="AZ19" s="105">
        <f>IFERROR(AY19/AW19,"-")</f>
        <v>0</v>
      </c>
      <c r="BA19" s="106"/>
      <c r="BB19" s="107">
        <f>IFERROR(BA19/AW19,"-")</f>
        <v>0</v>
      </c>
      <c r="BC19" s="108"/>
      <c r="BD19" s="108"/>
      <c r="BE19" s="108"/>
      <c r="BF19" s="109">
        <v>6</v>
      </c>
      <c r="BG19" s="110">
        <f>IF(Q19=0,"",IF(BF19=0,"",(BF19/Q19)))</f>
        <v>0.35294117647059</v>
      </c>
      <c r="BH19" s="109">
        <v>1</v>
      </c>
      <c r="BI19" s="111">
        <f>IFERROR(BH19/BF19,"-")</f>
        <v>0.16666666666667</v>
      </c>
      <c r="BJ19" s="112">
        <v>23000</v>
      </c>
      <c r="BK19" s="113">
        <f>IFERROR(BJ19/BF19,"-")</f>
        <v>3833.3333333333</v>
      </c>
      <c r="BL19" s="114"/>
      <c r="BM19" s="114"/>
      <c r="BN19" s="114">
        <v>1</v>
      </c>
      <c r="BO19" s="116">
        <v>3</v>
      </c>
      <c r="BP19" s="117">
        <f>IF(Q19=0,"",IF(BO19=0,"",(BO19/Q19)))</f>
        <v>0.17647058823529</v>
      </c>
      <c r="BQ19" s="118"/>
      <c r="BR19" s="119">
        <f>IFERROR(BQ19/BO19,"-")</f>
        <v>0</v>
      </c>
      <c r="BS19" s="120"/>
      <c r="BT19" s="121">
        <f>IFERROR(BS19/BO19,"-")</f>
        <v>0</v>
      </c>
      <c r="BU19" s="122"/>
      <c r="BV19" s="122"/>
      <c r="BW19" s="122"/>
      <c r="BX19" s="123">
        <v>2</v>
      </c>
      <c r="BY19" s="124">
        <f>IF(Q19=0,"",IF(BX19=0,"",(BX19/Q19)))</f>
        <v>0.11764705882353</v>
      </c>
      <c r="BZ19" s="125">
        <v>1</v>
      </c>
      <c r="CA19" s="126">
        <f>IFERROR(BZ19/BX19,"-")</f>
        <v>0.5</v>
      </c>
      <c r="CB19" s="127">
        <v>8000</v>
      </c>
      <c r="CC19" s="128">
        <f>IFERROR(CB19/BX19,"-")</f>
        <v>4000</v>
      </c>
      <c r="CD19" s="129"/>
      <c r="CE19" s="129">
        <v>1</v>
      </c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2</v>
      </c>
      <c r="CQ19" s="138">
        <v>31000</v>
      </c>
      <c r="CR19" s="138">
        <v>23000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30"/>
      <c r="B20" s="84"/>
      <c r="C20" s="84"/>
      <c r="D20" s="85"/>
      <c r="E20" s="85"/>
      <c r="F20" s="85"/>
      <c r="G20" s="86"/>
      <c r="H20" s="87"/>
      <c r="I20" s="87"/>
      <c r="J20" s="87"/>
      <c r="K20" s="177"/>
      <c r="L20" s="34"/>
      <c r="M20" s="34"/>
      <c r="N20" s="31"/>
      <c r="O20" s="23"/>
      <c r="P20" s="23"/>
      <c r="Q20" s="23"/>
      <c r="R20" s="32"/>
      <c r="S20" s="32"/>
      <c r="T20" s="23"/>
      <c r="U20" s="32"/>
      <c r="V20" s="25"/>
      <c r="W20" s="25"/>
      <c r="X20" s="25"/>
      <c r="Y20" s="183"/>
      <c r="Z20" s="183"/>
      <c r="AA20" s="183"/>
      <c r="AB20" s="183"/>
      <c r="AC20" s="33"/>
      <c r="AD20" s="57"/>
      <c r="AE20" s="61"/>
      <c r="AF20" s="62"/>
      <c r="AG20" s="61"/>
      <c r="AH20" s="65"/>
      <c r="AI20" s="66"/>
      <c r="AJ20" s="67"/>
      <c r="AK20" s="68"/>
      <c r="AL20" s="68"/>
      <c r="AM20" s="68"/>
      <c r="AN20" s="61"/>
      <c r="AO20" s="62"/>
      <c r="AP20" s="61"/>
      <c r="AQ20" s="65"/>
      <c r="AR20" s="66"/>
      <c r="AS20" s="67"/>
      <c r="AT20" s="68"/>
      <c r="AU20" s="68"/>
      <c r="AV20" s="68"/>
      <c r="AW20" s="61"/>
      <c r="AX20" s="62"/>
      <c r="AY20" s="61"/>
      <c r="AZ20" s="65"/>
      <c r="BA20" s="66"/>
      <c r="BB20" s="67"/>
      <c r="BC20" s="68"/>
      <c r="BD20" s="68"/>
      <c r="BE20" s="68"/>
      <c r="BF20" s="61"/>
      <c r="BG20" s="62"/>
      <c r="BH20" s="61"/>
      <c r="BI20" s="65"/>
      <c r="BJ20" s="66"/>
      <c r="BK20" s="67"/>
      <c r="BL20" s="68"/>
      <c r="BM20" s="68"/>
      <c r="BN20" s="68"/>
      <c r="BO20" s="63"/>
      <c r="BP20" s="64"/>
      <c r="BQ20" s="61"/>
      <c r="BR20" s="65"/>
      <c r="BS20" s="66"/>
      <c r="BT20" s="67"/>
      <c r="BU20" s="68"/>
      <c r="BV20" s="68"/>
      <c r="BW20" s="68"/>
      <c r="BX20" s="63"/>
      <c r="BY20" s="64"/>
      <c r="BZ20" s="61"/>
      <c r="CA20" s="65"/>
      <c r="CB20" s="66"/>
      <c r="CC20" s="67"/>
      <c r="CD20" s="68"/>
      <c r="CE20" s="68"/>
      <c r="CF20" s="68"/>
      <c r="CG20" s="63"/>
      <c r="CH20" s="64"/>
      <c r="CI20" s="61"/>
      <c r="CJ20" s="65"/>
      <c r="CK20" s="66"/>
      <c r="CL20" s="67"/>
      <c r="CM20" s="68"/>
      <c r="CN20" s="68"/>
      <c r="CO20" s="68"/>
      <c r="CP20" s="69"/>
      <c r="CQ20" s="66"/>
      <c r="CR20" s="66"/>
      <c r="CS20" s="66"/>
      <c r="CT20" s="70"/>
    </row>
    <row r="21" spans="1:99">
      <c r="A21" s="30"/>
      <c r="B21" s="37"/>
      <c r="C21" s="37"/>
      <c r="D21" s="21"/>
      <c r="E21" s="21"/>
      <c r="F21" s="21"/>
      <c r="G21" s="22"/>
      <c r="H21" s="36"/>
      <c r="I21" s="36"/>
      <c r="J21" s="73"/>
      <c r="K21" s="178"/>
      <c r="L21" s="34"/>
      <c r="M21" s="34"/>
      <c r="N21" s="31"/>
      <c r="O21" s="23"/>
      <c r="P21" s="23"/>
      <c r="Q21" s="23"/>
      <c r="R21" s="32"/>
      <c r="S21" s="32"/>
      <c r="T21" s="23"/>
      <c r="U21" s="32"/>
      <c r="V21" s="25"/>
      <c r="W21" s="25"/>
      <c r="X21" s="25"/>
      <c r="Y21" s="183"/>
      <c r="Z21" s="183"/>
      <c r="AA21" s="183"/>
      <c r="AB21" s="183"/>
      <c r="AC21" s="33"/>
      <c r="AD21" s="59"/>
      <c r="AE21" s="61"/>
      <c r="AF21" s="62"/>
      <c r="AG21" s="61"/>
      <c r="AH21" s="65"/>
      <c r="AI21" s="66"/>
      <c r="AJ21" s="67"/>
      <c r="AK21" s="68"/>
      <c r="AL21" s="68"/>
      <c r="AM21" s="68"/>
      <c r="AN21" s="61"/>
      <c r="AO21" s="62"/>
      <c r="AP21" s="61"/>
      <c r="AQ21" s="65"/>
      <c r="AR21" s="66"/>
      <c r="AS21" s="67"/>
      <c r="AT21" s="68"/>
      <c r="AU21" s="68"/>
      <c r="AV21" s="68"/>
      <c r="AW21" s="61"/>
      <c r="AX21" s="62"/>
      <c r="AY21" s="61"/>
      <c r="AZ21" s="65"/>
      <c r="BA21" s="66"/>
      <c r="BB21" s="67"/>
      <c r="BC21" s="68"/>
      <c r="BD21" s="68"/>
      <c r="BE21" s="68"/>
      <c r="BF21" s="61"/>
      <c r="BG21" s="62"/>
      <c r="BH21" s="61"/>
      <c r="BI21" s="65"/>
      <c r="BJ21" s="66"/>
      <c r="BK21" s="67"/>
      <c r="BL21" s="68"/>
      <c r="BM21" s="68"/>
      <c r="BN21" s="68"/>
      <c r="BO21" s="63"/>
      <c r="BP21" s="64"/>
      <c r="BQ21" s="61"/>
      <c r="BR21" s="65"/>
      <c r="BS21" s="66"/>
      <c r="BT21" s="67"/>
      <c r="BU21" s="68"/>
      <c r="BV21" s="68"/>
      <c r="BW21" s="68"/>
      <c r="BX21" s="63"/>
      <c r="BY21" s="64"/>
      <c r="BZ21" s="61"/>
      <c r="CA21" s="65"/>
      <c r="CB21" s="66"/>
      <c r="CC21" s="67"/>
      <c r="CD21" s="68"/>
      <c r="CE21" s="68"/>
      <c r="CF21" s="68"/>
      <c r="CG21" s="63"/>
      <c r="CH21" s="64"/>
      <c r="CI21" s="61"/>
      <c r="CJ21" s="65"/>
      <c r="CK21" s="66"/>
      <c r="CL21" s="67"/>
      <c r="CM21" s="68"/>
      <c r="CN21" s="68"/>
      <c r="CO21" s="68"/>
      <c r="CP21" s="69"/>
      <c r="CQ21" s="66"/>
      <c r="CR21" s="66"/>
      <c r="CS21" s="66"/>
      <c r="CT21" s="70"/>
    </row>
    <row r="22" spans="1:99">
      <c r="A22" s="19">
        <f>AC22</f>
        <v>5.6307692307692</v>
      </c>
      <c r="B22" s="39"/>
      <c r="C22" s="39"/>
      <c r="D22" s="39"/>
      <c r="E22" s="39"/>
      <c r="F22" s="39"/>
      <c r="G22" s="39"/>
      <c r="H22" s="40" t="s">
        <v>219</v>
      </c>
      <c r="I22" s="40"/>
      <c r="J22" s="40"/>
      <c r="K22" s="179">
        <f>SUM(K6:K21)</f>
        <v>520000</v>
      </c>
      <c r="L22" s="41">
        <f>SUM(L6:L21)</f>
        <v>756</v>
      </c>
      <c r="M22" s="41">
        <f>SUM(M6:M21)</f>
        <v>418</v>
      </c>
      <c r="N22" s="41">
        <f>SUM(N6:N21)</f>
        <v>787</v>
      </c>
      <c r="O22" s="41">
        <f>SUM(O6:O21)</f>
        <v>155</v>
      </c>
      <c r="P22" s="41">
        <f>SUM(P6:P21)</f>
        <v>3</v>
      </c>
      <c r="Q22" s="41">
        <f>SUM(Q6:Q21)</f>
        <v>158</v>
      </c>
      <c r="R22" s="42">
        <f>IFERROR(Q22/N22,"-")</f>
        <v>0.2007623888183</v>
      </c>
      <c r="S22" s="76">
        <f>SUM(S6:S21)</f>
        <v>15</v>
      </c>
      <c r="T22" s="76">
        <f>SUM(T6:T21)</f>
        <v>30</v>
      </c>
      <c r="U22" s="42">
        <f>IFERROR(S22/Q22,"-")</f>
        <v>0.094936708860759</v>
      </c>
      <c r="V22" s="43">
        <f>IFERROR(K22/Q22,"-")</f>
        <v>3291.1392405063</v>
      </c>
      <c r="W22" s="44">
        <f>SUM(W6:W21)</f>
        <v>26</v>
      </c>
      <c r="X22" s="42">
        <f>IFERROR(W22/Q22,"-")</f>
        <v>0.16455696202532</v>
      </c>
      <c r="Y22" s="179">
        <f>SUM(Y6:Y21)</f>
        <v>2928000</v>
      </c>
      <c r="Z22" s="179">
        <f>IFERROR(Y22/Q22,"-")</f>
        <v>18531.64556962</v>
      </c>
      <c r="AA22" s="179">
        <f>IFERROR(Y22/W22,"-")</f>
        <v>112615.38461538</v>
      </c>
      <c r="AB22" s="179">
        <f>Y22-K22</f>
        <v>2408000</v>
      </c>
      <c r="AC22" s="45">
        <f>Y22/K22</f>
        <v>5.6307692307692</v>
      </c>
      <c r="AD22" s="58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  <c r="BR22" s="60"/>
      <c r="BS22" s="60"/>
      <c r="BT22" s="60"/>
      <c r="BU22" s="60"/>
      <c r="BV22" s="60"/>
      <c r="BW22" s="60"/>
      <c r="BX22" s="60"/>
      <c r="BY22" s="60"/>
      <c r="BZ22" s="60"/>
      <c r="CA22" s="60"/>
      <c r="CB22" s="60"/>
      <c r="CC22" s="60"/>
      <c r="CD22" s="60"/>
      <c r="CE22" s="60"/>
      <c r="CF22" s="60"/>
      <c r="CG22" s="60"/>
      <c r="CH22" s="60"/>
      <c r="CI22" s="60"/>
      <c r="CJ22" s="60"/>
      <c r="CK22" s="60"/>
      <c r="CL22" s="60"/>
      <c r="CM22" s="60"/>
      <c r="CN22" s="60"/>
      <c r="CO22" s="60"/>
      <c r="CP22" s="60"/>
      <c r="CQ22" s="60"/>
      <c r="CR22" s="60"/>
      <c r="CS22" s="60"/>
      <c r="CT2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9"/>
    <mergeCell ref="K6:K9"/>
    <mergeCell ref="V6:V9"/>
    <mergeCell ref="AB6:AB9"/>
    <mergeCell ref="AC6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220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1.2810810810811</v>
      </c>
      <c r="B6" s="184" t="s">
        <v>221</v>
      </c>
      <c r="C6" s="184" t="s">
        <v>188</v>
      </c>
      <c r="D6" s="184" t="s">
        <v>222</v>
      </c>
      <c r="E6" s="184" t="s">
        <v>223</v>
      </c>
      <c r="F6" s="184" t="s">
        <v>224</v>
      </c>
      <c r="G6" s="184" t="s">
        <v>61</v>
      </c>
      <c r="H6" s="87" t="s">
        <v>225</v>
      </c>
      <c r="I6" s="87" t="s">
        <v>226</v>
      </c>
      <c r="J6" s="87" t="s">
        <v>227</v>
      </c>
      <c r="K6" s="176">
        <v>185000</v>
      </c>
      <c r="L6" s="79">
        <v>34</v>
      </c>
      <c r="M6" s="79">
        <v>0</v>
      </c>
      <c r="N6" s="79">
        <v>327</v>
      </c>
      <c r="O6" s="88">
        <v>15</v>
      </c>
      <c r="P6" s="89">
        <v>0</v>
      </c>
      <c r="Q6" s="90">
        <f>O6+P6</f>
        <v>15</v>
      </c>
      <c r="R6" s="80">
        <f>IFERROR(Q6/N6,"-")</f>
        <v>0.045871559633028</v>
      </c>
      <c r="S6" s="79">
        <v>0</v>
      </c>
      <c r="T6" s="79">
        <v>4</v>
      </c>
      <c r="U6" s="80">
        <f>IFERROR(T6/(Q6),"-")</f>
        <v>0.26666666666667</v>
      </c>
      <c r="V6" s="81">
        <f>IFERROR(K6/SUM(Q6:Q7),"-")</f>
        <v>1039.3258426966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SUM(Y6:Y7)-SUM(K6:K7)</f>
        <v>52000</v>
      </c>
      <c r="AC6" s="83">
        <f>SUM(Y6:Y7)/SUM(K6:K7)</f>
        <v>1.2810810810811</v>
      </c>
      <c r="AD6" s="77"/>
      <c r="AE6" s="91">
        <v>1</v>
      </c>
      <c r="AF6" s="92">
        <f>IF(Q6=0,"",IF(AE6=0,"",(AE6/Q6)))</f>
        <v>0.066666666666667</v>
      </c>
      <c r="AG6" s="91"/>
      <c r="AH6" s="93">
        <f>IFERROR(AG6/AE6,"-")</f>
        <v>0</v>
      </c>
      <c r="AI6" s="94"/>
      <c r="AJ6" s="95">
        <f>IFERROR(AI6/AE6,"-")</f>
        <v>0</v>
      </c>
      <c r="AK6" s="96"/>
      <c r="AL6" s="96"/>
      <c r="AM6" s="96"/>
      <c r="AN6" s="97">
        <v>5</v>
      </c>
      <c r="AO6" s="98">
        <f>IF(Q6=0,"",IF(AN6=0,"",(AN6/Q6)))</f>
        <v>0.33333333333333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4</v>
      </c>
      <c r="BG6" s="110">
        <f>IF(Q6=0,"",IF(BF6=0,"",(BF6/Q6)))</f>
        <v>0.26666666666667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4</v>
      </c>
      <c r="BP6" s="117">
        <f>IF(Q6=0,"",IF(BO6=0,"",(BO6/Q6)))</f>
        <v>0.26666666666667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1</v>
      </c>
      <c r="BY6" s="124">
        <f>IF(Q6=0,"",IF(BX6=0,"",(BX6/Q6)))</f>
        <v>0.066666666666667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228</v>
      </c>
      <c r="C7" s="184" t="s">
        <v>188</v>
      </c>
      <c r="D7" s="184"/>
      <c r="E7" s="184"/>
      <c r="F7" s="184"/>
      <c r="G7" s="184" t="s">
        <v>73</v>
      </c>
      <c r="H7" s="87"/>
      <c r="I7" s="87"/>
      <c r="J7" s="87"/>
      <c r="K7" s="176"/>
      <c r="L7" s="79">
        <v>572</v>
      </c>
      <c r="M7" s="79">
        <v>383</v>
      </c>
      <c r="N7" s="79">
        <v>312</v>
      </c>
      <c r="O7" s="88">
        <v>163</v>
      </c>
      <c r="P7" s="89">
        <v>0</v>
      </c>
      <c r="Q7" s="90">
        <f>O7+P7</f>
        <v>163</v>
      </c>
      <c r="R7" s="80">
        <f>IFERROR(Q7/N7,"-")</f>
        <v>0.5224358974359</v>
      </c>
      <c r="S7" s="79">
        <v>7</v>
      </c>
      <c r="T7" s="79">
        <v>25</v>
      </c>
      <c r="U7" s="80">
        <f>IFERROR(T7/(Q7),"-")</f>
        <v>0.15337423312883</v>
      </c>
      <c r="V7" s="81"/>
      <c r="W7" s="82">
        <v>7</v>
      </c>
      <c r="X7" s="80">
        <f>IF(Q7=0,"-",W7/Q7)</f>
        <v>0.042944785276074</v>
      </c>
      <c r="Y7" s="181">
        <v>237000</v>
      </c>
      <c r="Z7" s="182">
        <f>IFERROR(Y7/Q7,"-")</f>
        <v>1453.9877300613</v>
      </c>
      <c r="AA7" s="182">
        <f>IFERROR(Y7/W7,"-")</f>
        <v>33857.142857143</v>
      </c>
      <c r="AB7" s="176"/>
      <c r="AC7" s="83"/>
      <c r="AD7" s="77"/>
      <c r="AE7" s="91">
        <v>1</v>
      </c>
      <c r="AF7" s="92">
        <f>IF(Q7=0,"",IF(AE7=0,"",(AE7/Q7)))</f>
        <v>0.0061349693251534</v>
      </c>
      <c r="AG7" s="91"/>
      <c r="AH7" s="93">
        <f>IFERROR(AG7/AE7,"-")</f>
        <v>0</v>
      </c>
      <c r="AI7" s="94"/>
      <c r="AJ7" s="95">
        <f>IFERROR(AI7/AE7,"-")</f>
        <v>0</v>
      </c>
      <c r="AK7" s="96"/>
      <c r="AL7" s="96"/>
      <c r="AM7" s="96"/>
      <c r="AN7" s="97">
        <v>44</v>
      </c>
      <c r="AO7" s="98">
        <f>IF(Q7=0,"",IF(AN7=0,"",(AN7/Q7)))</f>
        <v>0.26993865030675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22</v>
      </c>
      <c r="AX7" s="104">
        <f>IF(Q7=0,"",IF(AW7=0,"",(AW7/Q7)))</f>
        <v>0.13496932515337</v>
      </c>
      <c r="AY7" s="103">
        <v>2</v>
      </c>
      <c r="AZ7" s="105">
        <f>IFERROR(AY7/AW7,"-")</f>
        <v>0.090909090909091</v>
      </c>
      <c r="BA7" s="106">
        <v>44000</v>
      </c>
      <c r="BB7" s="107">
        <f>IFERROR(BA7/AW7,"-")</f>
        <v>2000</v>
      </c>
      <c r="BC7" s="108">
        <v>1</v>
      </c>
      <c r="BD7" s="108"/>
      <c r="BE7" s="108">
        <v>1</v>
      </c>
      <c r="BF7" s="109">
        <v>45</v>
      </c>
      <c r="BG7" s="110">
        <f>IF(Q7=0,"",IF(BF7=0,"",(BF7/Q7)))</f>
        <v>0.2760736196319</v>
      </c>
      <c r="BH7" s="109">
        <v>2</v>
      </c>
      <c r="BI7" s="111">
        <f>IFERROR(BH7/BF7,"-")</f>
        <v>0.044444444444444</v>
      </c>
      <c r="BJ7" s="112">
        <v>41000</v>
      </c>
      <c r="BK7" s="113">
        <f>IFERROR(BJ7/BF7,"-")</f>
        <v>911.11111111111</v>
      </c>
      <c r="BL7" s="114">
        <v>1</v>
      </c>
      <c r="BM7" s="114"/>
      <c r="BN7" s="114">
        <v>1</v>
      </c>
      <c r="BO7" s="116">
        <v>31</v>
      </c>
      <c r="BP7" s="117">
        <f>IF(Q7=0,"",IF(BO7=0,"",(BO7/Q7)))</f>
        <v>0.19018404907975</v>
      </c>
      <c r="BQ7" s="118">
        <v>2</v>
      </c>
      <c r="BR7" s="119">
        <f>IFERROR(BQ7/BO7,"-")</f>
        <v>0.064516129032258</v>
      </c>
      <c r="BS7" s="120">
        <v>32136</v>
      </c>
      <c r="BT7" s="121">
        <f>IFERROR(BS7/BO7,"-")</f>
        <v>1036.6451612903</v>
      </c>
      <c r="BU7" s="122"/>
      <c r="BV7" s="122"/>
      <c r="BW7" s="122">
        <v>2</v>
      </c>
      <c r="BX7" s="123">
        <v>19</v>
      </c>
      <c r="BY7" s="124">
        <f>IF(Q7=0,"",IF(BX7=0,"",(BX7/Q7)))</f>
        <v>0.11656441717791</v>
      </c>
      <c r="BZ7" s="125">
        <v>3</v>
      </c>
      <c r="CA7" s="126">
        <f>IFERROR(BZ7/BX7,"-")</f>
        <v>0.15789473684211</v>
      </c>
      <c r="CB7" s="127">
        <v>141000</v>
      </c>
      <c r="CC7" s="128">
        <f>IFERROR(CB7/BX7,"-")</f>
        <v>7421.0526315789</v>
      </c>
      <c r="CD7" s="129"/>
      <c r="CE7" s="129"/>
      <c r="CF7" s="129">
        <v>3</v>
      </c>
      <c r="CG7" s="130">
        <v>1</v>
      </c>
      <c r="CH7" s="131">
        <f>IF(Q7=0,"",IF(CG7=0,"",(CG7/Q7)))</f>
        <v>0.0061349693251534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7</v>
      </c>
      <c r="CQ7" s="138">
        <v>237000</v>
      </c>
      <c r="CR7" s="138">
        <v>118000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17.016</v>
      </c>
      <c r="B8" s="184" t="s">
        <v>229</v>
      </c>
      <c r="C8" s="184" t="s">
        <v>188</v>
      </c>
      <c r="D8" s="184" t="s">
        <v>230</v>
      </c>
      <c r="E8" s="184" t="s">
        <v>231</v>
      </c>
      <c r="F8" s="184" t="s">
        <v>232</v>
      </c>
      <c r="G8" s="184" t="s">
        <v>61</v>
      </c>
      <c r="H8" s="87" t="s">
        <v>233</v>
      </c>
      <c r="I8" s="87" t="s">
        <v>234</v>
      </c>
      <c r="J8" s="87" t="s">
        <v>214</v>
      </c>
      <c r="K8" s="176">
        <v>125000</v>
      </c>
      <c r="L8" s="79">
        <v>41</v>
      </c>
      <c r="M8" s="79">
        <v>0</v>
      </c>
      <c r="N8" s="79">
        <v>263</v>
      </c>
      <c r="O8" s="88">
        <v>16</v>
      </c>
      <c r="P8" s="89">
        <v>0</v>
      </c>
      <c r="Q8" s="90">
        <f>O8+P8</f>
        <v>16</v>
      </c>
      <c r="R8" s="80">
        <f>IFERROR(Q8/N8,"-")</f>
        <v>0.060836501901141</v>
      </c>
      <c r="S8" s="79">
        <v>1</v>
      </c>
      <c r="T8" s="79">
        <v>6</v>
      </c>
      <c r="U8" s="80">
        <f>IFERROR(T8/(Q8),"-")</f>
        <v>0.375</v>
      </c>
      <c r="V8" s="81">
        <f>IFERROR(K8/SUM(Q8:Q9),"-")</f>
        <v>576.03686635945</v>
      </c>
      <c r="W8" s="82">
        <v>2</v>
      </c>
      <c r="X8" s="80">
        <f>IF(Q8=0,"-",W8/Q8)</f>
        <v>0.125</v>
      </c>
      <c r="Y8" s="181">
        <v>345000</v>
      </c>
      <c r="Z8" s="182">
        <f>IFERROR(Y8/Q8,"-")</f>
        <v>21562.5</v>
      </c>
      <c r="AA8" s="182">
        <f>IFERROR(Y8/W8,"-")</f>
        <v>172500</v>
      </c>
      <c r="AB8" s="176">
        <f>SUM(Y8:Y9)-SUM(K8:K9)</f>
        <v>2002000</v>
      </c>
      <c r="AC8" s="83">
        <f>SUM(Y8:Y9)/SUM(K8:K9)</f>
        <v>17.016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>
        <v>7</v>
      </c>
      <c r="AO8" s="98">
        <f>IF(Q8=0,"",IF(AN8=0,"",(AN8/Q8)))</f>
        <v>0.4375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>
        <v>1</v>
      </c>
      <c r="AX8" s="104">
        <f>IF(Q8=0,"",IF(AW8=0,"",(AW8/Q8)))</f>
        <v>0.0625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>
        <v>2</v>
      </c>
      <c r="BG8" s="110">
        <f>IF(Q8=0,"",IF(BF8=0,"",(BF8/Q8)))</f>
        <v>0.125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3</v>
      </c>
      <c r="BP8" s="117">
        <f>IF(Q8=0,"",IF(BO8=0,"",(BO8/Q8)))</f>
        <v>0.1875</v>
      </c>
      <c r="BQ8" s="118">
        <v>1</v>
      </c>
      <c r="BR8" s="119">
        <f>IFERROR(BQ8/BO8,"-")</f>
        <v>0.33333333333333</v>
      </c>
      <c r="BS8" s="120">
        <v>12000</v>
      </c>
      <c r="BT8" s="121">
        <f>IFERROR(BS8/BO8,"-")</f>
        <v>4000</v>
      </c>
      <c r="BU8" s="122"/>
      <c r="BV8" s="122"/>
      <c r="BW8" s="122">
        <v>1</v>
      </c>
      <c r="BX8" s="123">
        <v>3</v>
      </c>
      <c r="BY8" s="124">
        <f>IF(Q8=0,"",IF(BX8=0,"",(BX8/Q8)))</f>
        <v>0.1875</v>
      </c>
      <c r="BZ8" s="125">
        <v>1</v>
      </c>
      <c r="CA8" s="126">
        <f>IFERROR(BZ8/BX8,"-")</f>
        <v>0.33333333333333</v>
      </c>
      <c r="CB8" s="127">
        <v>333000</v>
      </c>
      <c r="CC8" s="128">
        <f>IFERROR(CB8/BX8,"-")</f>
        <v>111000</v>
      </c>
      <c r="CD8" s="129"/>
      <c r="CE8" s="129"/>
      <c r="CF8" s="129">
        <v>1</v>
      </c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2</v>
      </c>
      <c r="CQ8" s="138">
        <v>345000</v>
      </c>
      <c r="CR8" s="138">
        <v>333000</v>
      </c>
      <c r="CS8" s="138"/>
      <c r="CT8" s="139" t="str">
        <f>IF(AND(CR8=0,CS8=0),"",IF(AND(CR8&lt;=100000,CS8&lt;=100000),"",IF(CR8/CQ8&gt;0.7,"男高",IF(CS8/CQ8&gt;0.7,"女高",""))))</f>
        <v>男高</v>
      </c>
    </row>
    <row r="9" spans="1:99">
      <c r="A9" s="78"/>
      <c r="B9" s="184" t="s">
        <v>235</v>
      </c>
      <c r="C9" s="184" t="s">
        <v>188</v>
      </c>
      <c r="D9" s="184"/>
      <c r="E9" s="184"/>
      <c r="F9" s="184"/>
      <c r="G9" s="184" t="s">
        <v>73</v>
      </c>
      <c r="H9" s="87"/>
      <c r="I9" s="87"/>
      <c r="J9" s="87"/>
      <c r="K9" s="176"/>
      <c r="L9" s="79">
        <v>612</v>
      </c>
      <c r="M9" s="79">
        <v>433</v>
      </c>
      <c r="N9" s="79">
        <v>406</v>
      </c>
      <c r="O9" s="88">
        <v>195</v>
      </c>
      <c r="P9" s="89">
        <v>6</v>
      </c>
      <c r="Q9" s="90">
        <f>O9+P9</f>
        <v>201</v>
      </c>
      <c r="R9" s="80">
        <f>IFERROR(Q9/N9,"-")</f>
        <v>0.49507389162562</v>
      </c>
      <c r="S9" s="79">
        <v>12</v>
      </c>
      <c r="T9" s="79">
        <v>31</v>
      </c>
      <c r="U9" s="80">
        <f>IFERROR(T9/(Q9),"-")</f>
        <v>0.15422885572139</v>
      </c>
      <c r="V9" s="81"/>
      <c r="W9" s="82">
        <v>4</v>
      </c>
      <c r="X9" s="80">
        <f>IF(Q9=0,"-",W9/Q9)</f>
        <v>0.019900497512438</v>
      </c>
      <c r="Y9" s="181">
        <v>1782000</v>
      </c>
      <c r="Z9" s="182">
        <f>IFERROR(Y9/Q9,"-")</f>
        <v>8865.671641791</v>
      </c>
      <c r="AA9" s="182">
        <f>IFERROR(Y9/W9,"-")</f>
        <v>445500</v>
      </c>
      <c r="AB9" s="176"/>
      <c r="AC9" s="83"/>
      <c r="AD9" s="77"/>
      <c r="AE9" s="91">
        <v>3</v>
      </c>
      <c r="AF9" s="92">
        <f>IF(Q9=0,"",IF(AE9=0,"",(AE9/Q9)))</f>
        <v>0.014925373134328</v>
      </c>
      <c r="AG9" s="91"/>
      <c r="AH9" s="93">
        <f>IFERROR(AG9/AE9,"-")</f>
        <v>0</v>
      </c>
      <c r="AI9" s="94"/>
      <c r="AJ9" s="95">
        <f>IFERROR(AI9/AE9,"-")</f>
        <v>0</v>
      </c>
      <c r="AK9" s="96"/>
      <c r="AL9" s="96"/>
      <c r="AM9" s="96"/>
      <c r="AN9" s="97">
        <v>63</v>
      </c>
      <c r="AO9" s="98">
        <f>IF(Q9=0,"",IF(AN9=0,"",(AN9/Q9)))</f>
        <v>0.3134328358209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>
        <v>26</v>
      </c>
      <c r="AX9" s="104">
        <f>IF(Q9=0,"",IF(AW9=0,"",(AW9/Q9)))</f>
        <v>0.12935323383085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>
        <v>43</v>
      </c>
      <c r="BG9" s="110">
        <f>IF(Q9=0,"",IF(BF9=0,"",(BF9/Q9)))</f>
        <v>0.21393034825871</v>
      </c>
      <c r="BH9" s="109">
        <v>3</v>
      </c>
      <c r="BI9" s="111">
        <f>IFERROR(BH9/BF9,"-")</f>
        <v>0.069767441860465</v>
      </c>
      <c r="BJ9" s="112">
        <v>76000</v>
      </c>
      <c r="BK9" s="113">
        <f>IFERROR(BJ9/BF9,"-")</f>
        <v>1767.4418604651</v>
      </c>
      <c r="BL9" s="114">
        <v>1</v>
      </c>
      <c r="BM9" s="114"/>
      <c r="BN9" s="114">
        <v>2</v>
      </c>
      <c r="BO9" s="116">
        <v>38</v>
      </c>
      <c r="BP9" s="117">
        <f>IF(Q9=0,"",IF(BO9=0,"",(BO9/Q9)))</f>
        <v>0.18905472636816</v>
      </c>
      <c r="BQ9" s="118">
        <v>3</v>
      </c>
      <c r="BR9" s="119">
        <f>IFERROR(BQ9/BO9,"-")</f>
        <v>0.078947368421053</v>
      </c>
      <c r="BS9" s="120">
        <v>523000</v>
      </c>
      <c r="BT9" s="121">
        <f>IFERROR(BS9/BO9,"-")</f>
        <v>13763.157894737</v>
      </c>
      <c r="BU9" s="122">
        <v>1</v>
      </c>
      <c r="BV9" s="122"/>
      <c r="BW9" s="122">
        <v>2</v>
      </c>
      <c r="BX9" s="123">
        <v>24</v>
      </c>
      <c r="BY9" s="124">
        <f>IF(Q9=0,"",IF(BX9=0,"",(BX9/Q9)))</f>
        <v>0.11940298507463</v>
      </c>
      <c r="BZ9" s="125">
        <v>3</v>
      </c>
      <c r="CA9" s="126">
        <f>IFERROR(BZ9/BX9,"-")</f>
        <v>0.125</v>
      </c>
      <c r="CB9" s="127">
        <v>1324000</v>
      </c>
      <c r="CC9" s="128">
        <f>IFERROR(CB9/BX9,"-")</f>
        <v>55166.666666667</v>
      </c>
      <c r="CD9" s="129">
        <v>1</v>
      </c>
      <c r="CE9" s="129"/>
      <c r="CF9" s="129">
        <v>2</v>
      </c>
      <c r="CG9" s="130">
        <v>4</v>
      </c>
      <c r="CH9" s="131">
        <f>IF(Q9=0,"",IF(CG9=0,"",(CG9/Q9)))</f>
        <v>0.019900497512438</v>
      </c>
      <c r="CI9" s="132"/>
      <c r="CJ9" s="133">
        <f>IFERROR(CI9/CG9,"-")</f>
        <v>0</v>
      </c>
      <c r="CK9" s="134"/>
      <c r="CL9" s="135">
        <f>IFERROR(CK9/CG9,"-")</f>
        <v>0</v>
      </c>
      <c r="CM9" s="136"/>
      <c r="CN9" s="136"/>
      <c r="CO9" s="136"/>
      <c r="CP9" s="137">
        <v>4</v>
      </c>
      <c r="CQ9" s="138">
        <v>1782000</v>
      </c>
      <c r="CR9" s="138">
        <v>790000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30"/>
      <c r="B10" s="84"/>
      <c r="C10" s="84"/>
      <c r="D10" s="85"/>
      <c r="E10" s="85"/>
      <c r="F10" s="85"/>
      <c r="G10" s="86"/>
      <c r="H10" s="87"/>
      <c r="I10" s="87"/>
      <c r="J10" s="87"/>
      <c r="K10" s="177"/>
      <c r="L10" s="34"/>
      <c r="M10" s="34"/>
      <c r="N10" s="31"/>
      <c r="O10" s="23"/>
      <c r="P10" s="23"/>
      <c r="Q10" s="23"/>
      <c r="R10" s="32"/>
      <c r="S10" s="32"/>
      <c r="T10" s="23"/>
      <c r="U10" s="32"/>
      <c r="V10" s="25"/>
      <c r="W10" s="25"/>
      <c r="X10" s="25"/>
      <c r="Y10" s="183"/>
      <c r="Z10" s="183"/>
      <c r="AA10" s="183"/>
      <c r="AB10" s="183"/>
      <c r="AC10" s="33"/>
      <c r="AD10" s="57"/>
      <c r="AE10" s="61"/>
      <c r="AF10" s="62"/>
      <c r="AG10" s="61"/>
      <c r="AH10" s="65"/>
      <c r="AI10" s="66"/>
      <c r="AJ10" s="67"/>
      <c r="AK10" s="68"/>
      <c r="AL10" s="68"/>
      <c r="AM10" s="68"/>
      <c r="AN10" s="61"/>
      <c r="AO10" s="62"/>
      <c r="AP10" s="61"/>
      <c r="AQ10" s="65"/>
      <c r="AR10" s="66"/>
      <c r="AS10" s="67"/>
      <c r="AT10" s="68"/>
      <c r="AU10" s="68"/>
      <c r="AV10" s="68"/>
      <c r="AW10" s="61"/>
      <c r="AX10" s="62"/>
      <c r="AY10" s="61"/>
      <c r="AZ10" s="65"/>
      <c r="BA10" s="66"/>
      <c r="BB10" s="67"/>
      <c r="BC10" s="68"/>
      <c r="BD10" s="68"/>
      <c r="BE10" s="68"/>
      <c r="BF10" s="61"/>
      <c r="BG10" s="62"/>
      <c r="BH10" s="61"/>
      <c r="BI10" s="65"/>
      <c r="BJ10" s="66"/>
      <c r="BK10" s="67"/>
      <c r="BL10" s="68"/>
      <c r="BM10" s="68"/>
      <c r="BN10" s="68"/>
      <c r="BO10" s="63"/>
      <c r="BP10" s="64"/>
      <c r="BQ10" s="61"/>
      <c r="BR10" s="65"/>
      <c r="BS10" s="66"/>
      <c r="BT10" s="67"/>
      <c r="BU10" s="68"/>
      <c r="BV10" s="68"/>
      <c r="BW10" s="68"/>
      <c r="BX10" s="63"/>
      <c r="BY10" s="64"/>
      <c r="BZ10" s="61"/>
      <c r="CA10" s="65"/>
      <c r="CB10" s="66"/>
      <c r="CC10" s="67"/>
      <c r="CD10" s="68"/>
      <c r="CE10" s="68"/>
      <c r="CF10" s="68"/>
      <c r="CG10" s="63"/>
      <c r="CH10" s="64"/>
      <c r="CI10" s="61"/>
      <c r="CJ10" s="65"/>
      <c r="CK10" s="66"/>
      <c r="CL10" s="67"/>
      <c r="CM10" s="68"/>
      <c r="CN10" s="68"/>
      <c r="CO10" s="68"/>
      <c r="CP10" s="69"/>
      <c r="CQ10" s="66"/>
      <c r="CR10" s="66"/>
      <c r="CS10" s="66"/>
      <c r="CT10" s="70"/>
    </row>
    <row r="11" spans="1:99">
      <c r="A11" s="30"/>
      <c r="B11" s="37"/>
      <c r="C11" s="37"/>
      <c r="D11" s="21"/>
      <c r="E11" s="21"/>
      <c r="F11" s="21"/>
      <c r="G11" s="22"/>
      <c r="H11" s="36"/>
      <c r="I11" s="36"/>
      <c r="J11" s="73"/>
      <c r="K11" s="178"/>
      <c r="L11" s="34"/>
      <c r="M11" s="34"/>
      <c r="N11" s="31"/>
      <c r="O11" s="23"/>
      <c r="P11" s="23"/>
      <c r="Q11" s="23"/>
      <c r="R11" s="32"/>
      <c r="S11" s="32"/>
      <c r="T11" s="23"/>
      <c r="U11" s="32"/>
      <c r="V11" s="25"/>
      <c r="W11" s="25"/>
      <c r="X11" s="25"/>
      <c r="Y11" s="183"/>
      <c r="Z11" s="183"/>
      <c r="AA11" s="183"/>
      <c r="AB11" s="183"/>
      <c r="AC11" s="33"/>
      <c r="AD11" s="59"/>
      <c r="AE11" s="61"/>
      <c r="AF11" s="62"/>
      <c r="AG11" s="61"/>
      <c r="AH11" s="65"/>
      <c r="AI11" s="66"/>
      <c r="AJ11" s="67"/>
      <c r="AK11" s="68"/>
      <c r="AL11" s="68"/>
      <c r="AM11" s="68"/>
      <c r="AN11" s="61"/>
      <c r="AO11" s="62"/>
      <c r="AP11" s="61"/>
      <c r="AQ11" s="65"/>
      <c r="AR11" s="66"/>
      <c r="AS11" s="67"/>
      <c r="AT11" s="68"/>
      <c r="AU11" s="68"/>
      <c r="AV11" s="68"/>
      <c r="AW11" s="61"/>
      <c r="AX11" s="62"/>
      <c r="AY11" s="61"/>
      <c r="AZ11" s="65"/>
      <c r="BA11" s="66"/>
      <c r="BB11" s="67"/>
      <c r="BC11" s="68"/>
      <c r="BD11" s="68"/>
      <c r="BE11" s="68"/>
      <c r="BF11" s="61"/>
      <c r="BG11" s="62"/>
      <c r="BH11" s="61"/>
      <c r="BI11" s="65"/>
      <c r="BJ11" s="66"/>
      <c r="BK11" s="67"/>
      <c r="BL11" s="68"/>
      <c r="BM11" s="68"/>
      <c r="BN11" s="68"/>
      <c r="BO11" s="63"/>
      <c r="BP11" s="64"/>
      <c r="BQ11" s="61"/>
      <c r="BR11" s="65"/>
      <c r="BS11" s="66"/>
      <c r="BT11" s="67"/>
      <c r="BU11" s="68"/>
      <c r="BV11" s="68"/>
      <c r="BW11" s="68"/>
      <c r="BX11" s="63"/>
      <c r="BY11" s="64"/>
      <c r="BZ11" s="61"/>
      <c r="CA11" s="65"/>
      <c r="CB11" s="66"/>
      <c r="CC11" s="67"/>
      <c r="CD11" s="68"/>
      <c r="CE11" s="68"/>
      <c r="CF11" s="68"/>
      <c r="CG11" s="63"/>
      <c r="CH11" s="64"/>
      <c r="CI11" s="61"/>
      <c r="CJ11" s="65"/>
      <c r="CK11" s="66"/>
      <c r="CL11" s="67"/>
      <c r="CM11" s="68"/>
      <c r="CN11" s="68"/>
      <c r="CO11" s="68"/>
      <c r="CP11" s="69"/>
      <c r="CQ11" s="66"/>
      <c r="CR11" s="66"/>
      <c r="CS11" s="66"/>
      <c r="CT11" s="70"/>
    </row>
    <row r="12" spans="1:99">
      <c r="A12" s="19">
        <f>AC12</f>
        <v>7.6258064516129</v>
      </c>
      <c r="B12" s="39"/>
      <c r="C12" s="39"/>
      <c r="D12" s="39"/>
      <c r="E12" s="39"/>
      <c r="F12" s="39"/>
      <c r="G12" s="39"/>
      <c r="H12" s="40" t="s">
        <v>236</v>
      </c>
      <c r="I12" s="40"/>
      <c r="J12" s="40"/>
      <c r="K12" s="179">
        <f>SUM(K6:K11)</f>
        <v>310000</v>
      </c>
      <c r="L12" s="41">
        <f>SUM(L6:L11)</f>
        <v>1259</v>
      </c>
      <c r="M12" s="41">
        <f>SUM(M6:M11)</f>
        <v>816</v>
      </c>
      <c r="N12" s="41">
        <f>SUM(N6:N11)</f>
        <v>1308</v>
      </c>
      <c r="O12" s="41">
        <f>SUM(O6:O11)</f>
        <v>389</v>
      </c>
      <c r="P12" s="41">
        <f>SUM(P6:P11)</f>
        <v>6</v>
      </c>
      <c r="Q12" s="41">
        <f>SUM(Q6:Q11)</f>
        <v>395</v>
      </c>
      <c r="R12" s="42">
        <f>IFERROR(Q12/N12,"-")</f>
        <v>0.3019877675841</v>
      </c>
      <c r="S12" s="76">
        <f>SUM(S6:S11)</f>
        <v>20</v>
      </c>
      <c r="T12" s="76">
        <f>SUM(T6:T11)</f>
        <v>66</v>
      </c>
      <c r="U12" s="42">
        <f>IFERROR(S12/Q12,"-")</f>
        <v>0.050632911392405</v>
      </c>
      <c r="V12" s="43">
        <f>IFERROR(K12/Q12,"-")</f>
        <v>784.81012658228</v>
      </c>
      <c r="W12" s="44">
        <f>SUM(W6:W11)</f>
        <v>13</v>
      </c>
      <c r="X12" s="42">
        <f>IFERROR(W12/Q12,"-")</f>
        <v>0.032911392405063</v>
      </c>
      <c r="Y12" s="179">
        <f>SUM(Y6:Y11)</f>
        <v>2364000</v>
      </c>
      <c r="Z12" s="179">
        <f>IFERROR(Y12/Q12,"-")</f>
        <v>5984.8101265823</v>
      </c>
      <c r="AA12" s="179">
        <f>IFERROR(Y12/W12,"-")</f>
        <v>181846.15384615</v>
      </c>
      <c r="AB12" s="179">
        <f>Y12-K12</f>
        <v>2054000</v>
      </c>
      <c r="AC12" s="45">
        <f>Y12/K12</f>
        <v>7.6258064516129</v>
      </c>
      <c r="AD12" s="58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1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30.625" customWidth="true" style="72"/>
    <col min="5" max="5" width="8.25" customWidth="true" style="72"/>
    <col min="6" max="6" width="33.5" customWidth="true" style="72"/>
    <col min="7" max="7" width="12.25" customWidth="true" style="72"/>
    <col min="8" max="8" width="10.875" customWidth="true" style="72"/>
    <col min="9" max="9" width="10.875" customWidth="true" style="72"/>
    <col min="10" max="10" width="10.875" customWidth="true" style="72"/>
    <col min="11" max="11" width="10.375" customWidth="true" style="72"/>
    <col min="12" max="12" width="10.375" customWidth="true" style="72"/>
    <col min="13" max="13" width="10.375" customWidth="true" style="72"/>
    <col min="14" max="14" width="10.375" customWidth="true" style="72"/>
    <col min="15" max="15" width="7.375" customWidth="true" style="72"/>
    <col min="16" max="16" width="9" customWidth="true" style="72"/>
    <col min="17" max="17" width="9" customWidth="true" style="72"/>
    <col min="18" max="18" width="6.75" customWidth="true" style="72"/>
    <col min="19" max="19" width="7.875" customWidth="true" style="72"/>
    <col min="20" max="20" width="10" customWidth="true" style="72"/>
    <col min="21" max="21" width="9" customWidth="true" style="72"/>
    <col min="22" max="22" width="9" customWidth="true" style="72"/>
    <col min="23" max="23" width="12.375" customWidth="true" style="72"/>
    <col min="24" max="24" width="9" customWidth="true" style="72"/>
    <col min="25" max="25" width="9" customWidth="true" style="72"/>
    <col min="26" max="26" width="9" customWidth="true" style="72"/>
    <col min="27" max="27" width="9" customWidth="true" style="72"/>
    <col min="28" max="28" width="9" customWidth="true" style="72"/>
    <col min="29" max="29" width="9" customWidth="true" style="72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</cols>
  <sheetData>
    <row r="2" spans="1:95" customHeight="1" ht="13.5">
      <c r="A2" s="24" t="s">
        <v>0</v>
      </c>
      <c r="B2" s="27" t="s">
        <v>1</v>
      </c>
      <c r="C2" s="27"/>
      <c r="F2" s="75"/>
      <c r="G2" s="75"/>
      <c r="H2" s="75"/>
      <c r="I2" s="75"/>
      <c r="J2" s="75"/>
      <c r="K2" s="55"/>
      <c r="L2" s="55" t="s">
        <v>2</v>
      </c>
      <c r="M2" s="55"/>
      <c r="N2" s="55"/>
      <c r="O2" s="55" t="s">
        <v>3</v>
      </c>
      <c r="P2" s="55"/>
      <c r="Q2" s="55"/>
      <c r="R2" s="55"/>
      <c r="S2" s="55"/>
      <c r="T2" s="55"/>
      <c r="U2" s="55"/>
      <c r="V2" s="55"/>
      <c r="W2" s="55"/>
      <c r="X2" s="55"/>
      <c r="Y2" s="55"/>
      <c r="Z2" s="151" t="s">
        <v>4</v>
      </c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2" t="s">
        <v>5</v>
      </c>
      <c r="CL2" s="154" t="s">
        <v>6</v>
      </c>
      <c r="CM2" s="142" t="s">
        <v>7</v>
      </c>
      <c r="CN2" s="143"/>
      <c r="CO2" s="144"/>
    </row>
    <row r="3" spans="1:95" customHeight="1" ht="14.25">
      <c r="A3" s="27" t="s">
        <v>237</v>
      </c>
      <c r="B3" s="38"/>
      <c r="C3" s="38"/>
      <c r="D3" s="38"/>
      <c r="E3" s="38"/>
      <c r="F3" s="71"/>
      <c r="G3" s="55"/>
      <c r="H3" s="55"/>
      <c r="I3" s="140" t="s">
        <v>9</v>
      </c>
      <c r="J3" s="141"/>
      <c r="K3" s="27"/>
      <c r="L3" s="27"/>
      <c r="M3" s="27"/>
      <c r="N3" s="27"/>
      <c r="O3" s="27"/>
      <c r="P3" s="27"/>
      <c r="Q3" s="27"/>
      <c r="R3" s="27"/>
      <c r="S3" s="27"/>
      <c r="T3" s="27"/>
      <c r="U3" s="55"/>
      <c r="V3" s="55"/>
      <c r="W3" s="55"/>
      <c r="X3" s="55"/>
      <c r="Y3" s="55"/>
      <c r="Z3" s="145" t="s">
        <v>10</v>
      </c>
      <c r="AA3" s="146"/>
      <c r="AB3" s="146"/>
      <c r="AC3" s="146"/>
      <c r="AD3" s="146"/>
      <c r="AE3" s="146"/>
      <c r="AF3" s="146"/>
      <c r="AG3" s="146"/>
      <c r="AH3" s="146"/>
      <c r="AI3" s="157" t="s">
        <v>11</v>
      </c>
      <c r="AJ3" s="158"/>
      <c r="AK3" s="158"/>
      <c r="AL3" s="158"/>
      <c r="AM3" s="158"/>
      <c r="AN3" s="158"/>
      <c r="AO3" s="158"/>
      <c r="AP3" s="158"/>
      <c r="AQ3" s="159"/>
      <c r="AR3" s="160" t="s">
        <v>12</v>
      </c>
      <c r="AS3" s="161"/>
      <c r="AT3" s="161"/>
      <c r="AU3" s="161"/>
      <c r="AV3" s="161"/>
      <c r="AW3" s="161"/>
      <c r="AX3" s="161"/>
      <c r="AY3" s="161"/>
      <c r="AZ3" s="162"/>
      <c r="BA3" s="163" t="s">
        <v>13</v>
      </c>
      <c r="BB3" s="164"/>
      <c r="BC3" s="164"/>
      <c r="BD3" s="164"/>
      <c r="BE3" s="164"/>
      <c r="BF3" s="164"/>
      <c r="BG3" s="164"/>
      <c r="BH3" s="164"/>
      <c r="BI3" s="165"/>
      <c r="BJ3" s="166" t="s">
        <v>14</v>
      </c>
      <c r="BK3" s="167"/>
      <c r="BL3" s="167"/>
      <c r="BM3" s="167"/>
      <c r="BN3" s="167"/>
      <c r="BO3" s="167"/>
      <c r="BP3" s="167"/>
      <c r="BQ3" s="167"/>
      <c r="BR3" s="168"/>
      <c r="BS3" s="169" t="s">
        <v>15</v>
      </c>
      <c r="BT3" s="170"/>
      <c r="BU3" s="170"/>
      <c r="BV3" s="170"/>
      <c r="BW3" s="170"/>
      <c r="BX3" s="170"/>
      <c r="BY3" s="170"/>
      <c r="BZ3" s="170"/>
      <c r="CA3" s="171"/>
      <c r="CB3" s="172" t="s">
        <v>16</v>
      </c>
      <c r="CC3" s="173"/>
      <c r="CD3" s="173"/>
      <c r="CE3" s="173"/>
      <c r="CF3" s="173"/>
      <c r="CG3" s="173"/>
      <c r="CH3" s="173"/>
      <c r="CI3" s="173"/>
      <c r="CJ3" s="174"/>
      <c r="CK3" s="152"/>
      <c r="CL3" s="155"/>
      <c r="CM3" s="147" t="s">
        <v>17</v>
      </c>
      <c r="CN3" s="148"/>
      <c r="CO3" s="149" t="s">
        <v>18</v>
      </c>
    </row>
    <row r="4" spans="1:95">
      <c r="A4" s="26"/>
      <c r="B4" s="7" t="s">
        <v>19</v>
      </c>
      <c r="C4" s="7" t="s">
        <v>20</v>
      </c>
      <c r="D4" s="7" t="s">
        <v>238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6"/>
      <c r="Z4" s="46" t="s">
        <v>47</v>
      </c>
      <c r="AA4" s="46" t="s">
        <v>48</v>
      </c>
      <c r="AB4" s="46" t="s">
        <v>49</v>
      </c>
      <c r="AC4" s="46" t="s">
        <v>41</v>
      </c>
      <c r="AD4" s="46" t="s">
        <v>50</v>
      </c>
      <c r="AE4" s="46" t="s">
        <v>51</v>
      </c>
      <c r="AF4" s="46" t="s">
        <v>52</v>
      </c>
      <c r="AG4" s="46" t="s">
        <v>53</v>
      </c>
      <c r="AH4" s="46" t="s">
        <v>54</v>
      </c>
      <c r="AI4" s="47" t="s">
        <v>47</v>
      </c>
      <c r="AJ4" s="47" t="s">
        <v>48</v>
      </c>
      <c r="AK4" s="47" t="s">
        <v>49</v>
      </c>
      <c r="AL4" s="47" t="s">
        <v>41</v>
      </c>
      <c r="AM4" s="47" t="s">
        <v>50</v>
      </c>
      <c r="AN4" s="47" t="s">
        <v>51</v>
      </c>
      <c r="AO4" s="47" t="s">
        <v>52</v>
      </c>
      <c r="AP4" s="47" t="s">
        <v>53</v>
      </c>
      <c r="AQ4" s="47" t="s">
        <v>54</v>
      </c>
      <c r="AR4" s="48" t="s">
        <v>47</v>
      </c>
      <c r="AS4" s="48" t="s">
        <v>48</v>
      </c>
      <c r="AT4" s="48" t="s">
        <v>49</v>
      </c>
      <c r="AU4" s="48" t="s">
        <v>41</v>
      </c>
      <c r="AV4" s="48" t="s">
        <v>50</v>
      </c>
      <c r="AW4" s="48" t="s">
        <v>51</v>
      </c>
      <c r="AX4" s="48" t="s">
        <v>52</v>
      </c>
      <c r="AY4" s="48" t="s">
        <v>53</v>
      </c>
      <c r="AZ4" s="48" t="s">
        <v>54</v>
      </c>
      <c r="BA4" s="49" t="s">
        <v>47</v>
      </c>
      <c r="BB4" s="49" t="s">
        <v>48</v>
      </c>
      <c r="BC4" s="49" t="s">
        <v>49</v>
      </c>
      <c r="BD4" s="49" t="s">
        <v>41</v>
      </c>
      <c r="BE4" s="49" t="s">
        <v>50</v>
      </c>
      <c r="BF4" s="49" t="s">
        <v>51</v>
      </c>
      <c r="BG4" s="49" t="s">
        <v>52</v>
      </c>
      <c r="BH4" s="49" t="s">
        <v>53</v>
      </c>
      <c r="BI4" s="49" t="s">
        <v>54</v>
      </c>
      <c r="BJ4" s="115" t="s">
        <v>47</v>
      </c>
      <c r="BK4" s="115" t="s">
        <v>48</v>
      </c>
      <c r="BL4" s="115" t="s">
        <v>49</v>
      </c>
      <c r="BM4" s="115" t="s">
        <v>41</v>
      </c>
      <c r="BN4" s="115" t="s">
        <v>50</v>
      </c>
      <c r="BO4" s="115" t="s">
        <v>51</v>
      </c>
      <c r="BP4" s="115" t="s">
        <v>52</v>
      </c>
      <c r="BQ4" s="115" t="s">
        <v>53</v>
      </c>
      <c r="BR4" s="115" t="s">
        <v>54</v>
      </c>
      <c r="BS4" s="50" t="s">
        <v>47</v>
      </c>
      <c r="BT4" s="50" t="s">
        <v>48</v>
      </c>
      <c r="BU4" s="50" t="s">
        <v>49</v>
      </c>
      <c r="BV4" s="50" t="s">
        <v>41</v>
      </c>
      <c r="BW4" s="50" t="s">
        <v>50</v>
      </c>
      <c r="BX4" s="50" t="s">
        <v>51</v>
      </c>
      <c r="BY4" s="50" t="s">
        <v>52</v>
      </c>
      <c r="BZ4" s="50" t="s">
        <v>53</v>
      </c>
      <c r="CA4" s="50" t="s">
        <v>54</v>
      </c>
      <c r="CB4" s="51" t="s">
        <v>47</v>
      </c>
      <c r="CC4" s="51" t="s">
        <v>48</v>
      </c>
      <c r="CD4" s="51" t="s">
        <v>49</v>
      </c>
      <c r="CE4" s="51" t="s">
        <v>41</v>
      </c>
      <c r="CF4" s="51" t="s">
        <v>50</v>
      </c>
      <c r="CG4" s="51" t="s">
        <v>51</v>
      </c>
      <c r="CH4" s="51" t="s">
        <v>52</v>
      </c>
      <c r="CI4" s="51" t="s">
        <v>53</v>
      </c>
      <c r="CJ4" s="51" t="s">
        <v>54</v>
      </c>
      <c r="CK4" s="153"/>
      <c r="CL4" s="156"/>
      <c r="CM4" s="52" t="s">
        <v>55</v>
      </c>
      <c r="CN4" s="52" t="s">
        <v>56</v>
      </c>
      <c r="CO4" s="150"/>
    </row>
    <row r="5" spans="1:95">
      <c r="A5" s="19"/>
      <c r="B5" s="28"/>
      <c r="C5" s="28"/>
      <c r="D5" s="26"/>
      <c r="E5" s="26"/>
      <c r="F5" s="26"/>
      <c r="G5" s="35"/>
      <c r="H5" s="175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0"/>
      <c r="U5" s="180"/>
      <c r="V5" s="180"/>
      <c r="W5" s="180"/>
      <c r="X5" s="10"/>
      <c r="Y5" s="57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  <c r="BM5" s="63"/>
      <c r="BN5" s="63"/>
      <c r="BO5" s="63"/>
      <c r="BP5" s="63"/>
      <c r="BQ5" s="63"/>
      <c r="BR5" s="63"/>
      <c r="BS5" s="63"/>
      <c r="BT5" s="63"/>
      <c r="BU5" s="63"/>
      <c r="BV5" s="63"/>
      <c r="BW5" s="63"/>
      <c r="BX5" s="63"/>
      <c r="BY5" s="63"/>
      <c r="BZ5" s="63"/>
      <c r="CA5" s="63"/>
      <c r="CB5" s="63"/>
      <c r="CC5" s="63"/>
      <c r="CD5" s="63"/>
      <c r="CE5" s="63"/>
      <c r="CF5" s="63"/>
      <c r="CG5" s="63"/>
      <c r="CH5" s="63"/>
      <c r="CI5" s="63"/>
      <c r="CJ5" s="63"/>
      <c r="CK5" s="63"/>
      <c r="CL5" s="63"/>
      <c r="CM5" s="63"/>
      <c r="CN5" s="63"/>
      <c r="CO5" s="63"/>
    </row>
    <row r="6" spans="1:95">
      <c r="A6" s="78" t="str">
        <f>X6</f>
        <v>0</v>
      </c>
      <c r="B6" s="184" t="s">
        <v>239</v>
      </c>
      <c r="C6" s="184" t="s">
        <v>240</v>
      </c>
      <c r="D6" s="184" t="s">
        <v>241</v>
      </c>
      <c r="E6" s="184" t="s">
        <v>61</v>
      </c>
      <c r="F6" s="87" t="s">
        <v>242</v>
      </c>
      <c r="G6" s="87" t="s">
        <v>243</v>
      </c>
      <c r="H6" s="176">
        <v>0</v>
      </c>
      <c r="I6" s="79">
        <v>2087</v>
      </c>
      <c r="J6" s="79">
        <v>0</v>
      </c>
      <c r="K6" s="79">
        <v>150547</v>
      </c>
      <c r="L6" s="90">
        <v>1320</v>
      </c>
      <c r="M6" s="80">
        <f>IFERROR(L6/K6,"-")</f>
        <v>0.0087680259321009</v>
      </c>
      <c r="N6" s="79">
        <v>56</v>
      </c>
      <c r="O6" s="79">
        <v>436</v>
      </c>
      <c r="P6" s="80">
        <f>IFERROR(N6/(L6),"-")</f>
        <v>0.042424242424242</v>
      </c>
      <c r="Q6" s="81">
        <f>IFERROR(H6/SUM(L6:L6),"-")</f>
        <v>0</v>
      </c>
      <c r="R6" s="82">
        <v>172</v>
      </c>
      <c r="S6" s="80">
        <f>IF(L6=0,"-",R6/L6)</f>
        <v>0.13030303030303</v>
      </c>
      <c r="T6" s="181">
        <v>11278010</v>
      </c>
      <c r="U6" s="182">
        <f>IFERROR(T6/L6,"-")</f>
        <v>8543.946969697</v>
      </c>
      <c r="V6" s="182">
        <f>IFERROR(T6/R6,"-")</f>
        <v>65569.825581395</v>
      </c>
      <c r="W6" s="176">
        <f>SUM(T6:T6)-SUM(H6:H6)</f>
        <v>11278010</v>
      </c>
      <c r="X6" s="83" t="str">
        <f>SUM(T6:T6)/SUM(H6:H6)</f>
        <v>0</v>
      </c>
      <c r="Y6" s="77"/>
      <c r="Z6" s="91">
        <v>1</v>
      </c>
      <c r="AA6" s="92">
        <f>IF(L6=0,"",IF(Z6=0,"",(Z6/L6)))</f>
        <v>0.00075757575757576</v>
      </c>
      <c r="AB6" s="91"/>
      <c r="AC6" s="93">
        <f>IFERROR(AB6/Z6,"-")</f>
        <v>0</v>
      </c>
      <c r="AD6" s="94"/>
      <c r="AE6" s="95">
        <f>IFERROR(AD6/Z6,"-")</f>
        <v>0</v>
      </c>
      <c r="AF6" s="96"/>
      <c r="AG6" s="96"/>
      <c r="AH6" s="96"/>
      <c r="AI6" s="97">
        <v>6</v>
      </c>
      <c r="AJ6" s="98">
        <f>IF(L6=0,"",IF(AI6=0,"",(AI6/L6)))</f>
        <v>0.0045454545454545</v>
      </c>
      <c r="AK6" s="97"/>
      <c r="AL6" s="99">
        <f>IFERROR(AK6/AI6,"-")</f>
        <v>0</v>
      </c>
      <c r="AM6" s="100"/>
      <c r="AN6" s="101">
        <f>IFERROR(AM6/AI6,"-")</f>
        <v>0</v>
      </c>
      <c r="AO6" s="102"/>
      <c r="AP6" s="102"/>
      <c r="AQ6" s="102"/>
      <c r="AR6" s="103">
        <v>28</v>
      </c>
      <c r="AS6" s="104">
        <f>IF(L6=0,"",IF(AR6=0,"",(AR6/L6)))</f>
        <v>0.021212121212121</v>
      </c>
      <c r="AT6" s="103"/>
      <c r="AU6" s="105">
        <f>IFERROR(AT6/AR6,"-")</f>
        <v>0</v>
      </c>
      <c r="AV6" s="106"/>
      <c r="AW6" s="107">
        <f>IFERROR(AV6/AR6,"-")</f>
        <v>0</v>
      </c>
      <c r="AX6" s="108"/>
      <c r="AY6" s="108"/>
      <c r="AZ6" s="108"/>
      <c r="BA6" s="109">
        <v>629</v>
      </c>
      <c r="BB6" s="110">
        <f>IF(L6=0,"",IF(BA6=0,"",(BA6/L6)))</f>
        <v>0.47651515151515</v>
      </c>
      <c r="BC6" s="109">
        <v>52</v>
      </c>
      <c r="BD6" s="111">
        <f>IFERROR(BC6/BA6,"-")</f>
        <v>0.082670906200318</v>
      </c>
      <c r="BE6" s="112">
        <v>1145000</v>
      </c>
      <c r="BF6" s="113">
        <f>IFERROR(BE6/BA6,"-")</f>
        <v>1820.3497615262</v>
      </c>
      <c r="BG6" s="114">
        <v>24</v>
      </c>
      <c r="BH6" s="114">
        <v>14</v>
      </c>
      <c r="BI6" s="114">
        <v>14</v>
      </c>
      <c r="BJ6" s="116">
        <v>436</v>
      </c>
      <c r="BK6" s="117">
        <f>IF(L6=0,"",IF(BJ6=0,"",(BJ6/L6)))</f>
        <v>0.33030303030303</v>
      </c>
      <c r="BL6" s="118">
        <v>67</v>
      </c>
      <c r="BM6" s="119">
        <f>IFERROR(BL6/BJ6,"-")</f>
        <v>0.15366972477064</v>
      </c>
      <c r="BN6" s="120">
        <v>3598000</v>
      </c>
      <c r="BO6" s="121">
        <f>IFERROR(BN6/BJ6,"-")</f>
        <v>8252.2935779817</v>
      </c>
      <c r="BP6" s="122">
        <v>30</v>
      </c>
      <c r="BQ6" s="122">
        <v>4</v>
      </c>
      <c r="BR6" s="122">
        <v>33</v>
      </c>
      <c r="BS6" s="123">
        <v>185</v>
      </c>
      <c r="BT6" s="124">
        <f>IF(L6=0,"",IF(BS6=0,"",(BS6/L6)))</f>
        <v>0.14015151515152</v>
      </c>
      <c r="BU6" s="125">
        <v>40</v>
      </c>
      <c r="BV6" s="126">
        <f>IFERROR(BU6/BS6,"-")</f>
        <v>0.21621621621622</v>
      </c>
      <c r="BW6" s="127">
        <v>4272010</v>
      </c>
      <c r="BX6" s="128">
        <f>IFERROR(BW6/BS6,"-")</f>
        <v>23091.945945946</v>
      </c>
      <c r="BY6" s="129">
        <v>13</v>
      </c>
      <c r="BZ6" s="129">
        <v>4</v>
      </c>
      <c r="CA6" s="129">
        <v>23</v>
      </c>
      <c r="CB6" s="130">
        <v>35</v>
      </c>
      <c r="CC6" s="131">
        <f>IF(L6=0,"",IF(CB6=0,"",(CB6/L6)))</f>
        <v>0.026515151515152</v>
      </c>
      <c r="CD6" s="132">
        <v>13</v>
      </c>
      <c r="CE6" s="133">
        <f>IFERROR(CD6/CB6,"-")</f>
        <v>0.37142857142857</v>
      </c>
      <c r="CF6" s="134">
        <v>2263000</v>
      </c>
      <c r="CG6" s="135">
        <f>IFERROR(CF6/CB6,"-")</f>
        <v>64657.142857143</v>
      </c>
      <c r="CH6" s="136">
        <v>2</v>
      </c>
      <c r="CI6" s="136">
        <v>4</v>
      </c>
      <c r="CJ6" s="136">
        <v>7</v>
      </c>
      <c r="CK6" s="137">
        <v>172</v>
      </c>
      <c r="CL6" s="138">
        <v>11278010</v>
      </c>
      <c r="CM6" s="138">
        <v>1775000</v>
      </c>
      <c r="CN6" s="138"/>
      <c r="CO6" s="139" t="str">
        <f>IF(AND(CM6=0,CN6=0),"",IF(AND(CM6&lt;=100000,CN6&lt;=100000),"",IF(CM6/CL6&gt;0.7,"男高",IF(CN6/CL6&gt;0.7,"女高",""))))</f>
        <v/>
      </c>
    </row>
    <row r="7" spans="1:95">
      <c r="A7" s="78" t="str">
        <f>X7</f>
        <v>0</v>
      </c>
      <c r="B7" s="184" t="s">
        <v>244</v>
      </c>
      <c r="C7" s="184" t="s">
        <v>240</v>
      </c>
      <c r="D7" s="184" t="s">
        <v>241</v>
      </c>
      <c r="E7" s="184" t="s">
        <v>61</v>
      </c>
      <c r="F7" s="87" t="s">
        <v>245</v>
      </c>
      <c r="G7" s="87" t="s">
        <v>243</v>
      </c>
      <c r="H7" s="176">
        <v>0</v>
      </c>
      <c r="I7" s="79">
        <v>1221</v>
      </c>
      <c r="J7" s="79">
        <v>0</v>
      </c>
      <c r="K7" s="79">
        <v>98099</v>
      </c>
      <c r="L7" s="90">
        <v>652</v>
      </c>
      <c r="M7" s="80">
        <f>IFERROR(L7/K7,"-")</f>
        <v>0.0066463470575643</v>
      </c>
      <c r="N7" s="79">
        <v>33</v>
      </c>
      <c r="O7" s="79">
        <v>169</v>
      </c>
      <c r="P7" s="80">
        <f>IFERROR(N7/(L7),"-")</f>
        <v>0.050613496932515</v>
      </c>
      <c r="Q7" s="81">
        <f>IFERROR(H7/SUM(L7:L7),"-")</f>
        <v>0</v>
      </c>
      <c r="R7" s="82">
        <v>99</v>
      </c>
      <c r="S7" s="80">
        <f>IF(L7=0,"-",R7/L7)</f>
        <v>0.15184049079755</v>
      </c>
      <c r="T7" s="181">
        <v>5375000</v>
      </c>
      <c r="U7" s="182">
        <f>IFERROR(T7/L7,"-")</f>
        <v>8243.8650306748</v>
      </c>
      <c r="V7" s="182">
        <f>IFERROR(T7/R7,"-")</f>
        <v>54292.929292929</v>
      </c>
      <c r="W7" s="176">
        <f>SUM(T7:T7)-SUM(H7:H7)</f>
        <v>5375000</v>
      </c>
      <c r="X7" s="83" t="str">
        <f>SUM(T7:T7)/SUM(H7:H7)</f>
        <v>0</v>
      </c>
      <c r="Y7" s="77"/>
      <c r="Z7" s="91">
        <v>1</v>
      </c>
      <c r="AA7" s="92">
        <f>IF(L7=0,"",IF(Z7=0,"",(Z7/L7)))</f>
        <v>0.0015337423312883</v>
      </c>
      <c r="AB7" s="91"/>
      <c r="AC7" s="93">
        <f>IFERROR(AB7/Z7,"-")</f>
        <v>0</v>
      </c>
      <c r="AD7" s="94"/>
      <c r="AE7" s="95">
        <f>IFERROR(AD7/Z7,"-")</f>
        <v>0</v>
      </c>
      <c r="AF7" s="96"/>
      <c r="AG7" s="96"/>
      <c r="AH7" s="96"/>
      <c r="AI7" s="97">
        <v>1</v>
      </c>
      <c r="AJ7" s="98">
        <f>IF(L7=0,"",IF(AI7=0,"",(AI7/L7)))</f>
        <v>0.0015337423312883</v>
      </c>
      <c r="AK7" s="97"/>
      <c r="AL7" s="99">
        <f>IFERROR(AK7/AI7,"-")</f>
        <v>0</v>
      </c>
      <c r="AM7" s="100"/>
      <c r="AN7" s="101">
        <f>IFERROR(AM7/AI7,"-")</f>
        <v>0</v>
      </c>
      <c r="AO7" s="102"/>
      <c r="AP7" s="102"/>
      <c r="AQ7" s="102"/>
      <c r="AR7" s="103">
        <v>11</v>
      </c>
      <c r="AS7" s="104">
        <f>IF(L7=0,"",IF(AR7=0,"",(AR7/L7)))</f>
        <v>0.016871165644172</v>
      </c>
      <c r="AT7" s="103"/>
      <c r="AU7" s="105">
        <f>IFERROR(AT7/AR7,"-")</f>
        <v>0</v>
      </c>
      <c r="AV7" s="106"/>
      <c r="AW7" s="107">
        <f>IFERROR(AV7/AR7,"-")</f>
        <v>0</v>
      </c>
      <c r="AX7" s="108"/>
      <c r="AY7" s="108"/>
      <c r="AZ7" s="108"/>
      <c r="BA7" s="109">
        <v>70</v>
      </c>
      <c r="BB7" s="110">
        <f>IF(L7=0,"",IF(BA7=0,"",(BA7/L7)))</f>
        <v>0.10736196319018</v>
      </c>
      <c r="BC7" s="109">
        <v>7</v>
      </c>
      <c r="BD7" s="111">
        <f>IFERROR(BC7/BA7,"-")</f>
        <v>0.1</v>
      </c>
      <c r="BE7" s="112">
        <v>128000</v>
      </c>
      <c r="BF7" s="113">
        <f>IFERROR(BE7/BA7,"-")</f>
        <v>1828.5714285714</v>
      </c>
      <c r="BG7" s="114">
        <v>1</v>
      </c>
      <c r="BH7" s="114">
        <v>2</v>
      </c>
      <c r="BI7" s="114">
        <v>4</v>
      </c>
      <c r="BJ7" s="116">
        <v>363</v>
      </c>
      <c r="BK7" s="117">
        <f>IF(L7=0,"",IF(BJ7=0,"",(BJ7/L7)))</f>
        <v>0.55674846625767</v>
      </c>
      <c r="BL7" s="118">
        <v>50</v>
      </c>
      <c r="BM7" s="119">
        <f>IFERROR(BL7/BJ7,"-")</f>
        <v>0.13774104683196</v>
      </c>
      <c r="BN7" s="120">
        <v>783000</v>
      </c>
      <c r="BO7" s="121">
        <f>IFERROR(BN7/BJ7,"-")</f>
        <v>2157.0247933884</v>
      </c>
      <c r="BP7" s="122">
        <v>23</v>
      </c>
      <c r="BQ7" s="122">
        <v>10</v>
      </c>
      <c r="BR7" s="122">
        <v>17</v>
      </c>
      <c r="BS7" s="123">
        <v>172</v>
      </c>
      <c r="BT7" s="124">
        <f>IF(L7=0,"",IF(BS7=0,"",(BS7/L7)))</f>
        <v>0.2638036809816</v>
      </c>
      <c r="BU7" s="125">
        <v>30</v>
      </c>
      <c r="BV7" s="126">
        <f>IFERROR(BU7/BS7,"-")</f>
        <v>0.17441860465116</v>
      </c>
      <c r="BW7" s="127">
        <v>2976000</v>
      </c>
      <c r="BX7" s="128">
        <f>IFERROR(BW7/BS7,"-")</f>
        <v>17302.325581395</v>
      </c>
      <c r="BY7" s="129">
        <v>9</v>
      </c>
      <c r="BZ7" s="129">
        <v>1</v>
      </c>
      <c r="CA7" s="129">
        <v>20</v>
      </c>
      <c r="CB7" s="130">
        <v>34</v>
      </c>
      <c r="CC7" s="131">
        <f>IF(L7=0,"",IF(CB7=0,"",(CB7/L7)))</f>
        <v>0.052147239263804</v>
      </c>
      <c r="CD7" s="132">
        <v>12</v>
      </c>
      <c r="CE7" s="133">
        <f>IFERROR(CD7/CB7,"-")</f>
        <v>0.35294117647059</v>
      </c>
      <c r="CF7" s="134">
        <v>1488000</v>
      </c>
      <c r="CG7" s="135">
        <f>IFERROR(CF7/CB7,"-")</f>
        <v>43764.705882353</v>
      </c>
      <c r="CH7" s="136">
        <v>4</v>
      </c>
      <c r="CI7" s="136">
        <v>1</v>
      </c>
      <c r="CJ7" s="136">
        <v>7</v>
      </c>
      <c r="CK7" s="137">
        <v>99</v>
      </c>
      <c r="CL7" s="138">
        <v>5375000</v>
      </c>
      <c r="CM7" s="138">
        <v>651000</v>
      </c>
      <c r="CN7" s="138"/>
      <c r="CO7" s="139" t="str">
        <f>IF(AND(CM7=0,CN7=0),"",IF(AND(CM7&lt;=100000,CN7&lt;=100000),"",IF(CM7/CL7&gt;0.7,"男高",IF(CN7/CL7&gt;0.7,"女高",""))))</f>
        <v/>
      </c>
    </row>
    <row r="8" spans="1:95">
      <c r="A8" s="78" t="str">
        <f>X8</f>
        <v>0</v>
      </c>
      <c r="B8" s="184" t="s">
        <v>246</v>
      </c>
      <c r="C8" s="184" t="s">
        <v>240</v>
      </c>
      <c r="D8" s="184" t="s">
        <v>241</v>
      </c>
      <c r="E8" s="184" t="s">
        <v>61</v>
      </c>
      <c r="F8" s="87" t="s">
        <v>247</v>
      </c>
      <c r="G8" s="87" t="s">
        <v>243</v>
      </c>
      <c r="H8" s="176">
        <v>0</v>
      </c>
      <c r="I8" s="79">
        <v>2040</v>
      </c>
      <c r="J8" s="79">
        <v>0</v>
      </c>
      <c r="K8" s="79">
        <v>42063</v>
      </c>
      <c r="L8" s="90">
        <v>1163</v>
      </c>
      <c r="M8" s="80">
        <f>IFERROR(L8/K8,"-")</f>
        <v>0.027649002686447</v>
      </c>
      <c r="N8" s="79">
        <v>43</v>
      </c>
      <c r="O8" s="79">
        <v>376</v>
      </c>
      <c r="P8" s="80">
        <f>IFERROR(N8/(L8),"-")</f>
        <v>0.036973344797936</v>
      </c>
      <c r="Q8" s="81">
        <f>IFERROR(H8/SUM(L8:L8),"-")</f>
        <v>0</v>
      </c>
      <c r="R8" s="82">
        <v>159</v>
      </c>
      <c r="S8" s="80">
        <f>IF(L8=0,"-",R8/L8)</f>
        <v>0.13671539122958</v>
      </c>
      <c r="T8" s="181">
        <v>3520000</v>
      </c>
      <c r="U8" s="182">
        <f>IFERROR(T8/L8,"-")</f>
        <v>3026.6552020636</v>
      </c>
      <c r="V8" s="182">
        <f>IFERROR(T8/R8,"-")</f>
        <v>22138.364779874</v>
      </c>
      <c r="W8" s="176">
        <f>SUM(T8:T8)-SUM(H8:H8)</f>
        <v>3520000</v>
      </c>
      <c r="X8" s="83" t="str">
        <f>SUM(T8:T8)/SUM(H8:H8)</f>
        <v>0</v>
      </c>
      <c r="Y8" s="77"/>
      <c r="Z8" s="91">
        <v>20</v>
      </c>
      <c r="AA8" s="92">
        <f>IF(L8=0,"",IF(Z8=0,"",(Z8/L8)))</f>
        <v>0.01719690455718</v>
      </c>
      <c r="AB8" s="91"/>
      <c r="AC8" s="93">
        <f>IFERROR(AB8/Z8,"-")</f>
        <v>0</v>
      </c>
      <c r="AD8" s="94"/>
      <c r="AE8" s="95">
        <f>IFERROR(AD8/Z8,"-")</f>
        <v>0</v>
      </c>
      <c r="AF8" s="96"/>
      <c r="AG8" s="96"/>
      <c r="AH8" s="96"/>
      <c r="AI8" s="97">
        <v>93</v>
      </c>
      <c r="AJ8" s="98">
        <f>IF(L8=0,"",IF(AI8=0,"",(AI8/L8)))</f>
        <v>0.079965606190886</v>
      </c>
      <c r="AK8" s="97">
        <v>8</v>
      </c>
      <c r="AL8" s="99">
        <f>IFERROR(AK8/AI8,"-")</f>
        <v>0.086021505376344</v>
      </c>
      <c r="AM8" s="100">
        <v>41000</v>
      </c>
      <c r="AN8" s="101">
        <f>IFERROR(AM8/AI8,"-")</f>
        <v>440.86021505376</v>
      </c>
      <c r="AO8" s="102">
        <v>7</v>
      </c>
      <c r="AP8" s="102"/>
      <c r="AQ8" s="102">
        <v>1</v>
      </c>
      <c r="AR8" s="103">
        <v>65</v>
      </c>
      <c r="AS8" s="104">
        <f>IF(L8=0,"",IF(AR8=0,"",(AR8/L8)))</f>
        <v>0.055889939810834</v>
      </c>
      <c r="AT8" s="103">
        <v>3</v>
      </c>
      <c r="AU8" s="105">
        <f>IFERROR(AT8/AR8,"-")</f>
        <v>0.046153846153846</v>
      </c>
      <c r="AV8" s="106">
        <v>9000</v>
      </c>
      <c r="AW8" s="107">
        <f>IFERROR(AV8/AR8,"-")</f>
        <v>138.46153846154</v>
      </c>
      <c r="AX8" s="108">
        <v>3</v>
      </c>
      <c r="AY8" s="108"/>
      <c r="AZ8" s="108"/>
      <c r="BA8" s="109">
        <v>262</v>
      </c>
      <c r="BB8" s="110">
        <f>IF(L8=0,"",IF(BA8=0,"",(BA8/L8)))</f>
        <v>0.22527944969905</v>
      </c>
      <c r="BC8" s="109">
        <v>28</v>
      </c>
      <c r="BD8" s="111">
        <f>IFERROR(BC8/BA8,"-")</f>
        <v>0.10687022900763</v>
      </c>
      <c r="BE8" s="112">
        <v>724000</v>
      </c>
      <c r="BF8" s="113">
        <f>IFERROR(BE8/BA8,"-")</f>
        <v>2763.358778626</v>
      </c>
      <c r="BG8" s="114">
        <v>16</v>
      </c>
      <c r="BH8" s="114">
        <v>4</v>
      </c>
      <c r="BI8" s="114">
        <v>8</v>
      </c>
      <c r="BJ8" s="116">
        <v>510</v>
      </c>
      <c r="BK8" s="117">
        <f>IF(L8=0,"",IF(BJ8=0,"",(BJ8/L8)))</f>
        <v>0.43852106620808</v>
      </c>
      <c r="BL8" s="118">
        <v>70</v>
      </c>
      <c r="BM8" s="119">
        <f>IFERROR(BL8/BJ8,"-")</f>
        <v>0.13725490196078</v>
      </c>
      <c r="BN8" s="120">
        <v>1436500</v>
      </c>
      <c r="BO8" s="121">
        <f>IFERROR(BN8/BJ8,"-")</f>
        <v>2816.6666666667</v>
      </c>
      <c r="BP8" s="122">
        <v>38</v>
      </c>
      <c r="BQ8" s="122">
        <v>11</v>
      </c>
      <c r="BR8" s="122">
        <v>21</v>
      </c>
      <c r="BS8" s="123">
        <v>185</v>
      </c>
      <c r="BT8" s="124">
        <f>IF(L8=0,"",IF(BS8=0,"",(BS8/L8)))</f>
        <v>0.15907136715391</v>
      </c>
      <c r="BU8" s="125">
        <v>43</v>
      </c>
      <c r="BV8" s="126">
        <f>IFERROR(BU8/BS8,"-")</f>
        <v>0.23243243243243</v>
      </c>
      <c r="BW8" s="127">
        <v>1177500</v>
      </c>
      <c r="BX8" s="128">
        <f>IFERROR(BW8/BS8,"-")</f>
        <v>6364.8648648649</v>
      </c>
      <c r="BY8" s="129">
        <v>14</v>
      </c>
      <c r="BZ8" s="129">
        <v>5</v>
      </c>
      <c r="CA8" s="129">
        <v>24</v>
      </c>
      <c r="CB8" s="130">
        <v>28</v>
      </c>
      <c r="CC8" s="131">
        <f>IF(L8=0,"",IF(CB8=0,"",(CB8/L8)))</f>
        <v>0.024075666380052</v>
      </c>
      <c r="CD8" s="132">
        <v>7</v>
      </c>
      <c r="CE8" s="133">
        <f>IFERROR(CD8/CB8,"-")</f>
        <v>0.25</v>
      </c>
      <c r="CF8" s="134">
        <v>132000</v>
      </c>
      <c r="CG8" s="135">
        <f>IFERROR(CF8/CB8,"-")</f>
        <v>4714.2857142857</v>
      </c>
      <c r="CH8" s="136">
        <v>4</v>
      </c>
      <c r="CI8" s="136">
        <v>1</v>
      </c>
      <c r="CJ8" s="136">
        <v>2</v>
      </c>
      <c r="CK8" s="137">
        <v>159</v>
      </c>
      <c r="CL8" s="138">
        <v>3520000</v>
      </c>
      <c r="CM8" s="138">
        <v>650000</v>
      </c>
      <c r="CN8" s="138"/>
      <c r="CO8" s="139" t="str">
        <f>IF(AND(CM8=0,CN8=0),"",IF(AND(CM8&lt;=100000,CN8&lt;=100000),"",IF(CM8/CL8&gt;0.7,"男高",IF(CN8/CL8&gt;0.7,"女高",""))))</f>
        <v/>
      </c>
    </row>
    <row r="9" spans="1:95">
      <c r="A9" s="30"/>
      <c r="B9" s="84"/>
      <c r="C9" s="84"/>
      <c r="D9" s="85"/>
      <c r="E9" s="86"/>
      <c r="F9" s="87"/>
      <c r="G9" s="87"/>
      <c r="H9" s="177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3"/>
      <c r="U9" s="183"/>
      <c r="V9" s="183"/>
      <c r="W9" s="183"/>
      <c r="X9" s="33"/>
      <c r="Y9" s="57"/>
      <c r="Z9" s="61"/>
      <c r="AA9" s="62"/>
      <c r="AB9" s="61"/>
      <c r="AC9" s="65"/>
      <c r="AD9" s="66"/>
      <c r="AE9" s="67"/>
      <c r="AF9" s="68"/>
      <c r="AG9" s="68"/>
      <c r="AH9" s="68"/>
      <c r="AI9" s="61"/>
      <c r="AJ9" s="62"/>
      <c r="AK9" s="61"/>
      <c r="AL9" s="65"/>
      <c r="AM9" s="66"/>
      <c r="AN9" s="67"/>
      <c r="AO9" s="68"/>
      <c r="AP9" s="68"/>
      <c r="AQ9" s="68"/>
      <c r="AR9" s="61"/>
      <c r="AS9" s="62"/>
      <c r="AT9" s="61"/>
      <c r="AU9" s="65"/>
      <c r="AV9" s="66"/>
      <c r="AW9" s="67"/>
      <c r="AX9" s="68"/>
      <c r="AY9" s="68"/>
      <c r="AZ9" s="68"/>
      <c r="BA9" s="61"/>
      <c r="BB9" s="62"/>
      <c r="BC9" s="61"/>
      <c r="BD9" s="65"/>
      <c r="BE9" s="66"/>
      <c r="BF9" s="67"/>
      <c r="BG9" s="68"/>
      <c r="BH9" s="68"/>
      <c r="BI9" s="68"/>
      <c r="BJ9" s="63"/>
      <c r="BK9" s="64"/>
      <c r="BL9" s="61"/>
      <c r="BM9" s="65"/>
      <c r="BN9" s="66"/>
      <c r="BO9" s="67"/>
      <c r="BP9" s="68"/>
      <c r="BQ9" s="68"/>
      <c r="BR9" s="68"/>
      <c r="BS9" s="63"/>
      <c r="BT9" s="64"/>
      <c r="BU9" s="61"/>
      <c r="BV9" s="65"/>
      <c r="BW9" s="66"/>
      <c r="BX9" s="67"/>
      <c r="BY9" s="68"/>
      <c r="BZ9" s="68"/>
      <c r="CA9" s="68"/>
      <c r="CB9" s="63"/>
      <c r="CC9" s="64"/>
      <c r="CD9" s="61"/>
      <c r="CE9" s="65"/>
      <c r="CF9" s="66"/>
      <c r="CG9" s="67"/>
      <c r="CH9" s="68"/>
      <c r="CI9" s="68"/>
      <c r="CJ9" s="68"/>
      <c r="CK9" s="69"/>
      <c r="CL9" s="66"/>
      <c r="CM9" s="66"/>
      <c r="CN9" s="66"/>
      <c r="CO9" s="70"/>
    </row>
    <row r="10" spans="1:95">
      <c r="A10" s="30"/>
      <c r="B10" s="37"/>
      <c r="C10" s="37"/>
      <c r="D10" s="31"/>
      <c r="E10" s="31"/>
      <c r="F10" s="36"/>
      <c r="G10" s="73"/>
      <c r="H10" s="178"/>
      <c r="I10" s="34"/>
      <c r="J10" s="34"/>
      <c r="K10" s="31"/>
      <c r="L10" s="31"/>
      <c r="M10" s="33"/>
      <c r="N10" s="33"/>
      <c r="O10" s="31"/>
      <c r="P10" s="33"/>
      <c r="Q10" s="25"/>
      <c r="R10" s="25"/>
      <c r="S10" s="25"/>
      <c r="T10" s="183"/>
      <c r="U10" s="183"/>
      <c r="V10" s="183"/>
      <c r="W10" s="183"/>
      <c r="X10" s="33"/>
      <c r="Y10" s="59"/>
      <c r="Z10" s="61"/>
      <c r="AA10" s="62"/>
      <c r="AB10" s="61"/>
      <c r="AC10" s="65"/>
      <c r="AD10" s="66"/>
      <c r="AE10" s="67"/>
      <c r="AF10" s="68"/>
      <c r="AG10" s="68"/>
      <c r="AH10" s="68"/>
      <c r="AI10" s="61"/>
      <c r="AJ10" s="62"/>
      <c r="AK10" s="61"/>
      <c r="AL10" s="65"/>
      <c r="AM10" s="66"/>
      <c r="AN10" s="67"/>
      <c r="AO10" s="68"/>
      <c r="AP10" s="68"/>
      <c r="AQ10" s="68"/>
      <c r="AR10" s="61"/>
      <c r="AS10" s="62"/>
      <c r="AT10" s="61"/>
      <c r="AU10" s="65"/>
      <c r="AV10" s="66"/>
      <c r="AW10" s="67"/>
      <c r="AX10" s="68"/>
      <c r="AY10" s="68"/>
      <c r="AZ10" s="68"/>
      <c r="BA10" s="61"/>
      <c r="BB10" s="62"/>
      <c r="BC10" s="61"/>
      <c r="BD10" s="65"/>
      <c r="BE10" s="66"/>
      <c r="BF10" s="67"/>
      <c r="BG10" s="68"/>
      <c r="BH10" s="68"/>
      <c r="BI10" s="68"/>
      <c r="BJ10" s="63"/>
      <c r="BK10" s="64"/>
      <c r="BL10" s="61"/>
      <c r="BM10" s="65"/>
      <c r="BN10" s="66"/>
      <c r="BO10" s="67"/>
      <c r="BP10" s="68"/>
      <c r="BQ10" s="68"/>
      <c r="BR10" s="68"/>
      <c r="BS10" s="63"/>
      <c r="BT10" s="64"/>
      <c r="BU10" s="61"/>
      <c r="BV10" s="65"/>
      <c r="BW10" s="66"/>
      <c r="BX10" s="67"/>
      <c r="BY10" s="68"/>
      <c r="BZ10" s="68"/>
      <c r="CA10" s="68"/>
      <c r="CB10" s="63"/>
      <c r="CC10" s="64"/>
      <c r="CD10" s="61"/>
      <c r="CE10" s="65"/>
      <c r="CF10" s="66"/>
      <c r="CG10" s="67"/>
      <c r="CH10" s="68"/>
      <c r="CI10" s="68"/>
      <c r="CJ10" s="68"/>
      <c r="CK10" s="69"/>
      <c r="CL10" s="66"/>
      <c r="CM10" s="66"/>
      <c r="CN10" s="66"/>
      <c r="CO10" s="70"/>
    </row>
    <row r="11" spans="1:95">
      <c r="A11" s="19">
        <f>Z11</f>
        <v/>
      </c>
      <c r="B11" s="41"/>
      <c r="C11" s="41"/>
      <c r="D11" s="41"/>
      <c r="E11" s="41"/>
      <c r="F11" s="40" t="s">
        <v>248</v>
      </c>
      <c r="G11" s="40"/>
      <c r="H11" s="179"/>
      <c r="I11" s="41">
        <f>SUM(I6:I10)</f>
        <v>5348</v>
      </c>
      <c r="J11" s="41">
        <f>SUM(J6:J10)</f>
        <v>0</v>
      </c>
      <c r="K11" s="41">
        <f>SUM(K6:K10)</f>
        <v>290709</v>
      </c>
      <c r="L11" s="41">
        <f>SUM(L6:L10)</f>
        <v>3135</v>
      </c>
      <c r="M11" s="42">
        <f>IFERROR(L11/K11,"-")</f>
        <v>0.010783979856145</v>
      </c>
      <c r="N11" s="76">
        <f>SUM(N6:N10)</f>
        <v>132</v>
      </c>
      <c r="O11" s="76">
        <f>SUM(O6:O10)</f>
        <v>981</v>
      </c>
      <c r="P11" s="42">
        <f>IFERROR(N11/L11,"-")</f>
        <v>0.042105263157895</v>
      </c>
      <c r="Q11" s="43">
        <f>IFERROR(H11/L11,"-")</f>
        <v>0</v>
      </c>
      <c r="R11" s="44">
        <f>SUM(R6:R10)</f>
        <v>430</v>
      </c>
      <c r="S11" s="42">
        <f>IFERROR(R11/L11,"-")</f>
        <v>0.13716108452951</v>
      </c>
      <c r="T11" s="179">
        <f>SUM(T6:T10)</f>
        <v>20173010</v>
      </c>
      <c r="U11" s="179">
        <f>IFERROR(T11/L11,"-")</f>
        <v>6434.7719298246</v>
      </c>
      <c r="V11" s="179">
        <f>IFERROR(T11/R11,"-")</f>
        <v>46913.976744186</v>
      </c>
      <c r="W11" s="179">
        <f>T11-H11</f>
        <v>20173010</v>
      </c>
      <c r="X11" s="45" t="str">
        <f>T11/H11</f>
        <v>0</v>
      </c>
      <c r="Y11" s="58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新聞</vt:lpstr>
      <vt:lpstr>雑誌</vt:lpstr>
      <vt:lpstr>DVD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