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<sst xmlns="http://schemas.openxmlformats.org/spreadsheetml/2006/main" uniqueCount="233">
  <si>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</si>
  <si>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</si>
  <si>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</si>
  <si>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</si>
  <si>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</si>
  <si>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</si>
  <si>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</si>
  <si>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</si>
  <si>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</si>
  <si>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</si>
  <si>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</si>
  <si>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</si>
  <si>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</si>
  <si>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</si>
  <si>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</si>
  <si>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</si>
  <si>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</si>
  <si>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</si>
  <si>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</si>
  <si>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</si>
  <si>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</si>
  <si>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</si>
  <si>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</si>
  <si>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</si>
  <si>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</si>
  <si>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</si>
  <si>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</si>
  <si>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</si>
  <si>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</si>
  <si>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</si>
  <si>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</si>
  <si>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</si>
  <si>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</si>
  <si>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</si>
  <si>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</si>
  <si>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</si>
  <si>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</si>
  <si>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</si>
  <si>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</si>
  <si>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</si>
  <si>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</si>
  <si>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</si>
  <si>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</si>
  <si>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</si>
  <si>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</si>
  <si>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</si>
  <si>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</si>
  <si>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</si>
  <si>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</si>
  <si>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</si>
  <si>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</si>
  <si>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</si>
  <si>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</si>
  <si>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</si>
  <si>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</si>
  <si>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</si>
  <si>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</si>
  <si>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ic1746</t>
  </si>
  <si>
    <t>インターカラー</t>
  </si>
  <si>
    <t>デリヘル版2</t>
  </si>
  <si>
    <t>もう50代の熟女だけど</t>
  </si>
  <si>
    <t>lp01</t>
  </si>
  <si>
    <t>スポニチ関東</t>
  </si>
  <si>
    <t>4C終面全5段</t>
  </si>
  <si>
    <t>7月05日(日)</t>
  </si>
  <si>
    <t>ic1747</t>
  </si>
  <si>
    <t>スポニチ関西</t>
  </si>
  <si>
    <t>ic1748</t>
  </si>
  <si>
    <t>スポニチ西部</t>
  </si>
  <si>
    <t>ic1749</t>
  </si>
  <si>
    <t>スポニチ北海道</t>
  </si>
  <si>
    <t>ic1750</t>
  </si>
  <si>
    <t>(空電共通)</t>
  </si>
  <si>
    <t>空電</t>
  </si>
  <si>
    <t>空電 (共通)</t>
  </si>
  <si>
    <t>ic1751</t>
  </si>
  <si>
    <t>デリヘル版</t>
  </si>
  <si>
    <t>サンスポ関西</t>
  </si>
  <si>
    <t>ic1752</t>
  </si>
  <si>
    <t>ic1753</t>
  </si>
  <si>
    <t>黒：右女3スマホ（NEW）</t>
  </si>
  <si>
    <t>学生いません！ギャルもいません！熟女！熟女！熟女！熟女！</t>
  </si>
  <si>
    <t>サンスポ関東</t>
  </si>
  <si>
    <t>全5段</t>
  </si>
  <si>
    <t>7月25日(土)</t>
  </si>
  <si>
    <t>ic1754</t>
  </si>
  <si>
    <t>ic1755</t>
  </si>
  <si>
    <t>雑誌版 SPA</t>
  </si>
  <si>
    <t>女性が好きな私にとって神サイトです</t>
  </si>
  <si>
    <t>7月12日(日)</t>
  </si>
  <si>
    <t>ic1756</t>
  </si>
  <si>
    <t>ic1757</t>
  </si>
  <si>
    <t>デリヘル版2（コンシエルジュパーツ）</t>
  </si>
  <si>
    <t>デイリースポーツ関西</t>
  </si>
  <si>
    <t>全5段・半5段段つかみ10段保証</t>
  </si>
  <si>
    <t>10段保証</t>
  </si>
  <si>
    <t>ic1758</t>
  </si>
  <si>
    <t>ic1759</t>
  </si>
  <si>
    <t>ドンドン出会える</t>
  </si>
  <si>
    <t>ic1760</t>
  </si>
  <si>
    <t>大正版</t>
  </si>
  <si>
    <t>恥ずかしい訳ありサイト(サブ：男性が足りてないんです)</t>
  </si>
  <si>
    <t>ic1761</t>
  </si>
  <si>
    <t>ic1762</t>
  </si>
  <si>
    <t>ic1763</t>
  </si>
  <si>
    <t>①求人風</t>
  </si>
  <si>
    <t>①もう５０代の熟女だけど</t>
  </si>
  <si>
    <t>半2段・半3段つかみ10段保証</t>
  </si>
  <si>
    <t>1～10日</t>
  </si>
  <si>
    <t>ic1764</t>
  </si>
  <si>
    <t>②新版</t>
  </si>
  <si>
    <t>②女性が好きな私にとって神サイトです！</t>
  </si>
  <si>
    <t>11～20日</t>
  </si>
  <si>
    <t>ic1765</t>
  </si>
  <si>
    <t>③大正版</t>
  </si>
  <si>
    <t>③学生いません！ギャルもいません！熟女！熟女！熟女！熟女！</t>
  </si>
  <si>
    <t>21～31日</t>
  </si>
  <si>
    <t>ic1766</t>
  </si>
  <si>
    <t>ic1767</t>
  </si>
  <si>
    <t>ic1768</t>
  </si>
  <si>
    <t>ic1769</t>
  </si>
  <si>
    <t>ic1770</t>
  </si>
  <si>
    <t>ic1771</t>
  </si>
  <si>
    <t>7月23日(木)</t>
  </si>
  <si>
    <t>ic1772</t>
  </si>
  <si>
    <t>ic1773</t>
  </si>
  <si>
    <t>ic1774</t>
  </si>
  <si>
    <t>ic1775</t>
  </si>
  <si>
    <t>1C終面全5段</t>
  </si>
  <si>
    <t>ic1776</t>
  </si>
  <si>
    <t>ic1777</t>
  </si>
  <si>
    <t>ic1778</t>
  </si>
  <si>
    <t>ic1779</t>
  </si>
  <si>
    <t>7月04日(土)</t>
  </si>
  <si>
    <t>ic1780</t>
  </si>
  <si>
    <t>ic1781</t>
  </si>
  <si>
    <t>7月26日(日)</t>
  </si>
  <si>
    <t>ic1782</t>
  </si>
  <si>
    <t>ic1783</t>
  </si>
  <si>
    <t>九スポ</t>
  </si>
  <si>
    <t>7月11日(土)</t>
  </si>
  <si>
    <t>ic1784</t>
  </si>
  <si>
    <t>ic1785</t>
  </si>
  <si>
    <t>東スポ・大スポ・九スポ・中京</t>
  </si>
  <si>
    <t>記事枠</t>
  </si>
  <si>
    <t>7月16日(木)</t>
  </si>
  <si>
    <t>ic1786</t>
  </si>
  <si>
    <t>ic1787</t>
  </si>
  <si>
    <t>右女3スマホ（NEW）</t>
  </si>
  <si>
    <t>中京スポーツ</t>
  </si>
  <si>
    <t>7月10日(金)</t>
  </si>
  <si>
    <t>ic1788</t>
  </si>
  <si>
    <t>ic1789</t>
  </si>
  <si>
    <t>半5段</t>
  </si>
  <si>
    <t>7月17日(金)</t>
  </si>
  <si>
    <t>ic1790</t>
  </si>
  <si>
    <t>ic1791</t>
  </si>
  <si>
    <t>7月24日(金)</t>
  </si>
  <si>
    <t>ic1792</t>
  </si>
  <si>
    <t>ic1793</t>
  </si>
  <si>
    <t>40代以上限定40代50代60代 中年女性が多いサイト</t>
  </si>
  <si>
    <t>スポーツ報知関東</t>
  </si>
  <si>
    <t>終面全5段</t>
  </si>
  <si>
    <t>7月19日(日)</t>
  </si>
  <si>
    <t>ic1794</t>
  </si>
  <si>
    <t>ic1795</t>
  </si>
  <si>
    <t>右女３</t>
  </si>
  <si>
    <t>やってみてダメならすぐ退会OK</t>
  </si>
  <si>
    <t>ニッカン関西</t>
  </si>
  <si>
    <t>4C全面</t>
  </si>
  <si>
    <t>ic1796</t>
  </si>
  <si>
    <t>ic1797</t>
  </si>
  <si>
    <t>ic1798</t>
  </si>
  <si>
    <t>新聞 TOTAL</t>
  </si>
  <si>
    <t>●雑誌 広告</t>
  </si>
  <si>
    <t>ad642</t>
  </si>
  <si>
    <t>アドライヴ</t>
  </si>
  <si>
    <t>いろいろ</t>
  </si>
  <si>
    <t>企画枠高宮菜々子さんメイン</t>
  </si>
  <si>
    <t>実話カタログ企画</t>
  </si>
  <si>
    <t>企画枠</t>
  </si>
  <si>
    <t>7月01日(水)</t>
  </si>
  <si>
    <t>ad643</t>
  </si>
  <si>
    <t>ad640</t>
  </si>
  <si>
    <t>コアマガジン</t>
  </si>
  <si>
    <t>5P_着エロ画像メイン(高宮菜々子さん)</t>
  </si>
  <si>
    <t>実話BUNKA超タブー</t>
  </si>
  <si>
    <t>1C5P</t>
  </si>
  <si>
    <t>7月02日(木)</t>
  </si>
  <si>
    <t>ad641</t>
  </si>
  <si>
    <t>ad644</t>
  </si>
  <si>
    <t>大洋図書</t>
  </si>
  <si>
    <t>2P逆ナンインタビュー版_ヘスティア（高宮菜々子さん）</t>
  </si>
  <si>
    <t>実話ナックルズGOLD</t>
  </si>
  <si>
    <t>4C2P</t>
  </si>
  <si>
    <t>7月08日(水)</t>
  </si>
  <si>
    <t>ad645</t>
  </si>
  <si>
    <t>ad646</t>
  </si>
  <si>
    <t>日本文芸社</t>
  </si>
  <si>
    <t>2P_対談風原稿_ヘスティア</t>
  </si>
  <si>
    <t>週刊漫画ゴラク.3W金</t>
  </si>
  <si>
    <t>1C2P</t>
  </si>
  <si>
    <t>ad647</t>
  </si>
  <si>
    <t>雑誌 TOTAL</t>
  </si>
  <si>
    <t>●DVD 広告</t>
  </si>
  <si>
    <t>pa539</t>
  </si>
  <si>
    <t>楽楽出版</t>
  </si>
  <si>
    <t>DVD漫画きよし</t>
  </si>
  <si>
    <t>毎月売</t>
  </si>
  <si>
    <t>EXCITING MAX!SPECIAL</t>
  </si>
  <si>
    <t>DVD袋裏1C+DVDコンテンツ枠</t>
  </si>
  <si>
    <t>pa540</t>
  </si>
  <si>
    <t>pa537</t>
  </si>
  <si>
    <t>書店売、一部CVS</t>
  </si>
  <si>
    <t>MAZI!</t>
  </si>
  <si>
    <t>DVD袋裏4C+コンテンツ枠</t>
  </si>
  <si>
    <t>7月18日(土)</t>
  </si>
  <si>
    <t>pa538</t>
  </si>
  <si>
    <t>DVD TOTAL</t>
  </si>
  <si>
    <t>●リスティング 広告</t>
  </si>
  <si>
    <t>UA</t>
  </si>
  <si>
    <t>a_ydi</t>
  </si>
  <si>
    <t>ADIT</t>
  </si>
  <si>
    <t>SP</t>
  </si>
  <si>
    <t>YDN（インフィード）</t>
  </si>
  <si>
    <t>7/3～7/31</t>
  </si>
  <si>
    <t>a_ydd</t>
  </si>
  <si>
    <t>YDN（ターゲティング）</t>
  </si>
  <si>
    <t>7/7～7/31</t>
  </si>
  <si>
    <t>a_yds</t>
  </si>
  <si>
    <t>YDN（検索広告）</t>
  </si>
  <si>
    <t>7/20～7/31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</si>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</sst>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2.6321428571429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43</v>
      </c>
      <c r="M6" s="79">
        <v>0</v>
      </c>
      <c r="N6" s="79">
        <v>146</v>
      </c>
      <c r="O6" s="88">
        <v>25</v>
      </c>
      <c r="P6" s="89">
        <v>0</v>
      </c>
      <c r="Q6" s="90">
        <f>O6+P6</f>
        <v>25</v>
      </c>
      <c r="R6" s="80">
        <f>IFERROR(Q6/N6,"-")</f>
        <v>0.17123287671233</v>
      </c>
      <c r="S6" s="79">
        <v>1</v>
      </c>
      <c r="T6" s="79">
        <v>5</v>
      </c>
      <c r="U6" s="80">
        <f>IFERROR(T6/(Q6),"-")</f>
        <v>0.2</v>
      </c>
      <c r="V6" s="81">
        <f>IFERROR(K6/SUM(Q6:Q10),"-")</f>
        <v>6730.7692307692</v>
      </c>
      <c r="W6" s="82">
        <v>5</v>
      </c>
      <c r="X6" s="80">
        <f>IF(Q6=0,"-",W6/Q6)</f>
        <v>0.2</v>
      </c>
      <c r="Y6" s="181">
        <v>152000</v>
      </c>
      <c r="Z6" s="182">
        <f>IFERROR(Y6/Q6,"-")</f>
        <v>6080</v>
      </c>
      <c r="AA6" s="182">
        <f>IFERROR(Y6/W6,"-")</f>
        <v>30400</v>
      </c>
      <c r="AB6" s="176">
        <f>SUM(Y6:Y10)-SUM(K6:K10)</f>
        <v>1142500</v>
      </c>
      <c r="AC6" s="83">
        <f>SUM(Y6:Y10)/SUM(K6:K10)</f>
        <v>2.6321428571429</v>
      </c>
      <c r="AD6" s="77"/>
      <c r="AE6" s="91">
        <v>1</v>
      </c>
      <c r="AF6" s="92">
        <f>IF(Q6=0,"",IF(AE6=0,"",(AE6/Q6)))</f>
        <v>0.04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4</v>
      </c>
      <c r="AO6" s="98">
        <f>IF(Q6=0,"",IF(AN6=0,"",(AN6/Q6)))</f>
        <v>0.16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0.08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0.12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11</v>
      </c>
      <c r="BP6" s="117">
        <f>IF(Q6=0,"",IF(BO6=0,"",(BO6/Q6)))</f>
        <v>0.44</v>
      </c>
      <c r="BQ6" s="118">
        <v>4</v>
      </c>
      <c r="BR6" s="119">
        <f>IFERROR(BQ6/BO6,"-")</f>
        <v>0.36363636363636</v>
      </c>
      <c r="BS6" s="120">
        <v>149000</v>
      </c>
      <c r="BT6" s="121">
        <f>IFERROR(BS6/BO6,"-")</f>
        <v>13545.454545455</v>
      </c>
      <c r="BU6" s="122">
        <v>1</v>
      </c>
      <c r="BV6" s="122"/>
      <c r="BW6" s="122">
        <v>3</v>
      </c>
      <c r="BX6" s="123">
        <v>4</v>
      </c>
      <c r="BY6" s="124">
        <f>IF(Q6=0,"",IF(BX6=0,"",(BX6/Q6)))</f>
        <v>0.16</v>
      </c>
      <c r="BZ6" s="125">
        <v>1</v>
      </c>
      <c r="CA6" s="126">
        <f>IFERROR(BZ6/BX6,"-")</f>
        <v>0.25</v>
      </c>
      <c r="CB6" s="127">
        <v>3000</v>
      </c>
      <c r="CC6" s="128">
        <f>IFERROR(CB6/BX6,"-")</f>
        <v>750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5</v>
      </c>
      <c r="CQ6" s="138">
        <v>152000</v>
      </c>
      <c r="CR6" s="138">
        <v>75000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18</v>
      </c>
      <c r="M7" s="79">
        <v>0</v>
      </c>
      <c r="N7" s="79">
        <v>98</v>
      </c>
      <c r="O7" s="88">
        <v>9</v>
      </c>
      <c r="P7" s="89">
        <v>0</v>
      </c>
      <c r="Q7" s="90">
        <f>O7+P7</f>
        <v>9</v>
      </c>
      <c r="R7" s="80">
        <f>IFERROR(Q7/N7,"-")</f>
        <v>0.091836734693878</v>
      </c>
      <c r="S7" s="79">
        <v>0</v>
      </c>
      <c r="T7" s="79">
        <v>1</v>
      </c>
      <c r="U7" s="80">
        <f>IFERROR(T7/(Q7),"-")</f>
        <v>0.11111111111111</v>
      </c>
      <c r="V7" s="81"/>
      <c r="W7" s="82">
        <v>1</v>
      </c>
      <c r="X7" s="80">
        <f>IF(Q7=0,"-",W7/Q7)</f>
        <v>0.11111111111111</v>
      </c>
      <c r="Y7" s="181">
        <v>3000</v>
      </c>
      <c r="Z7" s="182">
        <f>IFERROR(Y7/Q7,"-")</f>
        <v>333.33333333333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0.11111111111111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0.22222222222222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0.33333333333333</v>
      </c>
      <c r="BQ7" s="118">
        <v>1</v>
      </c>
      <c r="BR7" s="119">
        <f>IFERROR(BQ7/BO7,"-")</f>
        <v>0.33333333333333</v>
      </c>
      <c r="BS7" s="120">
        <v>3000</v>
      </c>
      <c r="BT7" s="121">
        <f>IFERROR(BS7/BO7,"-")</f>
        <v>1000</v>
      </c>
      <c r="BU7" s="122">
        <v>1</v>
      </c>
      <c r="BV7" s="122"/>
      <c r="BW7" s="122"/>
      <c r="BX7" s="123">
        <v>2</v>
      </c>
      <c r="BY7" s="124">
        <f>IF(Q7=0,"",IF(BX7=0,"",(BX7/Q7)))</f>
        <v>0.22222222222222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3000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8</v>
      </c>
      <c r="M8" s="79">
        <v>0</v>
      </c>
      <c r="N8" s="79">
        <v>38</v>
      </c>
      <c r="O8" s="88">
        <v>4</v>
      </c>
      <c r="P8" s="89">
        <v>0</v>
      </c>
      <c r="Q8" s="90">
        <f>O8+P8</f>
        <v>4</v>
      </c>
      <c r="R8" s="80">
        <f>IFERROR(Q8/N8,"-")</f>
        <v>0.10526315789474</v>
      </c>
      <c r="S8" s="79">
        <v>0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0.25</v>
      </c>
      <c r="Y8" s="181">
        <v>13000</v>
      </c>
      <c r="Z8" s="182">
        <f>IFERROR(Y8/Q8,"-")</f>
        <v>3250</v>
      </c>
      <c r="AA8" s="182">
        <f>IFERROR(Y8/W8,"-")</f>
        <v>13000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2</v>
      </c>
      <c r="BY8" s="124">
        <f>IF(Q8=0,"",IF(BX8=0,"",(BX8/Q8)))</f>
        <v>0.5</v>
      </c>
      <c r="BZ8" s="125">
        <v>1</v>
      </c>
      <c r="CA8" s="126">
        <f>IFERROR(BZ8/BX8,"-")</f>
        <v>0.5</v>
      </c>
      <c r="CB8" s="127">
        <v>13000</v>
      </c>
      <c r="CC8" s="128">
        <f>IFERROR(CB8/BX8,"-")</f>
        <v>6500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13000</v>
      </c>
      <c r="CR8" s="138">
        <v>13000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9</v>
      </c>
      <c r="M9" s="79">
        <v>0</v>
      </c>
      <c r="N9" s="79">
        <v>31</v>
      </c>
      <c r="O9" s="88">
        <v>5</v>
      </c>
      <c r="P9" s="89">
        <v>0</v>
      </c>
      <c r="Q9" s="90">
        <f>O9+P9</f>
        <v>5</v>
      </c>
      <c r="R9" s="80">
        <f>IFERROR(Q9/N9,"-")</f>
        <v>0.16129032258065</v>
      </c>
      <c r="S9" s="79">
        <v>0</v>
      </c>
      <c r="T9" s="79">
        <v>2</v>
      </c>
      <c r="U9" s="80">
        <f>IFERROR(T9/(Q9),"-")</f>
        <v>0.4</v>
      </c>
      <c r="V9" s="81"/>
      <c r="W9" s="82">
        <v>1</v>
      </c>
      <c r="X9" s="80">
        <f>IF(Q9=0,"-",W9/Q9)</f>
        <v>0.2</v>
      </c>
      <c r="Y9" s="181">
        <v>3000</v>
      </c>
      <c r="Z9" s="182">
        <f>IFERROR(Y9/Q9,"-")</f>
        <v>600</v>
      </c>
      <c r="AA9" s="182">
        <f>IFERROR(Y9/W9,"-")</f>
        <v>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0.2</v>
      </c>
      <c r="AP9" s="97">
        <v>1</v>
      </c>
      <c r="AQ9" s="99">
        <f>IFERROR(AP9/AN9,"-")</f>
        <v>1</v>
      </c>
      <c r="AR9" s="100">
        <v>3000</v>
      </c>
      <c r="AS9" s="101">
        <f>IFERROR(AR9/AN9,"-")</f>
        <v>3000</v>
      </c>
      <c r="AT9" s="102">
        <v>1</v>
      </c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3000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187</v>
      </c>
      <c r="M10" s="79">
        <v>152</v>
      </c>
      <c r="N10" s="79">
        <v>81</v>
      </c>
      <c r="O10" s="88">
        <v>61</v>
      </c>
      <c r="P10" s="89">
        <v>0</v>
      </c>
      <c r="Q10" s="90">
        <f>O10+P10</f>
        <v>61</v>
      </c>
      <c r="R10" s="80">
        <f>IFERROR(Q10/N10,"-")</f>
        <v>0.75308641975309</v>
      </c>
      <c r="S10" s="79">
        <v>6</v>
      </c>
      <c r="T10" s="79">
        <v>8</v>
      </c>
      <c r="U10" s="80">
        <f>IFERROR(T10/(Q10),"-")</f>
        <v>0.13114754098361</v>
      </c>
      <c r="V10" s="81"/>
      <c r="W10" s="82">
        <v>10</v>
      </c>
      <c r="X10" s="80">
        <f>IF(Q10=0,"-",W10/Q10)</f>
        <v>0.16393442622951</v>
      </c>
      <c r="Y10" s="181">
        <v>1671500</v>
      </c>
      <c r="Z10" s="182">
        <f>IFERROR(Y10/Q10,"-")</f>
        <v>27401.639344262</v>
      </c>
      <c r="AA10" s="182">
        <f>IFERROR(Y10/W10,"-")</f>
        <v>167150</v>
      </c>
      <c r="AB10" s="176"/>
      <c r="AC10" s="83"/>
      <c r="AD10" s="77"/>
      <c r="AE10" s="91">
        <v>1</v>
      </c>
      <c r="AF10" s="92">
        <f>IF(Q10=0,"",IF(AE10=0,"",(AE10/Q10)))</f>
        <v>0.016393442622951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4</v>
      </c>
      <c r="AO10" s="98">
        <f>IF(Q10=0,"",IF(AN10=0,"",(AN10/Q10)))</f>
        <v>0.065573770491803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0.032786885245902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7</v>
      </c>
      <c r="BG10" s="110">
        <f>IF(Q10=0,"",IF(BF10=0,"",(BF10/Q10)))</f>
        <v>0.11475409836066</v>
      </c>
      <c r="BH10" s="109">
        <v>1</v>
      </c>
      <c r="BI10" s="111">
        <f>IFERROR(BH10/BF10,"-")</f>
        <v>0.14285714285714</v>
      </c>
      <c r="BJ10" s="112">
        <v>23000</v>
      </c>
      <c r="BK10" s="113">
        <f>IFERROR(BJ10/BF10,"-")</f>
        <v>3285.7142857143</v>
      </c>
      <c r="BL10" s="114"/>
      <c r="BM10" s="114"/>
      <c r="BN10" s="114">
        <v>1</v>
      </c>
      <c r="BO10" s="116">
        <v>20</v>
      </c>
      <c r="BP10" s="117">
        <f>IF(Q10=0,"",IF(BO10=0,"",(BO10/Q10)))</f>
        <v>0.32786885245902</v>
      </c>
      <c r="BQ10" s="118">
        <v>6</v>
      </c>
      <c r="BR10" s="119">
        <f>IFERROR(BQ10/BO10,"-")</f>
        <v>0.3</v>
      </c>
      <c r="BS10" s="120">
        <v>174000</v>
      </c>
      <c r="BT10" s="121">
        <f>IFERROR(BS10/BO10,"-")</f>
        <v>8700</v>
      </c>
      <c r="BU10" s="122">
        <v>2</v>
      </c>
      <c r="BV10" s="122">
        <v>1</v>
      </c>
      <c r="BW10" s="122">
        <v>3</v>
      </c>
      <c r="BX10" s="123">
        <v>24</v>
      </c>
      <c r="BY10" s="124">
        <f>IF(Q10=0,"",IF(BX10=0,"",(BX10/Q10)))</f>
        <v>0.39344262295082</v>
      </c>
      <c r="BZ10" s="125">
        <v>7</v>
      </c>
      <c r="CA10" s="126">
        <f>IFERROR(BZ10/BX10,"-")</f>
        <v>0.29166666666667</v>
      </c>
      <c r="CB10" s="127">
        <v>1127500</v>
      </c>
      <c r="CC10" s="128">
        <f>IFERROR(CB10/BX10,"-")</f>
        <v>46979.166666667</v>
      </c>
      <c r="CD10" s="129">
        <v>2</v>
      </c>
      <c r="CE10" s="129"/>
      <c r="CF10" s="129">
        <v>5</v>
      </c>
      <c r="CG10" s="130">
        <v>3</v>
      </c>
      <c r="CH10" s="131">
        <f>IF(Q10=0,"",IF(CG10=0,"",(CG10/Q10)))</f>
        <v>0.049180327868852</v>
      </c>
      <c r="CI10" s="132">
        <v>2</v>
      </c>
      <c r="CJ10" s="133">
        <f>IFERROR(CI10/CG10,"-")</f>
        <v>0.66666666666667</v>
      </c>
      <c r="CK10" s="134">
        <v>1000000</v>
      </c>
      <c r="CL10" s="135">
        <f>IFERROR(CK10/CG10,"-")</f>
        <v>333333.33333333</v>
      </c>
      <c r="CM10" s="136"/>
      <c r="CN10" s="136"/>
      <c r="CO10" s="136">
        <v>2</v>
      </c>
      <c r="CP10" s="137">
        <v>10</v>
      </c>
      <c r="CQ10" s="138">
        <v>1671500</v>
      </c>
      <c r="CR10" s="138">
        <v>894000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1.5631578947368</v>
      </c>
      <c r="B11" s="184" t="s">
        <v>75</v>
      </c>
      <c r="C11" s="184" t="s">
        <v>58</v>
      </c>
      <c r="D11" s="184"/>
      <c r="E11" s="184" t="s">
        <v>76</v>
      </c>
      <c r="F11" s="184" t="s">
        <v>60</v>
      </c>
      <c r="G11" s="184" t="s">
        <v>61</v>
      </c>
      <c r="H11" s="87" t="s">
        <v>77</v>
      </c>
      <c r="I11" s="87" t="s">
        <v>63</v>
      </c>
      <c r="J11" s="185" t="s">
        <v>64</v>
      </c>
      <c r="K11" s="176">
        <v>570000</v>
      </c>
      <c r="L11" s="79">
        <v>38</v>
      </c>
      <c r="M11" s="79">
        <v>0</v>
      </c>
      <c r="N11" s="79">
        <v>125</v>
      </c>
      <c r="O11" s="88">
        <v>13</v>
      </c>
      <c r="P11" s="89">
        <v>1</v>
      </c>
      <c r="Q11" s="90">
        <f>O11+P11</f>
        <v>14</v>
      </c>
      <c r="R11" s="80">
        <f>IFERROR(Q11/N11,"-")</f>
        <v>0.112</v>
      </c>
      <c r="S11" s="79">
        <v>1</v>
      </c>
      <c r="T11" s="79">
        <v>5</v>
      </c>
      <c r="U11" s="80">
        <f>IFERROR(T11/(Q11),"-")</f>
        <v>0.35714285714286</v>
      </c>
      <c r="V11" s="81">
        <f>IFERROR(K11/SUM(Q11:Q16),"-")</f>
        <v>15405.405405405</v>
      </c>
      <c r="W11" s="82">
        <v>3</v>
      </c>
      <c r="X11" s="80">
        <f>IF(Q11=0,"-",W11/Q11)</f>
        <v>0.21428571428571</v>
      </c>
      <c r="Y11" s="181">
        <v>28000</v>
      </c>
      <c r="Z11" s="182">
        <f>IFERROR(Y11/Q11,"-")</f>
        <v>2000</v>
      </c>
      <c r="AA11" s="182">
        <f>IFERROR(Y11/W11,"-")</f>
        <v>9333.3333333333</v>
      </c>
      <c r="AB11" s="176">
        <f>SUM(Y11:Y16)-SUM(K11:K16)</f>
        <v>321000</v>
      </c>
      <c r="AC11" s="83">
        <f>SUM(Y11:Y16)/SUM(K11:K16)</f>
        <v>1.5631578947368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0.21428571428571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7</v>
      </c>
      <c r="BP11" s="117">
        <f>IF(Q11=0,"",IF(BO11=0,"",(BO11/Q11)))</f>
        <v>0.5</v>
      </c>
      <c r="BQ11" s="118">
        <v>1</v>
      </c>
      <c r="BR11" s="119">
        <f>IFERROR(BQ11/BO11,"-")</f>
        <v>0.14285714285714</v>
      </c>
      <c r="BS11" s="120">
        <v>5000</v>
      </c>
      <c r="BT11" s="121">
        <f>IFERROR(BS11/BO11,"-")</f>
        <v>714.28571428571</v>
      </c>
      <c r="BU11" s="122">
        <v>1</v>
      </c>
      <c r="BV11" s="122"/>
      <c r="BW11" s="122"/>
      <c r="BX11" s="123">
        <v>3</v>
      </c>
      <c r="BY11" s="124">
        <f>IF(Q11=0,"",IF(BX11=0,"",(BX11/Q11)))</f>
        <v>0.21428571428571</v>
      </c>
      <c r="BZ11" s="125">
        <v>2</v>
      </c>
      <c r="CA11" s="126">
        <f>IFERROR(BZ11/BX11,"-")</f>
        <v>0.66666666666667</v>
      </c>
      <c r="CB11" s="127">
        <v>23000</v>
      </c>
      <c r="CC11" s="128">
        <f>IFERROR(CB11/BX11,"-")</f>
        <v>7666.6666666667</v>
      </c>
      <c r="CD11" s="129">
        <v>1</v>
      </c>
      <c r="CE11" s="129"/>
      <c r="CF11" s="129">
        <v>1</v>
      </c>
      <c r="CG11" s="130">
        <v>1</v>
      </c>
      <c r="CH11" s="131">
        <f>IF(Q11=0,"",IF(CG11=0,"",(CG11/Q11)))</f>
        <v>0.071428571428571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3</v>
      </c>
      <c r="CQ11" s="138">
        <v>28000</v>
      </c>
      <c r="CR11" s="138">
        <v>20000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78</v>
      </c>
      <c r="C12" s="184" t="s">
        <v>58</v>
      </c>
      <c r="D12" s="184"/>
      <c r="E12" s="184" t="s">
        <v>76</v>
      </c>
      <c r="F12" s="184" t="s">
        <v>60</v>
      </c>
      <c r="G12" s="184" t="s">
        <v>73</v>
      </c>
      <c r="H12" s="87"/>
      <c r="I12" s="87"/>
      <c r="J12" s="87"/>
      <c r="K12" s="176"/>
      <c r="L12" s="79">
        <v>81</v>
      </c>
      <c r="M12" s="79">
        <v>57</v>
      </c>
      <c r="N12" s="79">
        <v>20</v>
      </c>
      <c r="O12" s="88">
        <v>6</v>
      </c>
      <c r="P12" s="89">
        <v>0</v>
      </c>
      <c r="Q12" s="90">
        <f>O12+P12</f>
        <v>6</v>
      </c>
      <c r="R12" s="80">
        <f>IFERROR(Q12/N12,"-")</f>
        <v>0.3</v>
      </c>
      <c r="S12" s="79">
        <v>0</v>
      </c>
      <c r="T12" s="79">
        <v>1</v>
      </c>
      <c r="U12" s="80">
        <f>IFERROR(T12/(Q12),"-")</f>
        <v>0.16666666666667</v>
      </c>
      <c r="V12" s="81"/>
      <c r="W12" s="82">
        <v>1</v>
      </c>
      <c r="X12" s="80">
        <f>IF(Q12=0,"-",W12/Q12)</f>
        <v>0.16666666666667</v>
      </c>
      <c r="Y12" s="181">
        <v>3000</v>
      </c>
      <c r="Z12" s="182">
        <f>IFERROR(Y12/Q12,"-")</f>
        <v>500</v>
      </c>
      <c r="AA12" s="182">
        <f>IFERROR(Y12/W12,"-")</f>
        <v>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4</v>
      </c>
      <c r="BP12" s="117">
        <f>IF(Q12=0,"",IF(BO12=0,"",(BO12/Q12)))</f>
        <v>0.66666666666667</v>
      </c>
      <c r="BQ12" s="118">
        <v>1</v>
      </c>
      <c r="BR12" s="119">
        <f>IFERROR(BQ12/BO12,"-")</f>
        <v>0.25</v>
      </c>
      <c r="BS12" s="120">
        <v>3000</v>
      </c>
      <c r="BT12" s="121">
        <f>IFERROR(BS12/BO12,"-")</f>
        <v>750</v>
      </c>
      <c r="BU12" s="122">
        <v>1</v>
      </c>
      <c r="BV12" s="122"/>
      <c r="BW12" s="122"/>
      <c r="BX12" s="123">
        <v>1</v>
      </c>
      <c r="BY12" s="124">
        <f>IF(Q12=0,"",IF(BX12=0,"",(BX12/Q12)))</f>
        <v>0.16666666666667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79</v>
      </c>
      <c r="C13" s="184" t="s">
        <v>58</v>
      </c>
      <c r="D13" s="184"/>
      <c r="E13" s="184" t="s">
        <v>80</v>
      </c>
      <c r="F13" s="184" t="s">
        <v>81</v>
      </c>
      <c r="G13" s="184" t="s">
        <v>61</v>
      </c>
      <c r="H13" s="87" t="s">
        <v>82</v>
      </c>
      <c r="I13" s="87" t="s">
        <v>83</v>
      </c>
      <c r="J13" s="186" t="s">
        <v>84</v>
      </c>
      <c r="K13" s="176"/>
      <c r="L13" s="79">
        <v>10</v>
      </c>
      <c r="M13" s="79">
        <v>0</v>
      </c>
      <c r="N13" s="79">
        <v>40</v>
      </c>
      <c r="O13" s="88">
        <v>6</v>
      </c>
      <c r="P13" s="89">
        <v>0</v>
      </c>
      <c r="Q13" s="90">
        <f>O13+P13</f>
        <v>6</v>
      </c>
      <c r="R13" s="80">
        <f>IFERROR(Q13/N13,"-")</f>
        <v>0.15</v>
      </c>
      <c r="S13" s="79">
        <v>1</v>
      </c>
      <c r="T13" s="79">
        <v>1</v>
      </c>
      <c r="U13" s="80">
        <f>IFERROR(T13/(Q13),"-")</f>
        <v>0.16666666666667</v>
      </c>
      <c r="V13" s="81"/>
      <c r="W13" s="82">
        <v>2</v>
      </c>
      <c r="X13" s="80">
        <f>IF(Q13=0,"-",W13/Q13)</f>
        <v>0.33333333333333</v>
      </c>
      <c r="Y13" s="181">
        <v>113000</v>
      </c>
      <c r="Z13" s="182">
        <f>IFERROR(Y13/Q13,"-")</f>
        <v>18833.333333333</v>
      </c>
      <c r="AA13" s="182">
        <f>IFERROR(Y13/W13,"-")</f>
        <v>56500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4</v>
      </c>
      <c r="BY13" s="124">
        <f>IF(Q13=0,"",IF(BX13=0,"",(BX13/Q13)))</f>
        <v>0.66666666666667</v>
      </c>
      <c r="BZ13" s="125">
        <v>3</v>
      </c>
      <c r="CA13" s="126">
        <f>IFERROR(BZ13/BX13,"-")</f>
        <v>0.75</v>
      </c>
      <c r="CB13" s="127">
        <v>116000</v>
      </c>
      <c r="CC13" s="128">
        <f>IFERROR(CB13/BX13,"-")</f>
        <v>29000</v>
      </c>
      <c r="CD13" s="129">
        <v>2</v>
      </c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113000</v>
      </c>
      <c r="CR13" s="138">
        <v>108000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85</v>
      </c>
      <c r="C14" s="184" t="s">
        <v>58</v>
      </c>
      <c r="D14" s="184"/>
      <c r="E14" s="184" t="s">
        <v>80</v>
      </c>
      <c r="F14" s="184" t="s">
        <v>81</v>
      </c>
      <c r="G14" s="184" t="s">
        <v>73</v>
      </c>
      <c r="H14" s="87"/>
      <c r="I14" s="87"/>
      <c r="J14" s="87"/>
      <c r="K14" s="176"/>
      <c r="L14" s="79">
        <v>59</v>
      </c>
      <c r="M14" s="79">
        <v>40</v>
      </c>
      <c r="N14" s="79">
        <v>40</v>
      </c>
      <c r="O14" s="88">
        <v>7</v>
      </c>
      <c r="P14" s="89">
        <v>0</v>
      </c>
      <c r="Q14" s="90">
        <f>O14+P14</f>
        <v>7</v>
      </c>
      <c r="R14" s="80">
        <f>IFERROR(Q14/N14,"-")</f>
        <v>0.175</v>
      </c>
      <c r="S14" s="79">
        <v>0</v>
      </c>
      <c r="T14" s="79">
        <v>2</v>
      </c>
      <c r="U14" s="80">
        <f>IFERROR(T14/(Q14),"-")</f>
        <v>0.28571428571429</v>
      </c>
      <c r="V14" s="81"/>
      <c r="W14" s="82">
        <v>2</v>
      </c>
      <c r="X14" s="80">
        <f>IF(Q14=0,"-",W14/Q14)</f>
        <v>0.28571428571429</v>
      </c>
      <c r="Y14" s="181">
        <v>277000</v>
      </c>
      <c r="Z14" s="182">
        <f>IFERROR(Y14/Q14,"-")</f>
        <v>39571.428571429</v>
      </c>
      <c r="AA14" s="182">
        <f>IFERROR(Y14/W14,"-")</f>
        <v>138500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0.14285714285714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2</v>
      </c>
      <c r="BG14" s="110">
        <f>IF(Q14=0,"",IF(BF14=0,"",(BF14/Q14)))</f>
        <v>0.28571428571429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0.14285714285714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0.14285714285714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2</v>
      </c>
      <c r="CH14" s="131">
        <f>IF(Q14=0,"",IF(CG14=0,"",(CG14/Q14)))</f>
        <v>0.28571428571429</v>
      </c>
      <c r="CI14" s="132">
        <v>2</v>
      </c>
      <c r="CJ14" s="133">
        <f>IFERROR(CI14/CG14,"-")</f>
        <v>1</v>
      </c>
      <c r="CK14" s="134">
        <v>271000</v>
      </c>
      <c r="CL14" s="135">
        <f>IFERROR(CK14/CG14,"-")</f>
        <v>135500</v>
      </c>
      <c r="CM14" s="136"/>
      <c r="CN14" s="136"/>
      <c r="CO14" s="136">
        <v>2</v>
      </c>
      <c r="CP14" s="137">
        <v>2</v>
      </c>
      <c r="CQ14" s="138">
        <v>277000</v>
      </c>
      <c r="CR14" s="138">
        <v>236000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82</v>
      </c>
      <c r="I15" s="87" t="s">
        <v>83</v>
      </c>
      <c r="J15" s="185" t="s">
        <v>89</v>
      </c>
      <c r="K15" s="176"/>
      <c r="L15" s="79">
        <v>4</v>
      </c>
      <c r="M15" s="79">
        <v>0</v>
      </c>
      <c r="N15" s="79">
        <v>29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90</v>
      </c>
      <c r="C16" s="184" t="s">
        <v>58</v>
      </c>
      <c r="D16" s="184"/>
      <c r="E16" s="184" t="s">
        <v>87</v>
      </c>
      <c r="F16" s="184" t="s">
        <v>88</v>
      </c>
      <c r="G16" s="184" t="s">
        <v>73</v>
      </c>
      <c r="H16" s="87"/>
      <c r="I16" s="87"/>
      <c r="J16" s="87"/>
      <c r="K16" s="176"/>
      <c r="L16" s="79">
        <v>27</v>
      </c>
      <c r="M16" s="79">
        <v>20</v>
      </c>
      <c r="N16" s="79">
        <v>15</v>
      </c>
      <c r="O16" s="88">
        <v>4</v>
      </c>
      <c r="P16" s="89">
        <v>0</v>
      </c>
      <c r="Q16" s="90">
        <f>O16+P16</f>
        <v>4</v>
      </c>
      <c r="R16" s="80">
        <f>IFERROR(Q16/N16,"-")</f>
        <v>0.26666666666667</v>
      </c>
      <c r="S16" s="79">
        <v>2</v>
      </c>
      <c r="T16" s="79">
        <v>0</v>
      </c>
      <c r="U16" s="80">
        <f>IFERROR(T16/(Q16),"-")</f>
        <v>0</v>
      </c>
      <c r="V16" s="81"/>
      <c r="W16" s="82">
        <v>2</v>
      </c>
      <c r="X16" s="80">
        <f>IF(Q16=0,"-",W16/Q16)</f>
        <v>0.5</v>
      </c>
      <c r="Y16" s="181">
        <v>470000</v>
      </c>
      <c r="Z16" s="182">
        <f>IFERROR(Y16/Q16,"-")</f>
        <v>117500</v>
      </c>
      <c r="AA16" s="182">
        <f>IFERROR(Y16/W16,"-")</f>
        <v>235000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0.5</v>
      </c>
      <c r="BH16" s="109">
        <v>1</v>
      </c>
      <c r="BI16" s="111">
        <f>IFERROR(BH16/BF16,"-")</f>
        <v>0.5</v>
      </c>
      <c r="BJ16" s="112">
        <v>125000</v>
      </c>
      <c r="BK16" s="113">
        <f>IFERROR(BJ16/BF16,"-")</f>
        <v>62500</v>
      </c>
      <c r="BL16" s="114"/>
      <c r="BM16" s="114"/>
      <c r="BN16" s="114">
        <v>1</v>
      </c>
      <c r="BO16" s="116">
        <v>1</v>
      </c>
      <c r="BP16" s="117">
        <f>IF(Q16=0,"",IF(BO16=0,"",(BO16/Q16)))</f>
        <v>0.25</v>
      </c>
      <c r="BQ16" s="118">
        <v>1</v>
      </c>
      <c r="BR16" s="119">
        <f>IFERROR(BQ16/BO16,"-")</f>
        <v>1</v>
      </c>
      <c r="BS16" s="120">
        <v>345000</v>
      </c>
      <c r="BT16" s="121">
        <f>IFERROR(BS16/BO16,"-")</f>
        <v>345000</v>
      </c>
      <c r="BU16" s="122"/>
      <c r="BV16" s="122"/>
      <c r="BW16" s="122">
        <v>1</v>
      </c>
      <c r="BX16" s="123">
        <v>1</v>
      </c>
      <c r="BY16" s="124">
        <f>IF(Q16=0,"",IF(BX16=0,"",(BX16/Q16)))</f>
        <v>0.25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470000</v>
      </c>
      <c r="CR16" s="138">
        <v>345000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0.695</v>
      </c>
      <c r="B17" s="184" t="s">
        <v>91</v>
      </c>
      <c r="C17" s="184" t="s">
        <v>58</v>
      </c>
      <c r="D17" s="184"/>
      <c r="E17" s="184" t="s">
        <v>92</v>
      </c>
      <c r="F17" s="184" t="s">
        <v>60</v>
      </c>
      <c r="G17" s="184" t="s">
        <v>61</v>
      </c>
      <c r="H17" s="87" t="s">
        <v>93</v>
      </c>
      <c r="I17" s="87" t="s">
        <v>94</v>
      </c>
      <c r="J17" s="87" t="s">
        <v>95</v>
      </c>
      <c r="K17" s="176">
        <v>200000</v>
      </c>
      <c r="L17" s="79">
        <v>9</v>
      </c>
      <c r="M17" s="79">
        <v>0</v>
      </c>
      <c r="N17" s="79">
        <v>53</v>
      </c>
      <c r="O17" s="88">
        <v>2</v>
      </c>
      <c r="P17" s="89">
        <v>0</v>
      </c>
      <c r="Q17" s="90">
        <f>O17+P17</f>
        <v>2</v>
      </c>
      <c r="R17" s="80">
        <f>IFERROR(Q17/N17,"-")</f>
        <v>0.037735849056604</v>
      </c>
      <c r="S17" s="79">
        <v>0</v>
      </c>
      <c r="T17" s="79">
        <v>1</v>
      </c>
      <c r="U17" s="80">
        <f>IFERROR(T17/(Q17),"-")</f>
        <v>0.5</v>
      </c>
      <c r="V17" s="81">
        <f>IFERROR(K17/SUM(Q17:Q22),"-")</f>
        <v>6666.6666666667</v>
      </c>
      <c r="W17" s="82">
        <v>1</v>
      </c>
      <c r="X17" s="80">
        <f>IF(Q17=0,"-",W17/Q17)</f>
        <v>0.5</v>
      </c>
      <c r="Y17" s="181">
        <v>5000</v>
      </c>
      <c r="Z17" s="182">
        <f>IFERROR(Y17/Q17,"-")</f>
        <v>2500</v>
      </c>
      <c r="AA17" s="182">
        <f>IFERROR(Y17/W17,"-")</f>
        <v>5000</v>
      </c>
      <c r="AB17" s="176">
        <f>SUM(Y17:Y22)-SUM(K17:K22)</f>
        <v>-61000</v>
      </c>
      <c r="AC17" s="83">
        <f>SUM(Y17:Y22)/SUM(K17:K22)</f>
        <v>0.695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>
        <v>2</v>
      </c>
      <c r="CH17" s="131">
        <f>IF(Q17=0,"",IF(CG17=0,"",(CG17/Q17)))</f>
        <v>1</v>
      </c>
      <c r="CI17" s="132">
        <v>1</v>
      </c>
      <c r="CJ17" s="133">
        <f>IFERROR(CI17/CG17,"-")</f>
        <v>0.5</v>
      </c>
      <c r="CK17" s="134">
        <v>5000</v>
      </c>
      <c r="CL17" s="135">
        <f>IFERROR(CK17/CG17,"-")</f>
        <v>2500</v>
      </c>
      <c r="CM17" s="136">
        <v>1</v>
      </c>
      <c r="CN17" s="136"/>
      <c r="CO17" s="136"/>
      <c r="CP17" s="137">
        <v>1</v>
      </c>
      <c r="CQ17" s="138">
        <v>5000</v>
      </c>
      <c r="CR17" s="138">
        <v>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96</v>
      </c>
      <c r="C18" s="184" t="s">
        <v>58</v>
      </c>
      <c r="D18" s="184"/>
      <c r="E18" s="184" t="s">
        <v>80</v>
      </c>
      <c r="F18" s="184" t="s">
        <v>81</v>
      </c>
      <c r="G18" s="184" t="s">
        <v>61</v>
      </c>
      <c r="H18" s="87"/>
      <c r="I18" s="87" t="s">
        <v>94</v>
      </c>
      <c r="J18" s="87"/>
      <c r="K18" s="176"/>
      <c r="L18" s="79">
        <v>3</v>
      </c>
      <c r="M18" s="79">
        <v>0</v>
      </c>
      <c r="N18" s="79">
        <v>37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97</v>
      </c>
      <c r="C19" s="184" t="s">
        <v>58</v>
      </c>
      <c r="D19" s="184"/>
      <c r="E19" s="184" t="s">
        <v>87</v>
      </c>
      <c r="F19" s="184" t="s">
        <v>98</v>
      </c>
      <c r="G19" s="184" t="s">
        <v>61</v>
      </c>
      <c r="H19" s="87"/>
      <c r="I19" s="87" t="s">
        <v>94</v>
      </c>
      <c r="J19" s="87"/>
      <c r="K19" s="176"/>
      <c r="L19" s="79">
        <v>4</v>
      </c>
      <c r="M19" s="79">
        <v>0</v>
      </c>
      <c r="N19" s="79">
        <v>31</v>
      </c>
      <c r="O19" s="88">
        <v>1</v>
      </c>
      <c r="P19" s="89">
        <v>0</v>
      </c>
      <c r="Q19" s="90">
        <f>O19+P19</f>
        <v>1</v>
      </c>
      <c r="R19" s="80">
        <f>IFERROR(Q19/N19,"-")</f>
        <v>0.032258064516129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1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100</v>
      </c>
      <c r="F20" s="184" t="s">
        <v>101</v>
      </c>
      <c r="G20" s="184" t="s">
        <v>61</v>
      </c>
      <c r="H20" s="87"/>
      <c r="I20" s="87" t="s">
        <v>94</v>
      </c>
      <c r="J20" s="87"/>
      <c r="K20" s="176"/>
      <c r="L20" s="79">
        <v>3</v>
      </c>
      <c r="M20" s="79">
        <v>0</v>
      </c>
      <c r="N20" s="79">
        <v>22</v>
      </c>
      <c r="O20" s="88">
        <v>1</v>
      </c>
      <c r="P20" s="89">
        <v>0</v>
      </c>
      <c r="Q20" s="90">
        <f>O20+P20</f>
        <v>1</v>
      </c>
      <c r="R20" s="80">
        <f>IFERROR(Q20/N20,"-")</f>
        <v>0.045454545454545</v>
      </c>
      <c r="S20" s="79">
        <v>0</v>
      </c>
      <c r="T20" s="79">
        <v>0</v>
      </c>
      <c r="U20" s="80">
        <f>IFERROR(T20/(Q20),"-")</f>
        <v>0</v>
      </c>
      <c r="V20" s="81"/>
      <c r="W20" s="82">
        <v>1</v>
      </c>
      <c r="X20" s="80">
        <f>IF(Q20=0,"-",W20/Q20)</f>
        <v>1</v>
      </c>
      <c r="Y20" s="181">
        <v>3000</v>
      </c>
      <c r="Z20" s="182">
        <f>IFERROR(Y20/Q20,"-")</f>
        <v>3000</v>
      </c>
      <c r="AA20" s="182">
        <f>IFERROR(Y20/W20,"-")</f>
        <v>3000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1</v>
      </c>
      <c r="BQ20" s="118">
        <v>1</v>
      </c>
      <c r="BR20" s="119">
        <f>IFERROR(BQ20/BO20,"-")</f>
        <v>1</v>
      </c>
      <c r="BS20" s="120">
        <v>3000</v>
      </c>
      <c r="BT20" s="121">
        <f>IFERROR(BS20/BO20,"-")</f>
        <v>3000</v>
      </c>
      <c r="BU20" s="122">
        <v>1</v>
      </c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102</v>
      </c>
      <c r="C21" s="184" t="s">
        <v>58</v>
      </c>
      <c r="D21" s="184"/>
      <c r="E21" s="184" t="s">
        <v>76</v>
      </c>
      <c r="F21" s="184" t="s">
        <v>88</v>
      </c>
      <c r="G21" s="184" t="s">
        <v>61</v>
      </c>
      <c r="H21" s="87"/>
      <c r="I21" s="87" t="s">
        <v>94</v>
      </c>
      <c r="J21" s="87"/>
      <c r="K21" s="176"/>
      <c r="L21" s="79">
        <v>12</v>
      </c>
      <c r="M21" s="79">
        <v>0</v>
      </c>
      <c r="N21" s="79">
        <v>43</v>
      </c>
      <c r="O21" s="88">
        <v>1</v>
      </c>
      <c r="P21" s="89">
        <v>0</v>
      </c>
      <c r="Q21" s="90">
        <f>O21+P21</f>
        <v>1</v>
      </c>
      <c r="R21" s="80">
        <f>IFERROR(Q21/N21,"-")</f>
        <v>0.023255813953488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1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103</v>
      </c>
      <c r="C22" s="184" t="s">
        <v>58</v>
      </c>
      <c r="D22" s="184"/>
      <c r="E22" s="184" t="s">
        <v>72</v>
      </c>
      <c r="F22" s="184" t="s">
        <v>72</v>
      </c>
      <c r="G22" s="184" t="s">
        <v>73</v>
      </c>
      <c r="H22" s="87"/>
      <c r="I22" s="87"/>
      <c r="J22" s="87"/>
      <c r="K22" s="176"/>
      <c r="L22" s="79">
        <v>243</v>
      </c>
      <c r="M22" s="79">
        <v>88</v>
      </c>
      <c r="N22" s="79">
        <v>38</v>
      </c>
      <c r="O22" s="88">
        <v>25</v>
      </c>
      <c r="P22" s="89">
        <v>0</v>
      </c>
      <c r="Q22" s="90">
        <f>O22+P22</f>
        <v>25</v>
      </c>
      <c r="R22" s="80">
        <f>IFERROR(Q22/N22,"-")</f>
        <v>0.65789473684211</v>
      </c>
      <c r="S22" s="79">
        <v>3</v>
      </c>
      <c r="T22" s="79">
        <v>2</v>
      </c>
      <c r="U22" s="80">
        <f>IFERROR(T22/(Q22),"-")</f>
        <v>0.08</v>
      </c>
      <c r="V22" s="81"/>
      <c r="W22" s="82">
        <v>4</v>
      </c>
      <c r="X22" s="80">
        <f>IF(Q22=0,"-",W22/Q22)</f>
        <v>0.16</v>
      </c>
      <c r="Y22" s="181">
        <v>131000</v>
      </c>
      <c r="Z22" s="182">
        <f>IFERROR(Y22/Q22,"-")</f>
        <v>5240</v>
      </c>
      <c r="AA22" s="182">
        <f>IFERROR(Y22/W22,"-")</f>
        <v>32750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2</v>
      </c>
      <c r="AX22" s="104">
        <f>IF(Q22=0,"",IF(AW22=0,"",(AW22/Q22)))</f>
        <v>0.08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5</v>
      </c>
      <c r="BG22" s="110">
        <f>IF(Q22=0,"",IF(BF22=0,"",(BF22/Q22)))</f>
        <v>0.2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9</v>
      </c>
      <c r="BP22" s="117">
        <f>IF(Q22=0,"",IF(BO22=0,"",(BO22/Q22)))</f>
        <v>0.36</v>
      </c>
      <c r="BQ22" s="118">
        <v>4</v>
      </c>
      <c r="BR22" s="119">
        <f>IFERROR(BQ22/BO22,"-")</f>
        <v>0.44444444444444</v>
      </c>
      <c r="BS22" s="120">
        <v>122000</v>
      </c>
      <c r="BT22" s="121">
        <f>IFERROR(BS22/BO22,"-")</f>
        <v>13555.555555556</v>
      </c>
      <c r="BU22" s="122">
        <v>3</v>
      </c>
      <c r="BV22" s="122"/>
      <c r="BW22" s="122">
        <v>1</v>
      </c>
      <c r="BX22" s="123">
        <v>6</v>
      </c>
      <c r="BY22" s="124">
        <f>IF(Q22=0,"",IF(BX22=0,"",(BX22/Q22)))</f>
        <v>0.24</v>
      </c>
      <c r="BZ22" s="125">
        <v>3</v>
      </c>
      <c r="CA22" s="126">
        <f>IFERROR(BZ22/BX22,"-")</f>
        <v>0.5</v>
      </c>
      <c r="CB22" s="127">
        <v>103000</v>
      </c>
      <c r="CC22" s="128">
        <f>IFERROR(CB22/BX22,"-")</f>
        <v>17166.666666667</v>
      </c>
      <c r="CD22" s="129"/>
      <c r="CE22" s="129"/>
      <c r="CF22" s="129">
        <v>3</v>
      </c>
      <c r="CG22" s="130">
        <v>3</v>
      </c>
      <c r="CH22" s="131">
        <f>IF(Q22=0,"",IF(CG22=0,"",(CG22/Q22)))</f>
        <v>0.12</v>
      </c>
      <c r="CI22" s="132">
        <v>1</v>
      </c>
      <c r="CJ22" s="133">
        <f>IFERROR(CI22/CG22,"-")</f>
        <v>0.33333333333333</v>
      </c>
      <c r="CK22" s="134">
        <v>43000</v>
      </c>
      <c r="CL22" s="135">
        <f>IFERROR(CK22/CG22,"-")</f>
        <v>14333.333333333</v>
      </c>
      <c r="CM22" s="136"/>
      <c r="CN22" s="136"/>
      <c r="CO22" s="136">
        <v>1</v>
      </c>
      <c r="CP22" s="137">
        <v>4</v>
      </c>
      <c r="CQ22" s="138">
        <v>131000</v>
      </c>
      <c r="CR22" s="138">
        <v>113000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>
        <f>AC23</f>
        <v>1.5013333333333</v>
      </c>
      <c r="B23" s="184" t="s">
        <v>104</v>
      </c>
      <c r="C23" s="184" t="s">
        <v>58</v>
      </c>
      <c r="D23" s="184"/>
      <c r="E23" s="184" t="s">
        <v>105</v>
      </c>
      <c r="F23" s="184" t="s">
        <v>106</v>
      </c>
      <c r="G23" s="184" t="s">
        <v>61</v>
      </c>
      <c r="H23" s="87" t="s">
        <v>82</v>
      </c>
      <c r="I23" s="87" t="s">
        <v>107</v>
      </c>
      <c r="J23" s="87" t="s">
        <v>108</v>
      </c>
      <c r="K23" s="176">
        <v>375000</v>
      </c>
      <c r="L23" s="79">
        <v>16</v>
      </c>
      <c r="M23" s="79">
        <v>0</v>
      </c>
      <c r="N23" s="79">
        <v>44</v>
      </c>
      <c r="O23" s="88">
        <v>8</v>
      </c>
      <c r="P23" s="89">
        <v>0</v>
      </c>
      <c r="Q23" s="90">
        <f>O23+P23</f>
        <v>8</v>
      </c>
      <c r="R23" s="80">
        <f>IFERROR(Q23/N23,"-")</f>
        <v>0.18181818181818</v>
      </c>
      <c r="S23" s="79">
        <v>1</v>
      </c>
      <c r="T23" s="79">
        <v>2</v>
      </c>
      <c r="U23" s="80">
        <f>IFERROR(T23/(Q23),"-")</f>
        <v>0.25</v>
      </c>
      <c r="V23" s="81">
        <f>IFERROR(K23/SUM(Q23:Q30),"-")</f>
        <v>7500</v>
      </c>
      <c r="W23" s="82">
        <v>2</v>
      </c>
      <c r="X23" s="80">
        <f>IF(Q23=0,"-",W23/Q23)</f>
        <v>0.25</v>
      </c>
      <c r="Y23" s="181">
        <v>8000</v>
      </c>
      <c r="Z23" s="182">
        <f>IFERROR(Y23/Q23,"-")</f>
        <v>1000</v>
      </c>
      <c r="AA23" s="182">
        <f>IFERROR(Y23/W23,"-")</f>
        <v>4000</v>
      </c>
      <c r="AB23" s="176">
        <f>SUM(Y23:Y30)-SUM(K23:K30)</f>
        <v>188000</v>
      </c>
      <c r="AC23" s="83">
        <f>SUM(Y23:Y30)/SUM(K23:K30)</f>
        <v>1.5013333333333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0.25</v>
      </c>
      <c r="BH23" s="109">
        <v>1</v>
      </c>
      <c r="BI23" s="111">
        <f>IFERROR(BH23/BF23,"-")</f>
        <v>0.5</v>
      </c>
      <c r="BJ23" s="112">
        <v>5000</v>
      </c>
      <c r="BK23" s="113">
        <f>IFERROR(BJ23/BF23,"-")</f>
        <v>2500</v>
      </c>
      <c r="BL23" s="114">
        <v>1</v>
      </c>
      <c r="BM23" s="114"/>
      <c r="BN23" s="114"/>
      <c r="BO23" s="116">
        <v>4</v>
      </c>
      <c r="BP23" s="117">
        <f>IF(Q23=0,"",IF(BO23=0,"",(BO23/Q23)))</f>
        <v>0.5</v>
      </c>
      <c r="BQ23" s="118">
        <v>1</v>
      </c>
      <c r="BR23" s="119">
        <f>IFERROR(BQ23/BO23,"-")</f>
        <v>0.25</v>
      </c>
      <c r="BS23" s="120">
        <v>3000</v>
      </c>
      <c r="BT23" s="121">
        <f>IFERROR(BS23/BO23,"-")</f>
        <v>750</v>
      </c>
      <c r="BU23" s="122">
        <v>1</v>
      </c>
      <c r="BV23" s="122"/>
      <c r="BW23" s="122"/>
      <c r="BX23" s="123">
        <v>2</v>
      </c>
      <c r="BY23" s="124">
        <f>IF(Q23=0,"",IF(BX23=0,"",(BX23/Q23)))</f>
        <v>0.25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8000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109</v>
      </c>
      <c r="C24" s="184" t="s">
        <v>58</v>
      </c>
      <c r="D24" s="184"/>
      <c r="E24" s="184" t="s">
        <v>110</v>
      </c>
      <c r="F24" s="184" t="s">
        <v>111</v>
      </c>
      <c r="G24" s="184" t="s">
        <v>61</v>
      </c>
      <c r="H24" s="87"/>
      <c r="I24" s="87" t="s">
        <v>107</v>
      </c>
      <c r="J24" s="87" t="s">
        <v>112</v>
      </c>
      <c r="K24" s="176"/>
      <c r="L24" s="79">
        <v>2</v>
      </c>
      <c r="M24" s="79">
        <v>0</v>
      </c>
      <c r="N24" s="79">
        <v>10</v>
      </c>
      <c r="O24" s="88">
        <v>1</v>
      </c>
      <c r="P24" s="89">
        <v>0</v>
      </c>
      <c r="Q24" s="90">
        <f>O24+P24</f>
        <v>1</v>
      </c>
      <c r="R24" s="80">
        <f>IFERROR(Q24/N24,"-")</f>
        <v>0.1</v>
      </c>
      <c r="S24" s="79">
        <v>1</v>
      </c>
      <c r="T24" s="79">
        <v>0</v>
      </c>
      <c r="U24" s="80">
        <f>IFERROR(T24/(Q24),"-")</f>
        <v>0</v>
      </c>
      <c r="V24" s="81"/>
      <c r="W24" s="82">
        <v>1</v>
      </c>
      <c r="X24" s="80">
        <f>IF(Q24=0,"-",W24/Q24)</f>
        <v>1</v>
      </c>
      <c r="Y24" s="181">
        <v>140000</v>
      </c>
      <c r="Z24" s="182">
        <f>IFERROR(Y24/Q24,"-")</f>
        <v>140000</v>
      </c>
      <c r="AA24" s="182">
        <f>IFERROR(Y24/W24,"-")</f>
        <v>140000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1</v>
      </c>
      <c r="BQ24" s="118">
        <v>1</v>
      </c>
      <c r="BR24" s="119">
        <f>IFERROR(BQ24/BO24,"-")</f>
        <v>1</v>
      </c>
      <c r="BS24" s="120">
        <v>140000</v>
      </c>
      <c r="BT24" s="121">
        <f>IFERROR(BS24/BO24,"-")</f>
        <v>140000</v>
      </c>
      <c r="BU24" s="122"/>
      <c r="BV24" s="122"/>
      <c r="BW24" s="122">
        <v>1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140000</v>
      </c>
      <c r="CR24" s="138">
        <v>140000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/>
      <c r="B25" s="184" t="s">
        <v>113</v>
      </c>
      <c r="C25" s="184" t="s">
        <v>58</v>
      </c>
      <c r="D25" s="184"/>
      <c r="E25" s="184" t="s">
        <v>114</v>
      </c>
      <c r="F25" s="184" t="s">
        <v>115</v>
      </c>
      <c r="G25" s="184" t="s">
        <v>61</v>
      </c>
      <c r="H25" s="87"/>
      <c r="I25" s="87" t="s">
        <v>107</v>
      </c>
      <c r="J25" s="87" t="s">
        <v>116</v>
      </c>
      <c r="K25" s="176"/>
      <c r="L25" s="79">
        <v>7</v>
      </c>
      <c r="M25" s="79">
        <v>0</v>
      </c>
      <c r="N25" s="79">
        <v>17</v>
      </c>
      <c r="O25" s="88">
        <v>2</v>
      </c>
      <c r="P25" s="89">
        <v>0</v>
      </c>
      <c r="Q25" s="90">
        <f>O25+P25</f>
        <v>2</v>
      </c>
      <c r="R25" s="80">
        <f>IFERROR(Q25/N25,"-")</f>
        <v>0.11764705882353</v>
      </c>
      <c r="S25" s="79">
        <v>0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0.5</v>
      </c>
      <c r="Y25" s="181">
        <v>9000</v>
      </c>
      <c r="Z25" s="182">
        <f>IFERROR(Y25/Q25,"-")</f>
        <v>4500</v>
      </c>
      <c r="AA25" s="182">
        <f>IFERROR(Y25/W25,"-")</f>
        <v>9000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>
        <v>1</v>
      </c>
      <c r="BR25" s="119">
        <f>IFERROR(BQ25/BO25,"-")</f>
        <v>1</v>
      </c>
      <c r="BS25" s="120">
        <v>9000</v>
      </c>
      <c r="BT25" s="121">
        <f>IFERROR(BS25/BO25,"-")</f>
        <v>9000</v>
      </c>
      <c r="BU25" s="122"/>
      <c r="BV25" s="122"/>
      <c r="BW25" s="122">
        <v>1</v>
      </c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9000</v>
      </c>
      <c r="CR25" s="138">
        <v>9000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117</v>
      </c>
      <c r="C26" s="184" t="s">
        <v>58</v>
      </c>
      <c r="D26" s="184"/>
      <c r="E26" s="184" t="s">
        <v>72</v>
      </c>
      <c r="F26" s="184" t="s">
        <v>72</v>
      </c>
      <c r="G26" s="184" t="s">
        <v>73</v>
      </c>
      <c r="H26" s="87"/>
      <c r="I26" s="87"/>
      <c r="J26" s="87"/>
      <c r="K26" s="176"/>
      <c r="L26" s="79">
        <v>63</v>
      </c>
      <c r="M26" s="79">
        <v>40</v>
      </c>
      <c r="N26" s="79">
        <v>32</v>
      </c>
      <c r="O26" s="88">
        <v>9</v>
      </c>
      <c r="P26" s="89">
        <v>0</v>
      </c>
      <c r="Q26" s="90">
        <f>O26+P26</f>
        <v>9</v>
      </c>
      <c r="R26" s="80">
        <f>IFERROR(Q26/N26,"-")</f>
        <v>0.28125</v>
      </c>
      <c r="S26" s="79">
        <v>2</v>
      </c>
      <c r="T26" s="79">
        <v>2</v>
      </c>
      <c r="U26" s="80">
        <f>IFERROR(T26/(Q26),"-")</f>
        <v>0.22222222222222</v>
      </c>
      <c r="V26" s="81"/>
      <c r="W26" s="82">
        <v>1</v>
      </c>
      <c r="X26" s="80">
        <f>IF(Q26=0,"-",W26/Q26)</f>
        <v>0.11111111111111</v>
      </c>
      <c r="Y26" s="181">
        <v>69000</v>
      </c>
      <c r="Z26" s="182">
        <f>IFERROR(Y26/Q26,"-")</f>
        <v>7666.6666666667</v>
      </c>
      <c r="AA26" s="182">
        <f>IFERROR(Y26/W26,"-")</f>
        <v>69000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0.11111111111111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3</v>
      </c>
      <c r="BP26" s="117">
        <f>IF(Q26=0,"",IF(BO26=0,"",(BO26/Q26)))</f>
        <v>0.33333333333333</v>
      </c>
      <c r="BQ26" s="118">
        <v>2</v>
      </c>
      <c r="BR26" s="119">
        <f>IFERROR(BQ26/BO26,"-")</f>
        <v>0.66666666666667</v>
      </c>
      <c r="BS26" s="120">
        <v>224000</v>
      </c>
      <c r="BT26" s="121">
        <f>IFERROR(BS26/BO26,"-")</f>
        <v>74666.666666667</v>
      </c>
      <c r="BU26" s="122"/>
      <c r="BV26" s="122"/>
      <c r="BW26" s="122">
        <v>2</v>
      </c>
      <c r="BX26" s="123">
        <v>4</v>
      </c>
      <c r="BY26" s="124">
        <f>IF(Q26=0,"",IF(BX26=0,"",(BX26/Q26)))</f>
        <v>0.44444444444444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0.11111111111111</v>
      </c>
      <c r="CI26" s="132">
        <v>1</v>
      </c>
      <c r="CJ26" s="133">
        <f>IFERROR(CI26/CG26,"-")</f>
        <v>1</v>
      </c>
      <c r="CK26" s="134">
        <v>40000</v>
      </c>
      <c r="CL26" s="135">
        <f>IFERROR(CK26/CG26,"-")</f>
        <v>40000</v>
      </c>
      <c r="CM26" s="136"/>
      <c r="CN26" s="136"/>
      <c r="CO26" s="136">
        <v>1</v>
      </c>
      <c r="CP26" s="137">
        <v>1</v>
      </c>
      <c r="CQ26" s="138">
        <v>69000</v>
      </c>
      <c r="CR26" s="138">
        <v>208000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/>
      <c r="B27" s="184" t="s">
        <v>118</v>
      </c>
      <c r="C27" s="184" t="s">
        <v>58</v>
      </c>
      <c r="D27" s="184"/>
      <c r="E27" s="184" t="s">
        <v>105</v>
      </c>
      <c r="F27" s="184" t="s">
        <v>106</v>
      </c>
      <c r="G27" s="184" t="s">
        <v>61</v>
      </c>
      <c r="H27" s="87" t="s">
        <v>77</v>
      </c>
      <c r="I27" s="87" t="s">
        <v>107</v>
      </c>
      <c r="J27" s="87" t="s">
        <v>108</v>
      </c>
      <c r="K27" s="176"/>
      <c r="L27" s="79">
        <v>26</v>
      </c>
      <c r="M27" s="79">
        <v>0</v>
      </c>
      <c r="N27" s="79">
        <v>121</v>
      </c>
      <c r="O27" s="88">
        <v>10</v>
      </c>
      <c r="P27" s="89">
        <v>0</v>
      </c>
      <c r="Q27" s="90">
        <f>O27+P27</f>
        <v>10</v>
      </c>
      <c r="R27" s="80">
        <f>IFERROR(Q27/N27,"-")</f>
        <v>0.082644628099174</v>
      </c>
      <c r="S27" s="79">
        <v>2</v>
      </c>
      <c r="T27" s="79">
        <v>6</v>
      </c>
      <c r="U27" s="80">
        <f>IFERROR(T27/(Q27),"-")</f>
        <v>0.6</v>
      </c>
      <c r="V27" s="81"/>
      <c r="W27" s="82">
        <v>2</v>
      </c>
      <c r="X27" s="80">
        <f>IF(Q27=0,"-",W27/Q27)</f>
        <v>0.2</v>
      </c>
      <c r="Y27" s="181">
        <v>15000</v>
      </c>
      <c r="Z27" s="182">
        <f>IFERROR(Y27/Q27,"-")</f>
        <v>1500</v>
      </c>
      <c r="AA27" s="182">
        <f>IFERROR(Y27/W27,"-")</f>
        <v>7500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>
        <v>1</v>
      </c>
      <c r="AO27" s="98">
        <f>IF(Q27=0,"",IF(AN27=0,"",(AN27/Q27)))</f>
        <v>0.1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3</v>
      </c>
      <c r="BG27" s="110">
        <f>IF(Q27=0,"",IF(BF27=0,"",(BF27/Q27)))</f>
        <v>0.3</v>
      </c>
      <c r="BH27" s="109">
        <v>2</v>
      </c>
      <c r="BI27" s="111">
        <f>IFERROR(BH27/BF27,"-")</f>
        <v>0.66666666666667</v>
      </c>
      <c r="BJ27" s="112">
        <v>15000</v>
      </c>
      <c r="BK27" s="113">
        <f>IFERROR(BJ27/BF27,"-")</f>
        <v>5000</v>
      </c>
      <c r="BL27" s="114">
        <v>2</v>
      </c>
      <c r="BM27" s="114"/>
      <c r="BN27" s="114"/>
      <c r="BO27" s="116">
        <v>4</v>
      </c>
      <c r="BP27" s="117">
        <f>IF(Q27=0,"",IF(BO27=0,"",(BO27/Q27)))</f>
        <v>0.4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2</v>
      </c>
      <c r="BY27" s="124">
        <f>IF(Q27=0,"",IF(BX27=0,"",(BX27/Q27)))</f>
        <v>0.2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15000</v>
      </c>
      <c r="CR27" s="138">
        <v>10000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119</v>
      </c>
      <c r="C28" s="184" t="s">
        <v>58</v>
      </c>
      <c r="D28" s="184"/>
      <c r="E28" s="184" t="s">
        <v>110</v>
      </c>
      <c r="F28" s="184" t="s">
        <v>111</v>
      </c>
      <c r="G28" s="184" t="s">
        <v>61</v>
      </c>
      <c r="H28" s="87"/>
      <c r="I28" s="87" t="s">
        <v>107</v>
      </c>
      <c r="J28" s="87" t="s">
        <v>112</v>
      </c>
      <c r="K28" s="176"/>
      <c r="L28" s="79">
        <v>11</v>
      </c>
      <c r="M28" s="79">
        <v>0</v>
      </c>
      <c r="N28" s="79">
        <v>52</v>
      </c>
      <c r="O28" s="88">
        <v>5</v>
      </c>
      <c r="P28" s="89">
        <v>0</v>
      </c>
      <c r="Q28" s="90">
        <f>O28+P28</f>
        <v>5</v>
      </c>
      <c r="R28" s="80">
        <f>IFERROR(Q28/N28,"-")</f>
        <v>0.096153846153846</v>
      </c>
      <c r="S28" s="79">
        <v>0</v>
      </c>
      <c r="T28" s="79">
        <v>1</v>
      </c>
      <c r="U28" s="80">
        <f>IFERROR(T28/(Q28),"-")</f>
        <v>0.2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4</v>
      </c>
      <c r="BP28" s="117">
        <f>IF(Q28=0,"",IF(BO28=0,"",(BO28/Q28)))</f>
        <v>0.8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0.2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120</v>
      </c>
      <c r="C29" s="184" t="s">
        <v>58</v>
      </c>
      <c r="D29" s="184"/>
      <c r="E29" s="184" t="s">
        <v>114</v>
      </c>
      <c r="F29" s="184" t="s">
        <v>115</v>
      </c>
      <c r="G29" s="184" t="s">
        <v>61</v>
      </c>
      <c r="H29" s="87"/>
      <c r="I29" s="87" t="s">
        <v>107</v>
      </c>
      <c r="J29" s="87" t="s">
        <v>116</v>
      </c>
      <c r="K29" s="176"/>
      <c r="L29" s="79">
        <v>11</v>
      </c>
      <c r="M29" s="79">
        <v>0</v>
      </c>
      <c r="N29" s="79">
        <v>34</v>
      </c>
      <c r="O29" s="88">
        <v>3</v>
      </c>
      <c r="P29" s="89">
        <v>0</v>
      </c>
      <c r="Q29" s="90">
        <f>O29+P29</f>
        <v>3</v>
      </c>
      <c r="R29" s="80">
        <f>IFERROR(Q29/N29,"-")</f>
        <v>0.088235294117647</v>
      </c>
      <c r="S29" s="79">
        <v>1</v>
      </c>
      <c r="T29" s="79">
        <v>1</v>
      </c>
      <c r="U29" s="80">
        <f>IFERROR(T29/(Q29),"-")</f>
        <v>0.33333333333333</v>
      </c>
      <c r="V29" s="81"/>
      <c r="W29" s="82">
        <v>1</v>
      </c>
      <c r="X29" s="80">
        <f>IF(Q29=0,"-",W29/Q29)</f>
        <v>0.33333333333333</v>
      </c>
      <c r="Y29" s="181">
        <v>16000</v>
      </c>
      <c r="Z29" s="182">
        <f>IFERROR(Y29/Q29,"-")</f>
        <v>5333.3333333333</v>
      </c>
      <c r="AA29" s="182">
        <f>IFERROR(Y29/W29,"-")</f>
        <v>16000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0.33333333333333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1</v>
      </c>
      <c r="BY29" s="124">
        <f>IF(Q29=0,"",IF(BX29=0,"",(BX29/Q29)))</f>
        <v>0.33333333333333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>
        <v>1</v>
      </c>
      <c r="CH29" s="131">
        <f>IF(Q29=0,"",IF(CG29=0,"",(CG29/Q29)))</f>
        <v>0.33333333333333</v>
      </c>
      <c r="CI29" s="132">
        <v>1</v>
      </c>
      <c r="CJ29" s="133">
        <f>IFERROR(CI29/CG29,"-")</f>
        <v>1</v>
      </c>
      <c r="CK29" s="134">
        <v>16000</v>
      </c>
      <c r="CL29" s="135">
        <f>IFERROR(CK29/CG29,"-")</f>
        <v>16000</v>
      </c>
      <c r="CM29" s="136"/>
      <c r="CN29" s="136"/>
      <c r="CO29" s="136">
        <v>1</v>
      </c>
      <c r="CP29" s="137">
        <v>1</v>
      </c>
      <c r="CQ29" s="138">
        <v>16000</v>
      </c>
      <c r="CR29" s="138">
        <v>16000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121</v>
      </c>
      <c r="C30" s="184" t="s">
        <v>58</v>
      </c>
      <c r="D30" s="184"/>
      <c r="E30" s="184" t="s">
        <v>72</v>
      </c>
      <c r="F30" s="184" t="s">
        <v>72</v>
      </c>
      <c r="G30" s="184" t="s">
        <v>73</v>
      </c>
      <c r="H30" s="87"/>
      <c r="I30" s="87"/>
      <c r="J30" s="87"/>
      <c r="K30" s="176"/>
      <c r="L30" s="79">
        <v>213</v>
      </c>
      <c r="M30" s="79">
        <v>80</v>
      </c>
      <c r="N30" s="79">
        <v>26</v>
      </c>
      <c r="O30" s="88">
        <v>12</v>
      </c>
      <c r="P30" s="89">
        <v>0</v>
      </c>
      <c r="Q30" s="90">
        <f>O30+P30</f>
        <v>12</v>
      </c>
      <c r="R30" s="80">
        <f>IFERROR(Q30/N30,"-")</f>
        <v>0.46153846153846</v>
      </c>
      <c r="S30" s="79">
        <v>2</v>
      </c>
      <c r="T30" s="79">
        <v>1</v>
      </c>
      <c r="U30" s="80">
        <f>IFERROR(T30/(Q30),"-")</f>
        <v>0.083333333333333</v>
      </c>
      <c r="V30" s="81"/>
      <c r="W30" s="82">
        <v>3</v>
      </c>
      <c r="X30" s="80">
        <f>IF(Q30=0,"-",W30/Q30)</f>
        <v>0.25</v>
      </c>
      <c r="Y30" s="181">
        <v>306000</v>
      </c>
      <c r="Z30" s="182">
        <f>IFERROR(Y30/Q30,"-")</f>
        <v>25500</v>
      </c>
      <c r="AA30" s="182">
        <f>IFERROR(Y30/W30,"-")</f>
        <v>102000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0.083333333333333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3</v>
      </c>
      <c r="BP30" s="117">
        <f>IF(Q30=0,"",IF(BO30=0,"",(BO30/Q30)))</f>
        <v>0.25</v>
      </c>
      <c r="BQ30" s="118">
        <v>1</v>
      </c>
      <c r="BR30" s="119">
        <f>IFERROR(BQ30/BO30,"-")</f>
        <v>0.33333333333333</v>
      </c>
      <c r="BS30" s="120">
        <v>60000</v>
      </c>
      <c r="BT30" s="121">
        <f>IFERROR(BS30/BO30,"-")</f>
        <v>20000</v>
      </c>
      <c r="BU30" s="122"/>
      <c r="BV30" s="122"/>
      <c r="BW30" s="122">
        <v>1</v>
      </c>
      <c r="BX30" s="123">
        <v>5</v>
      </c>
      <c r="BY30" s="124">
        <f>IF(Q30=0,"",IF(BX30=0,"",(BX30/Q30)))</f>
        <v>0.41666666666667</v>
      </c>
      <c r="BZ30" s="125">
        <v>2</v>
      </c>
      <c r="CA30" s="126">
        <f>IFERROR(BZ30/BX30,"-")</f>
        <v>0.4</v>
      </c>
      <c r="CB30" s="127">
        <v>236000</v>
      </c>
      <c r="CC30" s="128">
        <f>IFERROR(CB30/BX30,"-")</f>
        <v>47200</v>
      </c>
      <c r="CD30" s="129"/>
      <c r="CE30" s="129"/>
      <c r="CF30" s="129">
        <v>2</v>
      </c>
      <c r="CG30" s="130">
        <v>3</v>
      </c>
      <c r="CH30" s="131">
        <f>IF(Q30=0,"",IF(CG30=0,"",(CG30/Q30)))</f>
        <v>0.25</v>
      </c>
      <c r="CI30" s="132">
        <v>2</v>
      </c>
      <c r="CJ30" s="133">
        <f>IFERROR(CI30/CG30,"-")</f>
        <v>0.66666666666667</v>
      </c>
      <c r="CK30" s="134">
        <v>240000</v>
      </c>
      <c r="CL30" s="135">
        <f>IFERROR(CK30/CG30,"-")</f>
        <v>80000</v>
      </c>
      <c r="CM30" s="136">
        <v>1</v>
      </c>
      <c r="CN30" s="136"/>
      <c r="CO30" s="136">
        <v>1</v>
      </c>
      <c r="CP30" s="137">
        <v>3</v>
      </c>
      <c r="CQ30" s="138">
        <v>306000</v>
      </c>
      <c r="CR30" s="138">
        <v>235000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>
        <f>AC31</f>
        <v>3.975</v>
      </c>
      <c r="B31" s="184" t="s">
        <v>122</v>
      </c>
      <c r="C31" s="184" t="s">
        <v>58</v>
      </c>
      <c r="D31" s="184"/>
      <c r="E31" s="184" t="s">
        <v>80</v>
      </c>
      <c r="F31" s="184" t="s">
        <v>81</v>
      </c>
      <c r="G31" s="184" t="s">
        <v>61</v>
      </c>
      <c r="H31" s="87" t="s">
        <v>62</v>
      </c>
      <c r="I31" s="87" t="s">
        <v>83</v>
      </c>
      <c r="J31" s="87" t="s">
        <v>123</v>
      </c>
      <c r="K31" s="176">
        <v>120000</v>
      </c>
      <c r="L31" s="79">
        <v>4</v>
      </c>
      <c r="M31" s="79">
        <v>0</v>
      </c>
      <c r="N31" s="79">
        <v>34</v>
      </c>
      <c r="O31" s="88">
        <v>1</v>
      </c>
      <c r="P31" s="89">
        <v>0</v>
      </c>
      <c r="Q31" s="90">
        <f>O31+P31</f>
        <v>1</v>
      </c>
      <c r="R31" s="80">
        <f>IFERROR(Q31/N31,"-")</f>
        <v>0.029411764705882</v>
      </c>
      <c r="S31" s="79">
        <v>0</v>
      </c>
      <c r="T31" s="79">
        <v>0</v>
      </c>
      <c r="U31" s="80">
        <f>IFERROR(T31/(Q31),"-")</f>
        <v>0</v>
      </c>
      <c r="V31" s="81">
        <f>IFERROR(K31/SUM(Q31:Q32),"-")</f>
        <v>7058.8235294118</v>
      </c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>
        <f>SUM(Y31:Y32)-SUM(K31:K32)</f>
        <v>357000</v>
      </c>
      <c r="AC31" s="83">
        <f>SUM(Y31:Y32)/SUM(K31:K32)</f>
        <v>3.975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1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124</v>
      </c>
      <c r="C32" s="184" t="s">
        <v>58</v>
      </c>
      <c r="D32" s="184"/>
      <c r="E32" s="184" t="s">
        <v>80</v>
      </c>
      <c r="F32" s="184" t="s">
        <v>81</v>
      </c>
      <c r="G32" s="184" t="s">
        <v>73</v>
      </c>
      <c r="H32" s="87"/>
      <c r="I32" s="87"/>
      <c r="J32" s="87"/>
      <c r="K32" s="176"/>
      <c r="L32" s="79">
        <v>51</v>
      </c>
      <c r="M32" s="79">
        <v>37</v>
      </c>
      <c r="N32" s="79">
        <v>16</v>
      </c>
      <c r="O32" s="88">
        <v>16</v>
      </c>
      <c r="P32" s="89">
        <v>0</v>
      </c>
      <c r="Q32" s="90">
        <f>O32+P32</f>
        <v>16</v>
      </c>
      <c r="R32" s="80">
        <f>IFERROR(Q32/N32,"-")</f>
        <v>1</v>
      </c>
      <c r="S32" s="79">
        <v>2</v>
      </c>
      <c r="T32" s="79">
        <v>1</v>
      </c>
      <c r="U32" s="80">
        <f>IFERROR(T32/(Q32),"-")</f>
        <v>0.0625</v>
      </c>
      <c r="V32" s="81"/>
      <c r="W32" s="82">
        <v>2</v>
      </c>
      <c r="X32" s="80">
        <f>IF(Q32=0,"-",W32/Q32)</f>
        <v>0.125</v>
      </c>
      <c r="Y32" s="181">
        <v>477000</v>
      </c>
      <c r="Z32" s="182">
        <f>IFERROR(Y32/Q32,"-")</f>
        <v>29812.5</v>
      </c>
      <c r="AA32" s="182">
        <f>IFERROR(Y32/W32,"-")</f>
        <v>238500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5</v>
      </c>
      <c r="BG32" s="110">
        <f>IF(Q32=0,"",IF(BF32=0,"",(BF32/Q32)))</f>
        <v>0.3125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5</v>
      </c>
      <c r="BP32" s="117">
        <f>IF(Q32=0,"",IF(BO32=0,"",(BO32/Q32)))</f>
        <v>0.3125</v>
      </c>
      <c r="BQ32" s="118">
        <v>2</v>
      </c>
      <c r="BR32" s="119">
        <f>IFERROR(BQ32/BO32,"-")</f>
        <v>0.4</v>
      </c>
      <c r="BS32" s="120">
        <v>445000</v>
      </c>
      <c r="BT32" s="121">
        <f>IFERROR(BS32/BO32,"-")</f>
        <v>89000</v>
      </c>
      <c r="BU32" s="122"/>
      <c r="BV32" s="122"/>
      <c r="BW32" s="122">
        <v>2</v>
      </c>
      <c r="BX32" s="123">
        <v>6</v>
      </c>
      <c r="BY32" s="124">
        <f>IF(Q32=0,"",IF(BX32=0,"",(BX32/Q32)))</f>
        <v>0.375</v>
      </c>
      <c r="BZ32" s="125">
        <v>1</v>
      </c>
      <c r="CA32" s="126">
        <f>IFERROR(BZ32/BX32,"-")</f>
        <v>0.16666666666667</v>
      </c>
      <c r="CB32" s="127">
        <v>32000</v>
      </c>
      <c r="CC32" s="128">
        <f>IFERROR(CB32/BX32,"-")</f>
        <v>5333.3333333333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2</v>
      </c>
      <c r="CQ32" s="138">
        <v>477000</v>
      </c>
      <c r="CR32" s="138">
        <v>405000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>
        <f>AC33</f>
        <v>0.02</v>
      </c>
      <c r="B33" s="184" t="s">
        <v>125</v>
      </c>
      <c r="C33" s="184" t="s">
        <v>58</v>
      </c>
      <c r="D33" s="184"/>
      <c r="E33" s="184" t="s">
        <v>80</v>
      </c>
      <c r="F33" s="184" t="s">
        <v>81</v>
      </c>
      <c r="G33" s="184" t="s">
        <v>61</v>
      </c>
      <c r="H33" s="87" t="s">
        <v>66</v>
      </c>
      <c r="I33" s="87" t="s">
        <v>83</v>
      </c>
      <c r="J33" s="186" t="s">
        <v>84</v>
      </c>
      <c r="K33" s="176">
        <v>150000</v>
      </c>
      <c r="L33" s="79">
        <v>5</v>
      </c>
      <c r="M33" s="79">
        <v>0</v>
      </c>
      <c r="N33" s="79">
        <v>41</v>
      </c>
      <c r="O33" s="88">
        <v>4</v>
      </c>
      <c r="P33" s="89">
        <v>0</v>
      </c>
      <c r="Q33" s="90">
        <f>O33+P33</f>
        <v>4</v>
      </c>
      <c r="R33" s="80">
        <f>IFERROR(Q33/N33,"-")</f>
        <v>0.097560975609756</v>
      </c>
      <c r="S33" s="79">
        <v>0</v>
      </c>
      <c r="T33" s="79">
        <v>1</v>
      </c>
      <c r="U33" s="80">
        <f>IFERROR(T33/(Q33),"-")</f>
        <v>0.25</v>
      </c>
      <c r="V33" s="81">
        <f>IFERROR(K33/SUM(Q33:Q34),"-")</f>
        <v>18750</v>
      </c>
      <c r="W33" s="82">
        <v>1</v>
      </c>
      <c r="X33" s="80">
        <f>IF(Q33=0,"-",W33/Q33)</f>
        <v>0.25</v>
      </c>
      <c r="Y33" s="181">
        <v>3000</v>
      </c>
      <c r="Z33" s="182">
        <f>IFERROR(Y33/Q33,"-")</f>
        <v>750</v>
      </c>
      <c r="AA33" s="182">
        <f>IFERROR(Y33/W33,"-")</f>
        <v>3000</v>
      </c>
      <c r="AB33" s="176">
        <f>SUM(Y33:Y34)-SUM(K33:K34)</f>
        <v>-147000</v>
      </c>
      <c r="AC33" s="83">
        <f>SUM(Y33:Y34)/SUM(K33:K34)</f>
        <v>0.02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2</v>
      </c>
      <c r="AX33" s="104">
        <f>IF(Q33=0,"",IF(AW33=0,"",(AW33/Q33)))</f>
        <v>0.5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0.25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0.25</v>
      </c>
      <c r="BZ33" s="125">
        <v>1</v>
      </c>
      <c r="CA33" s="126">
        <f>IFERROR(BZ33/BX33,"-")</f>
        <v>1</v>
      </c>
      <c r="CB33" s="127">
        <v>3000</v>
      </c>
      <c r="CC33" s="128">
        <f>IFERROR(CB33/BX33,"-")</f>
        <v>3000</v>
      </c>
      <c r="CD33" s="129">
        <v>1</v>
      </c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3000</v>
      </c>
      <c r="CR33" s="138">
        <v>3000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126</v>
      </c>
      <c r="C34" s="184" t="s">
        <v>58</v>
      </c>
      <c r="D34" s="184"/>
      <c r="E34" s="184" t="s">
        <v>80</v>
      </c>
      <c r="F34" s="184" t="s">
        <v>81</v>
      </c>
      <c r="G34" s="184" t="s">
        <v>73</v>
      </c>
      <c r="H34" s="87"/>
      <c r="I34" s="87"/>
      <c r="J34" s="87"/>
      <c r="K34" s="176"/>
      <c r="L34" s="79">
        <v>28</v>
      </c>
      <c r="M34" s="79">
        <v>15</v>
      </c>
      <c r="N34" s="79">
        <v>3</v>
      </c>
      <c r="O34" s="88">
        <v>4</v>
      </c>
      <c r="P34" s="89">
        <v>0</v>
      </c>
      <c r="Q34" s="90">
        <f>O34+P34</f>
        <v>4</v>
      </c>
      <c r="R34" s="80">
        <f>IFERROR(Q34/N34,"-")</f>
        <v>1.3333333333333</v>
      </c>
      <c r="S34" s="79">
        <v>1</v>
      </c>
      <c r="T34" s="79">
        <v>0</v>
      </c>
      <c r="U34" s="80">
        <f>IFERROR(T34/(Q34),"-")</f>
        <v>0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2</v>
      </c>
      <c r="BP34" s="117">
        <f>IF(Q34=0,"",IF(BO34=0,"",(BO34/Q34)))</f>
        <v>0.5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1</v>
      </c>
      <c r="BY34" s="124">
        <f>IF(Q34=0,"",IF(BX34=0,"",(BX34/Q34)))</f>
        <v>0.25</v>
      </c>
      <c r="BZ34" s="125">
        <v>1</v>
      </c>
      <c r="CA34" s="126">
        <f>IFERROR(BZ34/BX34,"-")</f>
        <v>1</v>
      </c>
      <c r="CB34" s="127">
        <v>493000</v>
      </c>
      <c r="CC34" s="128">
        <f>IFERROR(CB34/BX34,"-")</f>
        <v>493000</v>
      </c>
      <c r="CD34" s="129"/>
      <c r="CE34" s="129"/>
      <c r="CF34" s="129">
        <v>1</v>
      </c>
      <c r="CG34" s="130">
        <v>1</v>
      </c>
      <c r="CH34" s="131">
        <f>IF(Q34=0,"",IF(CG34=0,"",(CG34/Q34)))</f>
        <v>0.25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0</v>
      </c>
      <c r="CQ34" s="138">
        <v>0</v>
      </c>
      <c r="CR34" s="138">
        <v>493000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8.54</v>
      </c>
      <c r="B35" s="184" t="s">
        <v>127</v>
      </c>
      <c r="C35" s="184" t="s">
        <v>58</v>
      </c>
      <c r="D35" s="184"/>
      <c r="E35" s="184" t="s">
        <v>76</v>
      </c>
      <c r="F35" s="184" t="s">
        <v>88</v>
      </c>
      <c r="G35" s="184" t="s">
        <v>61</v>
      </c>
      <c r="H35" s="87" t="s">
        <v>82</v>
      </c>
      <c r="I35" s="87" t="s">
        <v>128</v>
      </c>
      <c r="J35" s="185" t="s">
        <v>64</v>
      </c>
      <c r="K35" s="176">
        <v>150000</v>
      </c>
      <c r="L35" s="79">
        <v>27</v>
      </c>
      <c r="M35" s="79">
        <v>0</v>
      </c>
      <c r="N35" s="79">
        <v>100</v>
      </c>
      <c r="O35" s="88">
        <v>12</v>
      </c>
      <c r="P35" s="89">
        <v>0</v>
      </c>
      <c r="Q35" s="90">
        <f>O35+P35</f>
        <v>12</v>
      </c>
      <c r="R35" s="80">
        <f>IFERROR(Q35/N35,"-")</f>
        <v>0.12</v>
      </c>
      <c r="S35" s="79">
        <v>1</v>
      </c>
      <c r="T35" s="79">
        <v>1</v>
      </c>
      <c r="U35" s="80">
        <f>IFERROR(T35/(Q35),"-")</f>
        <v>0.083333333333333</v>
      </c>
      <c r="V35" s="81">
        <f>IFERROR(K35/SUM(Q35:Q36),"-")</f>
        <v>7142.8571428571</v>
      </c>
      <c r="W35" s="82">
        <v>4</v>
      </c>
      <c r="X35" s="80">
        <f>IF(Q35=0,"-",W35/Q35)</f>
        <v>0.33333333333333</v>
      </c>
      <c r="Y35" s="181">
        <v>279000</v>
      </c>
      <c r="Z35" s="182">
        <f>IFERROR(Y35/Q35,"-")</f>
        <v>23250</v>
      </c>
      <c r="AA35" s="182">
        <f>IFERROR(Y35/W35,"-")</f>
        <v>69750</v>
      </c>
      <c r="AB35" s="176">
        <f>SUM(Y35:Y36)-SUM(K35:K36)</f>
        <v>1131000</v>
      </c>
      <c r="AC35" s="83">
        <f>SUM(Y35:Y36)/SUM(K35:K36)</f>
        <v>8.54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0.083333333333333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2</v>
      </c>
      <c r="BG35" s="110">
        <f>IF(Q35=0,"",IF(BF35=0,"",(BF35/Q35)))</f>
        <v>0.16666666666667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5</v>
      </c>
      <c r="BP35" s="117">
        <f>IF(Q35=0,"",IF(BO35=0,"",(BO35/Q35)))</f>
        <v>0.41666666666667</v>
      </c>
      <c r="BQ35" s="118">
        <v>2</v>
      </c>
      <c r="BR35" s="119">
        <f>IFERROR(BQ35/BO35,"-")</f>
        <v>0.4</v>
      </c>
      <c r="BS35" s="120">
        <v>85000</v>
      </c>
      <c r="BT35" s="121">
        <f>IFERROR(BS35/BO35,"-")</f>
        <v>17000</v>
      </c>
      <c r="BU35" s="122"/>
      <c r="BV35" s="122">
        <v>1</v>
      </c>
      <c r="BW35" s="122">
        <v>1</v>
      </c>
      <c r="BX35" s="123">
        <v>4</v>
      </c>
      <c r="BY35" s="124">
        <f>IF(Q35=0,"",IF(BX35=0,"",(BX35/Q35)))</f>
        <v>0.33333333333333</v>
      </c>
      <c r="BZ35" s="125">
        <v>2</v>
      </c>
      <c r="CA35" s="126">
        <f>IFERROR(BZ35/BX35,"-")</f>
        <v>0.5</v>
      </c>
      <c r="CB35" s="127">
        <v>194000</v>
      </c>
      <c r="CC35" s="128">
        <f>IFERROR(CB35/BX35,"-")</f>
        <v>48500</v>
      </c>
      <c r="CD35" s="129">
        <v>1</v>
      </c>
      <c r="CE35" s="129"/>
      <c r="CF35" s="129">
        <v>1</v>
      </c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4</v>
      </c>
      <c r="CQ35" s="138">
        <v>279000</v>
      </c>
      <c r="CR35" s="138">
        <v>191000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129</v>
      </c>
      <c r="C36" s="184" t="s">
        <v>58</v>
      </c>
      <c r="D36" s="184"/>
      <c r="E36" s="184" t="s">
        <v>76</v>
      </c>
      <c r="F36" s="184" t="s">
        <v>88</v>
      </c>
      <c r="G36" s="184" t="s">
        <v>73</v>
      </c>
      <c r="H36" s="87"/>
      <c r="I36" s="87"/>
      <c r="J36" s="87"/>
      <c r="K36" s="176"/>
      <c r="L36" s="79">
        <v>91</v>
      </c>
      <c r="M36" s="79">
        <v>52</v>
      </c>
      <c r="N36" s="79">
        <v>17</v>
      </c>
      <c r="O36" s="88">
        <v>9</v>
      </c>
      <c r="P36" s="89">
        <v>0</v>
      </c>
      <c r="Q36" s="90">
        <f>O36+P36</f>
        <v>9</v>
      </c>
      <c r="R36" s="80">
        <f>IFERROR(Q36/N36,"-")</f>
        <v>0.52941176470588</v>
      </c>
      <c r="S36" s="79">
        <v>4</v>
      </c>
      <c r="T36" s="79">
        <v>1</v>
      </c>
      <c r="U36" s="80">
        <f>IFERROR(T36/(Q36),"-")</f>
        <v>0.11111111111111</v>
      </c>
      <c r="V36" s="81"/>
      <c r="W36" s="82">
        <v>4</v>
      </c>
      <c r="X36" s="80">
        <f>IF(Q36=0,"-",W36/Q36)</f>
        <v>0.44444444444444</v>
      </c>
      <c r="Y36" s="181">
        <v>1002000</v>
      </c>
      <c r="Z36" s="182">
        <f>IFERROR(Y36/Q36,"-")</f>
        <v>111333.33333333</v>
      </c>
      <c r="AA36" s="182">
        <f>IFERROR(Y36/W36,"-")</f>
        <v>250500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4</v>
      </c>
      <c r="BP36" s="117">
        <f>IF(Q36=0,"",IF(BO36=0,"",(BO36/Q36)))</f>
        <v>0.44444444444444</v>
      </c>
      <c r="BQ36" s="118">
        <v>3</v>
      </c>
      <c r="BR36" s="119">
        <f>IFERROR(BQ36/BO36,"-")</f>
        <v>0.75</v>
      </c>
      <c r="BS36" s="120">
        <v>551000</v>
      </c>
      <c r="BT36" s="121">
        <f>IFERROR(BS36/BO36,"-")</f>
        <v>137750</v>
      </c>
      <c r="BU36" s="122"/>
      <c r="BV36" s="122"/>
      <c r="BW36" s="122">
        <v>3</v>
      </c>
      <c r="BX36" s="123">
        <v>5</v>
      </c>
      <c r="BY36" s="124">
        <f>IF(Q36=0,"",IF(BX36=0,"",(BX36/Q36)))</f>
        <v>0.55555555555556</v>
      </c>
      <c r="BZ36" s="125">
        <v>4</v>
      </c>
      <c r="CA36" s="126">
        <f>IFERROR(BZ36/BX36,"-")</f>
        <v>0.8</v>
      </c>
      <c r="CB36" s="127">
        <v>482000</v>
      </c>
      <c r="CC36" s="128">
        <f>IFERROR(CB36/BX36,"-")</f>
        <v>96400</v>
      </c>
      <c r="CD36" s="129">
        <v>1</v>
      </c>
      <c r="CE36" s="129">
        <v>1</v>
      </c>
      <c r="CF36" s="129">
        <v>2</v>
      </c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4</v>
      </c>
      <c r="CQ36" s="138">
        <v>1002000</v>
      </c>
      <c r="CR36" s="138">
        <v>437000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0.18461538461538</v>
      </c>
      <c r="B37" s="184" t="s">
        <v>130</v>
      </c>
      <c r="C37" s="184" t="s">
        <v>58</v>
      </c>
      <c r="D37" s="184"/>
      <c r="E37" s="184" t="s">
        <v>80</v>
      </c>
      <c r="F37" s="184" t="s">
        <v>98</v>
      </c>
      <c r="G37" s="184" t="s">
        <v>61</v>
      </c>
      <c r="H37" s="87" t="s">
        <v>77</v>
      </c>
      <c r="I37" s="87" t="s">
        <v>83</v>
      </c>
      <c r="J37" s="185" t="s">
        <v>89</v>
      </c>
      <c r="K37" s="176">
        <v>130000</v>
      </c>
      <c r="L37" s="79">
        <v>12</v>
      </c>
      <c r="M37" s="79">
        <v>0</v>
      </c>
      <c r="N37" s="79">
        <v>24</v>
      </c>
      <c r="O37" s="88">
        <v>3</v>
      </c>
      <c r="P37" s="89">
        <v>0</v>
      </c>
      <c r="Q37" s="90">
        <f>O37+P37</f>
        <v>3</v>
      </c>
      <c r="R37" s="80">
        <f>IFERROR(Q37/N37,"-")</f>
        <v>0.125</v>
      </c>
      <c r="S37" s="79">
        <v>0</v>
      </c>
      <c r="T37" s="79">
        <v>0</v>
      </c>
      <c r="U37" s="80">
        <f>IFERROR(T37/(Q37),"-")</f>
        <v>0</v>
      </c>
      <c r="V37" s="81">
        <f>IFERROR(K37/SUM(Q37:Q38),"-")</f>
        <v>21666.666666667</v>
      </c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>
        <f>SUM(Y37:Y38)-SUM(K37:K38)</f>
        <v>-106000</v>
      </c>
      <c r="AC37" s="83">
        <f>SUM(Y37:Y38)/SUM(K37:K38)</f>
        <v>0.18461538461538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0.33333333333333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2</v>
      </c>
      <c r="BY37" s="124">
        <f>IF(Q37=0,"",IF(BX37=0,"",(BX37/Q37)))</f>
        <v>0.66666666666667</v>
      </c>
      <c r="BZ37" s="125">
        <v>1</v>
      </c>
      <c r="CA37" s="126">
        <f>IFERROR(BZ37/BX37,"-")</f>
        <v>0.5</v>
      </c>
      <c r="CB37" s="127">
        <v>5000</v>
      </c>
      <c r="CC37" s="128">
        <f>IFERROR(CB37/BX37,"-")</f>
        <v>2500</v>
      </c>
      <c r="CD37" s="129">
        <v>1</v>
      </c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>
        <v>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131</v>
      </c>
      <c r="C38" s="184" t="s">
        <v>58</v>
      </c>
      <c r="D38" s="184"/>
      <c r="E38" s="184" t="s">
        <v>80</v>
      </c>
      <c r="F38" s="184" t="s">
        <v>98</v>
      </c>
      <c r="G38" s="184" t="s">
        <v>73</v>
      </c>
      <c r="H38" s="87"/>
      <c r="I38" s="87"/>
      <c r="J38" s="87"/>
      <c r="K38" s="176"/>
      <c r="L38" s="79">
        <v>25</v>
      </c>
      <c r="M38" s="79">
        <v>21</v>
      </c>
      <c r="N38" s="79">
        <v>15</v>
      </c>
      <c r="O38" s="88">
        <v>3</v>
      </c>
      <c r="P38" s="89">
        <v>0</v>
      </c>
      <c r="Q38" s="90">
        <f>O38+P38</f>
        <v>3</v>
      </c>
      <c r="R38" s="80">
        <f>IFERROR(Q38/N38,"-")</f>
        <v>0.2</v>
      </c>
      <c r="S38" s="79">
        <v>1</v>
      </c>
      <c r="T38" s="79">
        <v>1</v>
      </c>
      <c r="U38" s="80">
        <f>IFERROR(T38/(Q38),"-")</f>
        <v>0.33333333333333</v>
      </c>
      <c r="V38" s="81"/>
      <c r="W38" s="82">
        <v>1</v>
      </c>
      <c r="X38" s="80">
        <f>IF(Q38=0,"-",W38/Q38)</f>
        <v>0.33333333333333</v>
      </c>
      <c r="Y38" s="181">
        <v>24000</v>
      </c>
      <c r="Z38" s="182">
        <f>IFERROR(Y38/Q38,"-")</f>
        <v>8000</v>
      </c>
      <c r="AA38" s="182">
        <f>IFERROR(Y38/W38,"-")</f>
        <v>24000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2</v>
      </c>
      <c r="BP38" s="117">
        <f>IF(Q38=0,"",IF(BO38=0,"",(BO38/Q38)))</f>
        <v>0.66666666666667</v>
      </c>
      <c r="BQ38" s="118">
        <v>1</v>
      </c>
      <c r="BR38" s="119">
        <f>IFERROR(BQ38/BO38,"-")</f>
        <v>0.5</v>
      </c>
      <c r="BS38" s="120">
        <v>24000</v>
      </c>
      <c r="BT38" s="121">
        <f>IFERROR(BS38/BO38,"-")</f>
        <v>12000</v>
      </c>
      <c r="BU38" s="122"/>
      <c r="BV38" s="122"/>
      <c r="BW38" s="122">
        <v>1</v>
      </c>
      <c r="BX38" s="123">
        <v>1</v>
      </c>
      <c r="BY38" s="124">
        <f>IF(Q38=0,"",IF(BX38=0,"",(BX38/Q38)))</f>
        <v>0.33333333333333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24000</v>
      </c>
      <c r="CR38" s="138">
        <v>24000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1.7333333333333</v>
      </c>
      <c r="B39" s="184" t="s">
        <v>132</v>
      </c>
      <c r="C39" s="184" t="s">
        <v>58</v>
      </c>
      <c r="D39" s="184"/>
      <c r="E39" s="184" t="s">
        <v>76</v>
      </c>
      <c r="F39" s="184" t="s">
        <v>88</v>
      </c>
      <c r="G39" s="184" t="s">
        <v>61</v>
      </c>
      <c r="H39" s="87" t="s">
        <v>93</v>
      </c>
      <c r="I39" s="87" t="s">
        <v>63</v>
      </c>
      <c r="J39" s="186" t="s">
        <v>133</v>
      </c>
      <c r="K39" s="176">
        <v>120000</v>
      </c>
      <c r="L39" s="79">
        <v>10</v>
      </c>
      <c r="M39" s="79">
        <v>0</v>
      </c>
      <c r="N39" s="79">
        <v>62</v>
      </c>
      <c r="O39" s="88">
        <v>2</v>
      </c>
      <c r="P39" s="89">
        <v>0</v>
      </c>
      <c r="Q39" s="90">
        <f>O39+P39</f>
        <v>2</v>
      </c>
      <c r="R39" s="80">
        <f>IFERROR(Q39/N39,"-")</f>
        <v>0.032258064516129</v>
      </c>
      <c r="S39" s="79">
        <v>0</v>
      </c>
      <c r="T39" s="79">
        <v>0</v>
      </c>
      <c r="U39" s="80">
        <f>IFERROR(T39/(Q39),"-")</f>
        <v>0</v>
      </c>
      <c r="V39" s="81">
        <f>IFERROR(K39/SUM(Q39:Q40),"-")</f>
        <v>15000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88000</v>
      </c>
      <c r="AC39" s="83">
        <f>SUM(Y39:Y40)/SUM(K39:K40)</f>
        <v>1.7333333333333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134</v>
      </c>
      <c r="C40" s="184" t="s">
        <v>58</v>
      </c>
      <c r="D40" s="184"/>
      <c r="E40" s="184" t="s">
        <v>76</v>
      </c>
      <c r="F40" s="184" t="s">
        <v>88</v>
      </c>
      <c r="G40" s="184" t="s">
        <v>73</v>
      </c>
      <c r="H40" s="87"/>
      <c r="I40" s="87"/>
      <c r="J40" s="87"/>
      <c r="K40" s="176"/>
      <c r="L40" s="79">
        <v>43</v>
      </c>
      <c r="M40" s="79">
        <v>24</v>
      </c>
      <c r="N40" s="79">
        <v>20</v>
      </c>
      <c r="O40" s="88">
        <v>6</v>
      </c>
      <c r="P40" s="89">
        <v>0</v>
      </c>
      <c r="Q40" s="90">
        <f>O40+P40</f>
        <v>6</v>
      </c>
      <c r="R40" s="80">
        <f>IFERROR(Q40/N40,"-")</f>
        <v>0.3</v>
      </c>
      <c r="S40" s="79">
        <v>2</v>
      </c>
      <c r="T40" s="79">
        <v>1</v>
      </c>
      <c r="U40" s="80">
        <f>IFERROR(T40/(Q40),"-")</f>
        <v>0.16666666666667</v>
      </c>
      <c r="V40" s="81"/>
      <c r="W40" s="82">
        <v>4</v>
      </c>
      <c r="X40" s="80">
        <f>IF(Q40=0,"-",W40/Q40)</f>
        <v>0.66666666666667</v>
      </c>
      <c r="Y40" s="181">
        <v>208000</v>
      </c>
      <c r="Z40" s="182">
        <f>IFERROR(Y40/Q40,"-")</f>
        <v>34666.666666667</v>
      </c>
      <c r="AA40" s="182">
        <f>IFERROR(Y40/W40,"-")</f>
        <v>52000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0.16666666666667</v>
      </c>
      <c r="BQ40" s="118">
        <v>1</v>
      </c>
      <c r="BR40" s="119">
        <f>IFERROR(BQ40/BO40,"-")</f>
        <v>1</v>
      </c>
      <c r="BS40" s="120">
        <v>3000</v>
      </c>
      <c r="BT40" s="121">
        <f>IFERROR(BS40/BO40,"-")</f>
        <v>3000</v>
      </c>
      <c r="BU40" s="122">
        <v>1</v>
      </c>
      <c r="BV40" s="122"/>
      <c r="BW40" s="122"/>
      <c r="BX40" s="123">
        <v>3</v>
      </c>
      <c r="BY40" s="124">
        <f>IF(Q40=0,"",IF(BX40=0,"",(BX40/Q40)))</f>
        <v>0.5</v>
      </c>
      <c r="BZ40" s="125">
        <v>3</v>
      </c>
      <c r="CA40" s="126">
        <f>IFERROR(BZ40/BX40,"-")</f>
        <v>1</v>
      </c>
      <c r="CB40" s="127">
        <v>205000</v>
      </c>
      <c r="CC40" s="128">
        <f>IFERROR(CB40/BX40,"-")</f>
        <v>68333.333333333</v>
      </c>
      <c r="CD40" s="129"/>
      <c r="CE40" s="129"/>
      <c r="CF40" s="129">
        <v>3</v>
      </c>
      <c r="CG40" s="130">
        <v>2</v>
      </c>
      <c r="CH40" s="131">
        <f>IF(Q40=0,"",IF(CG40=0,"",(CG40/Q40)))</f>
        <v>0.33333333333333</v>
      </c>
      <c r="CI40" s="132"/>
      <c r="CJ40" s="133">
        <f>IFERROR(CI40/CG40,"-")</f>
        <v>0</v>
      </c>
      <c r="CK40" s="134"/>
      <c r="CL40" s="135">
        <f>IFERROR(CK40/CG40,"-")</f>
        <v>0</v>
      </c>
      <c r="CM40" s="136"/>
      <c r="CN40" s="136"/>
      <c r="CO40" s="136"/>
      <c r="CP40" s="137">
        <v>4</v>
      </c>
      <c r="CQ40" s="138">
        <v>208000</v>
      </c>
      <c r="CR40" s="138">
        <v>140000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0.083333333333333</v>
      </c>
      <c r="B41" s="184" t="s">
        <v>135</v>
      </c>
      <c r="C41" s="184" t="s">
        <v>58</v>
      </c>
      <c r="D41" s="184"/>
      <c r="E41" s="184" t="s">
        <v>92</v>
      </c>
      <c r="F41" s="184" t="s">
        <v>60</v>
      </c>
      <c r="G41" s="184" t="s">
        <v>61</v>
      </c>
      <c r="H41" s="87" t="s">
        <v>93</v>
      </c>
      <c r="I41" s="87" t="s">
        <v>63</v>
      </c>
      <c r="J41" s="185" t="s">
        <v>136</v>
      </c>
      <c r="K41" s="176">
        <v>120000</v>
      </c>
      <c r="L41" s="79">
        <v>8</v>
      </c>
      <c r="M41" s="79">
        <v>0</v>
      </c>
      <c r="N41" s="79">
        <v>65</v>
      </c>
      <c r="O41" s="88">
        <v>4</v>
      </c>
      <c r="P41" s="89">
        <v>0</v>
      </c>
      <c r="Q41" s="90">
        <f>O41+P41</f>
        <v>4</v>
      </c>
      <c r="R41" s="80">
        <f>IFERROR(Q41/N41,"-")</f>
        <v>0.061538461538462</v>
      </c>
      <c r="S41" s="79">
        <v>0</v>
      </c>
      <c r="T41" s="79">
        <v>1</v>
      </c>
      <c r="U41" s="80">
        <f>IFERROR(T41/(Q41),"-")</f>
        <v>0.25</v>
      </c>
      <c r="V41" s="81">
        <f>IFERROR(K41/SUM(Q41:Q42),"-")</f>
        <v>8571.4285714286</v>
      </c>
      <c r="W41" s="82">
        <v>1</v>
      </c>
      <c r="X41" s="80">
        <f>IF(Q41=0,"-",W41/Q41)</f>
        <v>0.25</v>
      </c>
      <c r="Y41" s="181">
        <v>10000</v>
      </c>
      <c r="Z41" s="182">
        <f>IFERROR(Y41/Q41,"-")</f>
        <v>2500</v>
      </c>
      <c r="AA41" s="182">
        <f>IFERROR(Y41/W41,"-")</f>
        <v>10000</v>
      </c>
      <c r="AB41" s="176">
        <f>SUM(Y41:Y42)-SUM(K41:K42)</f>
        <v>-110000</v>
      </c>
      <c r="AC41" s="83">
        <f>SUM(Y41:Y42)/SUM(K41:K42)</f>
        <v>0.083333333333333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0.25</v>
      </c>
      <c r="AP41" s="97">
        <v>1</v>
      </c>
      <c r="AQ41" s="99">
        <f>IFERROR(AP41/AN41,"-")</f>
        <v>1</v>
      </c>
      <c r="AR41" s="100">
        <v>10000</v>
      </c>
      <c r="AS41" s="101">
        <f>IFERROR(AR41/AN41,"-")</f>
        <v>10000</v>
      </c>
      <c r="AT41" s="102">
        <v>1</v>
      </c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0.25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2</v>
      </c>
      <c r="BP41" s="117">
        <f>IF(Q41=0,"",IF(BO41=0,"",(BO41/Q41)))</f>
        <v>0.5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10000</v>
      </c>
      <c r="CR41" s="138">
        <v>10000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137</v>
      </c>
      <c r="C42" s="184" t="s">
        <v>58</v>
      </c>
      <c r="D42" s="184"/>
      <c r="E42" s="184" t="s">
        <v>92</v>
      </c>
      <c r="F42" s="184" t="s">
        <v>60</v>
      </c>
      <c r="G42" s="184" t="s">
        <v>73</v>
      </c>
      <c r="H42" s="87"/>
      <c r="I42" s="87"/>
      <c r="J42" s="87"/>
      <c r="K42" s="176"/>
      <c r="L42" s="79">
        <v>49</v>
      </c>
      <c r="M42" s="79">
        <v>35</v>
      </c>
      <c r="N42" s="79">
        <v>13</v>
      </c>
      <c r="O42" s="88">
        <v>10</v>
      </c>
      <c r="P42" s="89">
        <v>0</v>
      </c>
      <c r="Q42" s="90">
        <f>O42+P42</f>
        <v>10</v>
      </c>
      <c r="R42" s="80">
        <f>IFERROR(Q42/N42,"-")</f>
        <v>0.76923076923077</v>
      </c>
      <c r="S42" s="79">
        <v>0</v>
      </c>
      <c r="T42" s="79">
        <v>0</v>
      </c>
      <c r="U42" s="80">
        <f>IFERROR(T42/(Q42),"-")</f>
        <v>0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>
        <v>1</v>
      </c>
      <c r="AO42" s="98">
        <f>IF(Q42=0,"",IF(AN42=0,"",(AN42/Q42)))</f>
        <v>0.1</v>
      </c>
      <c r="AP42" s="97"/>
      <c r="AQ42" s="99">
        <f>IFERROR(AP42/AN42,"-")</f>
        <v>0</v>
      </c>
      <c r="AR42" s="100"/>
      <c r="AS42" s="101">
        <f>IFERROR(AR42/AN42,"-")</f>
        <v>0</v>
      </c>
      <c r="AT42" s="102"/>
      <c r="AU42" s="102"/>
      <c r="AV42" s="102"/>
      <c r="AW42" s="103">
        <v>2</v>
      </c>
      <c r="AX42" s="104">
        <f>IF(Q42=0,"",IF(AW42=0,"",(AW42/Q42)))</f>
        <v>0.2</v>
      </c>
      <c r="AY42" s="103"/>
      <c r="AZ42" s="105">
        <f>IFERROR(AY42/AW42,"-")</f>
        <v>0</v>
      </c>
      <c r="BA42" s="106"/>
      <c r="BB42" s="107">
        <f>IFERROR(BA42/AW42,"-")</f>
        <v>0</v>
      </c>
      <c r="BC42" s="108"/>
      <c r="BD42" s="108"/>
      <c r="BE42" s="108"/>
      <c r="BF42" s="109">
        <v>1</v>
      </c>
      <c r="BG42" s="110">
        <f>IF(Q42=0,"",IF(BF42=0,"",(BF42/Q42)))</f>
        <v>0.1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4</v>
      </c>
      <c r="BP42" s="117">
        <f>IF(Q42=0,"",IF(BO42=0,"",(BO42/Q42)))</f>
        <v>0.4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>
        <v>2</v>
      </c>
      <c r="CH42" s="131">
        <f>IF(Q42=0,"",IF(CG42=0,"",(CG42/Q42)))</f>
        <v>0.2</v>
      </c>
      <c r="CI42" s="132"/>
      <c r="CJ42" s="133">
        <f>IFERROR(CI42/CG42,"-")</f>
        <v>0</v>
      </c>
      <c r="CK42" s="134"/>
      <c r="CL42" s="135">
        <f>IFERROR(CK42/CG42,"-")</f>
        <v>0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0.55</v>
      </c>
      <c r="B43" s="184" t="s">
        <v>138</v>
      </c>
      <c r="C43" s="184" t="s">
        <v>58</v>
      </c>
      <c r="D43" s="184"/>
      <c r="E43" s="184" t="s">
        <v>92</v>
      </c>
      <c r="F43" s="184" t="s">
        <v>88</v>
      </c>
      <c r="G43" s="184" t="s">
        <v>61</v>
      </c>
      <c r="H43" s="87" t="s">
        <v>139</v>
      </c>
      <c r="I43" s="87" t="s">
        <v>83</v>
      </c>
      <c r="J43" s="186" t="s">
        <v>140</v>
      </c>
      <c r="K43" s="176">
        <v>80000</v>
      </c>
      <c r="L43" s="79">
        <v>17</v>
      </c>
      <c r="M43" s="79">
        <v>0</v>
      </c>
      <c r="N43" s="79">
        <v>59</v>
      </c>
      <c r="O43" s="88">
        <v>4</v>
      </c>
      <c r="P43" s="89">
        <v>0</v>
      </c>
      <c r="Q43" s="90">
        <f>O43+P43</f>
        <v>4</v>
      </c>
      <c r="R43" s="80">
        <f>IFERROR(Q43/N43,"-")</f>
        <v>0.067796610169492</v>
      </c>
      <c r="S43" s="79">
        <v>0</v>
      </c>
      <c r="T43" s="79">
        <v>1</v>
      </c>
      <c r="U43" s="80">
        <f>IFERROR(T43/(Q43),"-")</f>
        <v>0.25</v>
      </c>
      <c r="V43" s="81">
        <f>IFERROR(K43/SUM(Q43:Q44),"-")</f>
        <v>8888.8888888889</v>
      </c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>
        <f>SUM(Y43:Y44)-SUM(K43:K44)</f>
        <v>-36000</v>
      </c>
      <c r="AC43" s="83">
        <f>SUM(Y43:Y44)/SUM(K43:K44)</f>
        <v>0.55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0.25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2</v>
      </c>
      <c r="BP43" s="117">
        <f>IF(Q43=0,"",IF(BO43=0,"",(BO43/Q43)))</f>
        <v>0.5</v>
      </c>
      <c r="BQ43" s="118">
        <v>1</v>
      </c>
      <c r="BR43" s="119">
        <f>IFERROR(BQ43/BO43,"-")</f>
        <v>0.5</v>
      </c>
      <c r="BS43" s="120">
        <v>5000</v>
      </c>
      <c r="BT43" s="121">
        <f>IFERROR(BS43/BO43,"-")</f>
        <v>2500</v>
      </c>
      <c r="BU43" s="122">
        <v>1</v>
      </c>
      <c r="BV43" s="122"/>
      <c r="BW43" s="122"/>
      <c r="BX43" s="123">
        <v>1</v>
      </c>
      <c r="BY43" s="124">
        <f>IF(Q43=0,"",IF(BX43=0,"",(BX43/Q43)))</f>
        <v>0.25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>
        <v>5000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141</v>
      </c>
      <c r="C44" s="184" t="s">
        <v>58</v>
      </c>
      <c r="D44" s="184"/>
      <c r="E44" s="184" t="s">
        <v>92</v>
      </c>
      <c r="F44" s="184" t="s">
        <v>88</v>
      </c>
      <c r="G44" s="184" t="s">
        <v>73</v>
      </c>
      <c r="H44" s="87"/>
      <c r="I44" s="87"/>
      <c r="J44" s="87"/>
      <c r="K44" s="176"/>
      <c r="L44" s="79">
        <v>64</v>
      </c>
      <c r="M44" s="79">
        <v>26</v>
      </c>
      <c r="N44" s="79">
        <v>7</v>
      </c>
      <c r="O44" s="88">
        <v>5</v>
      </c>
      <c r="P44" s="89">
        <v>0</v>
      </c>
      <c r="Q44" s="90">
        <f>O44+P44</f>
        <v>5</v>
      </c>
      <c r="R44" s="80">
        <f>IFERROR(Q44/N44,"-")</f>
        <v>0.71428571428571</v>
      </c>
      <c r="S44" s="79">
        <v>1</v>
      </c>
      <c r="T44" s="79">
        <v>0</v>
      </c>
      <c r="U44" s="80">
        <f>IFERROR(T44/(Q44),"-")</f>
        <v>0</v>
      </c>
      <c r="V44" s="81"/>
      <c r="W44" s="82">
        <v>1</v>
      </c>
      <c r="X44" s="80">
        <f>IF(Q44=0,"-",W44/Q44)</f>
        <v>0.2</v>
      </c>
      <c r="Y44" s="181">
        <v>44000</v>
      </c>
      <c r="Z44" s="182">
        <f>IFERROR(Y44/Q44,"-")</f>
        <v>8800</v>
      </c>
      <c r="AA44" s="182">
        <f>IFERROR(Y44/W44,"-")</f>
        <v>44000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2</v>
      </c>
      <c r="BG44" s="110">
        <f>IF(Q44=0,"",IF(BF44=0,"",(BF44/Q44)))</f>
        <v>0.4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1</v>
      </c>
      <c r="BP44" s="117">
        <f>IF(Q44=0,"",IF(BO44=0,"",(BO44/Q44)))</f>
        <v>0.2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2</v>
      </c>
      <c r="BY44" s="124">
        <f>IF(Q44=0,"",IF(BX44=0,"",(BX44/Q44)))</f>
        <v>0.4</v>
      </c>
      <c r="BZ44" s="125">
        <v>1</v>
      </c>
      <c r="CA44" s="126">
        <f>IFERROR(BZ44/BX44,"-")</f>
        <v>0.5</v>
      </c>
      <c r="CB44" s="127">
        <v>44000</v>
      </c>
      <c r="CC44" s="128">
        <f>IFERROR(CB44/BX44,"-")</f>
        <v>22000</v>
      </c>
      <c r="CD44" s="129"/>
      <c r="CE44" s="129"/>
      <c r="CF44" s="129">
        <v>1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44000</v>
      </c>
      <c r="CR44" s="138">
        <v>44000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0.675</v>
      </c>
      <c r="B45" s="184" t="s">
        <v>142</v>
      </c>
      <c r="C45" s="184" t="s">
        <v>58</v>
      </c>
      <c r="D45" s="184"/>
      <c r="E45" s="184"/>
      <c r="F45" s="184"/>
      <c r="G45" s="184" t="s">
        <v>61</v>
      </c>
      <c r="H45" s="87" t="s">
        <v>143</v>
      </c>
      <c r="I45" s="87" t="s">
        <v>144</v>
      </c>
      <c r="J45" s="87" t="s">
        <v>145</v>
      </c>
      <c r="K45" s="176">
        <v>80000</v>
      </c>
      <c r="L45" s="79">
        <v>10</v>
      </c>
      <c r="M45" s="79">
        <v>0</v>
      </c>
      <c r="N45" s="79">
        <v>56</v>
      </c>
      <c r="O45" s="88">
        <v>3</v>
      </c>
      <c r="P45" s="89">
        <v>0</v>
      </c>
      <c r="Q45" s="90">
        <f>O45+P45</f>
        <v>3</v>
      </c>
      <c r="R45" s="80">
        <f>IFERROR(Q45/N45,"-")</f>
        <v>0.053571428571429</v>
      </c>
      <c r="S45" s="79">
        <v>0</v>
      </c>
      <c r="T45" s="79">
        <v>0</v>
      </c>
      <c r="U45" s="80">
        <f>IFERROR(T45/(Q45),"-")</f>
        <v>0</v>
      </c>
      <c r="V45" s="81">
        <f>IFERROR(K45/SUM(Q45:Q46),"-")</f>
        <v>8888.8888888889</v>
      </c>
      <c r="W45" s="82">
        <v>1</v>
      </c>
      <c r="X45" s="80">
        <f>IF(Q45=0,"-",W45/Q45)</f>
        <v>0.33333333333333</v>
      </c>
      <c r="Y45" s="181">
        <v>3000</v>
      </c>
      <c r="Z45" s="182">
        <f>IFERROR(Y45/Q45,"-")</f>
        <v>1000</v>
      </c>
      <c r="AA45" s="182">
        <f>IFERROR(Y45/W45,"-")</f>
        <v>3000</v>
      </c>
      <c r="AB45" s="176">
        <f>SUM(Y45:Y46)-SUM(K45:K46)</f>
        <v>-26000</v>
      </c>
      <c r="AC45" s="83">
        <f>SUM(Y45:Y46)/SUM(K45:K46)</f>
        <v>0.675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0.33333333333333</v>
      </c>
      <c r="BQ45" s="118">
        <v>1</v>
      </c>
      <c r="BR45" s="119">
        <f>IFERROR(BQ45/BO45,"-")</f>
        <v>1</v>
      </c>
      <c r="BS45" s="120">
        <v>3000</v>
      </c>
      <c r="BT45" s="121">
        <f>IFERROR(BS45/BO45,"-")</f>
        <v>3000</v>
      </c>
      <c r="BU45" s="122">
        <v>1</v>
      </c>
      <c r="BV45" s="122"/>
      <c r="BW45" s="122"/>
      <c r="BX45" s="123">
        <v>2</v>
      </c>
      <c r="BY45" s="124">
        <f>IF(Q45=0,"",IF(BX45=0,"",(BX45/Q45)))</f>
        <v>0.66666666666667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3000</v>
      </c>
      <c r="CR45" s="138">
        <v>3000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146</v>
      </c>
      <c r="C46" s="184" t="s">
        <v>58</v>
      </c>
      <c r="D46" s="184"/>
      <c r="E46" s="184"/>
      <c r="F46" s="184"/>
      <c r="G46" s="184" t="s">
        <v>73</v>
      </c>
      <c r="H46" s="87"/>
      <c r="I46" s="87"/>
      <c r="J46" s="87"/>
      <c r="K46" s="176"/>
      <c r="L46" s="79">
        <v>27</v>
      </c>
      <c r="M46" s="79">
        <v>18</v>
      </c>
      <c r="N46" s="79">
        <v>7</v>
      </c>
      <c r="O46" s="88">
        <v>6</v>
      </c>
      <c r="P46" s="89">
        <v>0</v>
      </c>
      <c r="Q46" s="90">
        <f>O46+P46</f>
        <v>6</v>
      </c>
      <c r="R46" s="80">
        <f>IFERROR(Q46/N46,"-")</f>
        <v>0.85714285714286</v>
      </c>
      <c r="S46" s="79">
        <v>1</v>
      </c>
      <c r="T46" s="79">
        <v>1</v>
      </c>
      <c r="U46" s="80">
        <f>IFERROR(T46/(Q46),"-")</f>
        <v>0.16666666666667</v>
      </c>
      <c r="V46" s="81"/>
      <c r="W46" s="82">
        <v>2</v>
      </c>
      <c r="X46" s="80">
        <f>IF(Q46=0,"-",W46/Q46)</f>
        <v>0.33333333333333</v>
      </c>
      <c r="Y46" s="181">
        <v>51000</v>
      </c>
      <c r="Z46" s="182">
        <f>IFERROR(Y46/Q46,"-")</f>
        <v>8500</v>
      </c>
      <c r="AA46" s="182">
        <f>IFERROR(Y46/W46,"-")</f>
        <v>25500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0.16666666666667</v>
      </c>
      <c r="BQ46" s="118">
        <v>1</v>
      </c>
      <c r="BR46" s="119">
        <f>IFERROR(BQ46/BO46,"-")</f>
        <v>1</v>
      </c>
      <c r="BS46" s="120">
        <v>8000</v>
      </c>
      <c r="BT46" s="121">
        <f>IFERROR(BS46/BO46,"-")</f>
        <v>8000</v>
      </c>
      <c r="BU46" s="122"/>
      <c r="BV46" s="122">
        <v>1</v>
      </c>
      <c r="BW46" s="122"/>
      <c r="BX46" s="123">
        <v>2</v>
      </c>
      <c r="BY46" s="124">
        <f>IF(Q46=0,"",IF(BX46=0,"",(BX46/Q46)))</f>
        <v>0.33333333333333</v>
      </c>
      <c r="BZ46" s="125">
        <v>1</v>
      </c>
      <c r="CA46" s="126">
        <f>IFERROR(BZ46/BX46,"-")</f>
        <v>0.5</v>
      </c>
      <c r="CB46" s="127">
        <v>13000</v>
      </c>
      <c r="CC46" s="128">
        <f>IFERROR(CB46/BX46,"-")</f>
        <v>6500</v>
      </c>
      <c r="CD46" s="129"/>
      <c r="CE46" s="129"/>
      <c r="CF46" s="129">
        <v>1</v>
      </c>
      <c r="CG46" s="130">
        <v>3</v>
      </c>
      <c r="CH46" s="131">
        <f>IF(Q46=0,"",IF(CG46=0,"",(CG46/Q46)))</f>
        <v>0.5</v>
      </c>
      <c r="CI46" s="132">
        <v>2</v>
      </c>
      <c r="CJ46" s="133">
        <f>IFERROR(CI46/CG46,"-")</f>
        <v>0.66666666666667</v>
      </c>
      <c r="CK46" s="134">
        <v>41000</v>
      </c>
      <c r="CL46" s="135">
        <f>IFERROR(CK46/CG46,"-")</f>
        <v>13666.666666667</v>
      </c>
      <c r="CM46" s="136"/>
      <c r="CN46" s="136">
        <v>1</v>
      </c>
      <c r="CO46" s="136">
        <v>1</v>
      </c>
      <c r="CP46" s="137">
        <v>2</v>
      </c>
      <c r="CQ46" s="138">
        <v>51000</v>
      </c>
      <c r="CR46" s="138">
        <v>35000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0.90666666666667</v>
      </c>
      <c r="B47" s="184" t="s">
        <v>147</v>
      </c>
      <c r="C47" s="184" t="s">
        <v>58</v>
      </c>
      <c r="D47" s="184"/>
      <c r="E47" s="184" t="s">
        <v>148</v>
      </c>
      <c r="F47" s="184" t="s">
        <v>81</v>
      </c>
      <c r="G47" s="184" t="s">
        <v>61</v>
      </c>
      <c r="H47" s="87" t="s">
        <v>149</v>
      </c>
      <c r="I47" s="87" t="s">
        <v>63</v>
      </c>
      <c r="J47" s="87" t="s">
        <v>150</v>
      </c>
      <c r="K47" s="176">
        <v>150000</v>
      </c>
      <c r="L47" s="79">
        <v>8</v>
      </c>
      <c r="M47" s="79">
        <v>0</v>
      </c>
      <c r="N47" s="79">
        <v>71</v>
      </c>
      <c r="O47" s="88">
        <v>8</v>
      </c>
      <c r="P47" s="89">
        <v>0</v>
      </c>
      <c r="Q47" s="90">
        <f>O47+P47</f>
        <v>8</v>
      </c>
      <c r="R47" s="80">
        <f>IFERROR(Q47/N47,"-")</f>
        <v>0.11267605633803</v>
      </c>
      <c r="S47" s="79">
        <v>0</v>
      </c>
      <c r="T47" s="79">
        <v>3</v>
      </c>
      <c r="U47" s="80">
        <f>IFERROR(T47/(Q47),"-")</f>
        <v>0.375</v>
      </c>
      <c r="V47" s="81">
        <f>IFERROR(K47/SUM(Q47:Q48),"-")</f>
        <v>10000</v>
      </c>
      <c r="W47" s="82">
        <v>3</v>
      </c>
      <c r="X47" s="80">
        <f>IF(Q47=0,"-",W47/Q47)</f>
        <v>0.375</v>
      </c>
      <c r="Y47" s="181">
        <v>31000</v>
      </c>
      <c r="Z47" s="182">
        <f>IFERROR(Y47/Q47,"-")</f>
        <v>3875</v>
      </c>
      <c r="AA47" s="182">
        <f>IFERROR(Y47/W47,"-")</f>
        <v>10333.333333333</v>
      </c>
      <c r="AB47" s="176">
        <f>SUM(Y47:Y48)-SUM(K47:K48)</f>
        <v>-14000</v>
      </c>
      <c r="AC47" s="83">
        <f>SUM(Y47:Y48)/SUM(K47:K48)</f>
        <v>0.90666666666667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4</v>
      </c>
      <c r="BG47" s="110">
        <f>IF(Q47=0,"",IF(BF47=0,"",(BF47/Q47)))</f>
        <v>0.5</v>
      </c>
      <c r="BH47" s="109">
        <v>1</v>
      </c>
      <c r="BI47" s="111">
        <f>IFERROR(BH47/BF47,"-")</f>
        <v>0.25</v>
      </c>
      <c r="BJ47" s="112">
        <v>15000</v>
      </c>
      <c r="BK47" s="113">
        <f>IFERROR(BJ47/BF47,"-")</f>
        <v>3750</v>
      </c>
      <c r="BL47" s="114"/>
      <c r="BM47" s="114"/>
      <c r="BN47" s="114">
        <v>1</v>
      </c>
      <c r="BO47" s="116">
        <v>3</v>
      </c>
      <c r="BP47" s="117">
        <f>IF(Q47=0,"",IF(BO47=0,"",(BO47/Q47)))</f>
        <v>0.375</v>
      </c>
      <c r="BQ47" s="118">
        <v>1</v>
      </c>
      <c r="BR47" s="119">
        <f>IFERROR(BQ47/BO47,"-")</f>
        <v>0.33333333333333</v>
      </c>
      <c r="BS47" s="120">
        <v>11000</v>
      </c>
      <c r="BT47" s="121">
        <f>IFERROR(BS47/BO47,"-")</f>
        <v>3666.6666666667</v>
      </c>
      <c r="BU47" s="122"/>
      <c r="BV47" s="122"/>
      <c r="BW47" s="122">
        <v>1</v>
      </c>
      <c r="BX47" s="123">
        <v>1</v>
      </c>
      <c r="BY47" s="124">
        <f>IF(Q47=0,"",IF(BX47=0,"",(BX47/Q47)))</f>
        <v>0.125</v>
      </c>
      <c r="BZ47" s="125">
        <v>1</v>
      </c>
      <c r="CA47" s="126">
        <f>IFERROR(BZ47/BX47,"-")</f>
        <v>1</v>
      </c>
      <c r="CB47" s="127">
        <v>5000</v>
      </c>
      <c r="CC47" s="128">
        <f>IFERROR(CB47/BX47,"-")</f>
        <v>5000</v>
      </c>
      <c r="CD47" s="129">
        <v>1</v>
      </c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3</v>
      </c>
      <c r="CQ47" s="138">
        <v>31000</v>
      </c>
      <c r="CR47" s="138">
        <v>15000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151</v>
      </c>
      <c r="C48" s="184" t="s">
        <v>58</v>
      </c>
      <c r="D48" s="184"/>
      <c r="E48" s="184" t="s">
        <v>148</v>
      </c>
      <c r="F48" s="184" t="s">
        <v>81</v>
      </c>
      <c r="G48" s="184" t="s">
        <v>73</v>
      </c>
      <c r="H48" s="87"/>
      <c r="I48" s="87"/>
      <c r="J48" s="87"/>
      <c r="K48" s="176"/>
      <c r="L48" s="79">
        <v>39</v>
      </c>
      <c r="M48" s="79">
        <v>29</v>
      </c>
      <c r="N48" s="79">
        <v>9</v>
      </c>
      <c r="O48" s="88">
        <v>7</v>
      </c>
      <c r="P48" s="89">
        <v>0</v>
      </c>
      <c r="Q48" s="90">
        <f>O48+P48</f>
        <v>7</v>
      </c>
      <c r="R48" s="80">
        <f>IFERROR(Q48/N48,"-")</f>
        <v>0.77777777777778</v>
      </c>
      <c r="S48" s="79">
        <v>1</v>
      </c>
      <c r="T48" s="79">
        <v>1</v>
      </c>
      <c r="U48" s="80">
        <f>IFERROR(T48/(Q48),"-")</f>
        <v>0.14285714285714</v>
      </c>
      <c r="V48" s="81"/>
      <c r="W48" s="82">
        <v>1</v>
      </c>
      <c r="X48" s="80">
        <f>IF(Q48=0,"-",W48/Q48)</f>
        <v>0.14285714285714</v>
      </c>
      <c r="Y48" s="181">
        <v>105000</v>
      </c>
      <c r="Z48" s="182">
        <f>IFERROR(Y48/Q48,"-")</f>
        <v>15000</v>
      </c>
      <c r="AA48" s="182">
        <f>IFERROR(Y48/W48,"-")</f>
        <v>105000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2</v>
      </c>
      <c r="AO48" s="98">
        <f>IF(Q48=0,"",IF(AN48=0,"",(AN48/Q48)))</f>
        <v>0.28571428571429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4</v>
      </c>
      <c r="BP48" s="117">
        <f>IF(Q48=0,"",IF(BO48=0,"",(BO48/Q48)))</f>
        <v>0.57142857142857</v>
      </c>
      <c r="BQ48" s="118">
        <v>1</v>
      </c>
      <c r="BR48" s="119">
        <f>IFERROR(BQ48/BO48,"-")</f>
        <v>0.25</v>
      </c>
      <c r="BS48" s="120">
        <v>93000</v>
      </c>
      <c r="BT48" s="121">
        <f>IFERROR(BS48/BO48,"-")</f>
        <v>23250</v>
      </c>
      <c r="BU48" s="122"/>
      <c r="BV48" s="122"/>
      <c r="BW48" s="122">
        <v>1</v>
      </c>
      <c r="BX48" s="123">
        <v>1</v>
      </c>
      <c r="BY48" s="124">
        <f>IF(Q48=0,"",IF(BX48=0,"",(BX48/Q48)))</f>
        <v>0.14285714285714</v>
      </c>
      <c r="BZ48" s="125">
        <v>1</v>
      </c>
      <c r="CA48" s="126">
        <f>IFERROR(BZ48/BX48,"-")</f>
        <v>1</v>
      </c>
      <c r="CB48" s="127">
        <v>12000</v>
      </c>
      <c r="CC48" s="128">
        <f>IFERROR(CB48/BX48,"-")</f>
        <v>12000</v>
      </c>
      <c r="CD48" s="129"/>
      <c r="CE48" s="129"/>
      <c r="CF48" s="129">
        <v>1</v>
      </c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105000</v>
      </c>
      <c r="CR48" s="138">
        <v>93000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0.33333333333333</v>
      </c>
      <c r="B49" s="184" t="s">
        <v>152</v>
      </c>
      <c r="C49" s="184" t="s">
        <v>58</v>
      </c>
      <c r="D49" s="184"/>
      <c r="E49" s="184" t="s">
        <v>76</v>
      </c>
      <c r="F49" s="184" t="s">
        <v>98</v>
      </c>
      <c r="G49" s="184" t="s">
        <v>61</v>
      </c>
      <c r="H49" s="87" t="s">
        <v>149</v>
      </c>
      <c r="I49" s="87" t="s">
        <v>153</v>
      </c>
      <c r="J49" s="87" t="s">
        <v>154</v>
      </c>
      <c r="K49" s="176">
        <v>45000</v>
      </c>
      <c r="L49" s="79">
        <v>4</v>
      </c>
      <c r="M49" s="79">
        <v>0</v>
      </c>
      <c r="N49" s="79">
        <v>24</v>
      </c>
      <c r="O49" s="88">
        <v>1</v>
      </c>
      <c r="P49" s="89">
        <v>0</v>
      </c>
      <c r="Q49" s="90">
        <f>O49+P49</f>
        <v>1</v>
      </c>
      <c r="R49" s="80">
        <f>IFERROR(Q49/N49,"-")</f>
        <v>0.041666666666667</v>
      </c>
      <c r="S49" s="79">
        <v>1</v>
      </c>
      <c r="T49" s="79">
        <v>0</v>
      </c>
      <c r="U49" s="80">
        <f>IFERROR(T49/(Q49),"-")</f>
        <v>0</v>
      </c>
      <c r="V49" s="81">
        <f>IFERROR(K49/SUM(Q49:Q50),"-")</f>
        <v>15000</v>
      </c>
      <c r="W49" s="82">
        <v>0</v>
      </c>
      <c r="X49" s="80">
        <f>IF(Q49=0,"-",W49/Q49)</f>
        <v>0</v>
      </c>
      <c r="Y49" s="181">
        <v>15000</v>
      </c>
      <c r="Z49" s="182">
        <f>IFERROR(Y49/Q49,"-")</f>
        <v>15000</v>
      </c>
      <c r="AA49" s="182" t="str">
        <f>IFERROR(Y49/W49,"-")</f>
        <v>-</v>
      </c>
      <c r="AB49" s="176">
        <f>SUM(Y49:Y50)-SUM(K49:K50)</f>
        <v>-30000</v>
      </c>
      <c r="AC49" s="83">
        <f>SUM(Y49:Y50)/SUM(K49:K50)</f>
        <v>0.33333333333333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>
        <v>1</v>
      </c>
      <c r="CH49" s="131">
        <f>IF(Q49=0,"",IF(CG49=0,"",(CG49/Q49)))</f>
        <v>1</v>
      </c>
      <c r="CI49" s="132">
        <v>1</v>
      </c>
      <c r="CJ49" s="133">
        <f>IFERROR(CI49/CG49,"-")</f>
        <v>1</v>
      </c>
      <c r="CK49" s="134">
        <v>138000</v>
      </c>
      <c r="CL49" s="135">
        <f>IFERROR(CK49/CG49,"-")</f>
        <v>138000</v>
      </c>
      <c r="CM49" s="136"/>
      <c r="CN49" s="136"/>
      <c r="CO49" s="136">
        <v>1</v>
      </c>
      <c r="CP49" s="137">
        <v>0</v>
      </c>
      <c r="CQ49" s="138">
        <v>15000</v>
      </c>
      <c r="CR49" s="138">
        <v>138000</v>
      </c>
      <c r="CS49" s="138"/>
      <c r="CT49" s="139" t="str">
        <f>IF(AND(CR49=0,CS49=0),"",IF(AND(CR49&lt;=100000,CS49&lt;=100000),"",IF(CR49/CQ49&gt;0.7,"男高",IF(CS49/CQ49&gt;0.7,"女高",""))))</f>
        <v>男高</v>
      </c>
    </row>
    <row r="50" spans="1:99">
      <c r="A50" s="78"/>
      <c r="B50" s="184" t="s">
        <v>155</v>
      </c>
      <c r="C50" s="184" t="s">
        <v>58</v>
      </c>
      <c r="D50" s="184"/>
      <c r="E50" s="184" t="s">
        <v>76</v>
      </c>
      <c r="F50" s="184" t="s">
        <v>98</v>
      </c>
      <c r="G50" s="184" t="s">
        <v>73</v>
      </c>
      <c r="H50" s="87"/>
      <c r="I50" s="87"/>
      <c r="J50" s="87"/>
      <c r="K50" s="176"/>
      <c r="L50" s="79">
        <v>16</v>
      </c>
      <c r="M50" s="79">
        <v>12</v>
      </c>
      <c r="N50" s="79">
        <v>0</v>
      </c>
      <c r="O50" s="88">
        <v>2</v>
      </c>
      <c r="P50" s="89">
        <v>0</v>
      </c>
      <c r="Q50" s="90">
        <f>O50+P50</f>
        <v>2</v>
      </c>
      <c r="R50" s="80" t="str">
        <f>IFERROR(Q50/N50,"-")</f>
        <v>-</v>
      </c>
      <c r="S50" s="79">
        <v>1</v>
      </c>
      <c r="T50" s="79">
        <v>0</v>
      </c>
      <c r="U50" s="80">
        <f>IFERROR(T50/(Q50),"-")</f>
        <v>0</v>
      </c>
      <c r="V50" s="81"/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0.5</v>
      </c>
      <c r="BZ50" s="125">
        <v>1</v>
      </c>
      <c r="CA50" s="126">
        <f>IFERROR(BZ50/BX50,"-")</f>
        <v>1</v>
      </c>
      <c r="CB50" s="127">
        <v>51000</v>
      </c>
      <c r="CC50" s="128">
        <f>IFERROR(CB50/BX50,"-")</f>
        <v>51000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>
        <v>51000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0</v>
      </c>
      <c r="B51" s="184" t="s">
        <v>156</v>
      </c>
      <c r="C51" s="184" t="s">
        <v>58</v>
      </c>
      <c r="D51" s="184"/>
      <c r="E51" s="184" t="s">
        <v>59</v>
      </c>
      <c r="F51" s="184" t="s">
        <v>88</v>
      </c>
      <c r="G51" s="184" t="s">
        <v>61</v>
      </c>
      <c r="H51" s="87" t="s">
        <v>149</v>
      </c>
      <c r="I51" s="87" t="s">
        <v>153</v>
      </c>
      <c r="J51" s="87" t="s">
        <v>157</v>
      </c>
      <c r="K51" s="176">
        <v>45000</v>
      </c>
      <c r="L51" s="79">
        <v>10</v>
      </c>
      <c r="M51" s="79">
        <v>0</v>
      </c>
      <c r="N51" s="79">
        <v>47</v>
      </c>
      <c r="O51" s="88">
        <v>2</v>
      </c>
      <c r="P51" s="89">
        <v>0</v>
      </c>
      <c r="Q51" s="90">
        <f>O51+P51</f>
        <v>2</v>
      </c>
      <c r="R51" s="80">
        <f>IFERROR(Q51/N51,"-")</f>
        <v>0.042553191489362</v>
      </c>
      <c r="S51" s="79">
        <v>0</v>
      </c>
      <c r="T51" s="79">
        <v>0</v>
      </c>
      <c r="U51" s="80">
        <f>IFERROR(T51/(Q51),"-")</f>
        <v>0</v>
      </c>
      <c r="V51" s="81">
        <f>IFERROR(K51/SUM(Q51:Q52),"-")</f>
        <v>22500</v>
      </c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>
        <f>SUM(Y51:Y52)-SUM(K51:K52)</f>
        <v>-45000</v>
      </c>
      <c r="AC51" s="83">
        <f>SUM(Y51:Y52)/SUM(K51:K52)</f>
        <v>0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0.5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1</v>
      </c>
      <c r="BY51" s="124">
        <f>IF(Q51=0,"",IF(BX51=0,"",(BX51/Q51)))</f>
        <v>0.5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158</v>
      </c>
      <c r="C52" s="184" t="s">
        <v>58</v>
      </c>
      <c r="D52" s="184"/>
      <c r="E52" s="184" t="s">
        <v>59</v>
      </c>
      <c r="F52" s="184" t="s">
        <v>88</v>
      </c>
      <c r="G52" s="184" t="s">
        <v>73</v>
      </c>
      <c r="H52" s="87"/>
      <c r="I52" s="87"/>
      <c r="J52" s="87"/>
      <c r="K52" s="176"/>
      <c r="L52" s="79">
        <v>10</v>
      </c>
      <c r="M52" s="79">
        <v>9</v>
      </c>
      <c r="N52" s="79">
        <v>2</v>
      </c>
      <c r="O52" s="88">
        <v>0</v>
      </c>
      <c r="P52" s="89">
        <v>0</v>
      </c>
      <c r="Q52" s="90">
        <f>O52+P52</f>
        <v>0</v>
      </c>
      <c r="R52" s="80">
        <f>IFERROR(Q52/N52,"-")</f>
        <v>0</v>
      </c>
      <c r="S52" s="79">
        <v>0</v>
      </c>
      <c r="T52" s="79">
        <v>0</v>
      </c>
      <c r="U52" s="80" t="str">
        <f>IFERROR(T52/(Q52),"-")</f>
        <v>-</v>
      </c>
      <c r="V52" s="81"/>
      <c r="W52" s="82">
        <v>0</v>
      </c>
      <c r="X52" s="80" t="str">
        <f>IF(Q52=0,"-",W52/Q52)</f>
        <v>-</v>
      </c>
      <c r="Y52" s="181">
        <v>0</v>
      </c>
      <c r="Z52" s="182" t="str">
        <f>IFERROR(Y52/Q52,"-")</f>
        <v>-</v>
      </c>
      <c r="AA52" s="182" t="str">
        <f>IFERROR(Y52/W52,"-")</f>
        <v>-</v>
      </c>
      <c r="AB52" s="176"/>
      <c r="AC52" s="83"/>
      <c r="AD52" s="77"/>
      <c r="AE52" s="91"/>
      <c r="AF52" s="92" t="str">
        <f>IF(Q52=0,"",IF(AE52=0,"",(AE52/Q52)))</f>
        <v/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 t="str">
        <f>IF(Q52=0,"",IF(AN52=0,"",(AN52/Q52)))</f>
        <v/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 t="str">
        <f>IF(Q52=0,"",IF(AW52=0,"",(AW52/Q52)))</f>
        <v/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 t="str">
        <f>IF(Q52=0,"",IF(BF52=0,"",(BF52/Q52)))</f>
        <v/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 t="str">
        <f>IF(Q52=0,"",IF(BO52=0,"",(BO52/Q52)))</f>
        <v/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 t="str">
        <f>IF(Q52=0,"",IF(BX52=0,"",(BX52/Q52)))</f>
        <v/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 t="str">
        <f>IF(Q52=0,"",IF(CG52=0,"",(CG52/Q52)))</f>
        <v/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0.376</v>
      </c>
      <c r="B53" s="184" t="s">
        <v>159</v>
      </c>
      <c r="C53" s="184" t="s">
        <v>58</v>
      </c>
      <c r="D53" s="184"/>
      <c r="E53" s="184" t="s">
        <v>80</v>
      </c>
      <c r="F53" s="184" t="s">
        <v>160</v>
      </c>
      <c r="G53" s="184" t="s">
        <v>61</v>
      </c>
      <c r="H53" s="87" t="s">
        <v>161</v>
      </c>
      <c r="I53" s="87" t="s">
        <v>162</v>
      </c>
      <c r="J53" s="185" t="s">
        <v>163</v>
      </c>
      <c r="K53" s="176">
        <v>250000</v>
      </c>
      <c r="L53" s="79">
        <v>11</v>
      </c>
      <c r="M53" s="79">
        <v>0</v>
      </c>
      <c r="N53" s="79">
        <v>46</v>
      </c>
      <c r="O53" s="88">
        <v>6</v>
      </c>
      <c r="P53" s="89">
        <v>0</v>
      </c>
      <c r="Q53" s="90">
        <f>O53+P53</f>
        <v>6</v>
      </c>
      <c r="R53" s="80">
        <f>IFERROR(Q53/N53,"-")</f>
        <v>0.1304347826087</v>
      </c>
      <c r="S53" s="79">
        <v>0</v>
      </c>
      <c r="T53" s="79">
        <v>3</v>
      </c>
      <c r="U53" s="80">
        <f>IFERROR(T53/(Q53),"-")</f>
        <v>0.5</v>
      </c>
      <c r="V53" s="81">
        <f>IFERROR(K53/SUM(Q53:Q54),"-")</f>
        <v>12500</v>
      </c>
      <c r="W53" s="82">
        <v>1</v>
      </c>
      <c r="X53" s="80">
        <f>IF(Q53=0,"-",W53/Q53)</f>
        <v>0.16666666666667</v>
      </c>
      <c r="Y53" s="181">
        <v>5000</v>
      </c>
      <c r="Z53" s="182">
        <f>IFERROR(Y53/Q53,"-")</f>
        <v>833.33333333333</v>
      </c>
      <c r="AA53" s="182">
        <f>IFERROR(Y53/W53,"-")</f>
        <v>5000</v>
      </c>
      <c r="AB53" s="176">
        <f>SUM(Y53:Y54)-SUM(K53:K54)</f>
        <v>-156000</v>
      </c>
      <c r="AC53" s="83">
        <f>SUM(Y53:Y54)/SUM(K53:K54)</f>
        <v>0.376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0.16666666666667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5</v>
      </c>
      <c r="BP53" s="117">
        <f>IF(Q53=0,"",IF(BO53=0,"",(BO53/Q53)))</f>
        <v>0.83333333333333</v>
      </c>
      <c r="BQ53" s="118">
        <v>1</v>
      </c>
      <c r="BR53" s="119">
        <f>IFERROR(BQ53/BO53,"-")</f>
        <v>0.2</v>
      </c>
      <c r="BS53" s="120">
        <v>5000</v>
      </c>
      <c r="BT53" s="121">
        <f>IFERROR(BS53/BO53,"-")</f>
        <v>1000</v>
      </c>
      <c r="BU53" s="122">
        <v>1</v>
      </c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5000</v>
      </c>
      <c r="CR53" s="138">
        <v>5000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164</v>
      </c>
      <c r="C54" s="184" t="s">
        <v>58</v>
      </c>
      <c r="D54" s="184"/>
      <c r="E54" s="184" t="s">
        <v>80</v>
      </c>
      <c r="F54" s="184" t="s">
        <v>160</v>
      </c>
      <c r="G54" s="184" t="s">
        <v>73</v>
      </c>
      <c r="H54" s="87"/>
      <c r="I54" s="87"/>
      <c r="J54" s="87"/>
      <c r="K54" s="176"/>
      <c r="L54" s="79">
        <v>40</v>
      </c>
      <c r="M54" s="79">
        <v>29</v>
      </c>
      <c r="N54" s="79">
        <v>20</v>
      </c>
      <c r="O54" s="88">
        <v>14</v>
      </c>
      <c r="P54" s="89">
        <v>0</v>
      </c>
      <c r="Q54" s="90">
        <f>O54+P54</f>
        <v>14</v>
      </c>
      <c r="R54" s="80">
        <f>IFERROR(Q54/N54,"-")</f>
        <v>0.7</v>
      </c>
      <c r="S54" s="79">
        <v>1</v>
      </c>
      <c r="T54" s="79">
        <v>2</v>
      </c>
      <c r="U54" s="80">
        <f>IFERROR(T54/(Q54),"-")</f>
        <v>0.14285714285714</v>
      </c>
      <c r="V54" s="81"/>
      <c r="W54" s="82">
        <v>2</v>
      </c>
      <c r="X54" s="80">
        <f>IF(Q54=0,"-",W54/Q54)</f>
        <v>0.14285714285714</v>
      </c>
      <c r="Y54" s="181">
        <v>89000</v>
      </c>
      <c r="Z54" s="182">
        <f>IFERROR(Y54/Q54,"-")</f>
        <v>6357.1428571429</v>
      </c>
      <c r="AA54" s="182">
        <f>IFERROR(Y54/W54,"-")</f>
        <v>44500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3</v>
      </c>
      <c r="BG54" s="110">
        <f>IF(Q54=0,"",IF(BF54=0,"",(BF54/Q54)))</f>
        <v>0.21428571428571</v>
      </c>
      <c r="BH54" s="109">
        <v>1</v>
      </c>
      <c r="BI54" s="111">
        <f>IFERROR(BH54/BF54,"-")</f>
        <v>0.33333333333333</v>
      </c>
      <c r="BJ54" s="112">
        <v>70000</v>
      </c>
      <c r="BK54" s="113">
        <f>IFERROR(BJ54/BF54,"-")</f>
        <v>23333.333333333</v>
      </c>
      <c r="BL54" s="114"/>
      <c r="BM54" s="114"/>
      <c r="BN54" s="114">
        <v>1</v>
      </c>
      <c r="BO54" s="116">
        <v>5</v>
      </c>
      <c r="BP54" s="117">
        <f>IF(Q54=0,"",IF(BO54=0,"",(BO54/Q54)))</f>
        <v>0.35714285714286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5</v>
      </c>
      <c r="BY54" s="124">
        <f>IF(Q54=0,"",IF(BX54=0,"",(BX54/Q54)))</f>
        <v>0.35714285714286</v>
      </c>
      <c r="BZ54" s="125">
        <v>3</v>
      </c>
      <c r="CA54" s="126">
        <f>IFERROR(BZ54/BX54,"-")</f>
        <v>0.6</v>
      </c>
      <c r="CB54" s="127">
        <v>44000</v>
      </c>
      <c r="CC54" s="128">
        <f>IFERROR(CB54/BX54,"-")</f>
        <v>8800</v>
      </c>
      <c r="CD54" s="129"/>
      <c r="CE54" s="129">
        <v>2</v>
      </c>
      <c r="CF54" s="129">
        <v>1</v>
      </c>
      <c r="CG54" s="130">
        <v>1</v>
      </c>
      <c r="CH54" s="131">
        <f>IF(Q54=0,"",IF(CG54=0,"",(CG54/Q54)))</f>
        <v>0.071428571428571</v>
      </c>
      <c r="CI54" s="132"/>
      <c r="CJ54" s="133">
        <f>IFERROR(CI54/CG54,"-")</f>
        <v>0</v>
      </c>
      <c r="CK54" s="134"/>
      <c r="CL54" s="135">
        <f>IFERROR(CK54/CG54,"-")</f>
        <v>0</v>
      </c>
      <c r="CM54" s="136"/>
      <c r="CN54" s="136"/>
      <c r="CO54" s="136"/>
      <c r="CP54" s="137">
        <v>2</v>
      </c>
      <c r="CQ54" s="138">
        <v>89000</v>
      </c>
      <c r="CR54" s="138">
        <v>70000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0.990625</v>
      </c>
      <c r="B55" s="184" t="s">
        <v>165</v>
      </c>
      <c r="C55" s="184" t="s">
        <v>58</v>
      </c>
      <c r="D55" s="184"/>
      <c r="E55" s="184" t="s">
        <v>166</v>
      </c>
      <c r="F55" s="184" t="s">
        <v>167</v>
      </c>
      <c r="G55" s="184" t="s">
        <v>61</v>
      </c>
      <c r="H55" s="87" t="s">
        <v>168</v>
      </c>
      <c r="I55" s="87" t="s">
        <v>169</v>
      </c>
      <c r="J55" s="185" t="s">
        <v>64</v>
      </c>
      <c r="K55" s="176">
        <v>320000</v>
      </c>
      <c r="L55" s="79">
        <v>39</v>
      </c>
      <c r="M55" s="79">
        <v>0</v>
      </c>
      <c r="N55" s="79">
        <v>131</v>
      </c>
      <c r="O55" s="88">
        <v>24</v>
      </c>
      <c r="P55" s="89">
        <v>0</v>
      </c>
      <c r="Q55" s="90">
        <f>O55+P55</f>
        <v>24</v>
      </c>
      <c r="R55" s="80">
        <f>IFERROR(Q55/N55,"-")</f>
        <v>0.18320610687023</v>
      </c>
      <c r="S55" s="79">
        <v>2</v>
      </c>
      <c r="T55" s="79">
        <v>2</v>
      </c>
      <c r="U55" s="80">
        <f>IFERROR(T55/(Q55),"-")</f>
        <v>0.083333333333333</v>
      </c>
      <c r="V55" s="81">
        <f>IFERROR(K55/SUM(Q55:Q56),"-")</f>
        <v>8888.8888888889</v>
      </c>
      <c r="W55" s="82">
        <v>8</v>
      </c>
      <c r="X55" s="80">
        <f>IF(Q55=0,"-",W55/Q55)</f>
        <v>0.33333333333333</v>
      </c>
      <c r="Y55" s="181">
        <v>194000</v>
      </c>
      <c r="Z55" s="182">
        <f>IFERROR(Y55/Q55,"-")</f>
        <v>8083.3333333333</v>
      </c>
      <c r="AA55" s="182">
        <f>IFERROR(Y55/W55,"-")</f>
        <v>24250</v>
      </c>
      <c r="AB55" s="176">
        <f>SUM(Y55:Y56)-SUM(K55:K56)</f>
        <v>-3000</v>
      </c>
      <c r="AC55" s="83">
        <f>SUM(Y55:Y56)/SUM(K55:K56)</f>
        <v>0.990625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6</v>
      </c>
      <c r="BG55" s="110">
        <f>IF(Q55=0,"",IF(BF55=0,"",(BF55/Q55)))</f>
        <v>0.25</v>
      </c>
      <c r="BH55" s="109">
        <v>2</v>
      </c>
      <c r="BI55" s="111">
        <f>IFERROR(BH55/BF55,"-")</f>
        <v>0.33333333333333</v>
      </c>
      <c r="BJ55" s="112">
        <v>129000</v>
      </c>
      <c r="BK55" s="113">
        <f>IFERROR(BJ55/BF55,"-")</f>
        <v>21500</v>
      </c>
      <c r="BL55" s="114">
        <v>1</v>
      </c>
      <c r="BM55" s="114"/>
      <c r="BN55" s="114">
        <v>1</v>
      </c>
      <c r="BO55" s="116">
        <v>13</v>
      </c>
      <c r="BP55" s="117">
        <f>IF(Q55=0,"",IF(BO55=0,"",(BO55/Q55)))</f>
        <v>0.54166666666667</v>
      </c>
      <c r="BQ55" s="118">
        <v>6</v>
      </c>
      <c r="BR55" s="119">
        <f>IFERROR(BQ55/BO55,"-")</f>
        <v>0.46153846153846</v>
      </c>
      <c r="BS55" s="120">
        <v>65000</v>
      </c>
      <c r="BT55" s="121">
        <f>IFERROR(BS55/BO55,"-")</f>
        <v>5000</v>
      </c>
      <c r="BU55" s="122">
        <v>3</v>
      </c>
      <c r="BV55" s="122">
        <v>1</v>
      </c>
      <c r="BW55" s="122">
        <v>2</v>
      </c>
      <c r="BX55" s="123">
        <v>4</v>
      </c>
      <c r="BY55" s="124">
        <f>IF(Q55=0,"",IF(BX55=0,"",(BX55/Q55)))</f>
        <v>0.16666666666667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>
        <v>1</v>
      </c>
      <c r="CH55" s="131">
        <f>IF(Q55=0,"",IF(CG55=0,"",(CG55/Q55)))</f>
        <v>0.041666666666667</v>
      </c>
      <c r="CI55" s="132"/>
      <c r="CJ55" s="133">
        <f>IFERROR(CI55/CG55,"-")</f>
        <v>0</v>
      </c>
      <c r="CK55" s="134"/>
      <c r="CL55" s="135">
        <f>IFERROR(CK55/CG55,"-")</f>
        <v>0</v>
      </c>
      <c r="CM55" s="136"/>
      <c r="CN55" s="136"/>
      <c r="CO55" s="136"/>
      <c r="CP55" s="137">
        <v>8</v>
      </c>
      <c r="CQ55" s="138">
        <v>194000</v>
      </c>
      <c r="CR55" s="138">
        <v>126000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170</v>
      </c>
      <c r="C56" s="184" t="s">
        <v>58</v>
      </c>
      <c r="D56" s="184"/>
      <c r="E56" s="184" t="s">
        <v>166</v>
      </c>
      <c r="F56" s="184" t="s">
        <v>167</v>
      </c>
      <c r="G56" s="184" t="s">
        <v>73</v>
      </c>
      <c r="H56" s="87"/>
      <c r="I56" s="87"/>
      <c r="J56" s="87"/>
      <c r="K56" s="176"/>
      <c r="L56" s="79">
        <v>73</v>
      </c>
      <c r="M56" s="79">
        <v>41</v>
      </c>
      <c r="N56" s="79">
        <v>10</v>
      </c>
      <c r="O56" s="88">
        <v>12</v>
      </c>
      <c r="P56" s="89">
        <v>0</v>
      </c>
      <c r="Q56" s="90">
        <f>O56+P56</f>
        <v>12</v>
      </c>
      <c r="R56" s="80">
        <f>IFERROR(Q56/N56,"-")</f>
        <v>1.2</v>
      </c>
      <c r="S56" s="79">
        <v>0</v>
      </c>
      <c r="T56" s="79">
        <v>3</v>
      </c>
      <c r="U56" s="80">
        <f>IFERROR(T56/(Q56),"-")</f>
        <v>0.25</v>
      </c>
      <c r="V56" s="81"/>
      <c r="W56" s="82">
        <v>1</v>
      </c>
      <c r="X56" s="80">
        <f>IF(Q56=0,"-",W56/Q56)</f>
        <v>0.083333333333333</v>
      </c>
      <c r="Y56" s="181">
        <v>123000</v>
      </c>
      <c r="Z56" s="182">
        <f>IFERROR(Y56/Q56,"-")</f>
        <v>10250</v>
      </c>
      <c r="AA56" s="182">
        <f>IFERROR(Y56/W56,"-")</f>
        <v>123000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>
        <v>1</v>
      </c>
      <c r="AO56" s="98">
        <f>IF(Q56=0,"",IF(AN56=0,"",(AN56/Q56)))</f>
        <v>0.083333333333333</v>
      </c>
      <c r="AP56" s="97"/>
      <c r="AQ56" s="99">
        <f>IFERROR(AP56/AN56,"-")</f>
        <v>0</v>
      </c>
      <c r="AR56" s="100"/>
      <c r="AS56" s="101">
        <f>IFERROR(AR56/AN56,"-")</f>
        <v>0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2</v>
      </c>
      <c r="BG56" s="110">
        <f>IF(Q56=0,"",IF(BF56=0,"",(BF56/Q56)))</f>
        <v>0.16666666666667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3</v>
      </c>
      <c r="BP56" s="117">
        <f>IF(Q56=0,"",IF(BO56=0,"",(BO56/Q56)))</f>
        <v>0.25</v>
      </c>
      <c r="BQ56" s="118">
        <v>1</v>
      </c>
      <c r="BR56" s="119">
        <f>IFERROR(BQ56/BO56,"-")</f>
        <v>0.33333333333333</v>
      </c>
      <c r="BS56" s="120">
        <v>80000</v>
      </c>
      <c r="BT56" s="121">
        <f>IFERROR(BS56/BO56,"-")</f>
        <v>26666.666666667</v>
      </c>
      <c r="BU56" s="122"/>
      <c r="BV56" s="122"/>
      <c r="BW56" s="122">
        <v>1</v>
      </c>
      <c r="BX56" s="123">
        <v>4</v>
      </c>
      <c r="BY56" s="124">
        <f>IF(Q56=0,"",IF(BX56=0,"",(BX56/Q56)))</f>
        <v>0.33333333333333</v>
      </c>
      <c r="BZ56" s="125">
        <v>2</v>
      </c>
      <c r="CA56" s="126">
        <f>IFERROR(BZ56/BX56,"-")</f>
        <v>0.5</v>
      </c>
      <c r="CB56" s="127">
        <v>62000</v>
      </c>
      <c r="CC56" s="128">
        <f>IFERROR(CB56/BX56,"-")</f>
        <v>15500</v>
      </c>
      <c r="CD56" s="129"/>
      <c r="CE56" s="129"/>
      <c r="CF56" s="129">
        <v>2</v>
      </c>
      <c r="CG56" s="130">
        <v>2</v>
      </c>
      <c r="CH56" s="131">
        <f>IF(Q56=0,"",IF(CG56=0,"",(CG56/Q56)))</f>
        <v>0.16666666666667</v>
      </c>
      <c r="CI56" s="132"/>
      <c r="CJ56" s="133">
        <f>IFERROR(CI56/CG56,"-")</f>
        <v>0</v>
      </c>
      <c r="CK56" s="134"/>
      <c r="CL56" s="135">
        <f>IFERROR(CK56/CG56,"-")</f>
        <v>0</v>
      </c>
      <c r="CM56" s="136"/>
      <c r="CN56" s="136"/>
      <c r="CO56" s="136"/>
      <c r="CP56" s="137">
        <v>1</v>
      </c>
      <c r="CQ56" s="138">
        <v>123000</v>
      </c>
      <c r="CR56" s="138">
        <v>80000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 t="str">
        <f>AC57</f>
        <v>0</v>
      </c>
      <c r="B57" s="184" t="s">
        <v>171</v>
      </c>
      <c r="C57" s="184" t="s">
        <v>58</v>
      </c>
      <c r="D57" s="184"/>
      <c r="E57" s="184"/>
      <c r="F57" s="184"/>
      <c r="G57" s="184" t="s">
        <v>61</v>
      </c>
      <c r="H57" s="87" t="s">
        <v>139</v>
      </c>
      <c r="I57" s="87" t="s">
        <v>144</v>
      </c>
      <c r="J57" s="185" t="s">
        <v>64</v>
      </c>
      <c r="K57" s="176">
        <v>0</v>
      </c>
      <c r="L57" s="79">
        <v>4</v>
      </c>
      <c r="M57" s="79">
        <v>0</v>
      </c>
      <c r="N57" s="79">
        <v>18</v>
      </c>
      <c r="O57" s="88">
        <v>2</v>
      </c>
      <c r="P57" s="89">
        <v>0</v>
      </c>
      <c r="Q57" s="90">
        <f>O57+P57</f>
        <v>2</v>
      </c>
      <c r="R57" s="80">
        <f>IFERROR(Q57/N57,"-")</f>
        <v>0.11111111111111</v>
      </c>
      <c r="S57" s="79">
        <v>0</v>
      </c>
      <c r="T57" s="79">
        <v>0</v>
      </c>
      <c r="U57" s="80">
        <f>IFERROR(T57/(Q57),"-")</f>
        <v>0</v>
      </c>
      <c r="V57" s="81">
        <f>IFERROR(K57/SUM(Q57:Q58),"-")</f>
        <v>0</v>
      </c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>
        <f>SUM(Y57:Y58)-SUM(K57:K58)</f>
        <v>0</v>
      </c>
      <c r="AC57" s="83" t="str">
        <f>SUM(Y57:Y58)/SUM(K57:K58)</f>
        <v>0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>
        <v>1</v>
      </c>
      <c r="AX57" s="104">
        <f>IF(Q57=0,"",IF(AW57=0,"",(AW57/Q57)))</f>
        <v>0.5</v>
      </c>
      <c r="AY57" s="103"/>
      <c r="AZ57" s="105">
        <f>IFERROR(AY57/AW57,"-")</f>
        <v>0</v>
      </c>
      <c r="BA57" s="106"/>
      <c r="BB57" s="107">
        <f>IFERROR(BA57/AW57,"-")</f>
        <v>0</v>
      </c>
      <c r="BC57" s="108"/>
      <c r="BD57" s="108"/>
      <c r="BE57" s="108"/>
      <c r="BF57" s="109">
        <v>1</v>
      </c>
      <c r="BG57" s="110">
        <f>IF(Q57=0,"",IF(BF57=0,"",(BF57/Q57)))</f>
        <v>0.5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/>
      <c r="BP57" s="117">
        <f>IF(Q57=0,"",IF(BO57=0,"",(BO57/Q57)))</f>
        <v>0</v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172</v>
      </c>
      <c r="C58" s="184" t="s">
        <v>58</v>
      </c>
      <c r="D58" s="184"/>
      <c r="E58" s="184"/>
      <c r="F58" s="184"/>
      <c r="G58" s="184" t="s">
        <v>73</v>
      </c>
      <c r="H58" s="87"/>
      <c r="I58" s="87"/>
      <c r="J58" s="87"/>
      <c r="K58" s="176"/>
      <c r="L58" s="79">
        <v>0</v>
      </c>
      <c r="M58" s="79">
        <v>0</v>
      </c>
      <c r="N58" s="79">
        <v>0</v>
      </c>
      <c r="O58" s="88">
        <v>0</v>
      </c>
      <c r="P58" s="89">
        <v>0</v>
      </c>
      <c r="Q58" s="90">
        <f>O58+P58</f>
        <v>0</v>
      </c>
      <c r="R58" s="80" t="str">
        <f>IFERROR(Q58/N58,"-")</f>
        <v>-</v>
      </c>
      <c r="S58" s="79">
        <v>0</v>
      </c>
      <c r="T58" s="79">
        <v>0</v>
      </c>
      <c r="U58" s="80" t="str">
        <f>IFERROR(T58/(Q58),"-")</f>
        <v>-</v>
      </c>
      <c r="V58" s="81"/>
      <c r="W58" s="82">
        <v>0</v>
      </c>
      <c r="X58" s="80" t="str">
        <f>IF(Q58=0,"-",W58/Q58)</f>
        <v>-</v>
      </c>
      <c r="Y58" s="181">
        <v>0</v>
      </c>
      <c r="Z58" s="182" t="str">
        <f>IFERROR(Y58/Q58,"-")</f>
        <v>-</v>
      </c>
      <c r="AA58" s="182" t="str">
        <f>IFERROR(Y58/W58,"-")</f>
        <v>-</v>
      </c>
      <c r="AB58" s="176"/>
      <c r="AC58" s="83"/>
      <c r="AD58" s="77"/>
      <c r="AE58" s="91"/>
      <c r="AF58" s="92" t="str">
        <f>IF(Q58=0,"",IF(AE58=0,"",(AE58/Q58)))</f>
        <v/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 t="str">
        <f>IF(Q58=0,"",IF(AN58=0,"",(AN58/Q58)))</f>
        <v/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 t="str">
        <f>IF(Q58=0,"",IF(AW58=0,"",(AW58/Q58)))</f>
        <v/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 t="str">
        <f>IF(Q58=0,"",IF(BF58=0,"",(BF58/Q58)))</f>
        <v/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 t="str">
        <f>IF(Q58=0,"",IF(BO58=0,"",(BO58/Q58)))</f>
        <v/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 t="str">
        <f>IF(Q58=0,"",IF(BX58=0,"",(BX58/Q58)))</f>
        <v/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 t="str">
        <f>IF(Q58=0,"",IF(CG58=0,"",(CG58/Q58)))</f>
        <v/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30"/>
      <c r="B59" s="84"/>
      <c r="C59" s="84"/>
      <c r="D59" s="85"/>
      <c r="E59" s="85"/>
      <c r="F59" s="85"/>
      <c r="G59" s="86"/>
      <c r="H59" s="87"/>
      <c r="I59" s="87"/>
      <c r="J59" s="87"/>
      <c r="K59" s="177"/>
      <c r="L59" s="34"/>
      <c r="M59" s="34"/>
      <c r="N59" s="31"/>
      <c r="O59" s="23"/>
      <c r="P59" s="23"/>
      <c r="Q59" s="23"/>
      <c r="R59" s="32"/>
      <c r="S59" s="32"/>
      <c r="T59" s="23"/>
      <c r="U59" s="32"/>
      <c r="V59" s="25"/>
      <c r="W59" s="25"/>
      <c r="X59" s="25"/>
      <c r="Y59" s="183"/>
      <c r="Z59" s="183"/>
      <c r="AA59" s="183"/>
      <c r="AB59" s="183"/>
      <c r="AC59" s="33"/>
      <c r="AD59" s="57"/>
      <c r="AE59" s="61"/>
      <c r="AF59" s="62"/>
      <c r="AG59" s="61"/>
      <c r="AH59" s="65"/>
      <c r="AI59" s="66"/>
      <c r="AJ59" s="67"/>
      <c r="AK59" s="68"/>
      <c r="AL59" s="68"/>
      <c r="AM59" s="68"/>
      <c r="AN59" s="61"/>
      <c r="AO59" s="62"/>
      <c r="AP59" s="61"/>
      <c r="AQ59" s="65"/>
      <c r="AR59" s="66"/>
      <c r="AS59" s="67"/>
      <c r="AT59" s="68"/>
      <c r="AU59" s="68"/>
      <c r="AV59" s="68"/>
      <c r="AW59" s="61"/>
      <c r="AX59" s="62"/>
      <c r="AY59" s="61"/>
      <c r="AZ59" s="65"/>
      <c r="BA59" s="66"/>
      <c r="BB59" s="67"/>
      <c r="BC59" s="68"/>
      <c r="BD59" s="68"/>
      <c r="BE59" s="68"/>
      <c r="BF59" s="61"/>
      <c r="BG59" s="62"/>
      <c r="BH59" s="61"/>
      <c r="BI59" s="65"/>
      <c r="BJ59" s="66"/>
      <c r="BK59" s="67"/>
      <c r="BL59" s="68"/>
      <c r="BM59" s="68"/>
      <c r="BN59" s="68"/>
      <c r="BO59" s="63"/>
      <c r="BP59" s="64"/>
      <c r="BQ59" s="61"/>
      <c r="BR59" s="65"/>
      <c r="BS59" s="66"/>
      <c r="BT59" s="67"/>
      <c r="BU59" s="68"/>
      <c r="BV59" s="68"/>
      <c r="BW59" s="68"/>
      <c r="BX59" s="63"/>
      <c r="BY59" s="64"/>
      <c r="BZ59" s="61"/>
      <c r="CA59" s="65"/>
      <c r="CB59" s="66"/>
      <c r="CC59" s="67"/>
      <c r="CD59" s="68"/>
      <c r="CE59" s="68"/>
      <c r="CF59" s="68"/>
      <c r="CG59" s="63"/>
      <c r="CH59" s="64"/>
      <c r="CI59" s="61"/>
      <c r="CJ59" s="65"/>
      <c r="CK59" s="66"/>
      <c r="CL59" s="67"/>
      <c r="CM59" s="68"/>
      <c r="CN59" s="68"/>
      <c r="CO59" s="68"/>
      <c r="CP59" s="69"/>
      <c r="CQ59" s="66"/>
      <c r="CR59" s="66"/>
      <c r="CS59" s="66"/>
      <c r="CT59" s="70"/>
    </row>
    <row r="60" spans="1:99">
      <c r="A60" s="30"/>
      <c r="B60" s="37"/>
      <c r="C60" s="37"/>
      <c r="D60" s="21"/>
      <c r="E60" s="21"/>
      <c r="F60" s="21"/>
      <c r="G60" s="22"/>
      <c r="H60" s="36"/>
      <c r="I60" s="36"/>
      <c r="J60" s="73"/>
      <c r="K60" s="178"/>
      <c r="L60" s="34"/>
      <c r="M60" s="34"/>
      <c r="N60" s="31"/>
      <c r="O60" s="23"/>
      <c r="P60" s="23"/>
      <c r="Q60" s="23"/>
      <c r="R60" s="32"/>
      <c r="S60" s="32"/>
      <c r="T60" s="23"/>
      <c r="U60" s="32"/>
      <c r="V60" s="25"/>
      <c r="W60" s="25"/>
      <c r="X60" s="25"/>
      <c r="Y60" s="183"/>
      <c r="Z60" s="183"/>
      <c r="AA60" s="183"/>
      <c r="AB60" s="183"/>
      <c r="AC60" s="33"/>
      <c r="AD60" s="59"/>
      <c r="AE60" s="61"/>
      <c r="AF60" s="62"/>
      <c r="AG60" s="61"/>
      <c r="AH60" s="65"/>
      <c r="AI60" s="66"/>
      <c r="AJ60" s="67"/>
      <c r="AK60" s="68"/>
      <c r="AL60" s="68"/>
      <c r="AM60" s="68"/>
      <c r="AN60" s="61"/>
      <c r="AO60" s="62"/>
      <c r="AP60" s="61"/>
      <c r="AQ60" s="65"/>
      <c r="AR60" s="66"/>
      <c r="AS60" s="67"/>
      <c r="AT60" s="68"/>
      <c r="AU60" s="68"/>
      <c r="AV60" s="68"/>
      <c r="AW60" s="61"/>
      <c r="AX60" s="62"/>
      <c r="AY60" s="61"/>
      <c r="AZ60" s="65"/>
      <c r="BA60" s="66"/>
      <c r="BB60" s="67"/>
      <c r="BC60" s="68"/>
      <c r="BD60" s="68"/>
      <c r="BE60" s="68"/>
      <c r="BF60" s="61"/>
      <c r="BG60" s="62"/>
      <c r="BH60" s="61"/>
      <c r="BI60" s="65"/>
      <c r="BJ60" s="66"/>
      <c r="BK60" s="67"/>
      <c r="BL60" s="68"/>
      <c r="BM60" s="68"/>
      <c r="BN60" s="68"/>
      <c r="BO60" s="63"/>
      <c r="BP60" s="64"/>
      <c r="BQ60" s="61"/>
      <c r="BR60" s="65"/>
      <c r="BS60" s="66"/>
      <c r="BT60" s="67"/>
      <c r="BU60" s="68"/>
      <c r="BV60" s="68"/>
      <c r="BW60" s="68"/>
      <c r="BX60" s="63"/>
      <c r="BY60" s="64"/>
      <c r="BZ60" s="61"/>
      <c r="CA60" s="65"/>
      <c r="CB60" s="66"/>
      <c r="CC60" s="67"/>
      <c r="CD60" s="68"/>
      <c r="CE60" s="68"/>
      <c r="CF60" s="68"/>
      <c r="CG60" s="63"/>
      <c r="CH60" s="64"/>
      <c r="CI60" s="61"/>
      <c r="CJ60" s="65"/>
      <c r="CK60" s="66"/>
      <c r="CL60" s="67"/>
      <c r="CM60" s="68"/>
      <c r="CN60" s="68"/>
      <c r="CO60" s="68"/>
      <c r="CP60" s="69"/>
      <c r="CQ60" s="66"/>
      <c r="CR60" s="66"/>
      <c r="CS60" s="66"/>
      <c r="CT60" s="70"/>
    </row>
    <row r="61" spans="1:99">
      <c r="A61" s="19">
        <f>AC61</f>
        <v>1.6916782246879</v>
      </c>
      <c r="B61" s="39"/>
      <c r="C61" s="39"/>
      <c r="D61" s="39"/>
      <c r="E61" s="39"/>
      <c r="F61" s="39"/>
      <c r="G61" s="39"/>
      <c r="H61" s="40" t="s">
        <v>173</v>
      </c>
      <c r="I61" s="40"/>
      <c r="J61" s="40"/>
      <c r="K61" s="179">
        <f>SUM(K6:K60)</f>
        <v>3605000</v>
      </c>
      <c r="L61" s="41">
        <f>SUM(L6:L60)</f>
        <v>1832</v>
      </c>
      <c r="M61" s="41">
        <f>SUM(M6:M60)</f>
        <v>825</v>
      </c>
      <c r="N61" s="41">
        <f>SUM(N6:N60)</f>
        <v>2140</v>
      </c>
      <c r="O61" s="41">
        <f>SUM(O6:O60)</f>
        <v>390</v>
      </c>
      <c r="P61" s="41">
        <f>SUM(P6:P60)</f>
        <v>1</v>
      </c>
      <c r="Q61" s="41">
        <f>SUM(Q6:Q60)</f>
        <v>391</v>
      </c>
      <c r="R61" s="42">
        <f>IFERROR(Q61/N61,"-")</f>
        <v>0.18271028037383</v>
      </c>
      <c r="S61" s="76">
        <f>SUM(S6:S60)</f>
        <v>42</v>
      </c>
      <c r="T61" s="76">
        <f>SUM(T6:T60)</f>
        <v>64</v>
      </c>
      <c r="U61" s="42">
        <f>IFERROR(S61/Q61,"-")</f>
        <v>0.1074168797954</v>
      </c>
      <c r="V61" s="43">
        <f>IFERROR(K61/Q61,"-")</f>
        <v>9219.9488491049</v>
      </c>
      <c r="W61" s="44">
        <f>SUM(W6:W60)</f>
        <v>82</v>
      </c>
      <c r="X61" s="42">
        <f>IFERROR(W61/Q61,"-")</f>
        <v>0.20971867007673</v>
      </c>
      <c r="Y61" s="179">
        <f>SUM(Y6:Y60)</f>
        <v>6098500</v>
      </c>
      <c r="Z61" s="179">
        <f>IFERROR(Y61/Q61,"-")</f>
        <v>15597.186700767</v>
      </c>
      <c r="AA61" s="179">
        <f>IFERROR(Y61/W61,"-")</f>
        <v>74371.951219512</v>
      </c>
      <c r="AB61" s="179">
        <f>Y61-K61</f>
        <v>2493500</v>
      </c>
      <c r="AC61" s="45">
        <f>Y61/K61</f>
        <v>1.6916782246879</v>
      </c>
      <c r="AD61" s="58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2"/>
    <mergeCell ref="K17:K22"/>
    <mergeCell ref="V17:V22"/>
    <mergeCell ref="AB17:AB22"/>
    <mergeCell ref="AC17:AC22"/>
    <mergeCell ref="A23:A30"/>
    <mergeCell ref="K23:K30"/>
    <mergeCell ref="V23:V30"/>
    <mergeCell ref="AB23:AB30"/>
    <mergeCell ref="AC23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4.0333333333333</v>
      </c>
      <c r="B6" s="184" t="s">
        <v>175</v>
      </c>
      <c r="C6" s="184" t="s">
        <v>176</v>
      </c>
      <c r="D6" s="184" t="s">
        <v>177</v>
      </c>
      <c r="E6" s="184" t="s">
        <v>178</v>
      </c>
      <c r="F6" s="184"/>
      <c r="G6" s="184" t="s">
        <v>61</v>
      </c>
      <c r="H6" s="87" t="s">
        <v>179</v>
      </c>
      <c r="I6" s="87" t="s">
        <v>180</v>
      </c>
      <c r="J6" s="87" t="s">
        <v>181</v>
      </c>
      <c r="K6" s="176">
        <v>60000</v>
      </c>
      <c r="L6" s="79">
        <v>38</v>
      </c>
      <c r="M6" s="79">
        <v>0</v>
      </c>
      <c r="N6" s="79">
        <v>99</v>
      </c>
      <c r="O6" s="88">
        <v>13</v>
      </c>
      <c r="P6" s="89">
        <v>0</v>
      </c>
      <c r="Q6" s="90">
        <f>O6+P6</f>
        <v>13</v>
      </c>
      <c r="R6" s="80">
        <f>IFERROR(Q6/N6,"-")</f>
        <v>0.13131313131313</v>
      </c>
      <c r="S6" s="79">
        <v>0</v>
      </c>
      <c r="T6" s="79">
        <v>3</v>
      </c>
      <c r="U6" s="80">
        <f>IFERROR(T6/(Q6),"-")</f>
        <v>0.23076923076923</v>
      </c>
      <c r="V6" s="81">
        <f>IFERROR(K6/SUM(Q6:Q7),"-")</f>
        <v>1463.4146341463</v>
      </c>
      <c r="W6" s="82">
        <v>1</v>
      </c>
      <c r="X6" s="80">
        <f>IF(Q6=0,"-",W6/Q6)</f>
        <v>0.076923076923077</v>
      </c>
      <c r="Y6" s="181">
        <v>6000</v>
      </c>
      <c r="Z6" s="182">
        <f>IFERROR(Y6/Q6,"-")</f>
        <v>461.53846153846</v>
      </c>
      <c r="AA6" s="182">
        <f>IFERROR(Y6/W6,"-")</f>
        <v>6000</v>
      </c>
      <c r="AB6" s="176">
        <f>SUM(Y6:Y7)-SUM(K6:K7)</f>
        <v>182000</v>
      </c>
      <c r="AC6" s="83">
        <f>SUM(Y6:Y7)/SUM(K6:K7)</f>
        <v>4.0333333333333</v>
      </c>
      <c r="AD6" s="77"/>
      <c r="AE6" s="91">
        <v>3</v>
      </c>
      <c r="AF6" s="92">
        <f>IF(Q6=0,"",IF(AE6=0,"",(AE6/Q6)))</f>
        <v>0.23076923076923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3</v>
      </c>
      <c r="AO6" s="98">
        <f>IF(Q6=0,"",IF(AN6=0,"",(AN6/Q6)))</f>
        <v>0.23076923076923</v>
      </c>
      <c r="AP6" s="97">
        <v>1</v>
      </c>
      <c r="AQ6" s="99">
        <f>IFERROR(AP6/AN6,"-")</f>
        <v>0.33333333333333</v>
      </c>
      <c r="AR6" s="100">
        <v>6000</v>
      </c>
      <c r="AS6" s="101">
        <f>IFERROR(AR6/AN6,"-")</f>
        <v>2000</v>
      </c>
      <c r="AT6" s="102"/>
      <c r="AU6" s="102">
        <v>1</v>
      </c>
      <c r="AV6" s="102"/>
      <c r="AW6" s="103">
        <v>2</v>
      </c>
      <c r="AX6" s="104">
        <f>IF(Q6=0,"",IF(AW6=0,"",(AW6/Q6)))</f>
        <v>0.15384615384615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0.30769230769231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0.076923076923077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6000</v>
      </c>
      <c r="CR6" s="138">
        <v>6000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182</v>
      </c>
      <c r="C7" s="184" t="s">
        <v>176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209</v>
      </c>
      <c r="M7" s="79">
        <v>113</v>
      </c>
      <c r="N7" s="79">
        <v>84</v>
      </c>
      <c r="O7" s="88">
        <v>28</v>
      </c>
      <c r="P7" s="89">
        <v>0</v>
      </c>
      <c r="Q7" s="90">
        <f>O7+P7</f>
        <v>28</v>
      </c>
      <c r="R7" s="80">
        <f>IFERROR(Q7/N7,"-")</f>
        <v>0.33333333333333</v>
      </c>
      <c r="S7" s="79">
        <v>3</v>
      </c>
      <c r="T7" s="79">
        <v>3</v>
      </c>
      <c r="U7" s="80">
        <f>IFERROR(T7/(Q7),"-")</f>
        <v>0.10714285714286</v>
      </c>
      <c r="V7" s="81"/>
      <c r="W7" s="82">
        <v>2</v>
      </c>
      <c r="X7" s="80">
        <f>IF(Q7=0,"-",W7/Q7)</f>
        <v>0.071428571428571</v>
      </c>
      <c r="Y7" s="181">
        <v>236000</v>
      </c>
      <c r="Z7" s="182">
        <f>IFERROR(Y7/Q7,"-")</f>
        <v>8428.5714285714</v>
      </c>
      <c r="AA7" s="182">
        <f>IFERROR(Y7/W7,"-")</f>
        <v>118000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5</v>
      </c>
      <c r="AO7" s="98">
        <f>IF(Q7=0,"",IF(AN7=0,"",(AN7/Q7)))</f>
        <v>0.17857142857143</v>
      </c>
      <c r="AP7" s="97">
        <v>2</v>
      </c>
      <c r="AQ7" s="99">
        <f>IFERROR(AP7/AN7,"-")</f>
        <v>0.4</v>
      </c>
      <c r="AR7" s="100">
        <v>13000</v>
      </c>
      <c r="AS7" s="101">
        <f>IFERROR(AR7/AN7,"-")</f>
        <v>2600</v>
      </c>
      <c r="AT7" s="102">
        <v>2</v>
      </c>
      <c r="AU7" s="102"/>
      <c r="AV7" s="102"/>
      <c r="AW7" s="103">
        <v>7</v>
      </c>
      <c r="AX7" s="104">
        <f>IF(Q7=0,"",IF(AW7=0,"",(AW7/Q7)))</f>
        <v>0.25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5</v>
      </c>
      <c r="BG7" s="110">
        <f>IF(Q7=0,"",IF(BF7=0,"",(BF7/Q7)))</f>
        <v>0.17857142857143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8</v>
      </c>
      <c r="BP7" s="117">
        <f>IF(Q7=0,"",IF(BO7=0,"",(BO7/Q7)))</f>
        <v>0.28571428571429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0.071428571428571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0.035714285714286</v>
      </c>
      <c r="CI7" s="132">
        <v>1</v>
      </c>
      <c r="CJ7" s="133">
        <f>IFERROR(CI7/CG7,"-")</f>
        <v>1</v>
      </c>
      <c r="CK7" s="134">
        <v>233000</v>
      </c>
      <c r="CL7" s="135">
        <f>IFERROR(CK7/CG7,"-")</f>
        <v>233000</v>
      </c>
      <c r="CM7" s="136"/>
      <c r="CN7" s="136"/>
      <c r="CO7" s="136">
        <v>1</v>
      </c>
      <c r="CP7" s="137">
        <v>2</v>
      </c>
      <c r="CQ7" s="138">
        <v>236000</v>
      </c>
      <c r="CR7" s="138">
        <v>233000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0.23076923076923</v>
      </c>
      <c r="B8" s="184" t="s">
        <v>183</v>
      </c>
      <c r="C8" s="184" t="s">
        <v>176</v>
      </c>
      <c r="D8" s="184" t="s">
        <v>184</v>
      </c>
      <c r="E8" s="184" t="s">
        <v>185</v>
      </c>
      <c r="F8" s="184"/>
      <c r="G8" s="184" t="s">
        <v>61</v>
      </c>
      <c r="H8" s="87" t="s">
        <v>186</v>
      </c>
      <c r="I8" s="87" t="s">
        <v>187</v>
      </c>
      <c r="J8" s="87" t="s">
        <v>188</v>
      </c>
      <c r="K8" s="176">
        <v>65000</v>
      </c>
      <c r="L8" s="79">
        <v>5</v>
      </c>
      <c r="M8" s="79">
        <v>0</v>
      </c>
      <c r="N8" s="79">
        <v>26</v>
      </c>
      <c r="O8" s="88">
        <v>2</v>
      </c>
      <c r="P8" s="89">
        <v>0</v>
      </c>
      <c r="Q8" s="90">
        <f>O8+P8</f>
        <v>2</v>
      </c>
      <c r="R8" s="80">
        <f>IFERROR(Q8/N8,"-")</f>
        <v>0.076923076923077</v>
      </c>
      <c r="S8" s="79">
        <v>0</v>
      </c>
      <c r="T8" s="79">
        <v>2</v>
      </c>
      <c r="U8" s="80">
        <f>IFERROR(T8/(Q8),"-")</f>
        <v>1</v>
      </c>
      <c r="V8" s="81">
        <f>IFERROR(K8/SUM(Q8:Q9),"-")</f>
        <v>8125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-50000</v>
      </c>
      <c r="AC8" s="83">
        <f>SUM(Y8:Y9)/SUM(K8:K9)</f>
        <v>0.23076923076923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189</v>
      </c>
      <c r="C9" s="184" t="s">
        <v>176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31</v>
      </c>
      <c r="M9" s="79">
        <v>17</v>
      </c>
      <c r="N9" s="79">
        <v>11</v>
      </c>
      <c r="O9" s="88">
        <v>6</v>
      </c>
      <c r="P9" s="89">
        <v>0</v>
      </c>
      <c r="Q9" s="90">
        <f>O9+P9</f>
        <v>6</v>
      </c>
      <c r="R9" s="80">
        <f>IFERROR(Q9/N9,"-")</f>
        <v>0.54545454545455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0.16666666666667</v>
      </c>
      <c r="Y9" s="181">
        <v>15000</v>
      </c>
      <c r="Z9" s="182">
        <f>IFERROR(Y9/Q9,"-")</f>
        <v>2500</v>
      </c>
      <c r="AA9" s="182">
        <f>IFERROR(Y9/W9,"-")</f>
        <v>15000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0.16666666666667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0.16666666666667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</v>
      </c>
      <c r="BG9" s="110">
        <f>IF(Q9=0,"",IF(BF9=0,"",(BF9/Q9)))</f>
        <v>0.33333333333333</v>
      </c>
      <c r="BH9" s="109">
        <v>1</v>
      </c>
      <c r="BI9" s="111">
        <f>IFERROR(BH9/BF9,"-")</f>
        <v>0.5</v>
      </c>
      <c r="BJ9" s="112">
        <v>15000</v>
      </c>
      <c r="BK9" s="113">
        <f>IFERROR(BJ9/BF9,"-")</f>
        <v>7500</v>
      </c>
      <c r="BL9" s="114"/>
      <c r="BM9" s="114">
        <v>1</v>
      </c>
      <c r="BN9" s="114"/>
      <c r="BO9" s="116">
        <v>1</v>
      </c>
      <c r="BP9" s="117">
        <f>IF(Q9=0,"",IF(BO9=0,"",(BO9/Q9)))</f>
        <v>0.16666666666667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0.16666666666667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15000</v>
      </c>
      <c r="CR9" s="138">
        <v>15000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0.67647058823529</v>
      </c>
      <c r="B10" s="184" t="s">
        <v>190</v>
      </c>
      <c r="C10" s="184" t="s">
        <v>176</v>
      </c>
      <c r="D10" s="184" t="s">
        <v>191</v>
      </c>
      <c r="E10" s="184" t="s">
        <v>192</v>
      </c>
      <c r="F10" s="184"/>
      <c r="G10" s="184" t="s">
        <v>61</v>
      </c>
      <c r="H10" s="87" t="s">
        <v>193</v>
      </c>
      <c r="I10" s="87" t="s">
        <v>194</v>
      </c>
      <c r="J10" s="87" t="s">
        <v>195</v>
      </c>
      <c r="K10" s="176">
        <v>85000</v>
      </c>
      <c r="L10" s="79">
        <v>17</v>
      </c>
      <c r="M10" s="79">
        <v>0</v>
      </c>
      <c r="N10" s="79">
        <v>69</v>
      </c>
      <c r="O10" s="88">
        <v>6</v>
      </c>
      <c r="P10" s="89">
        <v>0</v>
      </c>
      <c r="Q10" s="90">
        <f>O10+P10</f>
        <v>6</v>
      </c>
      <c r="R10" s="80">
        <f>IFERROR(Q10/N10,"-")</f>
        <v>0.08695652173913</v>
      </c>
      <c r="S10" s="79">
        <v>1</v>
      </c>
      <c r="T10" s="79">
        <v>3</v>
      </c>
      <c r="U10" s="80">
        <f>IFERROR(T10/(Q10),"-")</f>
        <v>0.5</v>
      </c>
      <c r="V10" s="81">
        <f>IFERROR(K10/SUM(Q10:Q11),"-")</f>
        <v>3400</v>
      </c>
      <c r="W10" s="82">
        <v>1</v>
      </c>
      <c r="X10" s="80">
        <f>IF(Q10=0,"-",W10/Q10)</f>
        <v>0.16666666666667</v>
      </c>
      <c r="Y10" s="181">
        <v>10000</v>
      </c>
      <c r="Z10" s="182">
        <f>IFERROR(Y10/Q10,"-")</f>
        <v>1666.6666666667</v>
      </c>
      <c r="AA10" s="182">
        <f>IFERROR(Y10/W10,"-")</f>
        <v>10000</v>
      </c>
      <c r="AB10" s="176">
        <f>SUM(Y10:Y11)-SUM(K10:K11)</f>
        <v>-27500</v>
      </c>
      <c r="AC10" s="83">
        <f>SUM(Y10:Y11)/SUM(K10:K11)</f>
        <v>0.67647058823529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0.16666666666667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0.5</v>
      </c>
      <c r="BQ10" s="118">
        <v>1</v>
      </c>
      <c r="BR10" s="119">
        <f>IFERROR(BQ10/BO10,"-")</f>
        <v>0.33333333333333</v>
      </c>
      <c r="BS10" s="120">
        <v>10000</v>
      </c>
      <c r="BT10" s="121">
        <f>IFERROR(BS10/BO10,"-")</f>
        <v>3333.3333333333</v>
      </c>
      <c r="BU10" s="122"/>
      <c r="BV10" s="122">
        <v>1</v>
      </c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10000</v>
      </c>
      <c r="CR10" s="138">
        <v>10000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196</v>
      </c>
      <c r="C11" s="184" t="s">
        <v>176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58</v>
      </c>
      <c r="M11" s="79">
        <v>49</v>
      </c>
      <c r="N11" s="79">
        <v>35</v>
      </c>
      <c r="O11" s="88">
        <v>19</v>
      </c>
      <c r="P11" s="89">
        <v>0</v>
      </c>
      <c r="Q11" s="90">
        <f>O11+P11</f>
        <v>19</v>
      </c>
      <c r="R11" s="80">
        <f>IFERROR(Q11/N11,"-")</f>
        <v>0.54285714285714</v>
      </c>
      <c r="S11" s="79">
        <v>2</v>
      </c>
      <c r="T11" s="79">
        <v>2</v>
      </c>
      <c r="U11" s="80">
        <f>IFERROR(T11/(Q11),"-")</f>
        <v>0.10526315789474</v>
      </c>
      <c r="V11" s="81"/>
      <c r="W11" s="82">
        <v>4</v>
      </c>
      <c r="X11" s="80">
        <f>IF(Q11=0,"-",W11/Q11)</f>
        <v>0.21052631578947</v>
      </c>
      <c r="Y11" s="181">
        <v>47500</v>
      </c>
      <c r="Z11" s="182">
        <f>IFERROR(Y11/Q11,"-")</f>
        <v>2500</v>
      </c>
      <c r="AA11" s="182">
        <f>IFERROR(Y11/W11,"-")</f>
        <v>11875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4</v>
      </c>
      <c r="AO11" s="98">
        <f>IF(Q11=0,"",IF(AN11=0,"",(AN11/Q11)))</f>
        <v>0.21052631578947</v>
      </c>
      <c r="AP11" s="97">
        <v>1</v>
      </c>
      <c r="AQ11" s="99">
        <f>IFERROR(AP11/AN11,"-")</f>
        <v>0.25</v>
      </c>
      <c r="AR11" s="100">
        <v>13000</v>
      </c>
      <c r="AS11" s="101">
        <f>IFERROR(AR11/AN11,"-")</f>
        <v>3250</v>
      </c>
      <c r="AT11" s="102"/>
      <c r="AU11" s="102"/>
      <c r="AV11" s="102">
        <v>1</v>
      </c>
      <c r="AW11" s="103">
        <v>1</v>
      </c>
      <c r="AX11" s="104">
        <f>IF(Q11=0,"",IF(AW11=0,"",(AW11/Q11)))</f>
        <v>0.052631578947368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5</v>
      </c>
      <c r="BG11" s="110">
        <f>IF(Q11=0,"",IF(BF11=0,"",(BF11/Q11)))</f>
        <v>0.26315789473684</v>
      </c>
      <c r="BH11" s="109">
        <v>1</v>
      </c>
      <c r="BI11" s="111">
        <f>IFERROR(BH11/BF11,"-")</f>
        <v>0.2</v>
      </c>
      <c r="BJ11" s="112">
        <v>10000</v>
      </c>
      <c r="BK11" s="113">
        <f>IFERROR(BJ11/BF11,"-")</f>
        <v>2000</v>
      </c>
      <c r="BL11" s="114">
        <v>1</v>
      </c>
      <c r="BM11" s="114"/>
      <c r="BN11" s="114"/>
      <c r="BO11" s="116">
        <v>7</v>
      </c>
      <c r="BP11" s="117">
        <f>IF(Q11=0,"",IF(BO11=0,"",(BO11/Q11)))</f>
        <v>0.36842105263158</v>
      </c>
      <c r="BQ11" s="118">
        <v>2</v>
      </c>
      <c r="BR11" s="119">
        <f>IFERROR(BQ11/BO11,"-")</f>
        <v>0.28571428571429</v>
      </c>
      <c r="BS11" s="120">
        <v>24500</v>
      </c>
      <c r="BT11" s="121">
        <f>IFERROR(BS11/BO11,"-")</f>
        <v>3500</v>
      </c>
      <c r="BU11" s="122">
        <v>1</v>
      </c>
      <c r="BV11" s="122"/>
      <c r="BW11" s="122">
        <v>1</v>
      </c>
      <c r="BX11" s="123">
        <v>2</v>
      </c>
      <c r="BY11" s="124">
        <f>IF(Q11=0,"",IF(BX11=0,"",(BX11/Q11)))</f>
        <v>0.10526315789474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4</v>
      </c>
      <c r="CQ11" s="138">
        <v>47500</v>
      </c>
      <c r="CR11" s="138">
        <v>23000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1.144</v>
      </c>
      <c r="B12" s="184" t="s">
        <v>197</v>
      </c>
      <c r="C12" s="184" t="s">
        <v>176</v>
      </c>
      <c r="D12" s="184" t="s">
        <v>198</v>
      </c>
      <c r="E12" s="184" t="s">
        <v>199</v>
      </c>
      <c r="F12" s="184"/>
      <c r="G12" s="184" t="s">
        <v>61</v>
      </c>
      <c r="H12" s="87" t="s">
        <v>200</v>
      </c>
      <c r="I12" s="87" t="s">
        <v>201</v>
      </c>
      <c r="J12" s="87" t="s">
        <v>154</v>
      </c>
      <c r="K12" s="176">
        <v>125000</v>
      </c>
      <c r="L12" s="79">
        <v>3</v>
      </c>
      <c r="M12" s="79">
        <v>0</v>
      </c>
      <c r="N12" s="79">
        <v>22</v>
      </c>
      <c r="O12" s="88">
        <v>2</v>
      </c>
      <c r="P12" s="89">
        <v>0</v>
      </c>
      <c r="Q12" s="90">
        <f>O12+P12</f>
        <v>2</v>
      </c>
      <c r="R12" s="80">
        <f>IFERROR(Q12/N12,"-")</f>
        <v>0.090909090909091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7352.9411764706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18000</v>
      </c>
      <c r="AC12" s="83">
        <f>SUM(Y12:Y13)/SUM(K12:K13)</f>
        <v>1.144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202</v>
      </c>
      <c r="C13" s="184" t="s">
        <v>176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82</v>
      </c>
      <c r="M13" s="79">
        <v>51</v>
      </c>
      <c r="N13" s="79">
        <v>33</v>
      </c>
      <c r="O13" s="88">
        <v>15</v>
      </c>
      <c r="P13" s="89">
        <v>0</v>
      </c>
      <c r="Q13" s="90">
        <f>O13+P13</f>
        <v>15</v>
      </c>
      <c r="R13" s="80">
        <f>IFERROR(Q13/N13,"-")</f>
        <v>0.45454545454545</v>
      </c>
      <c r="S13" s="79">
        <v>1</v>
      </c>
      <c r="T13" s="79">
        <v>0</v>
      </c>
      <c r="U13" s="80">
        <f>IFERROR(T13/(Q13),"-")</f>
        <v>0</v>
      </c>
      <c r="V13" s="81"/>
      <c r="W13" s="82">
        <v>3</v>
      </c>
      <c r="X13" s="80">
        <f>IF(Q13=0,"-",W13/Q13)</f>
        <v>0.2</v>
      </c>
      <c r="Y13" s="181">
        <v>143000</v>
      </c>
      <c r="Z13" s="182">
        <f>IFERROR(Y13/Q13,"-")</f>
        <v>9533.3333333333</v>
      </c>
      <c r="AA13" s="182">
        <f>IFERROR(Y13/W13,"-")</f>
        <v>47666.666666667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0.066666666666667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5</v>
      </c>
      <c r="BG13" s="110">
        <f>IF(Q13=0,"",IF(BF13=0,"",(BF13/Q13)))</f>
        <v>0.33333333333333</v>
      </c>
      <c r="BH13" s="109">
        <v>1</v>
      </c>
      <c r="BI13" s="111">
        <f>IFERROR(BH13/BF13,"-")</f>
        <v>0.2</v>
      </c>
      <c r="BJ13" s="112">
        <v>50000</v>
      </c>
      <c r="BK13" s="113">
        <f>IFERROR(BJ13/BF13,"-")</f>
        <v>10000</v>
      </c>
      <c r="BL13" s="114"/>
      <c r="BM13" s="114"/>
      <c r="BN13" s="114">
        <v>1</v>
      </c>
      <c r="BO13" s="116">
        <v>3</v>
      </c>
      <c r="BP13" s="117">
        <f>IF(Q13=0,"",IF(BO13=0,"",(BO13/Q13)))</f>
        <v>0.2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5</v>
      </c>
      <c r="BY13" s="124">
        <f>IF(Q13=0,"",IF(BX13=0,"",(BX13/Q13)))</f>
        <v>0.33333333333333</v>
      </c>
      <c r="BZ13" s="125">
        <v>2</v>
      </c>
      <c r="CA13" s="126">
        <f>IFERROR(BZ13/BX13,"-")</f>
        <v>0.4</v>
      </c>
      <c r="CB13" s="127">
        <v>93000</v>
      </c>
      <c r="CC13" s="128">
        <f>IFERROR(CB13/BX13,"-")</f>
        <v>18600</v>
      </c>
      <c r="CD13" s="129"/>
      <c r="CE13" s="129">
        <v>1</v>
      </c>
      <c r="CF13" s="129">
        <v>1</v>
      </c>
      <c r="CG13" s="130">
        <v>1</v>
      </c>
      <c r="CH13" s="131">
        <f>IF(Q13=0,"",IF(CG13=0,"",(CG13/Q13)))</f>
        <v>0.066666666666667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3</v>
      </c>
      <c r="CQ13" s="138">
        <v>143000</v>
      </c>
      <c r="CR13" s="138">
        <v>85000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1.365671641791</v>
      </c>
      <c r="B16" s="39"/>
      <c r="C16" s="39"/>
      <c r="D16" s="39"/>
      <c r="E16" s="39"/>
      <c r="F16" s="39"/>
      <c r="G16" s="39"/>
      <c r="H16" s="40" t="s">
        <v>203</v>
      </c>
      <c r="I16" s="40"/>
      <c r="J16" s="40"/>
      <c r="K16" s="179">
        <f>SUM(K6:K15)</f>
        <v>335000</v>
      </c>
      <c r="L16" s="41">
        <f>SUM(L6:L15)</f>
        <v>443</v>
      </c>
      <c r="M16" s="41">
        <f>SUM(M6:M15)</f>
        <v>230</v>
      </c>
      <c r="N16" s="41">
        <f>SUM(N6:N15)</f>
        <v>379</v>
      </c>
      <c r="O16" s="41">
        <f>SUM(O6:O15)</f>
        <v>91</v>
      </c>
      <c r="P16" s="41">
        <f>SUM(P6:P15)</f>
        <v>0</v>
      </c>
      <c r="Q16" s="41">
        <f>SUM(Q6:Q15)</f>
        <v>91</v>
      </c>
      <c r="R16" s="42">
        <f>IFERROR(Q16/N16,"-")</f>
        <v>0.2401055408971</v>
      </c>
      <c r="S16" s="76">
        <f>SUM(S6:S15)</f>
        <v>8</v>
      </c>
      <c r="T16" s="76">
        <f>SUM(T6:T15)</f>
        <v>13</v>
      </c>
      <c r="U16" s="42">
        <f>IFERROR(S16/Q16,"-")</f>
        <v>0.087912087912088</v>
      </c>
      <c r="V16" s="43">
        <f>IFERROR(K16/Q16,"-")</f>
        <v>3681.3186813187</v>
      </c>
      <c r="W16" s="44">
        <f>SUM(W6:W15)</f>
        <v>12</v>
      </c>
      <c r="X16" s="42">
        <f>IFERROR(W16/Q16,"-")</f>
        <v>0.13186813186813</v>
      </c>
      <c r="Y16" s="179">
        <f>SUM(Y6:Y15)</f>
        <v>457500</v>
      </c>
      <c r="Z16" s="179">
        <f>IFERROR(Y16/Q16,"-")</f>
        <v>5027.4725274725</v>
      </c>
      <c r="AA16" s="179">
        <f>IFERROR(Y16/W16,"-")</f>
        <v>38125</v>
      </c>
      <c r="AB16" s="179">
        <f>Y16-K16</f>
        <v>122500</v>
      </c>
      <c r="AC16" s="45">
        <f>Y16/K16</f>
        <v>1.365671641791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3.1027027027027</v>
      </c>
      <c r="B6" s="184" t="s">
        <v>205</v>
      </c>
      <c r="C6" s="184" t="s">
        <v>176</v>
      </c>
      <c r="D6" s="184" t="s">
        <v>206</v>
      </c>
      <c r="E6" s="184" t="s">
        <v>207</v>
      </c>
      <c r="F6" s="184" t="s">
        <v>208</v>
      </c>
      <c r="G6" s="184" t="s">
        <v>61</v>
      </c>
      <c r="H6" s="87" t="s">
        <v>209</v>
      </c>
      <c r="I6" s="87" t="s">
        <v>210</v>
      </c>
      <c r="J6" s="186" t="s">
        <v>140</v>
      </c>
      <c r="K6" s="176">
        <v>185000</v>
      </c>
      <c r="L6" s="79">
        <v>30</v>
      </c>
      <c r="M6" s="79">
        <v>0</v>
      </c>
      <c r="N6" s="79">
        <v>157</v>
      </c>
      <c r="O6" s="88">
        <v>15</v>
      </c>
      <c r="P6" s="89">
        <v>0</v>
      </c>
      <c r="Q6" s="90">
        <f>O6+P6</f>
        <v>15</v>
      </c>
      <c r="R6" s="80">
        <f>IFERROR(Q6/N6,"-")</f>
        <v>0.095541401273885</v>
      </c>
      <c r="S6" s="79">
        <v>1</v>
      </c>
      <c r="T6" s="79">
        <v>6</v>
      </c>
      <c r="U6" s="80">
        <f>IFERROR(T6/(Q6),"-")</f>
        <v>0.4</v>
      </c>
      <c r="V6" s="81">
        <f>IFERROR(K6/SUM(Q6:Q7),"-")</f>
        <v>1445.3125</v>
      </c>
      <c r="W6" s="82">
        <v>1</v>
      </c>
      <c r="X6" s="80">
        <f>IF(Q6=0,"-",W6/Q6)</f>
        <v>0.066666666666667</v>
      </c>
      <c r="Y6" s="181">
        <v>61000</v>
      </c>
      <c r="Z6" s="182">
        <f>IFERROR(Y6/Q6,"-")</f>
        <v>4066.6666666667</v>
      </c>
      <c r="AA6" s="182">
        <f>IFERROR(Y6/W6,"-")</f>
        <v>61000</v>
      </c>
      <c r="AB6" s="176">
        <f>SUM(Y6:Y7)-SUM(K6:K7)</f>
        <v>389000</v>
      </c>
      <c r="AC6" s="83">
        <f>SUM(Y6:Y7)/SUM(K6:K7)</f>
        <v>3.1027027027027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5</v>
      </c>
      <c r="AO6" s="98">
        <f>IF(Q6=0,"",IF(AN6=0,"",(AN6/Q6)))</f>
        <v>0.33333333333333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4</v>
      </c>
      <c r="AX6" s="104">
        <f>IF(Q6=0,"",IF(AW6=0,"",(AW6/Q6)))</f>
        <v>0.26666666666667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0.26666666666667</v>
      </c>
      <c r="BH6" s="109">
        <v>1</v>
      </c>
      <c r="BI6" s="111">
        <f>IFERROR(BH6/BF6,"-")</f>
        <v>0.25</v>
      </c>
      <c r="BJ6" s="112">
        <v>8000</v>
      </c>
      <c r="BK6" s="113">
        <f>IFERROR(BJ6/BF6,"-")</f>
        <v>2000</v>
      </c>
      <c r="BL6" s="114"/>
      <c r="BM6" s="114">
        <v>1</v>
      </c>
      <c r="BN6" s="114"/>
      <c r="BO6" s="116">
        <v>2</v>
      </c>
      <c r="BP6" s="117">
        <f>IF(Q6=0,"",IF(BO6=0,"",(BO6/Q6)))</f>
        <v>0.13333333333333</v>
      </c>
      <c r="BQ6" s="118">
        <v>1</v>
      </c>
      <c r="BR6" s="119">
        <f>IFERROR(BQ6/BO6,"-")</f>
        <v>0.5</v>
      </c>
      <c r="BS6" s="120">
        <v>61000</v>
      </c>
      <c r="BT6" s="121">
        <f>IFERROR(BS6/BO6,"-")</f>
        <v>30500</v>
      </c>
      <c r="BU6" s="122"/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61000</v>
      </c>
      <c r="CR6" s="138">
        <v>61000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211</v>
      </c>
      <c r="C7" s="184" t="s">
        <v>176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413</v>
      </c>
      <c r="M7" s="79">
        <v>290</v>
      </c>
      <c r="N7" s="79">
        <v>215</v>
      </c>
      <c r="O7" s="88">
        <v>113</v>
      </c>
      <c r="P7" s="89">
        <v>0</v>
      </c>
      <c r="Q7" s="90">
        <f>O7+P7</f>
        <v>113</v>
      </c>
      <c r="R7" s="80">
        <f>IFERROR(Q7/N7,"-")</f>
        <v>0.52558139534884</v>
      </c>
      <c r="S7" s="79">
        <v>5</v>
      </c>
      <c r="T7" s="79">
        <v>16</v>
      </c>
      <c r="U7" s="80">
        <f>IFERROR(T7/(Q7),"-")</f>
        <v>0.14159292035398</v>
      </c>
      <c r="V7" s="81"/>
      <c r="W7" s="82">
        <v>5</v>
      </c>
      <c r="X7" s="80">
        <f>IF(Q7=0,"-",W7/Q7)</f>
        <v>0.044247787610619</v>
      </c>
      <c r="Y7" s="181">
        <v>513000</v>
      </c>
      <c r="Z7" s="182">
        <f>IFERROR(Y7/Q7,"-")</f>
        <v>4539.8230088496</v>
      </c>
      <c r="AA7" s="182">
        <f>IFERROR(Y7/W7,"-")</f>
        <v>102600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36</v>
      </c>
      <c r="AO7" s="98">
        <f>IF(Q7=0,"",IF(AN7=0,"",(AN7/Q7)))</f>
        <v>0.31858407079646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16</v>
      </c>
      <c r="AX7" s="104">
        <f>IF(Q7=0,"",IF(AW7=0,"",(AW7/Q7)))</f>
        <v>0.14159292035398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23</v>
      </c>
      <c r="BG7" s="110">
        <f>IF(Q7=0,"",IF(BF7=0,"",(BF7/Q7)))</f>
        <v>0.20353982300885</v>
      </c>
      <c r="BH7" s="109">
        <v>1</v>
      </c>
      <c r="BI7" s="111">
        <f>IFERROR(BH7/BF7,"-")</f>
        <v>0.043478260869565</v>
      </c>
      <c r="BJ7" s="112">
        <v>5000</v>
      </c>
      <c r="BK7" s="113">
        <f>IFERROR(BJ7/BF7,"-")</f>
        <v>217.39130434783</v>
      </c>
      <c r="BL7" s="114">
        <v>1</v>
      </c>
      <c r="BM7" s="114"/>
      <c r="BN7" s="114"/>
      <c r="BO7" s="116">
        <v>27</v>
      </c>
      <c r="BP7" s="117">
        <f>IF(Q7=0,"",IF(BO7=0,"",(BO7/Q7)))</f>
        <v>0.23893805309735</v>
      </c>
      <c r="BQ7" s="118">
        <v>5</v>
      </c>
      <c r="BR7" s="119">
        <f>IFERROR(BQ7/BO7,"-")</f>
        <v>0.18518518518519</v>
      </c>
      <c r="BS7" s="120">
        <v>247000</v>
      </c>
      <c r="BT7" s="121">
        <f>IFERROR(BS7/BO7,"-")</f>
        <v>9148.1481481481</v>
      </c>
      <c r="BU7" s="122">
        <v>1</v>
      </c>
      <c r="BV7" s="122">
        <v>1</v>
      </c>
      <c r="BW7" s="122">
        <v>3</v>
      </c>
      <c r="BX7" s="123">
        <v>9</v>
      </c>
      <c r="BY7" s="124">
        <f>IF(Q7=0,"",IF(BX7=0,"",(BX7/Q7)))</f>
        <v>0.079646017699115</v>
      </c>
      <c r="BZ7" s="125">
        <v>2</v>
      </c>
      <c r="CA7" s="126">
        <f>IFERROR(BZ7/BX7,"-")</f>
        <v>0.22222222222222</v>
      </c>
      <c r="CB7" s="127">
        <v>270000</v>
      </c>
      <c r="CC7" s="128">
        <f>IFERROR(CB7/BX7,"-")</f>
        <v>30000</v>
      </c>
      <c r="CD7" s="129"/>
      <c r="CE7" s="129"/>
      <c r="CF7" s="129">
        <v>2</v>
      </c>
      <c r="CG7" s="130">
        <v>2</v>
      </c>
      <c r="CH7" s="131">
        <f>IF(Q7=0,"",IF(CG7=0,"",(CG7/Q7)))</f>
        <v>0.017699115044248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513000</v>
      </c>
      <c r="CR7" s="138">
        <v>215000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0.3125</v>
      </c>
      <c r="B8" s="184" t="s">
        <v>212</v>
      </c>
      <c r="C8" s="184" t="s">
        <v>176</v>
      </c>
      <c r="D8" s="184" t="s">
        <v>191</v>
      </c>
      <c r="E8" s="184" t="s">
        <v>207</v>
      </c>
      <c r="F8" s="184" t="s">
        <v>213</v>
      </c>
      <c r="G8" s="184" t="s">
        <v>61</v>
      </c>
      <c r="H8" s="87" t="s">
        <v>214</v>
      </c>
      <c r="I8" s="87" t="s">
        <v>215</v>
      </c>
      <c r="J8" s="186" t="s">
        <v>216</v>
      </c>
      <c r="K8" s="176">
        <v>80000</v>
      </c>
      <c r="L8" s="79">
        <v>1</v>
      </c>
      <c r="M8" s="79">
        <v>0</v>
      </c>
      <c r="N8" s="79">
        <v>20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1951.2195121951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-55000</v>
      </c>
      <c r="AC8" s="83">
        <f>SUM(Y8:Y9)/SUM(K8:K9)</f>
        <v>0.3125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217</v>
      </c>
      <c r="C9" s="184" t="s">
        <v>176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158</v>
      </c>
      <c r="M9" s="79">
        <v>116</v>
      </c>
      <c r="N9" s="79">
        <v>69</v>
      </c>
      <c r="O9" s="88">
        <v>40</v>
      </c>
      <c r="P9" s="89">
        <v>1</v>
      </c>
      <c r="Q9" s="90">
        <f>O9+P9</f>
        <v>41</v>
      </c>
      <c r="R9" s="80">
        <f>IFERROR(Q9/N9,"-")</f>
        <v>0.59420289855072</v>
      </c>
      <c r="S9" s="79">
        <v>7</v>
      </c>
      <c r="T9" s="79">
        <v>6</v>
      </c>
      <c r="U9" s="80">
        <f>IFERROR(T9/(Q9),"-")</f>
        <v>0.14634146341463</v>
      </c>
      <c r="V9" s="81"/>
      <c r="W9" s="82">
        <v>1</v>
      </c>
      <c r="X9" s="80">
        <f>IF(Q9=0,"-",W9/Q9)</f>
        <v>0.024390243902439</v>
      </c>
      <c r="Y9" s="181">
        <v>25000</v>
      </c>
      <c r="Z9" s="182">
        <f>IFERROR(Y9/Q9,"-")</f>
        <v>609.75609756098</v>
      </c>
      <c r="AA9" s="182">
        <f>IFERROR(Y9/W9,"-")</f>
        <v>25000</v>
      </c>
      <c r="AB9" s="176"/>
      <c r="AC9" s="83"/>
      <c r="AD9" s="77"/>
      <c r="AE9" s="91">
        <v>1</v>
      </c>
      <c r="AF9" s="92">
        <f>IF(Q9=0,"",IF(AE9=0,"",(AE9/Q9)))</f>
        <v>0.024390243902439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16</v>
      </c>
      <c r="AO9" s="98">
        <f>IF(Q9=0,"",IF(AN9=0,"",(AN9/Q9)))</f>
        <v>0.39024390243902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4</v>
      </c>
      <c r="AX9" s="104">
        <f>IF(Q9=0,"",IF(AW9=0,"",(AW9/Q9)))</f>
        <v>0.097560975609756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5</v>
      </c>
      <c r="BG9" s="110">
        <f>IF(Q9=0,"",IF(BF9=0,"",(BF9/Q9)))</f>
        <v>0.1219512195122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10</v>
      </c>
      <c r="BP9" s="117">
        <f>IF(Q9=0,"",IF(BO9=0,"",(BO9/Q9)))</f>
        <v>0.24390243902439</v>
      </c>
      <c r="BQ9" s="118">
        <v>1</v>
      </c>
      <c r="BR9" s="119">
        <f>IFERROR(BQ9/BO9,"-")</f>
        <v>0.1</v>
      </c>
      <c r="BS9" s="120">
        <v>28000</v>
      </c>
      <c r="BT9" s="121">
        <f>IFERROR(BS9/BO9,"-")</f>
        <v>2800</v>
      </c>
      <c r="BU9" s="122"/>
      <c r="BV9" s="122"/>
      <c r="BW9" s="122">
        <v>1</v>
      </c>
      <c r="BX9" s="123">
        <v>4</v>
      </c>
      <c r="BY9" s="124">
        <f>IF(Q9=0,"",IF(BX9=0,"",(BX9/Q9)))</f>
        <v>0.097560975609756</v>
      </c>
      <c r="BZ9" s="125">
        <v>1</v>
      </c>
      <c r="CA9" s="126">
        <f>IFERROR(BZ9/BX9,"-")</f>
        <v>0.25</v>
      </c>
      <c r="CB9" s="127">
        <v>25000</v>
      </c>
      <c r="CC9" s="128">
        <f>IFERROR(CB9/BX9,"-")</f>
        <v>6250</v>
      </c>
      <c r="CD9" s="129"/>
      <c r="CE9" s="129"/>
      <c r="CF9" s="129">
        <v>1</v>
      </c>
      <c r="CG9" s="130">
        <v>1</v>
      </c>
      <c r="CH9" s="131">
        <f>IF(Q9=0,"",IF(CG9=0,"",(CG9/Q9)))</f>
        <v>0.024390243902439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25000</v>
      </c>
      <c r="CR9" s="138">
        <v>28000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2.2603773584906</v>
      </c>
      <c r="B12" s="39"/>
      <c r="C12" s="39"/>
      <c r="D12" s="39"/>
      <c r="E12" s="39"/>
      <c r="F12" s="39"/>
      <c r="G12" s="39"/>
      <c r="H12" s="40" t="s">
        <v>218</v>
      </c>
      <c r="I12" s="40"/>
      <c r="J12" s="40"/>
      <c r="K12" s="179">
        <f>SUM(K6:K11)</f>
        <v>265000</v>
      </c>
      <c r="L12" s="41">
        <f>SUM(L6:L11)</f>
        <v>602</v>
      </c>
      <c r="M12" s="41">
        <f>SUM(M6:M11)</f>
        <v>406</v>
      </c>
      <c r="N12" s="41">
        <f>SUM(N6:N11)</f>
        <v>461</v>
      </c>
      <c r="O12" s="41">
        <f>SUM(O6:O11)</f>
        <v>168</v>
      </c>
      <c r="P12" s="41">
        <f>SUM(P6:P11)</f>
        <v>1</v>
      </c>
      <c r="Q12" s="41">
        <f>SUM(Q6:Q11)</f>
        <v>169</v>
      </c>
      <c r="R12" s="42">
        <f>IFERROR(Q12/N12,"-")</f>
        <v>0.36659436008677</v>
      </c>
      <c r="S12" s="76">
        <f>SUM(S6:S11)</f>
        <v>13</v>
      </c>
      <c r="T12" s="76">
        <f>SUM(T6:T11)</f>
        <v>28</v>
      </c>
      <c r="U12" s="42">
        <f>IFERROR(S12/Q12,"-")</f>
        <v>0.076923076923077</v>
      </c>
      <c r="V12" s="43">
        <f>IFERROR(K12/Q12,"-")</f>
        <v>1568.0473372781</v>
      </c>
      <c r="W12" s="44">
        <f>SUM(W6:W11)</f>
        <v>7</v>
      </c>
      <c r="X12" s="42">
        <f>IFERROR(W12/Q12,"-")</f>
        <v>0.041420118343195</v>
      </c>
      <c r="Y12" s="179">
        <f>SUM(Y6:Y11)</f>
        <v>599000</v>
      </c>
      <c r="Z12" s="179">
        <f>IFERROR(Y12/Q12,"-")</f>
        <v>3544.3786982249</v>
      </c>
      <c r="AA12" s="179">
        <f>IFERROR(Y12/W12,"-")</f>
        <v>85571.428571429</v>
      </c>
      <c r="AB12" s="179">
        <f>Y12-K12</f>
        <v>334000</v>
      </c>
      <c r="AC12" s="45">
        <f>Y12/K12</f>
        <v>2.2603773584906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219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220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3.24760202845</v>
      </c>
      <c r="B6" s="184" t="s">
        <v>221</v>
      </c>
      <c r="C6" s="184" t="s">
        <v>222</v>
      </c>
      <c r="D6" s="184" t="s">
        <v>223</v>
      </c>
      <c r="E6" s="184" t="s">
        <v>61</v>
      </c>
      <c r="F6" s="87" t="s">
        <v>224</v>
      </c>
      <c r="G6" s="87" t="s">
        <v>225</v>
      </c>
      <c r="H6" s="176">
        <v>2545589</v>
      </c>
      <c r="I6" s="79">
        <v>2503</v>
      </c>
      <c r="J6" s="79">
        <v>0</v>
      </c>
      <c r="K6" s="79">
        <v>187331</v>
      </c>
      <c r="L6" s="90">
        <v>1735</v>
      </c>
      <c r="M6" s="80">
        <f>IFERROR(L6/K6,"-")</f>
        <v>0.0092616811953174</v>
      </c>
      <c r="N6" s="79">
        <v>94</v>
      </c>
      <c r="O6" s="79">
        <v>598</v>
      </c>
      <c r="P6" s="80">
        <f>IFERROR(N6/(L6),"-")</f>
        <v>0.054178674351585</v>
      </c>
      <c r="Q6" s="81">
        <f>IFERROR(H6/SUM(L6:L6),"-")</f>
        <v>1467.1982708934</v>
      </c>
      <c r="R6" s="82">
        <v>230</v>
      </c>
      <c r="S6" s="80">
        <f>IF(L6=0,"-",R6/L6)</f>
        <v>0.13256484149856</v>
      </c>
      <c r="T6" s="181">
        <v>8267060</v>
      </c>
      <c r="U6" s="182">
        <f>IFERROR(T6/L6,"-")</f>
        <v>4764.8760806916</v>
      </c>
      <c r="V6" s="182">
        <f>IFERROR(T6/R6,"-")</f>
        <v>35943.739130435</v>
      </c>
      <c r="W6" s="176">
        <f>SUM(T6:T6)-SUM(H6:H6)</f>
        <v>5721471</v>
      </c>
      <c r="X6" s="83">
        <f>SUM(T6:T6)/SUM(H6:H6)</f>
        <v>3.24760202845</v>
      </c>
      <c r="Y6" s="77"/>
      <c r="Z6" s="91">
        <v>4</v>
      </c>
      <c r="AA6" s="92">
        <f>IF(L6=0,"",IF(Z6=0,"",(Z6/L6)))</f>
        <v>0.0023054755043228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>
        <v>14</v>
      </c>
      <c r="AJ6" s="98">
        <f>IF(L6=0,"",IF(AI6=0,"",(AI6/L6)))</f>
        <v>0.0080691642651297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80</v>
      </c>
      <c r="AS6" s="104">
        <f>IF(L6=0,"",IF(AR6=0,"",(AR6/L6)))</f>
        <v>0.046109510086455</v>
      </c>
      <c r="AT6" s="103">
        <v>3</v>
      </c>
      <c r="AU6" s="105">
        <f>IFERROR(AT6/AR6,"-")</f>
        <v>0.0375</v>
      </c>
      <c r="AV6" s="106">
        <v>16000</v>
      </c>
      <c r="AW6" s="107">
        <f>IFERROR(AV6/AR6,"-")</f>
        <v>200</v>
      </c>
      <c r="AX6" s="108">
        <v>2</v>
      </c>
      <c r="AY6" s="108">
        <v>1</v>
      </c>
      <c r="AZ6" s="108"/>
      <c r="BA6" s="109">
        <v>827</v>
      </c>
      <c r="BB6" s="110">
        <f>IF(L6=0,"",IF(BA6=0,"",(BA6/L6)))</f>
        <v>0.47665706051873</v>
      </c>
      <c r="BC6" s="109">
        <v>89</v>
      </c>
      <c r="BD6" s="111">
        <f>IFERROR(BC6/BA6,"-")</f>
        <v>0.10761789600967</v>
      </c>
      <c r="BE6" s="112">
        <v>1395000</v>
      </c>
      <c r="BF6" s="113">
        <f>IFERROR(BE6/BA6,"-")</f>
        <v>1686.8198307134</v>
      </c>
      <c r="BG6" s="114">
        <v>47</v>
      </c>
      <c r="BH6" s="114">
        <v>16</v>
      </c>
      <c r="BI6" s="114">
        <v>26</v>
      </c>
      <c r="BJ6" s="116">
        <v>540</v>
      </c>
      <c r="BK6" s="117">
        <f>IF(L6=0,"",IF(BJ6=0,"",(BJ6/L6)))</f>
        <v>0.31123919308357</v>
      </c>
      <c r="BL6" s="118">
        <v>70</v>
      </c>
      <c r="BM6" s="119">
        <f>IFERROR(BL6/BJ6,"-")</f>
        <v>0.12962962962963</v>
      </c>
      <c r="BN6" s="120">
        <v>1814500</v>
      </c>
      <c r="BO6" s="121">
        <f>IFERROR(BN6/BJ6,"-")</f>
        <v>3360.1851851852</v>
      </c>
      <c r="BP6" s="122">
        <v>33</v>
      </c>
      <c r="BQ6" s="122">
        <v>14</v>
      </c>
      <c r="BR6" s="122">
        <v>23</v>
      </c>
      <c r="BS6" s="123">
        <v>215</v>
      </c>
      <c r="BT6" s="124">
        <f>IF(L6=0,"",IF(BS6=0,"",(BS6/L6)))</f>
        <v>0.12391930835735</v>
      </c>
      <c r="BU6" s="125">
        <v>52</v>
      </c>
      <c r="BV6" s="126">
        <f>IFERROR(BU6/BS6,"-")</f>
        <v>0.24186046511628</v>
      </c>
      <c r="BW6" s="127">
        <v>1862560</v>
      </c>
      <c r="BX6" s="128">
        <f>IFERROR(BW6/BS6,"-")</f>
        <v>8663.0697674419</v>
      </c>
      <c r="BY6" s="129">
        <v>15</v>
      </c>
      <c r="BZ6" s="129">
        <v>10</v>
      </c>
      <c r="CA6" s="129">
        <v>27</v>
      </c>
      <c r="CB6" s="130">
        <v>55</v>
      </c>
      <c r="CC6" s="131">
        <f>IF(L6=0,"",IF(CB6=0,"",(CB6/L6)))</f>
        <v>0.031700288184438</v>
      </c>
      <c r="CD6" s="132">
        <v>16</v>
      </c>
      <c r="CE6" s="133">
        <f>IFERROR(CD6/CB6,"-")</f>
        <v>0.29090909090909</v>
      </c>
      <c r="CF6" s="134">
        <v>3179000</v>
      </c>
      <c r="CG6" s="135">
        <f>IFERROR(CF6/CB6,"-")</f>
        <v>57800</v>
      </c>
      <c r="CH6" s="136">
        <v>1</v>
      </c>
      <c r="CI6" s="136">
        <v>1</v>
      </c>
      <c r="CJ6" s="136">
        <v>14</v>
      </c>
      <c r="CK6" s="137">
        <v>230</v>
      </c>
      <c r="CL6" s="138">
        <v>8267060</v>
      </c>
      <c r="CM6" s="138">
        <v>1290000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4.402903667871</v>
      </c>
      <c r="B7" s="184" t="s">
        <v>226</v>
      </c>
      <c r="C7" s="184" t="s">
        <v>222</v>
      </c>
      <c r="D7" s="184" t="s">
        <v>223</v>
      </c>
      <c r="E7" s="184" t="s">
        <v>61</v>
      </c>
      <c r="F7" s="87" t="s">
        <v>227</v>
      </c>
      <c r="G7" s="87" t="s">
        <v>228</v>
      </c>
      <c r="H7" s="176">
        <v>1316404</v>
      </c>
      <c r="I7" s="79">
        <v>1475</v>
      </c>
      <c r="J7" s="79">
        <v>0</v>
      </c>
      <c r="K7" s="79">
        <v>114808</v>
      </c>
      <c r="L7" s="90">
        <v>950</v>
      </c>
      <c r="M7" s="80">
        <f>IFERROR(L7/K7,"-")</f>
        <v>0.0082746846909623</v>
      </c>
      <c r="N7" s="79">
        <v>48</v>
      </c>
      <c r="O7" s="79">
        <v>325</v>
      </c>
      <c r="P7" s="80">
        <f>IFERROR(N7/(L7),"-")</f>
        <v>0.050526315789474</v>
      </c>
      <c r="Q7" s="81">
        <f>IFERROR(H7/SUM(L7:L7),"-")</f>
        <v>1385.6884210526</v>
      </c>
      <c r="R7" s="82">
        <v>115</v>
      </c>
      <c r="S7" s="80">
        <f>IF(L7=0,"-",R7/L7)</f>
        <v>0.12105263157895</v>
      </c>
      <c r="T7" s="181">
        <v>5796000</v>
      </c>
      <c r="U7" s="182">
        <f>IFERROR(T7/L7,"-")</f>
        <v>6101.0526315789</v>
      </c>
      <c r="V7" s="182">
        <f>IFERROR(T7/R7,"-")</f>
        <v>50400</v>
      </c>
      <c r="W7" s="176">
        <f>SUM(T7:T7)-SUM(H7:H7)</f>
        <v>4479596</v>
      </c>
      <c r="X7" s="83">
        <f>SUM(T7:T7)/SUM(H7:H7)</f>
        <v>4.402903667871</v>
      </c>
      <c r="Y7" s="77"/>
      <c r="Z7" s="91">
        <v>2</v>
      </c>
      <c r="AA7" s="92">
        <f>IF(L7=0,"",IF(Z7=0,"",(Z7/L7)))</f>
        <v>0.0021052631578947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>
        <v>5</v>
      </c>
      <c r="AJ7" s="98">
        <f>IF(L7=0,"",IF(AI7=0,"",(AI7/L7)))</f>
        <v>0.0052631578947368</v>
      </c>
      <c r="AK7" s="97">
        <v>2</v>
      </c>
      <c r="AL7" s="99">
        <f>IFERROR(AK7/AI7,"-")</f>
        <v>0.4</v>
      </c>
      <c r="AM7" s="100">
        <v>91000</v>
      </c>
      <c r="AN7" s="101">
        <f>IFERROR(AM7/AI7,"-")</f>
        <v>18200</v>
      </c>
      <c r="AO7" s="102"/>
      <c r="AP7" s="102">
        <v>1</v>
      </c>
      <c r="AQ7" s="102">
        <v>1</v>
      </c>
      <c r="AR7" s="103">
        <v>20</v>
      </c>
      <c r="AS7" s="104">
        <f>IF(L7=0,"",IF(AR7=0,"",(AR7/L7)))</f>
        <v>0.021052631578947</v>
      </c>
      <c r="AT7" s="103">
        <v>1</v>
      </c>
      <c r="AU7" s="105">
        <f>IFERROR(AT7/AR7,"-")</f>
        <v>0.05</v>
      </c>
      <c r="AV7" s="106">
        <v>3000</v>
      </c>
      <c r="AW7" s="107">
        <f>IFERROR(AV7/AR7,"-")</f>
        <v>150</v>
      </c>
      <c r="AX7" s="108">
        <v>1</v>
      </c>
      <c r="AY7" s="108"/>
      <c r="AZ7" s="108"/>
      <c r="BA7" s="109">
        <v>117</v>
      </c>
      <c r="BB7" s="110">
        <f>IF(L7=0,"",IF(BA7=0,"",(BA7/L7)))</f>
        <v>0.12315789473684</v>
      </c>
      <c r="BC7" s="109">
        <v>6</v>
      </c>
      <c r="BD7" s="111">
        <f>IFERROR(BC7/BA7,"-")</f>
        <v>0.051282051282051</v>
      </c>
      <c r="BE7" s="112">
        <v>110000</v>
      </c>
      <c r="BF7" s="113">
        <f>IFERROR(BE7/BA7,"-")</f>
        <v>940.17094017094</v>
      </c>
      <c r="BG7" s="114">
        <v>4</v>
      </c>
      <c r="BH7" s="114">
        <v>1</v>
      </c>
      <c r="BI7" s="114">
        <v>1</v>
      </c>
      <c r="BJ7" s="116">
        <v>551</v>
      </c>
      <c r="BK7" s="117">
        <f>IF(L7=0,"",IF(BJ7=0,"",(BJ7/L7)))</f>
        <v>0.58</v>
      </c>
      <c r="BL7" s="118">
        <v>55</v>
      </c>
      <c r="BM7" s="119">
        <f>IFERROR(BL7/BJ7,"-")</f>
        <v>0.099818511796733</v>
      </c>
      <c r="BN7" s="120">
        <v>3235000</v>
      </c>
      <c r="BO7" s="121">
        <f>IFERROR(BN7/BJ7,"-")</f>
        <v>5871.1433756806</v>
      </c>
      <c r="BP7" s="122">
        <v>24</v>
      </c>
      <c r="BQ7" s="122">
        <v>7</v>
      </c>
      <c r="BR7" s="122">
        <v>24</v>
      </c>
      <c r="BS7" s="123">
        <v>205</v>
      </c>
      <c r="BT7" s="124">
        <f>IF(L7=0,"",IF(BS7=0,"",(BS7/L7)))</f>
        <v>0.21578947368421</v>
      </c>
      <c r="BU7" s="125">
        <v>39</v>
      </c>
      <c r="BV7" s="126">
        <f>IFERROR(BU7/BS7,"-")</f>
        <v>0.19024390243902</v>
      </c>
      <c r="BW7" s="127">
        <v>1689000</v>
      </c>
      <c r="BX7" s="128">
        <f>IFERROR(BW7/BS7,"-")</f>
        <v>8239.0243902439</v>
      </c>
      <c r="BY7" s="129">
        <v>14</v>
      </c>
      <c r="BZ7" s="129">
        <v>4</v>
      </c>
      <c r="CA7" s="129">
        <v>21</v>
      </c>
      <c r="CB7" s="130">
        <v>50</v>
      </c>
      <c r="CC7" s="131">
        <f>IF(L7=0,"",IF(CB7=0,"",(CB7/L7)))</f>
        <v>0.052631578947368</v>
      </c>
      <c r="CD7" s="132">
        <v>12</v>
      </c>
      <c r="CE7" s="133">
        <f>IFERROR(CD7/CB7,"-")</f>
        <v>0.24</v>
      </c>
      <c r="CF7" s="134">
        <v>668000</v>
      </c>
      <c r="CG7" s="135">
        <f>IFERROR(CF7/CB7,"-")</f>
        <v>13360</v>
      </c>
      <c r="CH7" s="136">
        <v>2</v>
      </c>
      <c r="CI7" s="136">
        <v>2</v>
      </c>
      <c r="CJ7" s="136">
        <v>8</v>
      </c>
      <c r="CK7" s="137">
        <v>115</v>
      </c>
      <c r="CL7" s="138">
        <v>5796000</v>
      </c>
      <c r="CM7" s="138">
        <v>1934000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0</v>
      </c>
      <c r="B8" s="184" t="s">
        <v>229</v>
      </c>
      <c r="C8" s="184" t="s">
        <v>222</v>
      </c>
      <c r="D8" s="184" t="s">
        <v>223</v>
      </c>
      <c r="E8" s="184" t="s">
        <v>61</v>
      </c>
      <c r="F8" s="87" t="s">
        <v>230</v>
      </c>
      <c r="G8" s="87" t="s">
        <v>231</v>
      </c>
      <c r="H8" s="176">
        <v>37</v>
      </c>
      <c r="I8" s="79">
        <v>0</v>
      </c>
      <c r="J8" s="79">
        <v>0</v>
      </c>
      <c r="K8" s="79">
        <v>1115</v>
      </c>
      <c r="L8" s="90">
        <v>0</v>
      </c>
      <c r="M8" s="80">
        <f>IFERROR(L8/K8,"-")</f>
        <v>0</v>
      </c>
      <c r="N8" s="79">
        <v>0</v>
      </c>
      <c r="O8" s="79">
        <v>0</v>
      </c>
      <c r="P8" s="80" t="str">
        <f>IFERROR(N8/(L8),"-")</f>
        <v>-</v>
      </c>
      <c r="Q8" s="81" t="str">
        <f>IFERROR(H8/SUM(L8:L8),"-")</f>
        <v>-</v>
      </c>
      <c r="R8" s="82">
        <v>0</v>
      </c>
      <c r="S8" s="80" t="str">
        <f>IF(L8=0,"-",R8/L8)</f>
        <v>-</v>
      </c>
      <c r="T8" s="181"/>
      <c r="U8" s="182" t="str">
        <f>IFERROR(T8/L8,"-")</f>
        <v>-</v>
      </c>
      <c r="V8" s="182" t="str">
        <f>IFERROR(T8/R8,"-")</f>
        <v>-</v>
      </c>
      <c r="W8" s="176">
        <f>SUM(T8:T8)-SUM(H8:H8)</f>
        <v>-37</v>
      </c>
      <c r="X8" s="83">
        <f>SUM(T8:T8)/SUM(H8:H8)</f>
        <v>0</v>
      </c>
      <c r="Y8" s="77"/>
      <c r="Z8" s="91"/>
      <c r="AA8" s="92" t="str">
        <f>IF(L8=0,"",IF(Z8=0,"",(Z8/L8)))</f>
        <v/>
      </c>
      <c r="AB8" s="91"/>
      <c r="AC8" s="93" t="str">
        <f>IFERROR(AB8/Z8,"-")</f>
        <v>-</v>
      </c>
      <c r="AD8" s="94"/>
      <c r="AE8" s="95" t="str">
        <f>IFERROR(AD8/Z8,"-")</f>
        <v>-</v>
      </c>
      <c r="AF8" s="96"/>
      <c r="AG8" s="96"/>
      <c r="AH8" s="96"/>
      <c r="AI8" s="97"/>
      <c r="AJ8" s="98" t="str">
        <f>IF(L8=0,"",IF(AI8=0,"",(AI8/L8)))</f>
        <v/>
      </c>
      <c r="AK8" s="97"/>
      <c r="AL8" s="99" t="str">
        <f>IFERROR(AK8/AI8,"-")</f>
        <v>-</v>
      </c>
      <c r="AM8" s="100"/>
      <c r="AN8" s="101" t="str">
        <f>IFERROR(AM8/AI8,"-")</f>
        <v>-</v>
      </c>
      <c r="AO8" s="102"/>
      <c r="AP8" s="102"/>
      <c r="AQ8" s="102"/>
      <c r="AR8" s="103"/>
      <c r="AS8" s="104" t="str">
        <f>IF(L8=0,"",IF(AR8=0,"",(AR8/L8)))</f>
        <v/>
      </c>
      <c r="AT8" s="103"/>
      <c r="AU8" s="105" t="str">
        <f>IFERROR(AT8/AR8,"-")</f>
        <v>-</v>
      </c>
      <c r="AV8" s="106"/>
      <c r="AW8" s="107" t="str">
        <f>IFERROR(AV8/AR8,"-")</f>
        <v>-</v>
      </c>
      <c r="AX8" s="108"/>
      <c r="AY8" s="108"/>
      <c r="AZ8" s="108"/>
      <c r="BA8" s="109"/>
      <c r="BB8" s="110" t="str">
        <f>IF(L8=0,"",IF(BA8=0,"",(BA8/L8)))</f>
        <v/>
      </c>
      <c r="BC8" s="109"/>
      <c r="BD8" s="111" t="str">
        <f>IFERROR(BC8/BA8,"-")</f>
        <v>-</v>
      </c>
      <c r="BE8" s="112"/>
      <c r="BF8" s="113" t="str">
        <f>IFERROR(BE8/BA8,"-")</f>
        <v>-</v>
      </c>
      <c r="BG8" s="114"/>
      <c r="BH8" s="114"/>
      <c r="BI8" s="114"/>
      <c r="BJ8" s="116"/>
      <c r="BK8" s="117" t="str">
        <f>IF(L8=0,"",IF(BJ8=0,"",(BJ8/L8)))</f>
        <v/>
      </c>
      <c r="BL8" s="118"/>
      <c r="BM8" s="119" t="str">
        <f>IFERROR(BL8/BJ8,"-")</f>
        <v>-</v>
      </c>
      <c r="BN8" s="120"/>
      <c r="BO8" s="121" t="str">
        <f>IFERROR(BN8/BJ8,"-")</f>
        <v>-</v>
      </c>
      <c r="BP8" s="122"/>
      <c r="BQ8" s="122"/>
      <c r="BR8" s="122"/>
      <c r="BS8" s="123"/>
      <c r="BT8" s="124" t="str">
        <f>IF(L8=0,"",IF(BS8=0,"",(BS8/L8)))</f>
        <v/>
      </c>
      <c r="BU8" s="125"/>
      <c r="BV8" s="126" t="str">
        <f>IFERROR(BU8/BS8,"-")</f>
        <v>-</v>
      </c>
      <c r="BW8" s="127"/>
      <c r="BX8" s="128" t="str">
        <f>IFERROR(BW8/BS8,"-")</f>
        <v>-</v>
      </c>
      <c r="BY8" s="129"/>
      <c r="BZ8" s="129"/>
      <c r="CA8" s="129"/>
      <c r="CB8" s="130"/>
      <c r="CC8" s="131" t="str">
        <f>IF(L8=0,"",IF(CB8=0,"",(CB8/L8)))</f>
        <v/>
      </c>
      <c r="CD8" s="132"/>
      <c r="CE8" s="133" t="str">
        <f>IFERROR(CD8/CB8,"-")</f>
        <v>-</v>
      </c>
      <c r="CF8" s="134"/>
      <c r="CG8" s="135" t="str">
        <f>IFERROR(CF8/CB8,"-")</f>
        <v>-</v>
      </c>
      <c r="CH8" s="136"/>
      <c r="CI8" s="136"/>
      <c r="CJ8" s="136"/>
      <c r="CK8" s="137">
        <v>0</v>
      </c>
      <c r="CL8" s="138"/>
      <c r="CM8" s="138"/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232</v>
      </c>
      <c r="G11" s="40"/>
      <c r="H11" s="179"/>
      <c r="I11" s="41">
        <f>SUM(I6:I10)</f>
        <v>3978</v>
      </c>
      <c r="J11" s="41">
        <f>SUM(J6:J10)</f>
        <v>0</v>
      </c>
      <c r="K11" s="41">
        <f>SUM(K6:K10)</f>
        <v>303254</v>
      </c>
      <c r="L11" s="41">
        <f>SUM(L6:L10)</f>
        <v>2685</v>
      </c>
      <c r="M11" s="42">
        <f>IFERROR(L11/K11,"-")</f>
        <v>0.0088539640037724</v>
      </c>
      <c r="N11" s="76">
        <f>SUM(N6:N10)</f>
        <v>142</v>
      </c>
      <c r="O11" s="76">
        <f>SUM(O6:O10)</f>
        <v>923</v>
      </c>
      <c r="P11" s="42">
        <f>IFERROR(N11/L11,"-")</f>
        <v>0.052886405959032</v>
      </c>
      <c r="Q11" s="43">
        <f>IFERROR(H11/L11,"-")</f>
        <v>0</v>
      </c>
      <c r="R11" s="44">
        <f>SUM(R6:R10)</f>
        <v>345</v>
      </c>
      <c r="S11" s="42">
        <f>IFERROR(R11/L11,"-")</f>
        <v>0.12849162011173</v>
      </c>
      <c r="T11" s="179">
        <f>SUM(T6:T10)</f>
        <v>14063060</v>
      </c>
      <c r="U11" s="179">
        <f>IFERROR(T11/L11,"-")</f>
        <v>5237.6387337058</v>
      </c>
      <c r="V11" s="179">
        <f>IFERROR(T11/R11,"-")</f>
        <v>40762.492753623</v>
      </c>
      <c r="W11" s="179">
        <f>T11-H11</f>
        <v>14063060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