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<sst xmlns="http://schemas.openxmlformats.org/spreadsheetml/2006/main" uniqueCount="182">
  <si>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</si>
  <si>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</si>
  <si>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</si>
  <si>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</si>
  <si>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</si>
  <si>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</si>
  <si>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</si>
  <si>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</si>
  <si>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</si>
  <si>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</si>
  <si>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</si>
  <si>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</si>
  <si>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</si>
  <si>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</si>
  <si>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</si>
  <si>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</si>
  <si>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</si>
  <si>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</si>
  <si>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</si>
  <si>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</si>
  <si>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</si>
  <si>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</si>
  <si>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</si>
  <si>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</si>
  <si>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</si>
  <si>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</si>
  <si>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</si>
  <si>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</si>
  <si>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</si>
  <si>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</si>
  <si>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</si>
  <si>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</si>
  <si>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</si>
  <si>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</si>
  <si>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</si>
  <si>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</si>
  <si>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</si>
  <si>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</si>
  <si>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</si>
  <si>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</si>
  <si>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</si>
  <si>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</si>
  <si>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</si>
  <si>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</si>
  <si>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</si>
  <si>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</si>
  <si>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</si>
  <si>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</si>
  <si>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</si>
  <si>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</si>
  <si>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</si>
  <si>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</si>
  <si>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</si>
  <si>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</si>
  <si>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</si>
  <si>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</si>
  <si>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</si>
  <si>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</si>
  <si>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</si>
  <si>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</si>
  <si>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</si>
  <si>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ic1705</t>
  </si>
  <si>
    <t>デリヘル版2</t>
  </si>
  <si>
    <t>学生いませんギャルもいません熟女熟女熟女熟女</t>
  </si>
  <si>
    <t>lp01</t>
  </si>
  <si>
    <t>スポニチ関東</t>
  </si>
  <si>
    <t>4C終面全5段</t>
  </si>
  <si>
    <t>6月07日(日)</t>
  </si>
  <si>
    <t>ic1706</t>
  </si>
  <si>
    <t>スポニチ関西</t>
  </si>
  <si>
    <t>6月06日(土)</t>
  </si>
  <si>
    <t>ic1707</t>
  </si>
  <si>
    <t>スポニチ西部</t>
  </si>
  <si>
    <t>ic1708</t>
  </si>
  <si>
    <t>スポニチ北海道</t>
  </si>
  <si>
    <t>ic1709</t>
  </si>
  <si>
    <t>(空電共通)</t>
  </si>
  <si>
    <t>空電</t>
  </si>
  <si>
    <t>空電 (共通)</t>
  </si>
  <si>
    <t>ic1710</t>
  </si>
  <si>
    <t>右女３スマホ</t>
  </si>
  <si>
    <t>サンスポ関東</t>
  </si>
  <si>
    <t>ic1711</t>
  </si>
  <si>
    <t>ic1712</t>
  </si>
  <si>
    <t>サンスポ関西</t>
  </si>
  <si>
    <t>全5段</t>
  </si>
  <si>
    <t>ic1713</t>
  </si>
  <si>
    <t>ic1714</t>
  </si>
  <si>
    <t>デリヘル版</t>
  </si>
  <si>
    <t>4人も出会ったって体がもたないせめて3人にしなさい</t>
  </si>
  <si>
    <t>6月27日(土)</t>
  </si>
  <si>
    <t>ic1715</t>
  </si>
  <si>
    <t>ic1716</t>
  </si>
  <si>
    <t>①求人風</t>
  </si>
  <si>
    <t>①もう５０代の熟女だけど、試しに付き合ってみる？</t>
  </si>
  <si>
    <t>半2段つかみ20段保証</t>
  </si>
  <si>
    <t>20段保証</t>
  </si>
  <si>
    <t>ic1717</t>
  </si>
  <si>
    <t>②旧デイリー風</t>
  </si>
  <si>
    <t>②4人も出会ったって体がもたないせめて3人にしなさい</t>
  </si>
  <si>
    <t>ic1718</t>
  </si>
  <si>
    <t>③大正版</t>
  </si>
  <si>
    <t>③学生いません！ギャルもいません！熟女！熟女！熟女！熟女！</t>
  </si>
  <si>
    <t>ic1719</t>
  </si>
  <si>
    <t>新版</t>
  </si>
  <si>
    <t>私達、新聞で、出会いました</t>
  </si>
  <si>
    <t>ic1720</t>
  </si>
  <si>
    <t>ic1721</t>
  </si>
  <si>
    <t>ic1722</t>
  </si>
  <si>
    <t>ic1723</t>
  </si>
  <si>
    <t>ic1724</t>
  </si>
  <si>
    <t>ic1725</t>
  </si>
  <si>
    <t>ic1726</t>
  </si>
  <si>
    <t>ニッカン北海道</t>
  </si>
  <si>
    <t>半2段つかみ10回以上</t>
  </si>
  <si>
    <t>1～10日</t>
  </si>
  <si>
    <t>ic1727</t>
  </si>
  <si>
    <t>11～20日</t>
  </si>
  <si>
    <t>ic1728</t>
  </si>
  <si>
    <t>21～31日</t>
  </si>
  <si>
    <t>ic1729</t>
  </si>
  <si>
    <t>ic1730</t>
  </si>
  <si>
    <t>6月25日(木)</t>
  </si>
  <si>
    <t>ic1731</t>
  </si>
  <si>
    <t>ic1732</t>
  </si>
  <si>
    <t>6月13日(土)</t>
  </si>
  <si>
    <t>ic1733</t>
  </si>
  <si>
    <t>ic1734</t>
  </si>
  <si>
    <t>訳アリだから女性から誘われる</t>
  </si>
  <si>
    <t>6月20日(土)</t>
  </si>
  <si>
    <t>ic1735</t>
  </si>
  <si>
    <t>ic1736</t>
  </si>
  <si>
    <t>1C終面全5段</t>
  </si>
  <si>
    <t>ic1737</t>
  </si>
  <si>
    <t>ic1738</t>
  </si>
  <si>
    <t>デイリースポーツ関西</t>
  </si>
  <si>
    <t>6月05日(金)</t>
  </si>
  <si>
    <t>ic1739</t>
  </si>
  <si>
    <t>ic1740</t>
  </si>
  <si>
    <t>6月21日(日)</t>
  </si>
  <si>
    <t>ic1741</t>
  </si>
  <si>
    <t>ic1742</t>
  </si>
  <si>
    <t>九スポ</t>
  </si>
  <si>
    <t>ic1743</t>
  </si>
  <si>
    <t>ic1744</t>
  </si>
  <si>
    <t>記事枠</t>
  </si>
  <si>
    <t>6月28日(日)</t>
  </si>
  <si>
    <t>ic1745</t>
  </si>
  <si>
    <t>新聞 TOTAL</t>
  </si>
  <si>
    <t>●雑誌 広告</t>
  </si>
  <si>
    <t>za165</t>
  </si>
  <si>
    <t>ぶんか社</t>
  </si>
  <si>
    <t>黄色黒版（ソフトver）</t>
  </si>
  <si>
    <t>出会いの場である〇〇に危機</t>
  </si>
  <si>
    <t>EXMAX!</t>
  </si>
  <si>
    <t>表4</t>
  </si>
  <si>
    <t>6月26日(金)</t>
  </si>
  <si>
    <t>za166</t>
  </si>
  <si>
    <t>ad638</t>
  </si>
  <si>
    <t>コアマガジン</t>
  </si>
  <si>
    <t>2P_対談風原稿_ヘスティア</t>
  </si>
  <si>
    <t>実話BUNKA超タブー</t>
  </si>
  <si>
    <t>1C2P</t>
  </si>
  <si>
    <t>6月02日(火)</t>
  </si>
  <si>
    <t>ad639</t>
  </si>
  <si>
    <t>ad632</t>
  </si>
  <si>
    <t>大洋図書</t>
  </si>
  <si>
    <t>5P元祖</t>
  </si>
  <si>
    <t>実話ナックルズ ウルトラ</t>
  </si>
  <si>
    <t>1C5P</t>
  </si>
  <si>
    <t>6月15日(月)</t>
  </si>
  <si>
    <t>ad633</t>
  </si>
  <si>
    <t>ad634</t>
  </si>
  <si>
    <t>金のEX NEXTデラックス</t>
  </si>
  <si>
    <t>4C2P</t>
  </si>
  <si>
    <t>ad635</t>
  </si>
  <si>
    <t>ad636</t>
  </si>
  <si>
    <t>1P記事_求む！中高年男性版_ヘスティア</t>
  </si>
  <si>
    <t>臨時増刊ラヴァーズ</t>
  </si>
  <si>
    <t>6月22日(月)</t>
  </si>
  <si>
    <t>ad637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</si>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</sst>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41</v>
      </c>
      <c r="D6" s="180">
        <v>3678000</v>
      </c>
      <c r="E6" s="79">
        <v>2118</v>
      </c>
      <c r="F6" s="79">
        <v>740</v>
      </c>
      <c r="G6" s="79">
        <v>2619</v>
      </c>
      <c r="H6" s="89">
        <v>390</v>
      </c>
      <c r="I6" s="90">
        <v>2</v>
      </c>
      <c r="J6" s="143">
        <f>H6+I6</f>
        <v>392</v>
      </c>
      <c r="K6" s="80">
        <f>IFERROR(J6/G6,"-")</f>
        <v>0.14967544864452</v>
      </c>
      <c r="L6" s="79">
        <v>36</v>
      </c>
      <c r="M6" s="79">
        <v>93</v>
      </c>
      <c r="N6" s="80">
        <f>IFERROR(L6/J6,"-")</f>
        <v>0.091836734693878</v>
      </c>
      <c r="O6" s="81">
        <f>IFERROR(D6/J6,"-")</f>
        <v>9382.6530612245</v>
      </c>
      <c r="P6" s="82">
        <v>78</v>
      </c>
      <c r="Q6" s="80">
        <f>IFERROR(P6/J6,"-")</f>
        <v>0.19897959183673</v>
      </c>
      <c r="R6" s="185">
        <v>5657039</v>
      </c>
      <c r="S6" s="186">
        <f>IFERROR(R6/J6,"-")</f>
        <v>14431.221938776</v>
      </c>
      <c r="T6" s="186">
        <f>IFERROR(R6/P6,"-")</f>
        <v>72526.141025641</v>
      </c>
      <c r="U6" s="180">
        <f>IFERROR(R6-D6,"-")</f>
        <v>1979039</v>
      </c>
      <c r="V6" s="83">
        <f>R6/D6</f>
        <v>1.5380747688961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450000</v>
      </c>
      <c r="E7" s="79">
        <v>596</v>
      </c>
      <c r="F7" s="79">
        <v>278</v>
      </c>
      <c r="G7" s="79">
        <v>467</v>
      </c>
      <c r="H7" s="89">
        <v>141</v>
      </c>
      <c r="I7" s="90">
        <v>1</v>
      </c>
      <c r="J7" s="143">
        <f>H7+I7</f>
        <v>142</v>
      </c>
      <c r="K7" s="80">
        <f>IFERROR(J7/G7,"-")</f>
        <v>0.30406852248394</v>
      </c>
      <c r="L7" s="79">
        <v>15</v>
      </c>
      <c r="M7" s="79">
        <v>24</v>
      </c>
      <c r="N7" s="80">
        <f>IFERROR(L7/J7,"-")</f>
        <v>0.1056338028169</v>
      </c>
      <c r="O7" s="81">
        <f>IFERROR(D7/J7,"-")</f>
        <v>3169.014084507</v>
      </c>
      <c r="P7" s="82">
        <v>21</v>
      </c>
      <c r="Q7" s="80">
        <f>IFERROR(P7/J7,"-")</f>
        <v>0.14788732394366</v>
      </c>
      <c r="R7" s="185">
        <v>1171000</v>
      </c>
      <c r="S7" s="186">
        <f>IFERROR(R7/J7,"-")</f>
        <v>8246.4788732394</v>
      </c>
      <c r="T7" s="186">
        <f>IFERROR(R7/P7,"-")</f>
        <v>55761.904761905</v>
      </c>
      <c r="U7" s="180">
        <f>IFERROR(R7-D7,"-")</f>
        <v>721000</v>
      </c>
      <c r="V7" s="83">
        <f>R7/D7</f>
        <v>2.6022222222222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4128000</v>
      </c>
      <c r="E10" s="41">
        <f>SUM(E6:E8)</f>
        <v>2714</v>
      </c>
      <c r="F10" s="41">
        <f>SUM(F6:F8)</f>
        <v>1018</v>
      </c>
      <c r="G10" s="41">
        <f>SUM(G6:G8)</f>
        <v>3086</v>
      </c>
      <c r="H10" s="41">
        <f>SUM(H6:H8)</f>
        <v>531</v>
      </c>
      <c r="I10" s="41">
        <f>SUM(I6:I8)</f>
        <v>3</v>
      </c>
      <c r="J10" s="41">
        <f>SUM(J6:J8)</f>
        <v>534</v>
      </c>
      <c r="K10" s="42">
        <f>IFERROR(J10/G10,"-")</f>
        <v>0.17303953337654</v>
      </c>
      <c r="L10" s="76">
        <f>SUM(L6:L8)</f>
        <v>51</v>
      </c>
      <c r="M10" s="76">
        <f>SUM(M6:M8)</f>
        <v>117</v>
      </c>
      <c r="N10" s="42">
        <f>IFERROR(L10/J10,"-")</f>
        <v>0.095505617977528</v>
      </c>
      <c r="O10" s="43">
        <f>IFERROR(D10/J10,"-")</f>
        <v>7730.3370786517</v>
      </c>
      <c r="P10" s="44">
        <f>SUM(P6:P8)</f>
        <v>99</v>
      </c>
      <c r="Q10" s="42">
        <f>IFERROR(P10/J10,"-")</f>
        <v>0.18539325842697</v>
      </c>
      <c r="R10" s="183">
        <f>SUM(R6:R8)</f>
        <v>6828039</v>
      </c>
      <c r="S10" s="183">
        <f>IFERROR(R10/J10,"-")</f>
        <v>12786.58988764</v>
      </c>
      <c r="T10" s="183">
        <f>IFERROR(P10/P10,"-")</f>
        <v>1</v>
      </c>
      <c r="U10" s="183">
        <f>SUM(U6:U8)</f>
        <v>2700039</v>
      </c>
      <c r="V10" s="45">
        <f>IFERROR(R10/D10,"-")</f>
        <v>1.6540792151163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2.202380952381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840000</v>
      </c>
      <c r="K6" s="79">
        <v>52</v>
      </c>
      <c r="L6" s="79">
        <v>0</v>
      </c>
      <c r="M6" s="79">
        <v>205</v>
      </c>
      <c r="N6" s="89">
        <v>25</v>
      </c>
      <c r="O6" s="90">
        <v>0</v>
      </c>
      <c r="P6" s="91">
        <f>N6+O6</f>
        <v>25</v>
      </c>
      <c r="Q6" s="80">
        <f>IFERROR(P6/M6,"-")</f>
        <v>0.1219512195122</v>
      </c>
      <c r="R6" s="79">
        <v>1</v>
      </c>
      <c r="S6" s="79">
        <v>12</v>
      </c>
      <c r="T6" s="80">
        <f>IFERROR(R6/(P6),"-")</f>
        <v>0.04</v>
      </c>
      <c r="U6" s="186">
        <f>IFERROR(J6/SUM(N6:O10),"-")</f>
        <v>9333.3333333333</v>
      </c>
      <c r="V6" s="82">
        <v>3</v>
      </c>
      <c r="W6" s="80">
        <f>IF(P6=0,"-",V6/P6)</f>
        <v>0.12</v>
      </c>
      <c r="X6" s="185">
        <v>150000</v>
      </c>
      <c r="Y6" s="186">
        <f>IFERROR(X6/P6,"-")</f>
        <v>6000</v>
      </c>
      <c r="Z6" s="186">
        <f>IFERROR(X6/V6,"-")</f>
        <v>50000</v>
      </c>
      <c r="AA6" s="180">
        <f>SUM(X6:X10)-SUM(J6:J10)</f>
        <v>1010000</v>
      </c>
      <c r="AB6" s="83">
        <f>SUM(X6:X10)/SUM(J6:J10)</f>
        <v>2.202380952381</v>
      </c>
      <c r="AC6" s="77"/>
      <c r="AD6" s="92">
        <v>1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0.12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0.32</v>
      </c>
      <c r="BG6" s="110">
        <v>2</v>
      </c>
      <c r="BH6" s="112">
        <f>IFERROR(BG6/BE6,"-")</f>
        <v>0.25</v>
      </c>
      <c r="BI6" s="113">
        <v>144000</v>
      </c>
      <c r="BJ6" s="114">
        <f>IFERROR(BI6/BE6,"-")</f>
        <v>18000</v>
      </c>
      <c r="BK6" s="115"/>
      <c r="BL6" s="115">
        <v>1</v>
      </c>
      <c r="BM6" s="115">
        <v>1</v>
      </c>
      <c r="BN6" s="117">
        <v>9</v>
      </c>
      <c r="BO6" s="118">
        <f>IF(P6=0,"",IF(BN6=0,"",(BN6/P6)))</f>
        <v>0.36</v>
      </c>
      <c r="BP6" s="119">
        <v>1</v>
      </c>
      <c r="BQ6" s="120">
        <f>IFERROR(BP6/BN6,"-")</f>
        <v>0.11111111111111</v>
      </c>
      <c r="BR6" s="121">
        <v>6000</v>
      </c>
      <c r="BS6" s="122">
        <f>IFERROR(BR6/BN6,"-")</f>
        <v>666.66666666667</v>
      </c>
      <c r="BT6" s="123"/>
      <c r="BU6" s="123">
        <v>1</v>
      </c>
      <c r="BV6" s="123"/>
      <c r="BW6" s="124">
        <v>3</v>
      </c>
      <c r="BX6" s="125">
        <f>IF(P6=0,"",IF(BW6=0,"",(BW6/P6)))</f>
        <v>0.12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150000</v>
      </c>
      <c r="CQ6" s="139">
        <v>134000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1" t="s">
        <v>70</v>
      </c>
      <c r="J7" s="180"/>
      <c r="K7" s="79">
        <v>35</v>
      </c>
      <c r="L7" s="79">
        <v>0</v>
      </c>
      <c r="M7" s="79">
        <v>162</v>
      </c>
      <c r="N7" s="89">
        <v>16</v>
      </c>
      <c r="O7" s="90">
        <v>0</v>
      </c>
      <c r="P7" s="91">
        <f>N7+O7</f>
        <v>16</v>
      </c>
      <c r="Q7" s="80">
        <f>IFERROR(P7/M7,"-")</f>
        <v>0.098765432098765</v>
      </c>
      <c r="R7" s="79">
        <v>1</v>
      </c>
      <c r="S7" s="79">
        <v>4</v>
      </c>
      <c r="T7" s="80">
        <f>IFERROR(R7/(P7),"-")</f>
        <v>0.0625</v>
      </c>
      <c r="U7" s="186"/>
      <c r="V7" s="82">
        <v>2</v>
      </c>
      <c r="W7" s="80">
        <f>IF(P7=0,"-",V7/P7)</f>
        <v>0.125</v>
      </c>
      <c r="X7" s="185">
        <v>104000</v>
      </c>
      <c r="Y7" s="186">
        <f>IFERROR(X7/P7,"-")</f>
        <v>6500</v>
      </c>
      <c r="Z7" s="186">
        <f>IFERROR(X7/V7,"-")</f>
        <v>52000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0.375</v>
      </c>
      <c r="BP7" s="119">
        <v>1</v>
      </c>
      <c r="BQ7" s="120">
        <f>IFERROR(BP7/BN7,"-")</f>
        <v>0.16666666666667</v>
      </c>
      <c r="BR7" s="121">
        <v>9000</v>
      </c>
      <c r="BS7" s="122">
        <f>IFERROR(BR7/BN7,"-")</f>
        <v>1500</v>
      </c>
      <c r="BT7" s="123"/>
      <c r="BU7" s="123"/>
      <c r="BV7" s="123">
        <v>1</v>
      </c>
      <c r="BW7" s="124">
        <v>4</v>
      </c>
      <c r="BX7" s="125">
        <f>IF(P7=0,"",IF(BW7=0,"",(BW7/P7)))</f>
        <v>0.25</v>
      </c>
      <c r="BY7" s="126">
        <v>2</v>
      </c>
      <c r="BZ7" s="127">
        <f>IFERROR(BY7/BW7,"-")</f>
        <v>0.5</v>
      </c>
      <c r="CA7" s="128">
        <v>121450</v>
      </c>
      <c r="CB7" s="129">
        <f>IFERROR(CA7/BW7,"-")</f>
        <v>30362.5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104000</v>
      </c>
      <c r="CQ7" s="139">
        <v>75000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62</v>
      </c>
      <c r="E8" s="189" t="s">
        <v>63</v>
      </c>
      <c r="F8" s="189" t="s">
        <v>64</v>
      </c>
      <c r="G8" s="88" t="s">
        <v>72</v>
      </c>
      <c r="H8" s="88" t="s">
        <v>66</v>
      </c>
      <c r="I8" s="191" t="s">
        <v>70</v>
      </c>
      <c r="J8" s="180"/>
      <c r="K8" s="79">
        <v>12</v>
      </c>
      <c r="L8" s="79">
        <v>0</v>
      </c>
      <c r="M8" s="79">
        <v>42</v>
      </c>
      <c r="N8" s="89">
        <v>7</v>
      </c>
      <c r="O8" s="90">
        <v>0</v>
      </c>
      <c r="P8" s="91">
        <f>N8+O8</f>
        <v>7</v>
      </c>
      <c r="Q8" s="80">
        <f>IFERROR(P8/M8,"-")</f>
        <v>0.16666666666667</v>
      </c>
      <c r="R8" s="79">
        <v>1</v>
      </c>
      <c r="S8" s="79">
        <v>2</v>
      </c>
      <c r="T8" s="80">
        <f>IFERROR(R8/(P8),"-")</f>
        <v>0.14285714285714</v>
      </c>
      <c r="U8" s="186"/>
      <c r="V8" s="82">
        <v>3</v>
      </c>
      <c r="W8" s="80">
        <f>IF(P8=0,"-",V8/P8)</f>
        <v>0.42857142857143</v>
      </c>
      <c r="X8" s="185">
        <v>112000</v>
      </c>
      <c r="Y8" s="186">
        <f>IFERROR(X8/P8,"-")</f>
        <v>16000</v>
      </c>
      <c r="Z8" s="186">
        <f>IFERROR(X8/V8,"-")</f>
        <v>37333.333333333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>
        <v>2</v>
      </c>
      <c r="BQ8" s="120">
        <f>IFERROR(BP8/BN8,"-")</f>
        <v>0.66666666666667</v>
      </c>
      <c r="BR8" s="121">
        <v>13000</v>
      </c>
      <c r="BS8" s="122">
        <f>IFERROR(BR8/BN8,"-")</f>
        <v>4333.3333333333</v>
      </c>
      <c r="BT8" s="123">
        <v>2</v>
      </c>
      <c r="BU8" s="123"/>
      <c r="BV8" s="123"/>
      <c r="BW8" s="124">
        <v>2</v>
      </c>
      <c r="BX8" s="125">
        <f>IF(P8=0,"",IF(BW8=0,"",(BW8/P8)))</f>
        <v>0.28571428571429</v>
      </c>
      <c r="BY8" s="126">
        <v>1</v>
      </c>
      <c r="BZ8" s="127">
        <f>IFERROR(BY8/BW8,"-")</f>
        <v>0.5</v>
      </c>
      <c r="CA8" s="128">
        <v>99000</v>
      </c>
      <c r="CB8" s="129">
        <f>IFERROR(CA8/BW8,"-")</f>
        <v>49500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112000</v>
      </c>
      <c r="CQ8" s="139">
        <v>99000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62</v>
      </c>
      <c r="E9" s="189" t="s">
        <v>63</v>
      </c>
      <c r="F9" s="189" t="s">
        <v>64</v>
      </c>
      <c r="G9" s="88" t="s">
        <v>74</v>
      </c>
      <c r="H9" s="88" t="s">
        <v>66</v>
      </c>
      <c r="I9" s="191" t="s">
        <v>70</v>
      </c>
      <c r="J9" s="180"/>
      <c r="K9" s="79">
        <v>7</v>
      </c>
      <c r="L9" s="79">
        <v>0</v>
      </c>
      <c r="M9" s="79">
        <v>27</v>
      </c>
      <c r="N9" s="89">
        <v>3</v>
      </c>
      <c r="O9" s="90">
        <v>0</v>
      </c>
      <c r="P9" s="91">
        <f>N9+O9</f>
        <v>3</v>
      </c>
      <c r="Q9" s="80">
        <f>IFERROR(P9/M9,"-")</f>
        <v>0.11111111111111</v>
      </c>
      <c r="R9" s="79">
        <v>0</v>
      </c>
      <c r="S9" s="79">
        <v>3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6000</v>
      </c>
      <c r="Y9" s="186">
        <f>IFERROR(X9/P9,"-")</f>
        <v>2000</v>
      </c>
      <c r="Z9" s="186">
        <f>IFERROR(X9/V9,"-")</f>
        <v>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>
        <v>1</v>
      </c>
      <c r="BZ9" s="127">
        <f>IFERROR(BY9/BW9,"-")</f>
        <v>1</v>
      </c>
      <c r="CA9" s="128">
        <v>6000</v>
      </c>
      <c r="CB9" s="129">
        <f>IFERROR(CA9/BW9,"-")</f>
        <v>6000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6000</v>
      </c>
      <c r="CQ9" s="139">
        <v>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157</v>
      </c>
      <c r="L10" s="79">
        <v>116</v>
      </c>
      <c r="M10" s="79">
        <v>115</v>
      </c>
      <c r="N10" s="89">
        <v>39</v>
      </c>
      <c r="O10" s="90">
        <v>0</v>
      </c>
      <c r="P10" s="91">
        <f>N10+O10</f>
        <v>39</v>
      </c>
      <c r="Q10" s="80">
        <f>IFERROR(P10/M10,"-")</f>
        <v>0.33913043478261</v>
      </c>
      <c r="R10" s="79">
        <v>5</v>
      </c>
      <c r="S10" s="79">
        <v>5</v>
      </c>
      <c r="T10" s="80">
        <f>IFERROR(R10/(P10),"-")</f>
        <v>0.12820512820513</v>
      </c>
      <c r="U10" s="186"/>
      <c r="V10" s="82">
        <v>12</v>
      </c>
      <c r="W10" s="80">
        <f>IF(P10=0,"-",V10/P10)</f>
        <v>0.30769230769231</v>
      </c>
      <c r="X10" s="185">
        <v>1478000</v>
      </c>
      <c r="Y10" s="186">
        <f>IFERROR(X10/P10,"-")</f>
        <v>37897.435897436</v>
      </c>
      <c r="Z10" s="186">
        <f>IFERROR(X10/V10,"-")</f>
        <v>123166.66666667</v>
      </c>
      <c r="AA10" s="180"/>
      <c r="AB10" s="83"/>
      <c r="AC10" s="77"/>
      <c r="AD10" s="92">
        <v>2</v>
      </c>
      <c r="AE10" s="93">
        <f>IF(P10=0,"",IF(AD10=0,"",(AD10/P10)))</f>
        <v>0.051282051282051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7</v>
      </c>
      <c r="BF10" s="111">
        <f>IF(P10=0,"",IF(BE10=0,"",(BE10/P10)))</f>
        <v>0.17948717948718</v>
      </c>
      <c r="BG10" s="110">
        <v>1</v>
      </c>
      <c r="BH10" s="112">
        <f>IFERROR(BG10/BE10,"-")</f>
        <v>0.14285714285714</v>
      </c>
      <c r="BI10" s="113">
        <v>3000</v>
      </c>
      <c r="BJ10" s="114">
        <f>IFERROR(BI10/BE10,"-")</f>
        <v>428.57142857143</v>
      </c>
      <c r="BK10" s="115">
        <v>1</v>
      </c>
      <c r="BL10" s="115"/>
      <c r="BM10" s="115"/>
      <c r="BN10" s="117">
        <v>17</v>
      </c>
      <c r="BO10" s="118">
        <f>IF(P10=0,"",IF(BN10=0,"",(BN10/P10)))</f>
        <v>0.43589743589744</v>
      </c>
      <c r="BP10" s="119">
        <v>6</v>
      </c>
      <c r="BQ10" s="120">
        <f>IFERROR(BP10/BN10,"-")</f>
        <v>0.35294117647059</v>
      </c>
      <c r="BR10" s="121">
        <v>212000</v>
      </c>
      <c r="BS10" s="122">
        <f>IFERROR(BR10/BN10,"-")</f>
        <v>12470.588235294</v>
      </c>
      <c r="BT10" s="123">
        <v>2</v>
      </c>
      <c r="BU10" s="123"/>
      <c r="BV10" s="123">
        <v>4</v>
      </c>
      <c r="BW10" s="124">
        <v>11</v>
      </c>
      <c r="BX10" s="125">
        <f>IF(P10=0,"",IF(BW10=0,"",(BW10/P10)))</f>
        <v>0.28205128205128</v>
      </c>
      <c r="BY10" s="126">
        <v>6</v>
      </c>
      <c r="BZ10" s="127">
        <f>IFERROR(BY10/BW10,"-")</f>
        <v>0.54545454545455</v>
      </c>
      <c r="CA10" s="128">
        <v>295000</v>
      </c>
      <c r="CB10" s="129">
        <f>IFERROR(CA10/BW10,"-")</f>
        <v>26818.181818182</v>
      </c>
      <c r="CC10" s="130"/>
      <c r="CD10" s="130">
        <v>2</v>
      </c>
      <c r="CE10" s="130">
        <v>4</v>
      </c>
      <c r="CF10" s="131">
        <v>2</v>
      </c>
      <c r="CG10" s="132">
        <f>IF(P10=0,"",IF(CF10=0,"",(CF10/P10)))</f>
        <v>0.051282051282051</v>
      </c>
      <c r="CH10" s="133">
        <v>1</v>
      </c>
      <c r="CI10" s="134">
        <f>IFERROR(CH10/CF10,"-")</f>
        <v>0.5</v>
      </c>
      <c r="CJ10" s="135">
        <v>1040000</v>
      </c>
      <c r="CK10" s="136">
        <f>IFERROR(CJ10/CF10,"-")</f>
        <v>520000</v>
      </c>
      <c r="CL10" s="137"/>
      <c r="CM10" s="137"/>
      <c r="CN10" s="137">
        <v>1</v>
      </c>
      <c r="CO10" s="138">
        <v>12</v>
      </c>
      <c r="CP10" s="139">
        <v>1478000</v>
      </c>
      <c r="CQ10" s="139">
        <v>1040000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0.48689912280702</v>
      </c>
      <c r="B11" s="189" t="s">
        <v>79</v>
      </c>
      <c r="C11" s="189"/>
      <c r="D11" s="189" t="s">
        <v>80</v>
      </c>
      <c r="E11" s="189" t="s">
        <v>63</v>
      </c>
      <c r="F11" s="189" t="s">
        <v>64</v>
      </c>
      <c r="G11" s="88" t="s">
        <v>81</v>
      </c>
      <c r="H11" s="88" t="s">
        <v>66</v>
      </c>
      <c r="I11" s="191" t="s">
        <v>70</v>
      </c>
      <c r="J11" s="180">
        <v>684000</v>
      </c>
      <c r="K11" s="79">
        <v>20</v>
      </c>
      <c r="L11" s="79">
        <v>0</v>
      </c>
      <c r="M11" s="79">
        <v>87</v>
      </c>
      <c r="N11" s="89">
        <v>8</v>
      </c>
      <c r="O11" s="90">
        <v>0</v>
      </c>
      <c r="P11" s="91">
        <f>N11+O11</f>
        <v>8</v>
      </c>
      <c r="Q11" s="80">
        <f>IFERROR(P11/M11,"-")</f>
        <v>0.091954022988506</v>
      </c>
      <c r="R11" s="79">
        <v>0</v>
      </c>
      <c r="S11" s="79">
        <v>1</v>
      </c>
      <c r="T11" s="80">
        <f>IFERROR(R11/(P11),"-")</f>
        <v>0</v>
      </c>
      <c r="U11" s="186">
        <f>IFERROR(J11/SUM(N11:O16),"-")</f>
        <v>12000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-350961</v>
      </c>
      <c r="AB11" s="83">
        <f>SUM(X11:X16)/SUM(J11:J16)</f>
        <v>0.48689912280702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0.375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0.375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80</v>
      </c>
      <c r="E12" s="189" t="s">
        <v>63</v>
      </c>
      <c r="F12" s="189" t="s">
        <v>77</v>
      </c>
      <c r="G12" s="88"/>
      <c r="H12" s="88"/>
      <c r="I12" s="88"/>
      <c r="J12" s="180"/>
      <c r="K12" s="79">
        <v>97</v>
      </c>
      <c r="L12" s="79">
        <v>37</v>
      </c>
      <c r="M12" s="79">
        <v>33</v>
      </c>
      <c r="N12" s="89">
        <v>10</v>
      </c>
      <c r="O12" s="90">
        <v>0</v>
      </c>
      <c r="P12" s="91">
        <f>N12+O12</f>
        <v>10</v>
      </c>
      <c r="Q12" s="80">
        <f>IFERROR(P12/M12,"-")</f>
        <v>0.3030303030303</v>
      </c>
      <c r="R12" s="79">
        <v>1</v>
      </c>
      <c r="S12" s="79">
        <v>0</v>
      </c>
      <c r="T12" s="80">
        <f>IFERROR(R12/(P12),"-")</f>
        <v>0.1</v>
      </c>
      <c r="U12" s="186"/>
      <c r="V12" s="82">
        <v>1</v>
      </c>
      <c r="W12" s="80">
        <f>IF(P12=0,"-",V12/P12)</f>
        <v>0.1</v>
      </c>
      <c r="X12" s="185">
        <v>70000</v>
      </c>
      <c r="Y12" s="186">
        <f>IFERROR(X12/P12,"-")</f>
        <v>7000</v>
      </c>
      <c r="Z12" s="186">
        <f>IFERROR(X12/V12,"-")</f>
        <v>70000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0.3</v>
      </c>
      <c r="BG12" s="110">
        <v>1</v>
      </c>
      <c r="BH12" s="112">
        <f>IFERROR(BG12/BE12,"-")</f>
        <v>0.33333333333333</v>
      </c>
      <c r="BI12" s="113">
        <v>6000</v>
      </c>
      <c r="BJ12" s="114">
        <f>IFERROR(BI12/BE12,"-")</f>
        <v>2000</v>
      </c>
      <c r="BK12" s="115"/>
      <c r="BL12" s="115">
        <v>1</v>
      </c>
      <c r="BM12" s="115"/>
      <c r="BN12" s="117">
        <v>5</v>
      </c>
      <c r="BO12" s="118">
        <f>IF(P12=0,"",IF(BN12=0,"",(BN12/P12)))</f>
        <v>0.5</v>
      </c>
      <c r="BP12" s="119">
        <v>2</v>
      </c>
      <c r="BQ12" s="120">
        <f>IFERROR(BP12/BN12,"-")</f>
        <v>0.4</v>
      </c>
      <c r="BR12" s="121">
        <v>72000</v>
      </c>
      <c r="BS12" s="122">
        <f>IFERROR(BR12/BN12,"-")</f>
        <v>14400</v>
      </c>
      <c r="BT12" s="123"/>
      <c r="BU12" s="123">
        <v>1</v>
      </c>
      <c r="BV12" s="123">
        <v>1</v>
      </c>
      <c r="BW12" s="124">
        <v>2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70000</v>
      </c>
      <c r="CQ12" s="139">
        <v>64000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80</v>
      </c>
      <c r="E13" s="189" t="s">
        <v>63</v>
      </c>
      <c r="F13" s="189" t="s">
        <v>64</v>
      </c>
      <c r="G13" s="88" t="s">
        <v>84</v>
      </c>
      <c r="H13" s="88" t="s">
        <v>85</v>
      </c>
      <c r="I13" s="190" t="s">
        <v>67</v>
      </c>
      <c r="J13" s="180"/>
      <c r="K13" s="79">
        <v>35</v>
      </c>
      <c r="L13" s="79">
        <v>0</v>
      </c>
      <c r="M13" s="79">
        <v>97</v>
      </c>
      <c r="N13" s="89">
        <v>15</v>
      </c>
      <c r="O13" s="90">
        <v>0</v>
      </c>
      <c r="P13" s="91">
        <f>N13+O13</f>
        <v>15</v>
      </c>
      <c r="Q13" s="80">
        <f>IFERROR(P13/M13,"-")</f>
        <v>0.15463917525773</v>
      </c>
      <c r="R13" s="79">
        <v>2</v>
      </c>
      <c r="S13" s="79">
        <v>4</v>
      </c>
      <c r="T13" s="80">
        <f>IFERROR(R13/(P13),"-")</f>
        <v>0.13333333333333</v>
      </c>
      <c r="U13" s="186"/>
      <c r="V13" s="82">
        <v>2</v>
      </c>
      <c r="W13" s="80">
        <f>IF(P13=0,"-",V13/P13)</f>
        <v>0.13333333333333</v>
      </c>
      <c r="X13" s="185">
        <v>91000</v>
      </c>
      <c r="Y13" s="186">
        <f>IFERROR(X13/P13,"-")</f>
        <v>6066.6666666667</v>
      </c>
      <c r="Z13" s="186">
        <f>IFERROR(X13/V13,"-")</f>
        <v>45500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0.066666666666667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0.13333333333333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0.26666666666667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5</v>
      </c>
      <c r="BX13" s="125">
        <f>IF(P13=0,"",IF(BW13=0,"",(BW13/P13)))</f>
        <v>0.33333333333333</v>
      </c>
      <c r="BY13" s="126">
        <v>2</v>
      </c>
      <c r="BZ13" s="127">
        <f>IFERROR(BY13/BW13,"-")</f>
        <v>0.4</v>
      </c>
      <c r="CA13" s="128">
        <v>91000</v>
      </c>
      <c r="CB13" s="129">
        <f>IFERROR(CA13/BW13,"-")</f>
        <v>18200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91000</v>
      </c>
      <c r="CQ13" s="139">
        <v>71000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86</v>
      </c>
      <c r="C14" s="189"/>
      <c r="D14" s="189" t="s">
        <v>80</v>
      </c>
      <c r="E14" s="189" t="s">
        <v>63</v>
      </c>
      <c r="F14" s="189" t="s">
        <v>77</v>
      </c>
      <c r="G14" s="88"/>
      <c r="H14" s="88"/>
      <c r="I14" s="88"/>
      <c r="J14" s="180"/>
      <c r="K14" s="79">
        <v>49</v>
      </c>
      <c r="L14" s="79">
        <v>38</v>
      </c>
      <c r="M14" s="79">
        <v>16</v>
      </c>
      <c r="N14" s="89">
        <v>12</v>
      </c>
      <c r="O14" s="90">
        <v>0</v>
      </c>
      <c r="P14" s="91">
        <f>N14+O14</f>
        <v>12</v>
      </c>
      <c r="Q14" s="80">
        <f>IFERROR(P14/M14,"-")</f>
        <v>0.75</v>
      </c>
      <c r="R14" s="79">
        <v>3</v>
      </c>
      <c r="S14" s="79">
        <v>2</v>
      </c>
      <c r="T14" s="80">
        <f>IFERROR(R14/(P14),"-")</f>
        <v>0.25</v>
      </c>
      <c r="U14" s="186"/>
      <c r="V14" s="82">
        <v>4</v>
      </c>
      <c r="W14" s="80">
        <f>IF(P14=0,"-",V14/P14)</f>
        <v>0.33333333333333</v>
      </c>
      <c r="X14" s="185">
        <v>110000</v>
      </c>
      <c r="Y14" s="186">
        <f>IFERROR(X14/P14,"-")</f>
        <v>9166.6666666667</v>
      </c>
      <c r="Z14" s="186">
        <f>IFERROR(X14/V14,"-")</f>
        <v>27500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0.083333333333333</v>
      </c>
      <c r="BG14" s="110">
        <v>1</v>
      </c>
      <c r="BH14" s="112">
        <f>IFERROR(BG14/BE14,"-")</f>
        <v>1</v>
      </c>
      <c r="BI14" s="113">
        <v>3000</v>
      </c>
      <c r="BJ14" s="114">
        <f>IFERROR(BI14/BE14,"-")</f>
        <v>3000</v>
      </c>
      <c r="BK14" s="115">
        <v>1</v>
      </c>
      <c r="BL14" s="115"/>
      <c r="BM14" s="115"/>
      <c r="BN14" s="117">
        <v>5</v>
      </c>
      <c r="BO14" s="118">
        <f>IF(P14=0,"",IF(BN14=0,"",(BN14/P14)))</f>
        <v>0.41666666666667</v>
      </c>
      <c r="BP14" s="119">
        <v>2</v>
      </c>
      <c r="BQ14" s="120">
        <f>IFERROR(BP14/BN14,"-")</f>
        <v>0.4</v>
      </c>
      <c r="BR14" s="121">
        <v>99000</v>
      </c>
      <c r="BS14" s="122">
        <f>IFERROR(BR14/BN14,"-")</f>
        <v>19800</v>
      </c>
      <c r="BT14" s="123"/>
      <c r="BU14" s="123"/>
      <c r="BV14" s="123">
        <v>2</v>
      </c>
      <c r="BW14" s="124">
        <v>2</v>
      </c>
      <c r="BX14" s="125">
        <f>IF(P14=0,"",IF(BW14=0,"",(BW14/P14)))</f>
        <v>0.16666666666667</v>
      </c>
      <c r="BY14" s="126">
        <v>1</v>
      </c>
      <c r="BZ14" s="127">
        <f>IFERROR(BY14/BW14,"-")</f>
        <v>0.5</v>
      </c>
      <c r="CA14" s="128">
        <v>5000</v>
      </c>
      <c r="CB14" s="129">
        <f>IFERROR(CA14/BW14,"-")</f>
        <v>2500</v>
      </c>
      <c r="CC14" s="130">
        <v>1</v>
      </c>
      <c r="CD14" s="130"/>
      <c r="CE14" s="130"/>
      <c r="CF14" s="131">
        <v>4</v>
      </c>
      <c r="CG14" s="132">
        <f>IF(P14=0,"",IF(CF14=0,"",(CF14/P14)))</f>
        <v>0.33333333333333</v>
      </c>
      <c r="CH14" s="133">
        <v>2</v>
      </c>
      <c r="CI14" s="134">
        <f>IFERROR(CH14/CF14,"-")</f>
        <v>0.5</v>
      </c>
      <c r="CJ14" s="135">
        <v>6000</v>
      </c>
      <c r="CK14" s="136">
        <f>IFERROR(CJ14/CF14,"-")</f>
        <v>1500</v>
      </c>
      <c r="CL14" s="137">
        <v>2</v>
      </c>
      <c r="CM14" s="137"/>
      <c r="CN14" s="137"/>
      <c r="CO14" s="138">
        <v>4</v>
      </c>
      <c r="CP14" s="139">
        <v>110000</v>
      </c>
      <c r="CQ14" s="139">
        <v>88000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88</v>
      </c>
      <c r="E15" s="189" t="s">
        <v>89</v>
      </c>
      <c r="F15" s="189" t="s">
        <v>64</v>
      </c>
      <c r="G15" s="88" t="s">
        <v>84</v>
      </c>
      <c r="H15" s="88" t="s">
        <v>85</v>
      </c>
      <c r="I15" s="191" t="s">
        <v>90</v>
      </c>
      <c r="J15" s="180"/>
      <c r="K15" s="79">
        <v>15</v>
      </c>
      <c r="L15" s="79">
        <v>0</v>
      </c>
      <c r="M15" s="79">
        <v>48</v>
      </c>
      <c r="N15" s="89">
        <v>6</v>
      </c>
      <c r="O15" s="90">
        <v>0</v>
      </c>
      <c r="P15" s="91">
        <f>N15+O15</f>
        <v>6</v>
      </c>
      <c r="Q15" s="80">
        <f>IFERROR(P15/M15,"-")</f>
        <v>0.125</v>
      </c>
      <c r="R15" s="79">
        <v>1</v>
      </c>
      <c r="S15" s="79">
        <v>1</v>
      </c>
      <c r="T15" s="80">
        <f>IFERROR(R15/(P15),"-")</f>
        <v>0.16666666666667</v>
      </c>
      <c r="U15" s="186"/>
      <c r="V15" s="82">
        <v>1</v>
      </c>
      <c r="W15" s="80">
        <f>IF(P15=0,"-",V15/P15)</f>
        <v>0.16666666666667</v>
      </c>
      <c r="X15" s="185">
        <v>43039</v>
      </c>
      <c r="Y15" s="186">
        <f>IFERROR(X15/P15,"-")</f>
        <v>7173.1666666667</v>
      </c>
      <c r="Z15" s="186">
        <f>IFERROR(X15/V15,"-")</f>
        <v>43039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>
        <v>2</v>
      </c>
      <c r="BZ15" s="127">
        <f>IFERROR(BY15/BW15,"-")</f>
        <v>1</v>
      </c>
      <c r="CA15" s="128">
        <v>46039</v>
      </c>
      <c r="CB15" s="129">
        <f>IFERROR(CA15/BW15,"-")</f>
        <v>23019.5</v>
      </c>
      <c r="CC15" s="130">
        <v>1</v>
      </c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43039</v>
      </c>
      <c r="CQ15" s="139">
        <v>43039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88</v>
      </c>
      <c r="E16" s="189" t="s">
        <v>89</v>
      </c>
      <c r="F16" s="189" t="s">
        <v>77</v>
      </c>
      <c r="G16" s="88"/>
      <c r="H16" s="88"/>
      <c r="I16" s="88"/>
      <c r="J16" s="180"/>
      <c r="K16" s="79">
        <v>46</v>
      </c>
      <c r="L16" s="79">
        <v>23</v>
      </c>
      <c r="M16" s="79">
        <v>13</v>
      </c>
      <c r="N16" s="89">
        <v>6</v>
      </c>
      <c r="O16" s="90">
        <v>0</v>
      </c>
      <c r="P16" s="91">
        <f>N16+O16</f>
        <v>6</v>
      </c>
      <c r="Q16" s="80">
        <f>IFERROR(P16/M16,"-")</f>
        <v>0.46153846153846</v>
      </c>
      <c r="R16" s="79">
        <v>0</v>
      </c>
      <c r="S16" s="79">
        <v>1</v>
      </c>
      <c r="T16" s="80">
        <f>IFERROR(R16/(P16),"-")</f>
        <v>0</v>
      </c>
      <c r="U16" s="186"/>
      <c r="V16" s="82">
        <v>1</v>
      </c>
      <c r="W16" s="80">
        <f>IF(P16=0,"-",V16/P16)</f>
        <v>0.16666666666667</v>
      </c>
      <c r="X16" s="185">
        <v>19000</v>
      </c>
      <c r="Y16" s="186">
        <f>IFERROR(X16/P16,"-")</f>
        <v>3166.6666666667</v>
      </c>
      <c r="Z16" s="186">
        <f>IFERROR(X16/V16,"-")</f>
        <v>19000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0.33333333333333</v>
      </c>
      <c r="BY16" s="126">
        <v>1</v>
      </c>
      <c r="BZ16" s="127">
        <f>IFERROR(BY16/BW16,"-")</f>
        <v>0.5</v>
      </c>
      <c r="CA16" s="128">
        <v>19000</v>
      </c>
      <c r="CB16" s="129">
        <f>IFERROR(CA16/BW16,"-")</f>
        <v>9500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19000</v>
      </c>
      <c r="CQ16" s="139">
        <v>19000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1.5333333333333</v>
      </c>
      <c r="B17" s="189" t="s">
        <v>92</v>
      </c>
      <c r="C17" s="189"/>
      <c r="D17" s="189" t="s">
        <v>93</v>
      </c>
      <c r="E17" s="189" t="s">
        <v>94</v>
      </c>
      <c r="F17" s="189" t="s">
        <v>64</v>
      </c>
      <c r="G17" s="88" t="s">
        <v>65</v>
      </c>
      <c r="H17" s="88" t="s">
        <v>95</v>
      </c>
      <c r="I17" s="88" t="s">
        <v>96</v>
      </c>
      <c r="J17" s="180">
        <v>480000</v>
      </c>
      <c r="K17" s="79">
        <v>27</v>
      </c>
      <c r="L17" s="79">
        <v>0</v>
      </c>
      <c r="M17" s="79">
        <v>151</v>
      </c>
      <c r="N17" s="89">
        <v>10</v>
      </c>
      <c r="O17" s="90">
        <v>1</v>
      </c>
      <c r="P17" s="91">
        <f>N17+O17</f>
        <v>11</v>
      </c>
      <c r="Q17" s="80">
        <f>IFERROR(P17/M17,"-")</f>
        <v>0.072847682119205</v>
      </c>
      <c r="R17" s="79">
        <v>2</v>
      </c>
      <c r="S17" s="79">
        <v>3</v>
      </c>
      <c r="T17" s="80">
        <f>IFERROR(R17/(P17),"-")</f>
        <v>0.18181818181818</v>
      </c>
      <c r="U17" s="186">
        <f>IFERROR(J17/SUM(N17:O21),"-")</f>
        <v>9411.7647058824</v>
      </c>
      <c r="V17" s="82">
        <v>1</v>
      </c>
      <c r="W17" s="80">
        <f>IF(P17=0,"-",V17/P17)</f>
        <v>0.090909090909091</v>
      </c>
      <c r="X17" s="185">
        <v>3000</v>
      </c>
      <c r="Y17" s="186">
        <f>IFERROR(X17/P17,"-")</f>
        <v>272.72727272727</v>
      </c>
      <c r="Z17" s="186">
        <f>IFERROR(X17/V17,"-")</f>
        <v>3000</v>
      </c>
      <c r="AA17" s="180">
        <f>SUM(X17:X21)-SUM(J17:J21)</f>
        <v>256000</v>
      </c>
      <c r="AB17" s="83">
        <f>SUM(X17:X21)/SUM(J17:J21)</f>
        <v>1.5333333333333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4</v>
      </c>
      <c r="AW17" s="105">
        <f>IF(P17=0,"",IF(AV17=0,"",(AV17/P17)))</f>
        <v>0.36363636363636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0.27272727272727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0.27272727272727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0.090909090909091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98</v>
      </c>
      <c r="E18" s="189" t="s">
        <v>99</v>
      </c>
      <c r="F18" s="189" t="s">
        <v>64</v>
      </c>
      <c r="G18" s="88"/>
      <c r="H18" s="88" t="s">
        <v>95</v>
      </c>
      <c r="I18" s="88"/>
      <c r="J18" s="180"/>
      <c r="K18" s="79">
        <v>17</v>
      </c>
      <c r="L18" s="79">
        <v>0</v>
      </c>
      <c r="M18" s="79">
        <v>72</v>
      </c>
      <c r="N18" s="89">
        <v>5</v>
      </c>
      <c r="O18" s="90">
        <v>0</v>
      </c>
      <c r="P18" s="91">
        <f>N18+O18</f>
        <v>5</v>
      </c>
      <c r="Q18" s="80">
        <f>IFERROR(P18/M18,"-")</f>
        <v>0.069444444444444</v>
      </c>
      <c r="R18" s="79">
        <v>0</v>
      </c>
      <c r="S18" s="79">
        <v>2</v>
      </c>
      <c r="T18" s="80">
        <f>IFERROR(R18/(P18),"-")</f>
        <v>0</v>
      </c>
      <c r="U18" s="186"/>
      <c r="V18" s="82">
        <v>1</v>
      </c>
      <c r="W18" s="80">
        <f>IF(P18=0,"-",V18/P18)</f>
        <v>0.2</v>
      </c>
      <c r="X18" s="185">
        <v>19000</v>
      </c>
      <c r="Y18" s="186">
        <f>IFERROR(X18/P18,"-")</f>
        <v>3800</v>
      </c>
      <c r="Z18" s="186">
        <f>IFERROR(X18/V18,"-")</f>
        <v>19000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0.4</v>
      </c>
      <c r="BG18" s="110">
        <v>1</v>
      </c>
      <c r="BH18" s="112">
        <f>IFERROR(BG18/BE18,"-")</f>
        <v>0.5</v>
      </c>
      <c r="BI18" s="113">
        <v>19000</v>
      </c>
      <c r="BJ18" s="114">
        <f>IFERROR(BI18/BE18,"-")</f>
        <v>9500</v>
      </c>
      <c r="BK18" s="115"/>
      <c r="BL18" s="115"/>
      <c r="BM18" s="115">
        <v>1</v>
      </c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2</v>
      </c>
      <c r="BX18" s="125">
        <f>IF(P18=0,"",IF(BW18=0,"",(BW18/P18)))</f>
        <v>0.4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19000</v>
      </c>
      <c r="CQ18" s="139">
        <v>19000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100</v>
      </c>
      <c r="C19" s="189"/>
      <c r="D19" s="189" t="s">
        <v>101</v>
      </c>
      <c r="E19" s="189" t="s">
        <v>102</v>
      </c>
      <c r="F19" s="189" t="s">
        <v>64</v>
      </c>
      <c r="G19" s="88"/>
      <c r="H19" s="88" t="s">
        <v>95</v>
      </c>
      <c r="I19" s="88"/>
      <c r="J19" s="180"/>
      <c r="K19" s="79">
        <v>32</v>
      </c>
      <c r="L19" s="79">
        <v>0</v>
      </c>
      <c r="M19" s="79">
        <v>157</v>
      </c>
      <c r="N19" s="89">
        <v>11</v>
      </c>
      <c r="O19" s="90">
        <v>0</v>
      </c>
      <c r="P19" s="91">
        <f>N19+O19</f>
        <v>11</v>
      </c>
      <c r="Q19" s="80">
        <f>IFERROR(P19/M19,"-")</f>
        <v>0.070063694267516</v>
      </c>
      <c r="R19" s="79">
        <v>1</v>
      </c>
      <c r="S19" s="79">
        <v>3</v>
      </c>
      <c r="T19" s="80">
        <f>IFERROR(R19/(P19),"-")</f>
        <v>0.090909090909091</v>
      </c>
      <c r="U19" s="186"/>
      <c r="V19" s="82">
        <v>4</v>
      </c>
      <c r="W19" s="80">
        <f>IF(P19=0,"-",V19/P19)</f>
        <v>0.36363636363636</v>
      </c>
      <c r="X19" s="185">
        <v>103000</v>
      </c>
      <c r="Y19" s="186">
        <f>IFERROR(X19/P19,"-")</f>
        <v>9363.6363636364</v>
      </c>
      <c r="Z19" s="186">
        <f>IFERROR(X19/V19,"-")</f>
        <v>25750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0.090909090909091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0.090909090909091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0.18181818181818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0.27272727272727</v>
      </c>
      <c r="BP19" s="119">
        <v>2</v>
      </c>
      <c r="BQ19" s="120">
        <f>IFERROR(BP19/BN19,"-")</f>
        <v>0.66666666666667</v>
      </c>
      <c r="BR19" s="121">
        <v>13000</v>
      </c>
      <c r="BS19" s="122">
        <f>IFERROR(BR19/BN19,"-")</f>
        <v>4333.3333333333</v>
      </c>
      <c r="BT19" s="123">
        <v>1</v>
      </c>
      <c r="BU19" s="123">
        <v>1</v>
      </c>
      <c r="BV19" s="123"/>
      <c r="BW19" s="124">
        <v>3</v>
      </c>
      <c r="BX19" s="125">
        <f>IF(P19=0,"",IF(BW19=0,"",(BW19/P19)))</f>
        <v>0.27272727272727</v>
      </c>
      <c r="BY19" s="126">
        <v>1</v>
      </c>
      <c r="BZ19" s="127">
        <f>IFERROR(BY19/BW19,"-")</f>
        <v>0.33333333333333</v>
      </c>
      <c r="CA19" s="128">
        <v>70000</v>
      </c>
      <c r="CB19" s="129">
        <f>IFERROR(CA19/BW19,"-")</f>
        <v>23333.333333333</v>
      </c>
      <c r="CC19" s="130"/>
      <c r="CD19" s="130"/>
      <c r="CE19" s="130">
        <v>1</v>
      </c>
      <c r="CF19" s="131">
        <v>1</v>
      </c>
      <c r="CG19" s="132">
        <f>IF(P19=0,"",IF(CF19=0,"",(CF19/P19)))</f>
        <v>0.090909090909091</v>
      </c>
      <c r="CH19" s="133">
        <v>1</v>
      </c>
      <c r="CI19" s="134">
        <f>IFERROR(CH19/CF19,"-")</f>
        <v>1</v>
      </c>
      <c r="CJ19" s="135">
        <v>20000</v>
      </c>
      <c r="CK19" s="136">
        <f>IFERROR(CJ19/CF19,"-")</f>
        <v>20000</v>
      </c>
      <c r="CL19" s="137"/>
      <c r="CM19" s="137"/>
      <c r="CN19" s="137">
        <v>1</v>
      </c>
      <c r="CO19" s="138">
        <v>4</v>
      </c>
      <c r="CP19" s="139">
        <v>103000</v>
      </c>
      <c r="CQ19" s="139">
        <v>70000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104</v>
      </c>
      <c r="E20" s="189" t="s">
        <v>105</v>
      </c>
      <c r="F20" s="189" t="s">
        <v>64</v>
      </c>
      <c r="G20" s="88"/>
      <c r="H20" s="88" t="s">
        <v>95</v>
      </c>
      <c r="I20" s="88"/>
      <c r="J20" s="180"/>
      <c r="K20" s="79">
        <v>9</v>
      </c>
      <c r="L20" s="79">
        <v>0</v>
      </c>
      <c r="M20" s="79">
        <v>55</v>
      </c>
      <c r="N20" s="89">
        <v>6</v>
      </c>
      <c r="O20" s="90">
        <v>0</v>
      </c>
      <c r="P20" s="91">
        <f>N20+O20</f>
        <v>6</v>
      </c>
      <c r="Q20" s="80">
        <f>IFERROR(P20/M20,"-")</f>
        <v>0.10909090909091</v>
      </c>
      <c r="R20" s="79">
        <v>2</v>
      </c>
      <c r="S20" s="79">
        <v>2</v>
      </c>
      <c r="T20" s="80">
        <f>IFERROR(R20/(P20),"-")</f>
        <v>0.33333333333333</v>
      </c>
      <c r="U20" s="186"/>
      <c r="V20" s="82">
        <v>1</v>
      </c>
      <c r="W20" s="80">
        <f>IF(P20=0,"-",V20/P20)</f>
        <v>0.16666666666667</v>
      </c>
      <c r="X20" s="185">
        <v>5000</v>
      </c>
      <c r="Y20" s="186">
        <f>IFERROR(X20/P20,"-")</f>
        <v>833.33333333333</v>
      </c>
      <c r="Z20" s="186">
        <f>IFERROR(X20/V20,"-")</f>
        <v>5000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0.33333333333333</v>
      </c>
      <c r="BP20" s="119">
        <v>1</v>
      </c>
      <c r="BQ20" s="120">
        <f>IFERROR(BP20/BN20,"-")</f>
        <v>0.5</v>
      </c>
      <c r="BR20" s="121">
        <v>5000</v>
      </c>
      <c r="BS20" s="122">
        <f>IFERROR(BR20/BN20,"-")</f>
        <v>2500</v>
      </c>
      <c r="BT20" s="123">
        <v>1</v>
      </c>
      <c r="BU20" s="123"/>
      <c r="BV20" s="123"/>
      <c r="BW20" s="124">
        <v>1</v>
      </c>
      <c r="BX20" s="125">
        <f>IF(P20=0,"",IF(BW20=0,"",(BW20/P20)))</f>
        <v>0.16666666666667</v>
      </c>
      <c r="BY20" s="126">
        <v>1</v>
      </c>
      <c r="BZ20" s="127">
        <f>IFERROR(BY20/BW20,"-")</f>
        <v>1</v>
      </c>
      <c r="CA20" s="128">
        <v>157000</v>
      </c>
      <c r="CB20" s="129">
        <f>IFERROR(CA20/BW20,"-")</f>
        <v>157000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5000</v>
      </c>
      <c r="CQ20" s="139">
        <v>157000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189" t="s">
        <v>106</v>
      </c>
      <c r="C21" s="189"/>
      <c r="D21" s="189" t="s">
        <v>76</v>
      </c>
      <c r="E21" s="189" t="s">
        <v>76</v>
      </c>
      <c r="F21" s="189" t="s">
        <v>77</v>
      </c>
      <c r="G21" s="88"/>
      <c r="H21" s="88"/>
      <c r="I21" s="88"/>
      <c r="J21" s="180"/>
      <c r="K21" s="79">
        <v>191</v>
      </c>
      <c r="L21" s="79">
        <v>108</v>
      </c>
      <c r="M21" s="79">
        <v>44</v>
      </c>
      <c r="N21" s="89">
        <v>18</v>
      </c>
      <c r="O21" s="90">
        <v>0</v>
      </c>
      <c r="P21" s="91">
        <f>N21+O21</f>
        <v>18</v>
      </c>
      <c r="Q21" s="80">
        <f>IFERROR(P21/M21,"-")</f>
        <v>0.40909090909091</v>
      </c>
      <c r="R21" s="79">
        <v>1</v>
      </c>
      <c r="S21" s="79">
        <v>1</v>
      </c>
      <c r="T21" s="80">
        <f>IFERROR(R21/(P21),"-")</f>
        <v>0.055555555555556</v>
      </c>
      <c r="U21" s="186"/>
      <c r="V21" s="82">
        <v>4</v>
      </c>
      <c r="W21" s="80">
        <f>IF(P21=0,"-",V21/P21)</f>
        <v>0.22222222222222</v>
      </c>
      <c r="X21" s="185">
        <v>606000</v>
      </c>
      <c r="Y21" s="186">
        <f>IFERROR(X21/P21,"-")</f>
        <v>33666.666666667</v>
      </c>
      <c r="Z21" s="186">
        <f>IFERROR(X21/V21,"-")</f>
        <v>151500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0.055555555555556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0.11111111111111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7</v>
      </c>
      <c r="BO21" s="118">
        <f>IF(P21=0,"",IF(BN21=0,"",(BN21/P21)))</f>
        <v>0.38888888888889</v>
      </c>
      <c r="BP21" s="119">
        <v>3</v>
      </c>
      <c r="BQ21" s="120">
        <f>IFERROR(BP21/BN21,"-")</f>
        <v>0.42857142857143</v>
      </c>
      <c r="BR21" s="121">
        <v>21000</v>
      </c>
      <c r="BS21" s="122">
        <f>IFERROR(BR21/BN21,"-")</f>
        <v>3000</v>
      </c>
      <c r="BT21" s="123">
        <v>1</v>
      </c>
      <c r="BU21" s="123">
        <v>2</v>
      </c>
      <c r="BV21" s="123"/>
      <c r="BW21" s="124">
        <v>6</v>
      </c>
      <c r="BX21" s="125">
        <f>IF(P21=0,"",IF(BW21=0,"",(BW21/P21)))</f>
        <v>0.33333333333333</v>
      </c>
      <c r="BY21" s="126">
        <v>3</v>
      </c>
      <c r="BZ21" s="127">
        <f>IFERROR(BY21/BW21,"-")</f>
        <v>0.5</v>
      </c>
      <c r="CA21" s="128">
        <v>579000</v>
      </c>
      <c r="CB21" s="129">
        <f>IFERROR(CA21/BW21,"-")</f>
        <v>96500</v>
      </c>
      <c r="CC21" s="130"/>
      <c r="CD21" s="130">
        <v>1</v>
      </c>
      <c r="CE21" s="130">
        <v>2</v>
      </c>
      <c r="CF21" s="131">
        <v>2</v>
      </c>
      <c r="CG21" s="132">
        <f>IF(P21=0,"",IF(CF21=0,"",(CF21/P21)))</f>
        <v>0.11111111111111</v>
      </c>
      <c r="CH21" s="133">
        <v>1</v>
      </c>
      <c r="CI21" s="134">
        <f>IFERROR(CH21/CF21,"-")</f>
        <v>0.5</v>
      </c>
      <c r="CJ21" s="135">
        <v>19000</v>
      </c>
      <c r="CK21" s="136">
        <f>IFERROR(CJ21/CF21,"-")</f>
        <v>9500</v>
      </c>
      <c r="CL21" s="137"/>
      <c r="CM21" s="137"/>
      <c r="CN21" s="137">
        <v>1</v>
      </c>
      <c r="CO21" s="138">
        <v>4</v>
      </c>
      <c r="CP21" s="139">
        <v>606000</v>
      </c>
      <c r="CQ21" s="139">
        <v>490000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0.81666666666667</v>
      </c>
      <c r="B22" s="189" t="s">
        <v>107</v>
      </c>
      <c r="C22" s="189"/>
      <c r="D22" s="189" t="s">
        <v>93</v>
      </c>
      <c r="E22" s="189" t="s">
        <v>94</v>
      </c>
      <c r="F22" s="189" t="s">
        <v>64</v>
      </c>
      <c r="G22" s="88" t="s">
        <v>69</v>
      </c>
      <c r="H22" s="88" t="s">
        <v>95</v>
      </c>
      <c r="I22" s="88" t="s">
        <v>96</v>
      </c>
      <c r="J22" s="180">
        <v>480000</v>
      </c>
      <c r="K22" s="79">
        <v>29</v>
      </c>
      <c r="L22" s="79">
        <v>0</v>
      </c>
      <c r="M22" s="79">
        <v>136</v>
      </c>
      <c r="N22" s="89">
        <v>10</v>
      </c>
      <c r="O22" s="90">
        <v>0</v>
      </c>
      <c r="P22" s="91">
        <f>N22+O22</f>
        <v>10</v>
      </c>
      <c r="Q22" s="80">
        <f>IFERROR(P22/M22,"-")</f>
        <v>0.073529411764706</v>
      </c>
      <c r="R22" s="79">
        <v>0</v>
      </c>
      <c r="S22" s="79">
        <v>0</v>
      </c>
      <c r="T22" s="80">
        <f>IFERROR(R22/(P22),"-")</f>
        <v>0</v>
      </c>
      <c r="U22" s="186">
        <f>IFERROR(J22/SUM(N22:O26),"-")</f>
        <v>6315.7894736842</v>
      </c>
      <c r="V22" s="82">
        <v>2</v>
      </c>
      <c r="W22" s="80">
        <f>IF(P22=0,"-",V22/P22)</f>
        <v>0.2</v>
      </c>
      <c r="X22" s="185">
        <v>8000</v>
      </c>
      <c r="Y22" s="186">
        <f>IFERROR(X22/P22,"-")</f>
        <v>800</v>
      </c>
      <c r="Z22" s="186">
        <f>IFERROR(X22/V22,"-")</f>
        <v>4000</v>
      </c>
      <c r="AA22" s="180">
        <f>SUM(X22:X26)-SUM(J22:J26)</f>
        <v>-88000</v>
      </c>
      <c r="AB22" s="83">
        <f>SUM(X22:X26)/SUM(J22:J26)</f>
        <v>0.81666666666667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2</v>
      </c>
      <c r="AW22" s="105">
        <f>IF(P22=0,"",IF(AV22=0,"",(AV22/P22)))</f>
        <v>0.2</v>
      </c>
      <c r="AX22" s="104">
        <v>1</v>
      </c>
      <c r="AY22" s="106">
        <f>IFERROR(AX22/AV22,"-")</f>
        <v>0.5</v>
      </c>
      <c r="AZ22" s="107">
        <v>5000</v>
      </c>
      <c r="BA22" s="108">
        <f>IFERROR(AZ22/AV22,"-")</f>
        <v>2500</v>
      </c>
      <c r="BB22" s="109">
        <v>1</v>
      </c>
      <c r="BC22" s="109"/>
      <c r="BD22" s="109"/>
      <c r="BE22" s="110">
        <v>1</v>
      </c>
      <c r="BF22" s="111">
        <f>IF(P22=0,"",IF(BE22=0,"",(BE22/P22)))</f>
        <v>0.1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0.2</v>
      </c>
      <c r="BY22" s="126">
        <v>1</v>
      </c>
      <c r="BZ22" s="127">
        <f>IFERROR(BY22/BW22,"-")</f>
        <v>0.5</v>
      </c>
      <c r="CA22" s="128">
        <v>3000</v>
      </c>
      <c r="CB22" s="129">
        <f>IFERROR(CA22/BW22,"-")</f>
        <v>1500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8000</v>
      </c>
      <c r="CQ22" s="139">
        <v>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108</v>
      </c>
      <c r="C23" s="189"/>
      <c r="D23" s="189" t="s">
        <v>98</v>
      </c>
      <c r="E23" s="189" t="s">
        <v>99</v>
      </c>
      <c r="F23" s="189" t="s">
        <v>64</v>
      </c>
      <c r="G23" s="88"/>
      <c r="H23" s="88" t="s">
        <v>95</v>
      </c>
      <c r="I23" s="88"/>
      <c r="J23" s="180"/>
      <c r="K23" s="79">
        <v>18</v>
      </c>
      <c r="L23" s="79">
        <v>0</v>
      </c>
      <c r="M23" s="79">
        <v>78</v>
      </c>
      <c r="N23" s="89">
        <v>5</v>
      </c>
      <c r="O23" s="90">
        <v>0</v>
      </c>
      <c r="P23" s="91">
        <f>N23+O23</f>
        <v>5</v>
      </c>
      <c r="Q23" s="80">
        <f>IFERROR(P23/M23,"-")</f>
        <v>0.064102564102564</v>
      </c>
      <c r="R23" s="79">
        <v>1</v>
      </c>
      <c r="S23" s="79">
        <v>2</v>
      </c>
      <c r="T23" s="80">
        <f>IFERROR(R23/(P23),"-")</f>
        <v>0.2</v>
      </c>
      <c r="U23" s="186"/>
      <c r="V23" s="82">
        <v>1</v>
      </c>
      <c r="W23" s="80">
        <f>IF(P23=0,"-",V23/P23)</f>
        <v>0.2</v>
      </c>
      <c r="X23" s="185">
        <v>74000</v>
      </c>
      <c r="Y23" s="186">
        <f>IFERROR(X23/P23,"-")</f>
        <v>14800</v>
      </c>
      <c r="Z23" s="186">
        <f>IFERROR(X23/V23,"-")</f>
        <v>74000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0.4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</v>
      </c>
      <c r="BY23" s="126">
        <v>1</v>
      </c>
      <c r="BZ23" s="127">
        <f>IFERROR(BY23/BW23,"-")</f>
        <v>1</v>
      </c>
      <c r="CA23" s="128">
        <v>74000</v>
      </c>
      <c r="CB23" s="129">
        <f>IFERROR(CA23/BW23,"-")</f>
        <v>74000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74000</v>
      </c>
      <c r="CQ23" s="139">
        <v>74000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109</v>
      </c>
      <c r="C24" s="189"/>
      <c r="D24" s="189" t="s">
        <v>101</v>
      </c>
      <c r="E24" s="189" t="s">
        <v>102</v>
      </c>
      <c r="F24" s="189" t="s">
        <v>64</v>
      </c>
      <c r="G24" s="88"/>
      <c r="H24" s="88" t="s">
        <v>95</v>
      </c>
      <c r="I24" s="88"/>
      <c r="J24" s="180"/>
      <c r="K24" s="79">
        <v>36</v>
      </c>
      <c r="L24" s="79">
        <v>0</v>
      </c>
      <c r="M24" s="79">
        <v>143</v>
      </c>
      <c r="N24" s="89">
        <v>10</v>
      </c>
      <c r="O24" s="90">
        <v>0</v>
      </c>
      <c r="P24" s="91">
        <f>N24+O24</f>
        <v>10</v>
      </c>
      <c r="Q24" s="80">
        <f>IFERROR(P24/M24,"-")</f>
        <v>0.06993006993007</v>
      </c>
      <c r="R24" s="79">
        <v>0</v>
      </c>
      <c r="S24" s="79">
        <v>4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4</v>
      </c>
      <c r="BF24" s="111">
        <f>IF(P24=0,"",IF(BE24=0,"",(BE24/P24)))</f>
        <v>0.4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3</v>
      </c>
      <c r="BX24" s="125">
        <f>IF(P24=0,"",IF(BW24=0,"",(BW24/P24)))</f>
        <v>0.3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104</v>
      </c>
      <c r="E25" s="189" t="s">
        <v>105</v>
      </c>
      <c r="F25" s="189" t="s">
        <v>64</v>
      </c>
      <c r="G25" s="88"/>
      <c r="H25" s="88" t="s">
        <v>95</v>
      </c>
      <c r="I25" s="88"/>
      <c r="J25" s="180"/>
      <c r="K25" s="79">
        <v>7</v>
      </c>
      <c r="L25" s="79">
        <v>0</v>
      </c>
      <c r="M25" s="79">
        <v>46</v>
      </c>
      <c r="N25" s="89">
        <v>2</v>
      </c>
      <c r="O25" s="90">
        <v>0</v>
      </c>
      <c r="P25" s="91">
        <f>N25+O25</f>
        <v>2</v>
      </c>
      <c r="Q25" s="80">
        <f>IFERROR(P25/M25,"-")</f>
        <v>0.043478260869565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111</v>
      </c>
      <c r="C26" s="189"/>
      <c r="D26" s="189" t="s">
        <v>76</v>
      </c>
      <c r="E26" s="189" t="s">
        <v>76</v>
      </c>
      <c r="F26" s="189" t="s">
        <v>77</v>
      </c>
      <c r="G26" s="88"/>
      <c r="H26" s="88"/>
      <c r="I26" s="88"/>
      <c r="J26" s="180"/>
      <c r="K26" s="79">
        <v>418</v>
      </c>
      <c r="L26" s="79">
        <v>164</v>
      </c>
      <c r="M26" s="79">
        <v>213</v>
      </c>
      <c r="N26" s="89">
        <v>48</v>
      </c>
      <c r="O26" s="90">
        <v>1</v>
      </c>
      <c r="P26" s="91">
        <f>N26+O26</f>
        <v>49</v>
      </c>
      <c r="Q26" s="80">
        <f>IFERROR(P26/M26,"-")</f>
        <v>0.23004694835681</v>
      </c>
      <c r="R26" s="79">
        <v>0</v>
      </c>
      <c r="S26" s="79">
        <v>7</v>
      </c>
      <c r="T26" s="80">
        <f>IFERROR(R26/(P26),"-")</f>
        <v>0</v>
      </c>
      <c r="U26" s="186"/>
      <c r="V26" s="82">
        <v>8</v>
      </c>
      <c r="W26" s="80">
        <f>IF(P26=0,"-",V26/P26)</f>
        <v>0.16326530612245</v>
      </c>
      <c r="X26" s="185">
        <v>310000</v>
      </c>
      <c r="Y26" s="186">
        <f>IFERROR(X26/P26,"-")</f>
        <v>6326.5306122449</v>
      </c>
      <c r="Z26" s="186">
        <f>IFERROR(X26/V26,"-")</f>
        <v>38750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3</v>
      </c>
      <c r="AW26" s="105">
        <f>IF(P26=0,"",IF(AV26=0,"",(AV26/P26)))</f>
        <v>0.061224489795918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12</v>
      </c>
      <c r="BF26" s="111">
        <f>IF(P26=0,"",IF(BE26=0,"",(BE26/P26)))</f>
        <v>0.24489795918367</v>
      </c>
      <c r="BG26" s="110">
        <v>1</v>
      </c>
      <c r="BH26" s="112">
        <f>IFERROR(BG26/BE26,"-")</f>
        <v>0.083333333333333</v>
      </c>
      <c r="BI26" s="113">
        <v>5000</v>
      </c>
      <c r="BJ26" s="114">
        <f>IFERROR(BI26/BE26,"-")</f>
        <v>416.66666666667</v>
      </c>
      <c r="BK26" s="115">
        <v>1</v>
      </c>
      <c r="BL26" s="115"/>
      <c r="BM26" s="115"/>
      <c r="BN26" s="117">
        <v>14</v>
      </c>
      <c r="BO26" s="118">
        <f>IF(P26=0,"",IF(BN26=0,"",(BN26/P26)))</f>
        <v>0.28571428571429</v>
      </c>
      <c r="BP26" s="119">
        <v>2</v>
      </c>
      <c r="BQ26" s="120">
        <f>IFERROR(BP26/BN26,"-")</f>
        <v>0.14285714285714</v>
      </c>
      <c r="BR26" s="121">
        <v>108000</v>
      </c>
      <c r="BS26" s="122">
        <f>IFERROR(BR26/BN26,"-")</f>
        <v>7714.2857142857</v>
      </c>
      <c r="BT26" s="123"/>
      <c r="BU26" s="123"/>
      <c r="BV26" s="123">
        <v>2</v>
      </c>
      <c r="BW26" s="124">
        <v>17</v>
      </c>
      <c r="BX26" s="125">
        <f>IF(P26=0,"",IF(BW26=0,"",(BW26/P26)))</f>
        <v>0.3469387755102</v>
      </c>
      <c r="BY26" s="126">
        <v>7</v>
      </c>
      <c r="BZ26" s="127">
        <f>IFERROR(BY26/BW26,"-")</f>
        <v>0.41176470588235</v>
      </c>
      <c r="CA26" s="128">
        <v>226500</v>
      </c>
      <c r="CB26" s="129">
        <f>IFERROR(CA26/BW26,"-")</f>
        <v>13323.529411765</v>
      </c>
      <c r="CC26" s="130">
        <v>4</v>
      </c>
      <c r="CD26" s="130"/>
      <c r="CE26" s="130">
        <v>3</v>
      </c>
      <c r="CF26" s="131">
        <v>3</v>
      </c>
      <c r="CG26" s="132">
        <f>IF(P26=0,"",IF(CF26=0,"",(CF26/P26)))</f>
        <v>0.061224489795918</v>
      </c>
      <c r="CH26" s="133">
        <v>1</v>
      </c>
      <c r="CI26" s="134">
        <f>IFERROR(CH26/CF26,"-")</f>
        <v>0.33333333333333</v>
      </c>
      <c r="CJ26" s="135">
        <v>10000</v>
      </c>
      <c r="CK26" s="136">
        <f>IFERROR(CJ26/CF26,"-")</f>
        <v>3333.3333333333</v>
      </c>
      <c r="CL26" s="137">
        <v>1</v>
      </c>
      <c r="CM26" s="137"/>
      <c r="CN26" s="137"/>
      <c r="CO26" s="138">
        <v>8</v>
      </c>
      <c r="CP26" s="139">
        <v>310000</v>
      </c>
      <c r="CQ26" s="139">
        <v>155000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2.96</v>
      </c>
      <c r="B27" s="189" t="s">
        <v>112</v>
      </c>
      <c r="C27" s="189"/>
      <c r="D27" s="189" t="s">
        <v>93</v>
      </c>
      <c r="E27" s="189" t="s">
        <v>94</v>
      </c>
      <c r="F27" s="189" t="s">
        <v>64</v>
      </c>
      <c r="G27" s="88" t="s">
        <v>113</v>
      </c>
      <c r="H27" s="88" t="s">
        <v>114</v>
      </c>
      <c r="I27" s="88" t="s">
        <v>115</v>
      </c>
      <c r="J27" s="180">
        <v>150000</v>
      </c>
      <c r="K27" s="79">
        <v>8</v>
      </c>
      <c r="L27" s="79">
        <v>0</v>
      </c>
      <c r="M27" s="79">
        <v>46</v>
      </c>
      <c r="N27" s="89">
        <v>4</v>
      </c>
      <c r="O27" s="90">
        <v>0</v>
      </c>
      <c r="P27" s="91">
        <f>N27+O27</f>
        <v>4</v>
      </c>
      <c r="Q27" s="80">
        <f>IFERROR(P27/M27,"-")</f>
        <v>0.08695652173913</v>
      </c>
      <c r="R27" s="79">
        <v>0</v>
      </c>
      <c r="S27" s="79">
        <v>3</v>
      </c>
      <c r="T27" s="80">
        <f>IFERROR(R27/(P27),"-")</f>
        <v>0</v>
      </c>
      <c r="U27" s="186">
        <f>IFERROR(J27/SUM(N27:O30),"-")</f>
        <v>5555.5555555556</v>
      </c>
      <c r="V27" s="82">
        <v>1</v>
      </c>
      <c r="W27" s="80">
        <f>IF(P27=0,"-",V27/P27)</f>
        <v>0.25</v>
      </c>
      <c r="X27" s="185">
        <v>40000</v>
      </c>
      <c r="Y27" s="186">
        <f>IFERROR(X27/P27,"-")</f>
        <v>10000</v>
      </c>
      <c r="Z27" s="186">
        <f>IFERROR(X27/V27,"-")</f>
        <v>40000</v>
      </c>
      <c r="AA27" s="180">
        <f>SUM(X27:X30)-SUM(J27:J30)</f>
        <v>294000</v>
      </c>
      <c r="AB27" s="83">
        <f>SUM(X27:X30)/SUM(J27:J30)</f>
        <v>2.96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0.25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2</v>
      </c>
      <c r="BO27" s="118">
        <f>IF(P27=0,"",IF(BN27=0,"",(BN27/P27)))</f>
        <v>0.5</v>
      </c>
      <c r="BP27" s="119">
        <v>1</v>
      </c>
      <c r="BQ27" s="120">
        <f>IFERROR(BP27/BN27,"-")</f>
        <v>0.5</v>
      </c>
      <c r="BR27" s="121">
        <v>40000</v>
      </c>
      <c r="BS27" s="122">
        <f>IFERROR(BR27/BN27,"-")</f>
        <v>20000</v>
      </c>
      <c r="BT27" s="123"/>
      <c r="BU27" s="123"/>
      <c r="BV27" s="123">
        <v>1</v>
      </c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40000</v>
      </c>
      <c r="CQ27" s="139">
        <v>40000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116</v>
      </c>
      <c r="C28" s="189"/>
      <c r="D28" s="189" t="s">
        <v>98</v>
      </c>
      <c r="E28" s="189" t="s">
        <v>99</v>
      </c>
      <c r="F28" s="189" t="s">
        <v>64</v>
      </c>
      <c r="G28" s="88"/>
      <c r="H28" s="88" t="s">
        <v>114</v>
      </c>
      <c r="I28" s="88" t="s">
        <v>117</v>
      </c>
      <c r="J28" s="180"/>
      <c r="K28" s="79">
        <v>12</v>
      </c>
      <c r="L28" s="79">
        <v>0</v>
      </c>
      <c r="M28" s="79">
        <v>25</v>
      </c>
      <c r="N28" s="89">
        <v>4</v>
      </c>
      <c r="O28" s="90">
        <v>0</v>
      </c>
      <c r="P28" s="91">
        <f>N28+O28</f>
        <v>4</v>
      </c>
      <c r="Q28" s="80">
        <f>IFERROR(P28/M28,"-")</f>
        <v>0.16</v>
      </c>
      <c r="R28" s="79">
        <v>0</v>
      </c>
      <c r="S28" s="79">
        <v>2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0.25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0.25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118</v>
      </c>
      <c r="C29" s="189"/>
      <c r="D29" s="189" t="s">
        <v>101</v>
      </c>
      <c r="E29" s="189" t="s">
        <v>102</v>
      </c>
      <c r="F29" s="189" t="s">
        <v>64</v>
      </c>
      <c r="G29" s="88"/>
      <c r="H29" s="88" t="s">
        <v>114</v>
      </c>
      <c r="I29" s="88" t="s">
        <v>119</v>
      </c>
      <c r="J29" s="180"/>
      <c r="K29" s="79">
        <v>18</v>
      </c>
      <c r="L29" s="79">
        <v>0</v>
      </c>
      <c r="M29" s="79">
        <v>78</v>
      </c>
      <c r="N29" s="89">
        <v>8</v>
      </c>
      <c r="O29" s="90">
        <v>0</v>
      </c>
      <c r="P29" s="91">
        <f>N29+O29</f>
        <v>8</v>
      </c>
      <c r="Q29" s="80">
        <f>IFERROR(P29/M29,"-")</f>
        <v>0.1025641025641</v>
      </c>
      <c r="R29" s="79">
        <v>0</v>
      </c>
      <c r="S29" s="79">
        <v>5</v>
      </c>
      <c r="T29" s="80">
        <f>IFERROR(R29/(P29),"-")</f>
        <v>0</v>
      </c>
      <c r="U29" s="186"/>
      <c r="V29" s="82">
        <v>1</v>
      </c>
      <c r="W29" s="80">
        <f>IF(P29=0,"-",V29/P29)</f>
        <v>0.125</v>
      </c>
      <c r="X29" s="185">
        <v>6000</v>
      </c>
      <c r="Y29" s="186">
        <f>IFERROR(X29/P29,"-")</f>
        <v>750</v>
      </c>
      <c r="Z29" s="186">
        <f>IFERROR(X29/V29,"-")</f>
        <v>6000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5</v>
      </c>
      <c r="BF29" s="111">
        <f>IF(P29=0,"",IF(BE29=0,"",(BE29/P29)))</f>
        <v>0.625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0.125</v>
      </c>
      <c r="BY29" s="126">
        <v>1</v>
      </c>
      <c r="BZ29" s="127">
        <f>IFERROR(BY29/BW29,"-")</f>
        <v>1</v>
      </c>
      <c r="CA29" s="128">
        <v>6000</v>
      </c>
      <c r="CB29" s="129">
        <f>IFERROR(CA29/BW29,"-")</f>
        <v>6000</v>
      </c>
      <c r="CC29" s="130"/>
      <c r="CD29" s="130">
        <v>1</v>
      </c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6000</v>
      </c>
      <c r="CQ29" s="139">
        <v>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120</v>
      </c>
      <c r="C30" s="189"/>
      <c r="D30" s="189" t="s">
        <v>76</v>
      </c>
      <c r="E30" s="189" t="s">
        <v>76</v>
      </c>
      <c r="F30" s="189" t="s">
        <v>77</v>
      </c>
      <c r="G30" s="88"/>
      <c r="H30" s="88"/>
      <c r="I30" s="88"/>
      <c r="J30" s="180"/>
      <c r="K30" s="79">
        <v>316</v>
      </c>
      <c r="L30" s="79">
        <v>32</v>
      </c>
      <c r="M30" s="79">
        <v>27</v>
      </c>
      <c r="N30" s="89">
        <v>11</v>
      </c>
      <c r="O30" s="90">
        <v>0</v>
      </c>
      <c r="P30" s="91">
        <f>N30+O30</f>
        <v>11</v>
      </c>
      <c r="Q30" s="80">
        <f>IFERROR(P30/M30,"-")</f>
        <v>0.40740740740741</v>
      </c>
      <c r="R30" s="79">
        <v>3</v>
      </c>
      <c r="S30" s="79">
        <v>1</v>
      </c>
      <c r="T30" s="80">
        <f>IFERROR(R30/(P30),"-")</f>
        <v>0.27272727272727</v>
      </c>
      <c r="U30" s="186"/>
      <c r="V30" s="82">
        <v>3</v>
      </c>
      <c r="W30" s="80">
        <f>IF(P30=0,"-",V30/P30)</f>
        <v>0.27272727272727</v>
      </c>
      <c r="X30" s="185">
        <v>398000</v>
      </c>
      <c r="Y30" s="186">
        <f>IFERROR(X30/P30,"-")</f>
        <v>36181.818181818</v>
      </c>
      <c r="Z30" s="186">
        <f>IFERROR(X30/V30,"-")</f>
        <v>132666.66666667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0.090909090909091</v>
      </c>
      <c r="AO30" s="98">
        <v>1</v>
      </c>
      <c r="AP30" s="100">
        <f>IFERROR(AO30/AM30,"-")</f>
        <v>1</v>
      </c>
      <c r="AQ30" s="101">
        <v>40000</v>
      </c>
      <c r="AR30" s="102">
        <f>IFERROR(AQ30/AM30,"-")</f>
        <v>40000</v>
      </c>
      <c r="AS30" s="103"/>
      <c r="AT30" s="103"/>
      <c r="AU30" s="103">
        <v>1</v>
      </c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0.27272727272727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0.27272727272727</v>
      </c>
      <c r="BP30" s="119">
        <v>1</v>
      </c>
      <c r="BQ30" s="120">
        <f>IFERROR(BP30/BN30,"-")</f>
        <v>0.33333333333333</v>
      </c>
      <c r="BR30" s="121">
        <v>12000</v>
      </c>
      <c r="BS30" s="122">
        <f>IFERROR(BR30/BN30,"-")</f>
        <v>4000</v>
      </c>
      <c r="BT30" s="123"/>
      <c r="BU30" s="123"/>
      <c r="BV30" s="123">
        <v>1</v>
      </c>
      <c r="BW30" s="124">
        <v>4</v>
      </c>
      <c r="BX30" s="125">
        <f>IF(P30=0,"",IF(BW30=0,"",(BW30/P30)))</f>
        <v>0.36363636363636</v>
      </c>
      <c r="BY30" s="126">
        <v>2</v>
      </c>
      <c r="BZ30" s="127">
        <f>IFERROR(BY30/BW30,"-")</f>
        <v>0.5</v>
      </c>
      <c r="CA30" s="128">
        <v>346000</v>
      </c>
      <c r="CB30" s="129">
        <f>IFERROR(CA30/BW30,"-")</f>
        <v>86500</v>
      </c>
      <c r="CC30" s="130"/>
      <c r="CD30" s="130"/>
      <c r="CE30" s="130">
        <v>2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398000</v>
      </c>
      <c r="CQ30" s="139">
        <v>190000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0.069444444444444</v>
      </c>
      <c r="B31" s="189" t="s">
        <v>121</v>
      </c>
      <c r="C31" s="189"/>
      <c r="D31" s="189" t="s">
        <v>80</v>
      </c>
      <c r="E31" s="189" t="s">
        <v>89</v>
      </c>
      <c r="F31" s="189" t="s">
        <v>64</v>
      </c>
      <c r="G31" s="88" t="s">
        <v>65</v>
      </c>
      <c r="H31" s="88" t="s">
        <v>85</v>
      </c>
      <c r="I31" s="88" t="s">
        <v>122</v>
      </c>
      <c r="J31" s="180">
        <v>144000</v>
      </c>
      <c r="K31" s="79">
        <v>8</v>
      </c>
      <c r="L31" s="79">
        <v>0</v>
      </c>
      <c r="M31" s="79">
        <v>39</v>
      </c>
      <c r="N31" s="89">
        <v>4</v>
      </c>
      <c r="O31" s="90">
        <v>0</v>
      </c>
      <c r="P31" s="91">
        <f>N31+O31</f>
        <v>4</v>
      </c>
      <c r="Q31" s="80">
        <f>IFERROR(P31/M31,"-")</f>
        <v>0.1025641025641</v>
      </c>
      <c r="R31" s="79">
        <v>0</v>
      </c>
      <c r="S31" s="79">
        <v>1</v>
      </c>
      <c r="T31" s="80">
        <f>IFERROR(R31/(P31),"-")</f>
        <v>0</v>
      </c>
      <c r="U31" s="186">
        <f>IFERROR(J31/SUM(N31:O32),"-")</f>
        <v>13090.909090909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SUM(X31:X32)-SUM(J31:J32)</f>
        <v>-134000</v>
      </c>
      <c r="AB31" s="83">
        <f>SUM(X31:X32)/SUM(J31:J32)</f>
        <v>0.069444444444444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0.25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123</v>
      </c>
      <c r="C32" s="189"/>
      <c r="D32" s="189" t="s">
        <v>80</v>
      </c>
      <c r="E32" s="189" t="s">
        <v>89</v>
      </c>
      <c r="F32" s="189" t="s">
        <v>77</v>
      </c>
      <c r="G32" s="88"/>
      <c r="H32" s="88"/>
      <c r="I32" s="88"/>
      <c r="J32" s="180"/>
      <c r="K32" s="79">
        <v>33</v>
      </c>
      <c r="L32" s="79">
        <v>25</v>
      </c>
      <c r="M32" s="79">
        <v>7</v>
      </c>
      <c r="N32" s="89">
        <v>7</v>
      </c>
      <c r="O32" s="90">
        <v>0</v>
      </c>
      <c r="P32" s="91">
        <f>N32+O32</f>
        <v>7</v>
      </c>
      <c r="Q32" s="80">
        <f>IFERROR(P32/M32,"-")</f>
        <v>1</v>
      </c>
      <c r="R32" s="79">
        <v>0</v>
      </c>
      <c r="S32" s="79">
        <v>0</v>
      </c>
      <c r="T32" s="80">
        <f>IFERROR(R32/(P32),"-")</f>
        <v>0</v>
      </c>
      <c r="U32" s="186"/>
      <c r="V32" s="82">
        <v>1</v>
      </c>
      <c r="W32" s="80">
        <f>IF(P32=0,"-",V32/P32)</f>
        <v>0.14285714285714</v>
      </c>
      <c r="X32" s="185">
        <v>10000</v>
      </c>
      <c r="Y32" s="186">
        <f>IFERROR(X32/P32,"-")</f>
        <v>1428.5714285714</v>
      </c>
      <c r="Z32" s="186">
        <f>IFERROR(X32/V32,"-")</f>
        <v>10000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0.14285714285714</v>
      </c>
      <c r="BG32" s="110">
        <v>1</v>
      </c>
      <c r="BH32" s="112">
        <f>IFERROR(BG32/BE32,"-")</f>
        <v>1</v>
      </c>
      <c r="BI32" s="113">
        <v>10000</v>
      </c>
      <c r="BJ32" s="114">
        <f>IFERROR(BI32/BE32,"-")</f>
        <v>10000</v>
      </c>
      <c r="BK32" s="115">
        <v>1</v>
      </c>
      <c r="BL32" s="115"/>
      <c r="BM32" s="115"/>
      <c r="BN32" s="117">
        <v>4</v>
      </c>
      <c r="BO32" s="118">
        <f>IF(P32=0,"",IF(BN32=0,"",(BN32/P32)))</f>
        <v>0.57142857142857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0.28571428571429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10000</v>
      </c>
      <c r="CQ32" s="139">
        <v>10000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0.69444444444444</v>
      </c>
      <c r="B33" s="189" t="s">
        <v>124</v>
      </c>
      <c r="C33" s="189"/>
      <c r="D33" s="189" t="s">
        <v>80</v>
      </c>
      <c r="E33" s="189" t="s">
        <v>89</v>
      </c>
      <c r="F33" s="189" t="s">
        <v>64</v>
      </c>
      <c r="G33" s="88" t="s">
        <v>69</v>
      </c>
      <c r="H33" s="88" t="s">
        <v>85</v>
      </c>
      <c r="I33" s="191" t="s">
        <v>125</v>
      </c>
      <c r="J33" s="180">
        <v>180000</v>
      </c>
      <c r="K33" s="79">
        <v>13</v>
      </c>
      <c r="L33" s="79">
        <v>0</v>
      </c>
      <c r="M33" s="79">
        <v>40</v>
      </c>
      <c r="N33" s="89">
        <v>4</v>
      </c>
      <c r="O33" s="90">
        <v>0</v>
      </c>
      <c r="P33" s="91">
        <f>N33+O33</f>
        <v>4</v>
      </c>
      <c r="Q33" s="80">
        <f>IFERROR(P33/M33,"-")</f>
        <v>0.1</v>
      </c>
      <c r="R33" s="79">
        <v>0</v>
      </c>
      <c r="S33" s="79">
        <v>0</v>
      </c>
      <c r="T33" s="80">
        <f>IFERROR(R33/(P33),"-")</f>
        <v>0</v>
      </c>
      <c r="U33" s="186">
        <f>IFERROR(J33/SUM(N33:O34),"-")</f>
        <v>22500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-55000</v>
      </c>
      <c r="AB33" s="83">
        <f>SUM(X33:X34)/SUM(J33:J34)</f>
        <v>0.69444444444444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0.25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126</v>
      </c>
      <c r="C34" s="189"/>
      <c r="D34" s="189" t="s">
        <v>80</v>
      </c>
      <c r="E34" s="189" t="s">
        <v>89</v>
      </c>
      <c r="F34" s="189" t="s">
        <v>77</v>
      </c>
      <c r="G34" s="88"/>
      <c r="H34" s="88"/>
      <c r="I34" s="88"/>
      <c r="J34" s="180"/>
      <c r="K34" s="79">
        <v>53</v>
      </c>
      <c r="L34" s="79">
        <v>33</v>
      </c>
      <c r="M34" s="79">
        <v>15</v>
      </c>
      <c r="N34" s="89">
        <v>4</v>
      </c>
      <c r="O34" s="90">
        <v>0</v>
      </c>
      <c r="P34" s="91">
        <f>N34+O34</f>
        <v>4</v>
      </c>
      <c r="Q34" s="80">
        <f>IFERROR(P34/M34,"-")</f>
        <v>0.26666666666667</v>
      </c>
      <c r="R34" s="79">
        <v>1</v>
      </c>
      <c r="S34" s="79">
        <v>1</v>
      </c>
      <c r="T34" s="80">
        <f>IFERROR(R34/(P34),"-")</f>
        <v>0.25</v>
      </c>
      <c r="U34" s="186"/>
      <c r="V34" s="82">
        <v>1</v>
      </c>
      <c r="W34" s="80">
        <f>IF(P34=0,"-",V34/P34)</f>
        <v>0.25</v>
      </c>
      <c r="X34" s="185">
        <v>125000</v>
      </c>
      <c r="Y34" s="186">
        <f>IFERROR(X34/P34,"-")</f>
        <v>31250</v>
      </c>
      <c r="Z34" s="186">
        <f>IFERROR(X34/V34,"-")</f>
        <v>125000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0.75</v>
      </c>
      <c r="BP34" s="119">
        <v>1</v>
      </c>
      <c r="BQ34" s="120">
        <f>IFERROR(BP34/BN34,"-")</f>
        <v>0.33333333333333</v>
      </c>
      <c r="BR34" s="121">
        <v>125000</v>
      </c>
      <c r="BS34" s="122">
        <f>IFERROR(BR34/BN34,"-")</f>
        <v>41666.666666667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125000</v>
      </c>
      <c r="CQ34" s="139">
        <v>125000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1.2371794871795</v>
      </c>
      <c r="B35" s="189" t="s">
        <v>127</v>
      </c>
      <c r="C35" s="189"/>
      <c r="D35" s="189" t="s">
        <v>88</v>
      </c>
      <c r="E35" s="189" t="s">
        <v>128</v>
      </c>
      <c r="F35" s="189" t="s">
        <v>64</v>
      </c>
      <c r="G35" s="88" t="s">
        <v>81</v>
      </c>
      <c r="H35" s="88" t="s">
        <v>85</v>
      </c>
      <c r="I35" s="191" t="s">
        <v>129</v>
      </c>
      <c r="J35" s="180">
        <v>156000</v>
      </c>
      <c r="K35" s="79">
        <v>14</v>
      </c>
      <c r="L35" s="79">
        <v>0</v>
      </c>
      <c r="M35" s="79">
        <v>72</v>
      </c>
      <c r="N35" s="89">
        <v>5</v>
      </c>
      <c r="O35" s="90">
        <v>0</v>
      </c>
      <c r="P35" s="91">
        <f>N35+O35</f>
        <v>5</v>
      </c>
      <c r="Q35" s="80">
        <f>IFERROR(P35/M35,"-")</f>
        <v>0.069444444444444</v>
      </c>
      <c r="R35" s="79">
        <v>0</v>
      </c>
      <c r="S35" s="79">
        <v>3</v>
      </c>
      <c r="T35" s="80">
        <f>IFERROR(R35/(P35),"-")</f>
        <v>0</v>
      </c>
      <c r="U35" s="186">
        <f>IFERROR(J35/SUM(N35:O36),"-")</f>
        <v>9750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SUM(X35:X36)-SUM(J35:J36)</f>
        <v>37000</v>
      </c>
      <c r="AB35" s="83">
        <f>SUM(X35:X36)/SUM(J35:J36)</f>
        <v>1.2371794871795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0.2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0.4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130</v>
      </c>
      <c r="C36" s="189"/>
      <c r="D36" s="189" t="s">
        <v>88</v>
      </c>
      <c r="E36" s="189" t="s">
        <v>128</v>
      </c>
      <c r="F36" s="189" t="s">
        <v>77</v>
      </c>
      <c r="G36" s="88"/>
      <c r="H36" s="88"/>
      <c r="I36" s="88"/>
      <c r="J36" s="180"/>
      <c r="K36" s="79">
        <v>63</v>
      </c>
      <c r="L36" s="79">
        <v>43</v>
      </c>
      <c r="M36" s="79">
        <v>37</v>
      </c>
      <c r="N36" s="89">
        <v>11</v>
      </c>
      <c r="O36" s="90">
        <v>0</v>
      </c>
      <c r="P36" s="91">
        <f>N36+O36</f>
        <v>11</v>
      </c>
      <c r="Q36" s="80">
        <f>IFERROR(P36/M36,"-")</f>
        <v>0.2972972972973</v>
      </c>
      <c r="R36" s="79">
        <v>1</v>
      </c>
      <c r="S36" s="79">
        <v>2</v>
      </c>
      <c r="T36" s="80">
        <f>IFERROR(R36/(P36),"-")</f>
        <v>0.090909090909091</v>
      </c>
      <c r="U36" s="186"/>
      <c r="V36" s="82">
        <v>3</v>
      </c>
      <c r="W36" s="80">
        <f>IF(P36=0,"-",V36/P36)</f>
        <v>0.27272727272727</v>
      </c>
      <c r="X36" s="185">
        <v>193000</v>
      </c>
      <c r="Y36" s="186">
        <f>IFERROR(X36/P36,"-")</f>
        <v>17545.454545455</v>
      </c>
      <c r="Z36" s="186">
        <f>IFERROR(X36/V36,"-")</f>
        <v>64333.333333333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0.090909090909091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4</v>
      </c>
      <c r="BO36" s="118">
        <f>IF(P36=0,"",IF(BN36=0,"",(BN36/P36)))</f>
        <v>0.36363636363636</v>
      </c>
      <c r="BP36" s="119">
        <v>1</v>
      </c>
      <c r="BQ36" s="120">
        <f>IFERROR(BP36/BN36,"-")</f>
        <v>0.25</v>
      </c>
      <c r="BR36" s="121">
        <v>3000</v>
      </c>
      <c r="BS36" s="122">
        <f>IFERROR(BR36/BN36,"-")</f>
        <v>750</v>
      </c>
      <c r="BT36" s="123">
        <v>1</v>
      </c>
      <c r="BU36" s="123"/>
      <c r="BV36" s="123"/>
      <c r="BW36" s="124">
        <v>4</v>
      </c>
      <c r="BX36" s="125">
        <f>IF(P36=0,"",IF(BW36=0,"",(BW36/P36)))</f>
        <v>0.36363636363636</v>
      </c>
      <c r="BY36" s="126">
        <v>1</v>
      </c>
      <c r="BZ36" s="127">
        <f>IFERROR(BY36/BW36,"-")</f>
        <v>0.25</v>
      </c>
      <c r="CA36" s="128">
        <v>3000</v>
      </c>
      <c r="CB36" s="129">
        <f>IFERROR(CA36/BW36,"-")</f>
        <v>750</v>
      </c>
      <c r="CC36" s="130">
        <v>1</v>
      </c>
      <c r="CD36" s="130"/>
      <c r="CE36" s="130"/>
      <c r="CF36" s="131">
        <v>2</v>
      </c>
      <c r="CG36" s="132">
        <f>IF(P36=0,"",IF(CF36=0,"",(CF36/P36)))</f>
        <v>0.18181818181818</v>
      </c>
      <c r="CH36" s="133">
        <v>1</v>
      </c>
      <c r="CI36" s="134">
        <f>IFERROR(CH36/CF36,"-")</f>
        <v>0.5</v>
      </c>
      <c r="CJ36" s="135">
        <v>187000</v>
      </c>
      <c r="CK36" s="136">
        <f>IFERROR(CJ36/CF36,"-")</f>
        <v>93500</v>
      </c>
      <c r="CL36" s="137"/>
      <c r="CM36" s="137"/>
      <c r="CN36" s="137">
        <v>1</v>
      </c>
      <c r="CO36" s="138">
        <v>3</v>
      </c>
      <c r="CP36" s="139">
        <v>193000</v>
      </c>
      <c r="CQ36" s="139">
        <v>187000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>
        <f>AB37</f>
        <v>5.9777777777778</v>
      </c>
      <c r="B37" s="189" t="s">
        <v>131</v>
      </c>
      <c r="C37" s="189"/>
      <c r="D37" s="189" t="s">
        <v>62</v>
      </c>
      <c r="E37" s="189" t="s">
        <v>128</v>
      </c>
      <c r="F37" s="189" t="s">
        <v>64</v>
      </c>
      <c r="G37" s="88" t="s">
        <v>84</v>
      </c>
      <c r="H37" s="88" t="s">
        <v>132</v>
      </c>
      <c r="I37" s="191" t="s">
        <v>129</v>
      </c>
      <c r="J37" s="180">
        <v>180000</v>
      </c>
      <c r="K37" s="79">
        <v>20</v>
      </c>
      <c r="L37" s="79">
        <v>0</v>
      </c>
      <c r="M37" s="79">
        <v>68</v>
      </c>
      <c r="N37" s="89">
        <v>5</v>
      </c>
      <c r="O37" s="90">
        <v>0</v>
      </c>
      <c r="P37" s="91">
        <f>N37+O37</f>
        <v>5</v>
      </c>
      <c r="Q37" s="80">
        <f>IFERROR(P37/M37,"-")</f>
        <v>0.073529411764706</v>
      </c>
      <c r="R37" s="79">
        <v>3</v>
      </c>
      <c r="S37" s="79">
        <v>1</v>
      </c>
      <c r="T37" s="80">
        <f>IFERROR(R37/(P37),"-")</f>
        <v>0.6</v>
      </c>
      <c r="U37" s="186">
        <f>IFERROR(J37/SUM(N37:O38),"-")</f>
        <v>11250</v>
      </c>
      <c r="V37" s="82">
        <v>2</v>
      </c>
      <c r="W37" s="80">
        <f>IF(P37=0,"-",V37/P37)</f>
        <v>0.4</v>
      </c>
      <c r="X37" s="185">
        <v>28000</v>
      </c>
      <c r="Y37" s="186">
        <f>IFERROR(X37/P37,"-")</f>
        <v>5600</v>
      </c>
      <c r="Z37" s="186">
        <f>IFERROR(X37/V37,"-")</f>
        <v>14000</v>
      </c>
      <c r="AA37" s="180">
        <f>SUM(X37:X38)-SUM(J37:J38)</f>
        <v>896000</v>
      </c>
      <c r="AB37" s="83">
        <f>SUM(X37:X38)/SUM(J37:J38)</f>
        <v>5.9777777777778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0.4</v>
      </c>
      <c r="BP37" s="119">
        <v>1</v>
      </c>
      <c r="BQ37" s="120">
        <f>IFERROR(BP37/BN37,"-")</f>
        <v>0.5</v>
      </c>
      <c r="BR37" s="121">
        <v>23000</v>
      </c>
      <c r="BS37" s="122">
        <f>IFERROR(BR37/BN37,"-")</f>
        <v>11500</v>
      </c>
      <c r="BT37" s="123"/>
      <c r="BU37" s="123"/>
      <c r="BV37" s="123">
        <v>1</v>
      </c>
      <c r="BW37" s="124">
        <v>3</v>
      </c>
      <c r="BX37" s="125">
        <f>IF(P37=0,"",IF(BW37=0,"",(BW37/P37)))</f>
        <v>0.6</v>
      </c>
      <c r="BY37" s="126">
        <v>1</v>
      </c>
      <c r="BZ37" s="127">
        <f>IFERROR(BY37/BW37,"-")</f>
        <v>0.33333333333333</v>
      </c>
      <c r="CA37" s="128">
        <v>5000</v>
      </c>
      <c r="CB37" s="129">
        <f>IFERROR(CA37/BW37,"-")</f>
        <v>1666.6666666667</v>
      </c>
      <c r="CC37" s="130">
        <v>1</v>
      </c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28000</v>
      </c>
      <c r="CQ37" s="139">
        <v>23000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133</v>
      </c>
      <c r="C38" s="189"/>
      <c r="D38" s="189" t="s">
        <v>62</v>
      </c>
      <c r="E38" s="189" t="s">
        <v>128</v>
      </c>
      <c r="F38" s="189" t="s">
        <v>77</v>
      </c>
      <c r="G38" s="88"/>
      <c r="H38" s="88"/>
      <c r="I38" s="88"/>
      <c r="J38" s="180"/>
      <c r="K38" s="79">
        <v>80</v>
      </c>
      <c r="L38" s="79">
        <v>39</v>
      </c>
      <c r="M38" s="79">
        <v>37</v>
      </c>
      <c r="N38" s="89">
        <v>11</v>
      </c>
      <c r="O38" s="90">
        <v>0</v>
      </c>
      <c r="P38" s="91">
        <f>N38+O38</f>
        <v>11</v>
      </c>
      <c r="Q38" s="80">
        <f>IFERROR(P38/M38,"-")</f>
        <v>0.2972972972973</v>
      </c>
      <c r="R38" s="79">
        <v>2</v>
      </c>
      <c r="S38" s="79">
        <v>3</v>
      </c>
      <c r="T38" s="80">
        <f>IFERROR(R38/(P38),"-")</f>
        <v>0.18181818181818</v>
      </c>
      <c r="U38" s="186"/>
      <c r="V38" s="82">
        <v>5</v>
      </c>
      <c r="W38" s="80">
        <f>IF(P38=0,"-",V38/P38)</f>
        <v>0.45454545454545</v>
      </c>
      <c r="X38" s="185">
        <v>1048000</v>
      </c>
      <c r="Y38" s="186">
        <f>IFERROR(X38/P38,"-")</f>
        <v>95272.727272727</v>
      </c>
      <c r="Z38" s="186">
        <f>IFERROR(X38/V38,"-")</f>
        <v>209600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5</v>
      </c>
      <c r="BO38" s="118">
        <f>IF(P38=0,"",IF(BN38=0,"",(BN38/P38)))</f>
        <v>0.45454545454545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2</v>
      </c>
      <c r="BX38" s="125">
        <f>IF(P38=0,"",IF(BW38=0,"",(BW38/P38)))</f>
        <v>0.18181818181818</v>
      </c>
      <c r="BY38" s="126">
        <v>2</v>
      </c>
      <c r="BZ38" s="127">
        <f>IFERROR(BY38/BW38,"-")</f>
        <v>1</v>
      </c>
      <c r="CA38" s="128">
        <v>13000</v>
      </c>
      <c r="CB38" s="129">
        <f>IFERROR(CA38/BW38,"-")</f>
        <v>6500</v>
      </c>
      <c r="CC38" s="130">
        <v>2</v>
      </c>
      <c r="CD38" s="130"/>
      <c r="CE38" s="130"/>
      <c r="CF38" s="131">
        <v>3</v>
      </c>
      <c r="CG38" s="132">
        <f>IF(P38=0,"",IF(CF38=0,"",(CF38/P38)))</f>
        <v>0.27272727272727</v>
      </c>
      <c r="CH38" s="133">
        <v>3</v>
      </c>
      <c r="CI38" s="134">
        <f>IFERROR(CH38/CF38,"-")</f>
        <v>1</v>
      </c>
      <c r="CJ38" s="135">
        <v>1040000</v>
      </c>
      <c r="CK38" s="136">
        <f>IFERROR(CJ38/CF38,"-")</f>
        <v>346666.66666667</v>
      </c>
      <c r="CL38" s="137"/>
      <c r="CM38" s="137"/>
      <c r="CN38" s="137">
        <v>3</v>
      </c>
      <c r="CO38" s="138">
        <v>5</v>
      </c>
      <c r="CP38" s="139">
        <v>1048000</v>
      </c>
      <c r="CQ38" s="139">
        <v>886000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2.0138888888889</v>
      </c>
      <c r="B39" s="189" t="s">
        <v>134</v>
      </c>
      <c r="C39" s="189"/>
      <c r="D39" s="189" t="s">
        <v>80</v>
      </c>
      <c r="E39" s="189" t="s">
        <v>89</v>
      </c>
      <c r="F39" s="189" t="s">
        <v>64</v>
      </c>
      <c r="G39" s="88" t="s">
        <v>135</v>
      </c>
      <c r="H39" s="88" t="s">
        <v>66</v>
      </c>
      <c r="I39" s="88" t="s">
        <v>136</v>
      </c>
      <c r="J39" s="180">
        <v>144000</v>
      </c>
      <c r="K39" s="79">
        <v>21</v>
      </c>
      <c r="L39" s="79">
        <v>0</v>
      </c>
      <c r="M39" s="79">
        <v>56</v>
      </c>
      <c r="N39" s="89">
        <v>8</v>
      </c>
      <c r="O39" s="90">
        <v>0</v>
      </c>
      <c r="P39" s="91">
        <f>N39+O39</f>
        <v>8</v>
      </c>
      <c r="Q39" s="80">
        <f>IFERROR(P39/M39,"-")</f>
        <v>0.14285714285714</v>
      </c>
      <c r="R39" s="79">
        <v>0</v>
      </c>
      <c r="S39" s="79">
        <v>4</v>
      </c>
      <c r="T39" s="80">
        <f>IFERROR(R39/(P39),"-")</f>
        <v>0</v>
      </c>
      <c r="U39" s="186">
        <f>IFERROR(J39/SUM(N39:O40),"-")</f>
        <v>8470.5882352941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146000</v>
      </c>
      <c r="AB39" s="83">
        <f>SUM(X39:X40)/SUM(J39:J40)</f>
        <v>2.0138888888889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3</v>
      </c>
      <c r="AW39" s="105">
        <f>IF(P39=0,"",IF(AV39=0,"",(AV39/P39)))</f>
        <v>0.375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2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2</v>
      </c>
      <c r="BO39" s="118">
        <f>IF(P39=0,"",IF(BN39=0,"",(BN39/P39)))</f>
        <v>0.25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0.125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137</v>
      </c>
      <c r="C40" s="189"/>
      <c r="D40" s="189" t="s">
        <v>80</v>
      </c>
      <c r="E40" s="189" t="s">
        <v>89</v>
      </c>
      <c r="F40" s="189" t="s">
        <v>77</v>
      </c>
      <c r="G40" s="88"/>
      <c r="H40" s="88"/>
      <c r="I40" s="88"/>
      <c r="J40" s="180"/>
      <c r="K40" s="79">
        <v>38</v>
      </c>
      <c r="L40" s="79">
        <v>25</v>
      </c>
      <c r="M40" s="79">
        <v>14</v>
      </c>
      <c r="N40" s="89">
        <v>9</v>
      </c>
      <c r="O40" s="90">
        <v>0</v>
      </c>
      <c r="P40" s="91">
        <f>N40+O40</f>
        <v>9</v>
      </c>
      <c r="Q40" s="80">
        <f>IFERROR(P40/M40,"-")</f>
        <v>0.64285714285714</v>
      </c>
      <c r="R40" s="79">
        <v>2</v>
      </c>
      <c r="S40" s="79">
        <v>1</v>
      </c>
      <c r="T40" s="80">
        <f>IFERROR(R40/(P40),"-")</f>
        <v>0.22222222222222</v>
      </c>
      <c r="U40" s="186"/>
      <c r="V40" s="82">
        <v>4</v>
      </c>
      <c r="W40" s="80">
        <f>IF(P40=0,"-",V40/P40)</f>
        <v>0.44444444444444</v>
      </c>
      <c r="X40" s="185">
        <v>290000</v>
      </c>
      <c r="Y40" s="186">
        <f>IFERROR(X40/P40,"-")</f>
        <v>32222.222222222</v>
      </c>
      <c r="Z40" s="186">
        <f>IFERROR(X40/V40,"-")</f>
        <v>72500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0.11111111111111</v>
      </c>
      <c r="BG40" s="110">
        <v>1</v>
      </c>
      <c r="BH40" s="112">
        <f>IFERROR(BG40/BE40,"-")</f>
        <v>1</v>
      </c>
      <c r="BI40" s="113">
        <v>10000</v>
      </c>
      <c r="BJ40" s="114">
        <f>IFERROR(BI40/BE40,"-")</f>
        <v>10000</v>
      </c>
      <c r="BK40" s="115"/>
      <c r="BL40" s="115">
        <v>1</v>
      </c>
      <c r="BM40" s="115"/>
      <c r="BN40" s="117">
        <v>5</v>
      </c>
      <c r="BO40" s="118">
        <f>IF(P40=0,"",IF(BN40=0,"",(BN40/P40)))</f>
        <v>0.55555555555556</v>
      </c>
      <c r="BP40" s="119">
        <v>3</v>
      </c>
      <c r="BQ40" s="120">
        <f>IFERROR(BP40/BN40,"-")</f>
        <v>0.6</v>
      </c>
      <c r="BR40" s="121">
        <v>280000</v>
      </c>
      <c r="BS40" s="122">
        <f>IFERROR(BR40/BN40,"-")</f>
        <v>56000</v>
      </c>
      <c r="BT40" s="123">
        <v>1</v>
      </c>
      <c r="BU40" s="123"/>
      <c r="BV40" s="123">
        <v>2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3</v>
      </c>
      <c r="CG40" s="132">
        <f>IF(P40=0,"",IF(CF40=0,"",(CF40/P40)))</f>
        <v>0.33333333333333</v>
      </c>
      <c r="CH40" s="133">
        <v>1</v>
      </c>
      <c r="CI40" s="134">
        <f>IFERROR(CH40/CF40,"-")</f>
        <v>0.33333333333333</v>
      </c>
      <c r="CJ40" s="135">
        <v>105000</v>
      </c>
      <c r="CK40" s="136">
        <f>IFERROR(CJ40/CF40,"-")</f>
        <v>35000</v>
      </c>
      <c r="CL40" s="137"/>
      <c r="CM40" s="137"/>
      <c r="CN40" s="137">
        <v>1</v>
      </c>
      <c r="CO40" s="138">
        <v>4</v>
      </c>
      <c r="CP40" s="139">
        <v>290000</v>
      </c>
      <c r="CQ40" s="139">
        <v>200000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1.1180555555556</v>
      </c>
      <c r="B41" s="189" t="s">
        <v>138</v>
      </c>
      <c r="C41" s="189"/>
      <c r="D41" s="189" t="s">
        <v>62</v>
      </c>
      <c r="E41" s="189" t="s">
        <v>128</v>
      </c>
      <c r="F41" s="189" t="s">
        <v>64</v>
      </c>
      <c r="G41" s="88" t="s">
        <v>135</v>
      </c>
      <c r="H41" s="88" t="s">
        <v>66</v>
      </c>
      <c r="I41" s="190" t="s">
        <v>139</v>
      </c>
      <c r="J41" s="180">
        <v>144000</v>
      </c>
      <c r="K41" s="79">
        <v>12</v>
      </c>
      <c r="L41" s="79">
        <v>0</v>
      </c>
      <c r="M41" s="79">
        <v>29</v>
      </c>
      <c r="N41" s="89">
        <v>4</v>
      </c>
      <c r="O41" s="90">
        <v>0</v>
      </c>
      <c r="P41" s="91">
        <f>N41+O41</f>
        <v>4</v>
      </c>
      <c r="Q41" s="80">
        <f>IFERROR(P41/M41,"-")</f>
        <v>0.13793103448276</v>
      </c>
      <c r="R41" s="79">
        <v>0</v>
      </c>
      <c r="S41" s="79">
        <v>2</v>
      </c>
      <c r="T41" s="80">
        <f>IFERROR(R41/(P41),"-")</f>
        <v>0</v>
      </c>
      <c r="U41" s="186">
        <f>IFERROR(J41/SUM(N41:O42),"-")</f>
        <v>10285.714285714</v>
      </c>
      <c r="V41" s="82">
        <v>1</v>
      </c>
      <c r="W41" s="80">
        <f>IF(P41=0,"-",V41/P41)</f>
        <v>0.25</v>
      </c>
      <c r="X41" s="185">
        <v>5000</v>
      </c>
      <c r="Y41" s="186">
        <f>IFERROR(X41/P41,"-")</f>
        <v>1250</v>
      </c>
      <c r="Z41" s="186">
        <f>IFERROR(X41/V41,"-")</f>
        <v>5000</v>
      </c>
      <c r="AA41" s="180">
        <f>SUM(X41:X42)-SUM(J41:J42)</f>
        <v>17000</v>
      </c>
      <c r="AB41" s="83">
        <f>SUM(X41:X42)/SUM(J41:J42)</f>
        <v>1.1180555555556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>
        <v>1</v>
      </c>
      <c r="BZ41" s="127">
        <f>IFERROR(BY41/BW41,"-")</f>
        <v>1</v>
      </c>
      <c r="CA41" s="128">
        <v>5000</v>
      </c>
      <c r="CB41" s="129">
        <f>IFERROR(CA41/BW41,"-")</f>
        <v>5000</v>
      </c>
      <c r="CC41" s="130">
        <v>1</v>
      </c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5000</v>
      </c>
      <c r="CQ41" s="139">
        <v>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140</v>
      </c>
      <c r="C42" s="189"/>
      <c r="D42" s="189" t="s">
        <v>62</v>
      </c>
      <c r="E42" s="189" t="s">
        <v>128</v>
      </c>
      <c r="F42" s="189" t="s">
        <v>77</v>
      </c>
      <c r="G42" s="88"/>
      <c r="H42" s="88"/>
      <c r="I42" s="88"/>
      <c r="J42" s="180"/>
      <c r="K42" s="79">
        <v>55</v>
      </c>
      <c r="L42" s="79">
        <v>32</v>
      </c>
      <c r="M42" s="79">
        <v>9</v>
      </c>
      <c r="N42" s="89">
        <v>10</v>
      </c>
      <c r="O42" s="90">
        <v>0</v>
      </c>
      <c r="P42" s="91">
        <f>N42+O42</f>
        <v>10</v>
      </c>
      <c r="Q42" s="80">
        <f>IFERROR(P42/M42,"-")</f>
        <v>1.1111111111111</v>
      </c>
      <c r="R42" s="79">
        <v>0</v>
      </c>
      <c r="S42" s="79">
        <v>3</v>
      </c>
      <c r="T42" s="80">
        <f>IFERROR(R42/(P42),"-")</f>
        <v>0</v>
      </c>
      <c r="U42" s="186"/>
      <c r="V42" s="82">
        <v>2</v>
      </c>
      <c r="W42" s="80">
        <f>IF(P42=0,"-",V42/P42)</f>
        <v>0.2</v>
      </c>
      <c r="X42" s="185">
        <v>156000</v>
      </c>
      <c r="Y42" s="186">
        <f>IFERROR(X42/P42,"-")</f>
        <v>15600</v>
      </c>
      <c r="Z42" s="186">
        <f>IFERROR(X42/V42,"-")</f>
        <v>78000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5</v>
      </c>
      <c r="BF42" s="111">
        <f>IF(P42=0,"",IF(BE42=0,"",(BE42/P42)))</f>
        <v>0.5</v>
      </c>
      <c r="BG42" s="110">
        <v>1</v>
      </c>
      <c r="BH42" s="112">
        <f>IFERROR(BG42/BE42,"-")</f>
        <v>0.2</v>
      </c>
      <c r="BI42" s="113">
        <v>88000</v>
      </c>
      <c r="BJ42" s="114">
        <f>IFERROR(BI42/BE42,"-")</f>
        <v>17600</v>
      </c>
      <c r="BK42" s="115"/>
      <c r="BL42" s="115"/>
      <c r="BM42" s="115">
        <v>1</v>
      </c>
      <c r="BN42" s="117">
        <v>3</v>
      </c>
      <c r="BO42" s="118">
        <f>IF(P42=0,"",IF(BN42=0,"",(BN42/P42)))</f>
        <v>0.3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0.1</v>
      </c>
      <c r="BY42" s="126">
        <v>1</v>
      </c>
      <c r="BZ42" s="127">
        <f>IFERROR(BY42/BW42,"-")</f>
        <v>1</v>
      </c>
      <c r="CA42" s="128">
        <v>10000</v>
      </c>
      <c r="CB42" s="129">
        <f>IFERROR(CA42/BW42,"-")</f>
        <v>10000</v>
      </c>
      <c r="CC42" s="130"/>
      <c r="CD42" s="130">
        <v>1</v>
      </c>
      <c r="CE42" s="130"/>
      <c r="CF42" s="131">
        <v>1</v>
      </c>
      <c r="CG42" s="132">
        <f>IF(P42=0,"",IF(CF42=0,"",(CF42/P42)))</f>
        <v>0.1</v>
      </c>
      <c r="CH42" s="133">
        <v>1</v>
      </c>
      <c r="CI42" s="134">
        <f>IFERROR(CH42/CF42,"-")</f>
        <v>1</v>
      </c>
      <c r="CJ42" s="135">
        <v>68000</v>
      </c>
      <c r="CK42" s="136">
        <f>IFERROR(CJ42/CF42,"-")</f>
        <v>68000</v>
      </c>
      <c r="CL42" s="137"/>
      <c r="CM42" s="137"/>
      <c r="CN42" s="137">
        <v>1</v>
      </c>
      <c r="CO42" s="138">
        <v>2</v>
      </c>
      <c r="CP42" s="139">
        <v>156000</v>
      </c>
      <c r="CQ42" s="139">
        <v>88000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0.48958333333333</v>
      </c>
      <c r="B43" s="189" t="s">
        <v>141</v>
      </c>
      <c r="C43" s="189"/>
      <c r="D43" s="189" t="s">
        <v>88</v>
      </c>
      <c r="E43" s="189" t="s">
        <v>128</v>
      </c>
      <c r="F43" s="189" t="s">
        <v>64</v>
      </c>
      <c r="G43" s="88" t="s">
        <v>142</v>
      </c>
      <c r="H43" s="88" t="s">
        <v>85</v>
      </c>
      <c r="I43" s="191" t="s">
        <v>125</v>
      </c>
      <c r="J43" s="180">
        <v>96000</v>
      </c>
      <c r="K43" s="79">
        <v>5</v>
      </c>
      <c r="L43" s="79">
        <v>0</v>
      </c>
      <c r="M43" s="79">
        <v>28</v>
      </c>
      <c r="N43" s="89">
        <v>1</v>
      </c>
      <c r="O43" s="90">
        <v>0</v>
      </c>
      <c r="P43" s="91">
        <f>N43+O43</f>
        <v>1</v>
      </c>
      <c r="Q43" s="80">
        <f>IFERROR(P43/M43,"-")</f>
        <v>0.035714285714286</v>
      </c>
      <c r="R43" s="79">
        <v>0</v>
      </c>
      <c r="S43" s="79">
        <v>1</v>
      </c>
      <c r="T43" s="80">
        <f>IFERROR(R43/(P43),"-")</f>
        <v>0</v>
      </c>
      <c r="U43" s="186">
        <f>IFERROR(J43/SUM(N43:O44),"-")</f>
        <v>19200</v>
      </c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>
        <f>SUM(X43:X44)-SUM(J43:J44)</f>
        <v>-49000</v>
      </c>
      <c r="AB43" s="83">
        <f>SUM(X43:X44)/SUM(J43:J44)</f>
        <v>0.48958333333333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143</v>
      </c>
      <c r="C44" s="189"/>
      <c r="D44" s="189" t="s">
        <v>88</v>
      </c>
      <c r="E44" s="189" t="s">
        <v>128</v>
      </c>
      <c r="F44" s="189" t="s">
        <v>77</v>
      </c>
      <c r="G44" s="88"/>
      <c r="H44" s="88"/>
      <c r="I44" s="88"/>
      <c r="J44" s="180"/>
      <c r="K44" s="79">
        <v>24</v>
      </c>
      <c r="L44" s="79">
        <v>21</v>
      </c>
      <c r="M44" s="79">
        <v>9</v>
      </c>
      <c r="N44" s="89">
        <v>4</v>
      </c>
      <c r="O44" s="90">
        <v>0</v>
      </c>
      <c r="P44" s="91">
        <f>N44+O44</f>
        <v>4</v>
      </c>
      <c r="Q44" s="80">
        <f>IFERROR(P44/M44,"-")</f>
        <v>0.44444444444444</v>
      </c>
      <c r="R44" s="79">
        <v>1</v>
      </c>
      <c r="S44" s="79">
        <v>0</v>
      </c>
      <c r="T44" s="80">
        <f>IFERROR(R44/(P44),"-")</f>
        <v>0.25</v>
      </c>
      <c r="U44" s="186"/>
      <c r="V44" s="82">
        <v>2</v>
      </c>
      <c r="W44" s="80">
        <f>IF(P44=0,"-",V44/P44)</f>
        <v>0.5</v>
      </c>
      <c r="X44" s="185">
        <v>47000</v>
      </c>
      <c r="Y44" s="186">
        <f>IFERROR(X44/P44,"-")</f>
        <v>11750</v>
      </c>
      <c r="Z44" s="186">
        <f>IFERROR(X44/V44,"-")</f>
        <v>23500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0.25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0.25</v>
      </c>
      <c r="BG44" s="110">
        <v>1</v>
      </c>
      <c r="BH44" s="112">
        <f>IFERROR(BG44/BE44,"-")</f>
        <v>1</v>
      </c>
      <c r="BI44" s="113">
        <v>3000</v>
      </c>
      <c r="BJ44" s="114">
        <f>IFERROR(BI44/BE44,"-")</f>
        <v>3000</v>
      </c>
      <c r="BK44" s="115">
        <v>1</v>
      </c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2</v>
      </c>
      <c r="BX44" s="125">
        <f>IF(P44=0,"",IF(BW44=0,"",(BW44/P44)))</f>
        <v>0.5</v>
      </c>
      <c r="BY44" s="126">
        <v>1</v>
      </c>
      <c r="BZ44" s="127">
        <f>IFERROR(BY44/BW44,"-")</f>
        <v>0.5</v>
      </c>
      <c r="CA44" s="128">
        <v>44000</v>
      </c>
      <c r="CB44" s="129">
        <f>IFERROR(CA44/BW44,"-")</f>
        <v>22000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47000</v>
      </c>
      <c r="CQ44" s="139">
        <v>44000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 t="str">
        <f>AB45</f>
        <v>0</v>
      </c>
      <c r="B45" s="189" t="s">
        <v>144</v>
      </c>
      <c r="C45" s="189"/>
      <c r="D45" s="189"/>
      <c r="E45" s="189"/>
      <c r="F45" s="189" t="s">
        <v>64</v>
      </c>
      <c r="G45" s="88" t="s">
        <v>142</v>
      </c>
      <c r="H45" s="88" t="s">
        <v>145</v>
      </c>
      <c r="I45" s="190" t="s">
        <v>146</v>
      </c>
      <c r="J45" s="180">
        <v>0</v>
      </c>
      <c r="K45" s="79">
        <v>9</v>
      </c>
      <c r="L45" s="79">
        <v>0</v>
      </c>
      <c r="M45" s="79">
        <v>43</v>
      </c>
      <c r="N45" s="89">
        <v>3</v>
      </c>
      <c r="O45" s="90">
        <v>0</v>
      </c>
      <c r="P45" s="91">
        <f>N45+O45</f>
        <v>3</v>
      </c>
      <c r="Q45" s="80">
        <f>IFERROR(P45/M45,"-")</f>
        <v>0.069767441860465</v>
      </c>
      <c r="R45" s="79">
        <v>1</v>
      </c>
      <c r="S45" s="79">
        <v>1</v>
      </c>
      <c r="T45" s="80">
        <f>IFERROR(R45/(P45),"-")</f>
        <v>0.33333333333333</v>
      </c>
      <c r="U45" s="186">
        <f>IFERROR(J45/SUM(N45:O46),"-")</f>
        <v>0</v>
      </c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>
        <f>SUM(X45:X46)-SUM(J45:J46)</f>
        <v>0</v>
      </c>
      <c r="AB45" s="83" t="str">
        <f>SUM(X45:X46)/SUM(J45:J46)</f>
        <v>0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1</v>
      </c>
      <c r="BG45" s="110">
        <v>1</v>
      </c>
      <c r="BH45" s="112">
        <f>IFERROR(BG45/BE45,"-")</f>
        <v>0.33333333333333</v>
      </c>
      <c r="BI45" s="113">
        <v>6000</v>
      </c>
      <c r="BJ45" s="114">
        <f>IFERROR(BI45/BE45,"-")</f>
        <v>2000</v>
      </c>
      <c r="BK45" s="115"/>
      <c r="BL45" s="115">
        <v>1</v>
      </c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>
        <v>6000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147</v>
      </c>
      <c r="C46" s="189"/>
      <c r="D46" s="189"/>
      <c r="E46" s="189"/>
      <c r="F46" s="189" t="s">
        <v>77</v>
      </c>
      <c r="G46" s="88"/>
      <c r="H46" s="88"/>
      <c r="I46" s="88"/>
      <c r="J46" s="180"/>
      <c r="K46" s="79">
        <v>7</v>
      </c>
      <c r="L46" s="79">
        <v>4</v>
      </c>
      <c r="M46" s="79">
        <v>0</v>
      </c>
      <c r="N46" s="89">
        <v>1</v>
      </c>
      <c r="O46" s="90">
        <v>0</v>
      </c>
      <c r="P46" s="91">
        <f>N46+O46</f>
        <v>1</v>
      </c>
      <c r="Q46" s="80" t="str">
        <f>IFERROR(P46/M46,"-")</f>
        <v>-</v>
      </c>
      <c r="R46" s="79">
        <v>0</v>
      </c>
      <c r="S46" s="79">
        <v>0</v>
      </c>
      <c r="T46" s="80">
        <f>IFERROR(R46/(P46),"-")</f>
        <v>0</v>
      </c>
      <c r="U46" s="186"/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1</v>
      </c>
      <c r="BP46" s="119">
        <v>1</v>
      </c>
      <c r="BQ46" s="120">
        <f>IFERROR(BP46/BN46,"-")</f>
        <v>1</v>
      </c>
      <c r="BR46" s="121">
        <v>3000</v>
      </c>
      <c r="BS46" s="122">
        <f>IFERROR(BR46/BN46,"-")</f>
        <v>3000</v>
      </c>
      <c r="BT46" s="123">
        <v>1</v>
      </c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30"/>
      <c r="B47" s="85"/>
      <c r="C47" s="86"/>
      <c r="D47" s="86"/>
      <c r="E47" s="86"/>
      <c r="F47" s="87"/>
      <c r="G47" s="88"/>
      <c r="H47" s="88"/>
      <c r="I47" s="88"/>
      <c r="J47" s="181"/>
      <c r="K47" s="34"/>
      <c r="L47" s="34"/>
      <c r="M47" s="31"/>
      <c r="N47" s="23"/>
      <c r="O47" s="23"/>
      <c r="P47" s="23"/>
      <c r="Q47" s="32"/>
      <c r="R47" s="32"/>
      <c r="S47" s="23"/>
      <c r="T47" s="32"/>
      <c r="U47" s="187"/>
      <c r="V47" s="25"/>
      <c r="W47" s="25"/>
      <c r="X47" s="187"/>
      <c r="Y47" s="187"/>
      <c r="Z47" s="187"/>
      <c r="AA47" s="187"/>
      <c r="AB47" s="33"/>
      <c r="AC47" s="57"/>
      <c r="AD47" s="61"/>
      <c r="AE47" s="62"/>
      <c r="AF47" s="61"/>
      <c r="AG47" s="65"/>
      <c r="AH47" s="66"/>
      <c r="AI47" s="67"/>
      <c r="AJ47" s="68"/>
      <c r="AK47" s="68"/>
      <c r="AL47" s="68"/>
      <c r="AM47" s="61"/>
      <c r="AN47" s="62"/>
      <c r="AO47" s="61"/>
      <c r="AP47" s="65"/>
      <c r="AQ47" s="66"/>
      <c r="AR47" s="67"/>
      <c r="AS47" s="68"/>
      <c r="AT47" s="68"/>
      <c r="AU47" s="68"/>
      <c r="AV47" s="61"/>
      <c r="AW47" s="62"/>
      <c r="AX47" s="61"/>
      <c r="AY47" s="65"/>
      <c r="AZ47" s="66"/>
      <c r="BA47" s="67"/>
      <c r="BB47" s="68"/>
      <c r="BC47" s="68"/>
      <c r="BD47" s="68"/>
      <c r="BE47" s="61"/>
      <c r="BF47" s="62"/>
      <c r="BG47" s="61"/>
      <c r="BH47" s="65"/>
      <c r="BI47" s="66"/>
      <c r="BJ47" s="67"/>
      <c r="BK47" s="68"/>
      <c r="BL47" s="68"/>
      <c r="BM47" s="68"/>
      <c r="BN47" s="63"/>
      <c r="BO47" s="64"/>
      <c r="BP47" s="61"/>
      <c r="BQ47" s="65"/>
      <c r="BR47" s="66"/>
      <c r="BS47" s="67"/>
      <c r="BT47" s="68"/>
      <c r="BU47" s="68"/>
      <c r="BV47" s="68"/>
      <c r="BW47" s="63"/>
      <c r="BX47" s="64"/>
      <c r="BY47" s="61"/>
      <c r="BZ47" s="65"/>
      <c r="CA47" s="66"/>
      <c r="CB47" s="67"/>
      <c r="CC47" s="68"/>
      <c r="CD47" s="68"/>
      <c r="CE47" s="68"/>
      <c r="CF47" s="63"/>
      <c r="CG47" s="64"/>
      <c r="CH47" s="61"/>
      <c r="CI47" s="65"/>
      <c r="CJ47" s="66"/>
      <c r="CK47" s="67"/>
      <c r="CL47" s="68"/>
      <c r="CM47" s="68"/>
      <c r="CN47" s="68"/>
      <c r="CO47" s="69"/>
      <c r="CP47" s="66"/>
      <c r="CQ47" s="66"/>
      <c r="CR47" s="66"/>
      <c r="CS47" s="70"/>
    </row>
    <row r="48" spans="1:98">
      <c r="A48" s="30"/>
      <c r="B48" s="37"/>
      <c r="C48" s="21"/>
      <c r="D48" s="21"/>
      <c r="E48" s="21"/>
      <c r="F48" s="22"/>
      <c r="G48" s="36"/>
      <c r="H48" s="36"/>
      <c r="I48" s="73"/>
      <c r="J48" s="182"/>
      <c r="K48" s="34"/>
      <c r="L48" s="34"/>
      <c r="M48" s="31"/>
      <c r="N48" s="23"/>
      <c r="O48" s="23"/>
      <c r="P48" s="23"/>
      <c r="Q48" s="32"/>
      <c r="R48" s="32"/>
      <c r="S48" s="23"/>
      <c r="T48" s="32"/>
      <c r="U48" s="187"/>
      <c r="V48" s="25"/>
      <c r="W48" s="25"/>
      <c r="X48" s="187"/>
      <c r="Y48" s="187"/>
      <c r="Z48" s="187"/>
      <c r="AA48" s="187"/>
      <c r="AB48" s="33"/>
      <c r="AC48" s="59"/>
      <c r="AD48" s="61"/>
      <c r="AE48" s="62"/>
      <c r="AF48" s="61"/>
      <c r="AG48" s="65"/>
      <c r="AH48" s="66"/>
      <c r="AI48" s="67"/>
      <c r="AJ48" s="68"/>
      <c r="AK48" s="68"/>
      <c r="AL48" s="68"/>
      <c r="AM48" s="61"/>
      <c r="AN48" s="62"/>
      <c r="AO48" s="61"/>
      <c r="AP48" s="65"/>
      <c r="AQ48" s="66"/>
      <c r="AR48" s="67"/>
      <c r="AS48" s="68"/>
      <c r="AT48" s="68"/>
      <c r="AU48" s="68"/>
      <c r="AV48" s="61"/>
      <c r="AW48" s="62"/>
      <c r="AX48" s="61"/>
      <c r="AY48" s="65"/>
      <c r="AZ48" s="66"/>
      <c r="BA48" s="67"/>
      <c r="BB48" s="68"/>
      <c r="BC48" s="68"/>
      <c r="BD48" s="68"/>
      <c r="BE48" s="61"/>
      <c r="BF48" s="62"/>
      <c r="BG48" s="61"/>
      <c r="BH48" s="65"/>
      <c r="BI48" s="66"/>
      <c r="BJ48" s="67"/>
      <c r="BK48" s="68"/>
      <c r="BL48" s="68"/>
      <c r="BM48" s="68"/>
      <c r="BN48" s="63"/>
      <c r="BO48" s="64"/>
      <c r="BP48" s="61"/>
      <c r="BQ48" s="65"/>
      <c r="BR48" s="66"/>
      <c r="BS48" s="67"/>
      <c r="BT48" s="68"/>
      <c r="BU48" s="68"/>
      <c r="BV48" s="68"/>
      <c r="BW48" s="63"/>
      <c r="BX48" s="64"/>
      <c r="BY48" s="61"/>
      <c r="BZ48" s="65"/>
      <c r="CA48" s="66"/>
      <c r="CB48" s="67"/>
      <c r="CC48" s="68"/>
      <c r="CD48" s="68"/>
      <c r="CE48" s="68"/>
      <c r="CF48" s="63"/>
      <c r="CG48" s="64"/>
      <c r="CH48" s="61"/>
      <c r="CI48" s="65"/>
      <c r="CJ48" s="66"/>
      <c r="CK48" s="67"/>
      <c r="CL48" s="68"/>
      <c r="CM48" s="68"/>
      <c r="CN48" s="68"/>
      <c r="CO48" s="69"/>
      <c r="CP48" s="66"/>
      <c r="CQ48" s="66"/>
      <c r="CR48" s="66"/>
      <c r="CS48" s="70"/>
    </row>
    <row r="49" spans="1:98">
      <c r="A49" s="19">
        <f>AB49</f>
        <v>1.5380747688961</v>
      </c>
      <c r="B49" s="39"/>
      <c r="C49" s="39"/>
      <c r="D49" s="39"/>
      <c r="E49" s="39"/>
      <c r="F49" s="39"/>
      <c r="G49" s="40" t="s">
        <v>148</v>
      </c>
      <c r="H49" s="40"/>
      <c r="I49" s="40"/>
      <c r="J49" s="183">
        <f>SUM(J6:J48)</f>
        <v>3678000</v>
      </c>
      <c r="K49" s="41">
        <f>SUM(K6:K48)</f>
        <v>2118</v>
      </c>
      <c r="L49" s="41">
        <f>SUM(L6:L48)</f>
        <v>740</v>
      </c>
      <c r="M49" s="41">
        <f>SUM(M6:M48)</f>
        <v>2619</v>
      </c>
      <c r="N49" s="41">
        <f>SUM(N6:N48)</f>
        <v>390</v>
      </c>
      <c r="O49" s="41">
        <f>SUM(O6:O48)</f>
        <v>2</v>
      </c>
      <c r="P49" s="41">
        <f>SUM(P6:P48)</f>
        <v>392</v>
      </c>
      <c r="Q49" s="42">
        <f>IFERROR(P49/M49,"-")</f>
        <v>0.14967544864452</v>
      </c>
      <c r="R49" s="76">
        <f>SUM(R6:R48)</f>
        <v>36</v>
      </c>
      <c r="S49" s="76">
        <f>SUM(S6:S48)</f>
        <v>93</v>
      </c>
      <c r="T49" s="42">
        <f>IFERROR(R49/P49,"-")</f>
        <v>0.091836734693878</v>
      </c>
      <c r="U49" s="188">
        <f>IFERROR(J49/P49,"-")</f>
        <v>9382.6530612245</v>
      </c>
      <c r="V49" s="44">
        <f>SUM(V6:V48)</f>
        <v>78</v>
      </c>
      <c r="W49" s="42">
        <f>IFERROR(V49/P49,"-")</f>
        <v>0.19897959183673</v>
      </c>
      <c r="X49" s="183">
        <f>SUM(X6:X48)</f>
        <v>5657039</v>
      </c>
      <c r="Y49" s="183">
        <f>IFERROR(X49/P49,"-")</f>
        <v>14431.221938776</v>
      </c>
      <c r="Z49" s="183">
        <f>IFERROR(X49/V49,"-")</f>
        <v>72526.141025641</v>
      </c>
      <c r="AA49" s="183">
        <f>X49-J49</f>
        <v>1979039</v>
      </c>
      <c r="AB49" s="45">
        <f>X49/J49</f>
        <v>1.5380747688961</v>
      </c>
      <c r="AC49" s="58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6"/>
    <mergeCell ref="J22:J26"/>
    <mergeCell ref="U22:U26"/>
    <mergeCell ref="AA22:AA26"/>
    <mergeCell ref="AB22:AB26"/>
    <mergeCell ref="A27:A30"/>
    <mergeCell ref="J27:J30"/>
    <mergeCell ref="U27:U30"/>
    <mergeCell ref="AA27:AA30"/>
    <mergeCell ref="AB27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149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8.5208333333333</v>
      </c>
      <c r="B6" s="189" t="s">
        <v>150</v>
      </c>
      <c r="C6" s="189" t="s">
        <v>151</v>
      </c>
      <c r="D6" s="189" t="s">
        <v>152</v>
      </c>
      <c r="E6" s="189" t="s">
        <v>153</v>
      </c>
      <c r="F6" s="189" t="s">
        <v>64</v>
      </c>
      <c r="G6" s="88" t="s">
        <v>154</v>
      </c>
      <c r="H6" s="88" t="s">
        <v>155</v>
      </c>
      <c r="I6" s="88" t="s">
        <v>156</v>
      </c>
      <c r="J6" s="180">
        <v>96000</v>
      </c>
      <c r="K6" s="79">
        <v>24</v>
      </c>
      <c r="L6" s="79">
        <v>0</v>
      </c>
      <c r="M6" s="79">
        <v>56</v>
      </c>
      <c r="N6" s="89">
        <v>8</v>
      </c>
      <c r="O6" s="90">
        <v>0</v>
      </c>
      <c r="P6" s="91">
        <f>N6+O6</f>
        <v>8</v>
      </c>
      <c r="Q6" s="80">
        <f>IFERROR(P6/M6,"-")</f>
        <v>0.14285714285714</v>
      </c>
      <c r="R6" s="79">
        <v>0</v>
      </c>
      <c r="S6" s="79">
        <v>3</v>
      </c>
      <c r="T6" s="80">
        <f>IFERROR(R6/(P6),"-")</f>
        <v>0</v>
      </c>
      <c r="U6" s="186">
        <f>IFERROR(J6/SUM(N6:O7),"-")</f>
        <v>3692.3076923077</v>
      </c>
      <c r="V6" s="82">
        <v>1</v>
      </c>
      <c r="W6" s="80">
        <f>IF(P6=0,"-",V6/P6)</f>
        <v>0.125</v>
      </c>
      <c r="X6" s="185">
        <v>12000</v>
      </c>
      <c r="Y6" s="186">
        <f>IFERROR(X6/P6,"-")</f>
        <v>1500</v>
      </c>
      <c r="Z6" s="186">
        <f>IFERROR(X6/V6,"-")</f>
        <v>12000</v>
      </c>
      <c r="AA6" s="180">
        <f>SUM(X6:X7)-SUM(J6:J7)</f>
        <v>722000</v>
      </c>
      <c r="AB6" s="83">
        <f>SUM(X6:X7)/SUM(J6:J7)</f>
        <v>8.5208333333333</v>
      </c>
      <c r="AC6" s="77"/>
      <c r="AD6" s="92">
        <v>1</v>
      </c>
      <c r="AE6" s="93">
        <f>IF(P6=0,"",IF(AD6=0,"",(AD6/P6)))</f>
        <v>0.125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0.375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0.125</v>
      </c>
      <c r="AX6" s="104">
        <v>1</v>
      </c>
      <c r="AY6" s="106">
        <f>IFERROR(AX6/AV6,"-")</f>
        <v>1</v>
      </c>
      <c r="AZ6" s="107">
        <v>3000</v>
      </c>
      <c r="BA6" s="108">
        <f>IFERROR(AZ6/AV6,"-")</f>
        <v>3000</v>
      </c>
      <c r="BB6" s="109">
        <v>1</v>
      </c>
      <c r="BC6" s="109"/>
      <c r="BD6" s="109"/>
      <c r="BE6" s="110">
        <v>2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0.125</v>
      </c>
      <c r="BP6" s="119">
        <v>1</v>
      </c>
      <c r="BQ6" s="120">
        <f>IFERROR(BP6/BN6,"-")</f>
        <v>1</v>
      </c>
      <c r="BR6" s="121">
        <v>9000</v>
      </c>
      <c r="BS6" s="122">
        <f>IFERROR(BR6/BN6,"-")</f>
        <v>9000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12000</v>
      </c>
      <c r="CQ6" s="139">
        <v>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157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99</v>
      </c>
      <c r="L7" s="79">
        <v>63</v>
      </c>
      <c r="M7" s="79">
        <v>30</v>
      </c>
      <c r="N7" s="89">
        <v>18</v>
      </c>
      <c r="O7" s="90">
        <v>0</v>
      </c>
      <c r="P7" s="91">
        <f>N7+O7</f>
        <v>18</v>
      </c>
      <c r="Q7" s="80">
        <f>IFERROR(P7/M7,"-")</f>
        <v>0.6</v>
      </c>
      <c r="R7" s="79">
        <v>4</v>
      </c>
      <c r="S7" s="79">
        <v>4</v>
      </c>
      <c r="T7" s="80">
        <f>IFERROR(R7/(P7),"-")</f>
        <v>0.22222222222222</v>
      </c>
      <c r="U7" s="186"/>
      <c r="V7" s="82">
        <v>4</v>
      </c>
      <c r="W7" s="80">
        <f>IF(P7=0,"-",V7/P7)</f>
        <v>0.22222222222222</v>
      </c>
      <c r="X7" s="185">
        <v>806000</v>
      </c>
      <c r="Y7" s="186">
        <f>IFERROR(X7/P7,"-")</f>
        <v>44777.777777778</v>
      </c>
      <c r="Z7" s="186">
        <f>IFERROR(X7/V7,"-")</f>
        <v>201500</v>
      </c>
      <c r="AA7" s="180"/>
      <c r="AB7" s="83"/>
      <c r="AC7" s="77"/>
      <c r="AD7" s="92">
        <v>1</v>
      </c>
      <c r="AE7" s="93">
        <f>IF(P7=0,"",IF(AD7=0,"",(AD7/P7)))</f>
        <v>0.055555555555556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0.22222222222222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5</v>
      </c>
      <c r="BF7" s="111">
        <f>IF(P7=0,"",IF(BE7=0,"",(BE7/P7)))</f>
        <v>0.27777777777778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0.38888888888889</v>
      </c>
      <c r="BP7" s="119">
        <v>3</v>
      </c>
      <c r="BQ7" s="120">
        <f>IFERROR(BP7/BN7,"-")</f>
        <v>0.42857142857143</v>
      </c>
      <c r="BR7" s="121">
        <v>793000</v>
      </c>
      <c r="BS7" s="122">
        <f>IFERROR(BR7/BN7,"-")</f>
        <v>113285.71428571</v>
      </c>
      <c r="BT7" s="123">
        <v>1</v>
      </c>
      <c r="BU7" s="123"/>
      <c r="BV7" s="123">
        <v>2</v>
      </c>
      <c r="BW7" s="124">
        <v>1</v>
      </c>
      <c r="BX7" s="125">
        <f>IF(P7=0,"",IF(BW7=0,"",(BW7/P7)))</f>
        <v>0.055555555555556</v>
      </c>
      <c r="BY7" s="126">
        <v>1</v>
      </c>
      <c r="BZ7" s="127">
        <f>IFERROR(BY7/BW7,"-")</f>
        <v>1</v>
      </c>
      <c r="CA7" s="128">
        <v>13000</v>
      </c>
      <c r="CB7" s="129">
        <f>IFERROR(CA7/BW7,"-")</f>
        <v>13000</v>
      </c>
      <c r="CC7" s="130"/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806000</v>
      </c>
      <c r="CQ7" s="139">
        <v>715000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1.6458333333333</v>
      </c>
      <c r="B8" s="189" t="s">
        <v>158</v>
      </c>
      <c r="C8" s="189" t="s">
        <v>159</v>
      </c>
      <c r="D8" s="189" t="s">
        <v>160</v>
      </c>
      <c r="E8" s="189"/>
      <c r="F8" s="189" t="s">
        <v>64</v>
      </c>
      <c r="G8" s="88" t="s">
        <v>161</v>
      </c>
      <c r="H8" s="88" t="s">
        <v>162</v>
      </c>
      <c r="I8" s="88" t="s">
        <v>163</v>
      </c>
      <c r="J8" s="180">
        <v>48000</v>
      </c>
      <c r="K8" s="79">
        <v>8</v>
      </c>
      <c r="L8" s="79">
        <v>0</v>
      </c>
      <c r="M8" s="79">
        <v>12</v>
      </c>
      <c r="N8" s="89">
        <v>3</v>
      </c>
      <c r="O8" s="90">
        <v>0</v>
      </c>
      <c r="P8" s="91">
        <f>N8+O8</f>
        <v>3</v>
      </c>
      <c r="Q8" s="80">
        <f>IFERROR(P8/M8,"-")</f>
        <v>0.25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3692.3076923077</v>
      </c>
      <c r="V8" s="82">
        <v>1</v>
      </c>
      <c r="W8" s="80">
        <f>IF(P8=0,"-",V8/P8)</f>
        <v>0.33333333333333</v>
      </c>
      <c r="X8" s="185">
        <v>49000</v>
      </c>
      <c r="Y8" s="186">
        <f>IFERROR(X8/P8,"-")</f>
        <v>16333.333333333</v>
      </c>
      <c r="Z8" s="186">
        <f>IFERROR(X8/V8,"-")</f>
        <v>49000</v>
      </c>
      <c r="AA8" s="180">
        <f>SUM(X8:X9)-SUM(J8:J9)</f>
        <v>31000</v>
      </c>
      <c r="AB8" s="83">
        <f>SUM(X8:X9)/SUM(J8:J9)</f>
        <v>1.6458333333333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>
        <v>1</v>
      </c>
      <c r="BQ8" s="120">
        <f>IFERROR(BP8/BN8,"-")</f>
        <v>1</v>
      </c>
      <c r="BR8" s="121">
        <v>49000</v>
      </c>
      <c r="BS8" s="122">
        <f>IFERROR(BR8/BN8,"-")</f>
        <v>49000</v>
      </c>
      <c r="BT8" s="123"/>
      <c r="BU8" s="123"/>
      <c r="BV8" s="123">
        <v>1</v>
      </c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49000</v>
      </c>
      <c r="CQ8" s="139">
        <v>49000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41</v>
      </c>
      <c r="L9" s="79">
        <v>19</v>
      </c>
      <c r="M9" s="79">
        <v>16</v>
      </c>
      <c r="N9" s="89">
        <v>10</v>
      </c>
      <c r="O9" s="90">
        <v>0</v>
      </c>
      <c r="P9" s="91">
        <f>N9+O9</f>
        <v>10</v>
      </c>
      <c r="Q9" s="80">
        <f>IFERROR(P9/M9,"-")</f>
        <v>0.625</v>
      </c>
      <c r="R9" s="79">
        <v>0</v>
      </c>
      <c r="S9" s="79">
        <v>1</v>
      </c>
      <c r="T9" s="80">
        <f>IFERROR(R9/(P9),"-")</f>
        <v>0</v>
      </c>
      <c r="U9" s="186"/>
      <c r="V9" s="82">
        <v>2</v>
      </c>
      <c r="W9" s="80">
        <f>IF(P9=0,"-",V9/P9)</f>
        <v>0.2</v>
      </c>
      <c r="X9" s="185">
        <v>30000</v>
      </c>
      <c r="Y9" s="186">
        <f>IFERROR(X9/P9,"-")</f>
        <v>3000</v>
      </c>
      <c r="Z9" s="186">
        <f>IFERROR(X9/V9,"-")</f>
        <v>15000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</v>
      </c>
      <c r="BG9" s="110">
        <v>1</v>
      </c>
      <c r="BH9" s="112">
        <f>IFERROR(BG9/BE9,"-")</f>
        <v>0.5</v>
      </c>
      <c r="BI9" s="113">
        <v>15000</v>
      </c>
      <c r="BJ9" s="114">
        <f>IFERROR(BI9/BE9,"-")</f>
        <v>7500</v>
      </c>
      <c r="BK9" s="115">
        <v>1</v>
      </c>
      <c r="BL9" s="115"/>
      <c r="BM9" s="115"/>
      <c r="BN9" s="117">
        <v>5</v>
      </c>
      <c r="BO9" s="118">
        <f>IF(P9=0,"",IF(BN9=0,"",(BN9/P9)))</f>
        <v>0.5</v>
      </c>
      <c r="BP9" s="119">
        <v>1</v>
      </c>
      <c r="BQ9" s="120">
        <f>IFERROR(BP9/BN9,"-")</f>
        <v>0.2</v>
      </c>
      <c r="BR9" s="121">
        <v>15000</v>
      </c>
      <c r="BS9" s="122">
        <f>IFERROR(BR9/BN9,"-")</f>
        <v>3000</v>
      </c>
      <c r="BT9" s="123">
        <v>1</v>
      </c>
      <c r="BU9" s="123"/>
      <c r="BV9" s="123"/>
      <c r="BW9" s="124">
        <v>1</v>
      </c>
      <c r="BX9" s="125">
        <f>IF(P9=0,"",IF(BW9=0,"",(BW9/P9)))</f>
        <v>0.1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30000</v>
      </c>
      <c r="CQ9" s="139">
        <v>15000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0.16666666666667</v>
      </c>
      <c r="B10" s="189" t="s">
        <v>165</v>
      </c>
      <c r="C10" s="189" t="s">
        <v>166</v>
      </c>
      <c r="D10" s="189" t="s">
        <v>167</v>
      </c>
      <c r="E10" s="189"/>
      <c r="F10" s="189" t="s">
        <v>64</v>
      </c>
      <c r="G10" s="88" t="s">
        <v>168</v>
      </c>
      <c r="H10" s="88" t="s">
        <v>169</v>
      </c>
      <c r="I10" s="88" t="s">
        <v>170</v>
      </c>
      <c r="J10" s="180">
        <v>90000</v>
      </c>
      <c r="K10" s="79">
        <v>21</v>
      </c>
      <c r="L10" s="79">
        <v>0</v>
      </c>
      <c r="M10" s="79">
        <v>62</v>
      </c>
      <c r="N10" s="89">
        <v>8</v>
      </c>
      <c r="O10" s="90">
        <v>0</v>
      </c>
      <c r="P10" s="91">
        <f>N10+O10</f>
        <v>8</v>
      </c>
      <c r="Q10" s="80">
        <f>IFERROR(P10/M10,"-")</f>
        <v>0.12903225806452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2647.0588235294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-75000</v>
      </c>
      <c r="AB10" s="83">
        <f>SUM(X10:X11)/SUM(J10:J11)</f>
        <v>0.16666666666667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0.125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3</v>
      </c>
      <c r="BX10" s="125">
        <f>IF(P10=0,"",IF(BW10=0,"",(BW10/P10)))</f>
        <v>0.375</v>
      </c>
      <c r="BY10" s="126">
        <v>1</v>
      </c>
      <c r="BZ10" s="127">
        <f>IFERROR(BY10/BW10,"-")</f>
        <v>0.33333333333333</v>
      </c>
      <c r="CA10" s="128">
        <v>5000</v>
      </c>
      <c r="CB10" s="129">
        <f>IFERROR(CA10/BW10,"-")</f>
        <v>1666.6666666667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171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93</v>
      </c>
      <c r="L11" s="79">
        <v>71</v>
      </c>
      <c r="M11" s="79">
        <v>44</v>
      </c>
      <c r="N11" s="89">
        <v>26</v>
      </c>
      <c r="O11" s="90">
        <v>0</v>
      </c>
      <c r="P11" s="91">
        <f>N11+O11</f>
        <v>26</v>
      </c>
      <c r="Q11" s="80">
        <f>IFERROR(P11/M11,"-")</f>
        <v>0.59090909090909</v>
      </c>
      <c r="R11" s="79">
        <v>3</v>
      </c>
      <c r="S11" s="79">
        <v>6</v>
      </c>
      <c r="T11" s="80">
        <f>IFERROR(R11/(P11),"-")</f>
        <v>0.11538461538462</v>
      </c>
      <c r="U11" s="186"/>
      <c r="V11" s="82">
        <v>2</v>
      </c>
      <c r="W11" s="80">
        <f>IF(P11=0,"-",V11/P11)</f>
        <v>0.076923076923077</v>
      </c>
      <c r="X11" s="185">
        <v>15000</v>
      </c>
      <c r="Y11" s="186">
        <f>IFERROR(X11/P11,"-")</f>
        <v>576.92307692308</v>
      </c>
      <c r="Z11" s="186">
        <f>IFERROR(X11/V11,"-")</f>
        <v>7500</v>
      </c>
      <c r="AA11" s="180"/>
      <c r="AB11" s="83"/>
      <c r="AC11" s="77"/>
      <c r="AD11" s="92">
        <v>1</v>
      </c>
      <c r="AE11" s="93">
        <f>IF(P11=0,"",IF(AD11=0,"",(AD11/P11)))</f>
        <v>0.038461538461538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0.038461538461538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0.038461538461538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11</v>
      </c>
      <c r="BF11" s="111">
        <f>IF(P11=0,"",IF(BE11=0,"",(BE11/P11)))</f>
        <v>0.42307692307692</v>
      </c>
      <c r="BG11" s="110">
        <v>1</v>
      </c>
      <c r="BH11" s="112">
        <f>IFERROR(BG11/BE11,"-")</f>
        <v>0.090909090909091</v>
      </c>
      <c r="BI11" s="113">
        <v>3000</v>
      </c>
      <c r="BJ11" s="114">
        <f>IFERROR(BI11/BE11,"-")</f>
        <v>272.72727272727</v>
      </c>
      <c r="BK11" s="115">
        <v>1</v>
      </c>
      <c r="BL11" s="115"/>
      <c r="BM11" s="115"/>
      <c r="BN11" s="117">
        <v>8</v>
      </c>
      <c r="BO11" s="118">
        <f>IF(P11=0,"",IF(BN11=0,"",(BN11/P11)))</f>
        <v>0.30769230769231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0.11538461538462</v>
      </c>
      <c r="BY11" s="126">
        <v>2</v>
      </c>
      <c r="BZ11" s="127">
        <f>IFERROR(BY11/BW11,"-")</f>
        <v>0.66666666666667</v>
      </c>
      <c r="CA11" s="128">
        <v>8000</v>
      </c>
      <c r="CB11" s="129">
        <f>IFERROR(CA11/BW11,"-")</f>
        <v>2666.6666666667</v>
      </c>
      <c r="CC11" s="130">
        <v>2</v>
      </c>
      <c r="CD11" s="130"/>
      <c r="CE11" s="130"/>
      <c r="CF11" s="131">
        <v>1</v>
      </c>
      <c r="CG11" s="132">
        <f>IF(P11=0,"",IF(CF11=0,"",(CF11/P11)))</f>
        <v>0.038461538461538</v>
      </c>
      <c r="CH11" s="133">
        <v>1</v>
      </c>
      <c r="CI11" s="134">
        <f>IFERROR(CH11/CF11,"-")</f>
        <v>1</v>
      </c>
      <c r="CJ11" s="135">
        <v>10000</v>
      </c>
      <c r="CK11" s="136">
        <f>IFERROR(CJ11/CF11,"-")</f>
        <v>10000</v>
      </c>
      <c r="CL11" s="137">
        <v>1</v>
      </c>
      <c r="CM11" s="137"/>
      <c r="CN11" s="137"/>
      <c r="CO11" s="138">
        <v>2</v>
      </c>
      <c r="CP11" s="139">
        <v>15000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1.1990740740741</v>
      </c>
      <c r="B12" s="189" t="s">
        <v>172</v>
      </c>
      <c r="C12" s="189" t="s">
        <v>166</v>
      </c>
      <c r="D12" s="189" t="s">
        <v>160</v>
      </c>
      <c r="E12" s="189"/>
      <c r="F12" s="189" t="s">
        <v>64</v>
      </c>
      <c r="G12" s="88" t="s">
        <v>173</v>
      </c>
      <c r="H12" s="88" t="s">
        <v>174</v>
      </c>
      <c r="I12" s="88" t="s">
        <v>170</v>
      </c>
      <c r="J12" s="180">
        <v>90000</v>
      </c>
      <c r="K12" s="79">
        <v>12</v>
      </c>
      <c r="L12" s="79">
        <v>0</v>
      </c>
      <c r="M12" s="79">
        <v>31</v>
      </c>
      <c r="N12" s="89">
        <v>4</v>
      </c>
      <c r="O12" s="90">
        <v>0</v>
      </c>
      <c r="P12" s="91">
        <f>N12+O12</f>
        <v>4</v>
      </c>
      <c r="Q12" s="80">
        <f>IFERROR(P12/M12,"-")</f>
        <v>0.12903225806452</v>
      </c>
      <c r="R12" s="79">
        <v>0</v>
      </c>
      <c r="S12" s="79">
        <v>1</v>
      </c>
      <c r="T12" s="80">
        <f>IFERROR(R12/(P12),"-")</f>
        <v>0</v>
      </c>
      <c r="U12" s="186">
        <f>IFERROR(J12/SUM(N12:O15),"-")</f>
        <v>1304.347826087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SUM(X12:X15)-SUM(J12:J15)</f>
        <v>43000</v>
      </c>
      <c r="AB12" s="83">
        <f>SUM(X12:X15)/SUM(J12:J15)</f>
        <v>1.1990740740741</v>
      </c>
      <c r="AC12" s="77"/>
      <c r="AD12" s="92">
        <v>1</v>
      </c>
      <c r="AE12" s="93">
        <f>IF(P12=0,"",IF(AD12=0,"",(AD12/P12)))</f>
        <v>0.25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2</v>
      </c>
      <c r="AW12" s="105">
        <f>IF(P12=0,"",IF(AV12=0,"",(AV12/P12)))</f>
        <v>0.5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175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83</v>
      </c>
      <c r="L13" s="79">
        <v>29</v>
      </c>
      <c r="M13" s="79">
        <v>6</v>
      </c>
      <c r="N13" s="89">
        <v>7</v>
      </c>
      <c r="O13" s="90">
        <v>0</v>
      </c>
      <c r="P13" s="91">
        <f>N13+O13</f>
        <v>7</v>
      </c>
      <c r="Q13" s="80">
        <f>IFERROR(P13/M13,"-")</f>
        <v>1.1666666666667</v>
      </c>
      <c r="R13" s="79">
        <v>1</v>
      </c>
      <c r="S13" s="79">
        <v>0</v>
      </c>
      <c r="T13" s="80">
        <f>IFERROR(R13/(P13),"-")</f>
        <v>0.14285714285714</v>
      </c>
      <c r="U13" s="186"/>
      <c r="V13" s="82">
        <v>1</v>
      </c>
      <c r="W13" s="80">
        <f>IF(P13=0,"-",V13/P13)</f>
        <v>0.14285714285714</v>
      </c>
      <c r="X13" s="185">
        <v>21000</v>
      </c>
      <c r="Y13" s="186">
        <f>IFERROR(X13/P13,"-")</f>
        <v>3000</v>
      </c>
      <c r="Z13" s="186">
        <f>IFERROR(X13/V13,"-")</f>
        <v>21000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0.28571428571429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0.14285714285714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0.28571428571429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0.14285714285714</v>
      </c>
      <c r="CH13" s="133">
        <v>1</v>
      </c>
      <c r="CI13" s="134">
        <f>IFERROR(CH13/CF13,"-")</f>
        <v>1</v>
      </c>
      <c r="CJ13" s="135">
        <v>21000</v>
      </c>
      <c r="CK13" s="136">
        <f>IFERROR(CJ13/CF13,"-")</f>
        <v>21000</v>
      </c>
      <c r="CL13" s="137"/>
      <c r="CM13" s="137"/>
      <c r="CN13" s="137">
        <v>1</v>
      </c>
      <c r="CO13" s="138">
        <v>1</v>
      </c>
      <c r="CP13" s="139">
        <v>21000</v>
      </c>
      <c r="CQ13" s="139">
        <v>21000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1.8888888888889</v>
      </c>
      <c r="B14" s="189" t="s">
        <v>176</v>
      </c>
      <c r="C14" s="189" t="s">
        <v>166</v>
      </c>
      <c r="D14" s="189" t="s">
        <v>177</v>
      </c>
      <c r="E14" s="189"/>
      <c r="F14" s="189" t="s">
        <v>64</v>
      </c>
      <c r="G14" s="88" t="s">
        <v>178</v>
      </c>
      <c r="H14" s="88" t="s">
        <v>155</v>
      </c>
      <c r="I14" s="88" t="s">
        <v>179</v>
      </c>
      <c r="J14" s="180">
        <v>126000</v>
      </c>
      <c r="K14" s="79">
        <v>49</v>
      </c>
      <c r="L14" s="79">
        <v>0</v>
      </c>
      <c r="M14" s="79">
        <v>165</v>
      </c>
      <c r="N14" s="89">
        <v>20</v>
      </c>
      <c r="O14" s="90">
        <v>1</v>
      </c>
      <c r="P14" s="91">
        <f>N14+O14</f>
        <v>21</v>
      </c>
      <c r="Q14" s="80">
        <f>IFERROR(P14/M14,"-")</f>
        <v>0.12727272727273</v>
      </c>
      <c r="R14" s="79">
        <v>1</v>
      </c>
      <c r="S14" s="79">
        <v>5</v>
      </c>
      <c r="T14" s="80">
        <f>IFERROR(R14/(P14),"-")</f>
        <v>0.047619047619048</v>
      </c>
      <c r="U14" s="186">
        <f>IFERROR(J14/SUM(N14:O17),"-")</f>
        <v>2172.4137931034</v>
      </c>
      <c r="V14" s="82">
        <v>3</v>
      </c>
      <c r="W14" s="80">
        <f>IF(P14=0,"-",V14/P14)</f>
        <v>0.14285714285714</v>
      </c>
      <c r="X14" s="185">
        <v>60000</v>
      </c>
      <c r="Y14" s="186">
        <f>IFERROR(X14/P14,"-")</f>
        <v>2857.1428571429</v>
      </c>
      <c r="Z14" s="186">
        <f>IFERROR(X14/V14,"-")</f>
        <v>20000</v>
      </c>
      <c r="AA14" s="180">
        <f>SUM(X14:X17)-SUM(J14:J17)</f>
        <v>112000</v>
      </c>
      <c r="AB14" s="83">
        <f>SUM(X14:X17)/SUM(J14:J17)</f>
        <v>1.8888888888889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3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2</v>
      </c>
      <c r="AW14" s="105">
        <f>IF(P14=0,"",IF(AV14=0,"",(AV14/P14)))</f>
        <v>0.095238095238095</v>
      </c>
      <c r="AX14" s="104">
        <v>1</v>
      </c>
      <c r="AY14" s="106">
        <f>IFERROR(AX14/AV14,"-")</f>
        <v>0.5</v>
      </c>
      <c r="AZ14" s="107">
        <v>3000</v>
      </c>
      <c r="BA14" s="108">
        <f>IFERROR(AZ14/AV14,"-")</f>
        <v>1500</v>
      </c>
      <c r="BB14" s="109">
        <v>1</v>
      </c>
      <c r="BC14" s="109"/>
      <c r="BD14" s="109"/>
      <c r="BE14" s="110">
        <v>5</v>
      </c>
      <c r="BF14" s="111">
        <f>IF(P14=0,"",IF(BE14=0,"",(BE14/P14)))</f>
        <v>0.23809523809524</v>
      </c>
      <c r="BG14" s="110">
        <v>1</v>
      </c>
      <c r="BH14" s="112">
        <f>IFERROR(BG14/BE14,"-")</f>
        <v>0.2</v>
      </c>
      <c r="BI14" s="113">
        <v>11000</v>
      </c>
      <c r="BJ14" s="114">
        <f>IFERROR(BI14/BE14,"-")</f>
        <v>2200</v>
      </c>
      <c r="BK14" s="115"/>
      <c r="BL14" s="115"/>
      <c r="BM14" s="115">
        <v>1</v>
      </c>
      <c r="BN14" s="117">
        <v>6</v>
      </c>
      <c r="BO14" s="118">
        <f>IF(P14=0,"",IF(BN14=0,"",(BN14/P14)))</f>
        <v>0.28571428571429</v>
      </c>
      <c r="BP14" s="119">
        <v>1</v>
      </c>
      <c r="BQ14" s="120">
        <f>IFERROR(BP14/BN14,"-")</f>
        <v>0.16666666666667</v>
      </c>
      <c r="BR14" s="121">
        <v>6000</v>
      </c>
      <c r="BS14" s="122">
        <f>IFERROR(BR14/BN14,"-")</f>
        <v>1000</v>
      </c>
      <c r="BT14" s="123"/>
      <c r="BU14" s="123">
        <v>1</v>
      </c>
      <c r="BV14" s="123"/>
      <c r="BW14" s="124">
        <v>5</v>
      </c>
      <c r="BX14" s="125">
        <f>IF(P14=0,"",IF(BW14=0,"",(BW14/P14)))</f>
        <v>0.23809523809524</v>
      </c>
      <c r="BY14" s="126">
        <v>1</v>
      </c>
      <c r="BZ14" s="127">
        <f>IFERROR(BY14/BW14,"-")</f>
        <v>0.2</v>
      </c>
      <c r="CA14" s="128">
        <v>40000</v>
      </c>
      <c r="CB14" s="129">
        <f>IFERROR(CA14/BW14,"-")</f>
        <v>8000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60000</v>
      </c>
      <c r="CQ14" s="139">
        <v>40000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180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166</v>
      </c>
      <c r="L15" s="79">
        <v>96</v>
      </c>
      <c r="M15" s="79">
        <v>45</v>
      </c>
      <c r="N15" s="89">
        <v>37</v>
      </c>
      <c r="O15" s="90">
        <v>0</v>
      </c>
      <c r="P15" s="91">
        <f>N15+O15</f>
        <v>37</v>
      </c>
      <c r="Q15" s="80">
        <f>IFERROR(P15/M15,"-")</f>
        <v>0.82222222222222</v>
      </c>
      <c r="R15" s="79">
        <v>6</v>
      </c>
      <c r="S15" s="79">
        <v>2</v>
      </c>
      <c r="T15" s="80">
        <f>IFERROR(R15/(P15),"-")</f>
        <v>0.16216216216216</v>
      </c>
      <c r="U15" s="186"/>
      <c r="V15" s="82">
        <v>7</v>
      </c>
      <c r="W15" s="80">
        <f>IF(P15=0,"-",V15/P15)</f>
        <v>0.18918918918919</v>
      </c>
      <c r="X15" s="185">
        <v>178000</v>
      </c>
      <c r="Y15" s="186">
        <f>IFERROR(X15/P15,"-")</f>
        <v>4810.8108108108</v>
      </c>
      <c r="Z15" s="186">
        <f>IFERROR(X15/V15,"-")</f>
        <v>25428.571428571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8</v>
      </c>
      <c r="BF15" s="111">
        <f>IF(P15=0,"",IF(BE15=0,"",(BE15/P15)))</f>
        <v>0.21621621621622</v>
      </c>
      <c r="BG15" s="110">
        <v>2</v>
      </c>
      <c r="BH15" s="112">
        <f>IFERROR(BG15/BE15,"-")</f>
        <v>0.25</v>
      </c>
      <c r="BI15" s="113">
        <v>10000</v>
      </c>
      <c r="BJ15" s="114">
        <f>IFERROR(BI15/BE15,"-")</f>
        <v>1250</v>
      </c>
      <c r="BK15" s="115">
        <v>2</v>
      </c>
      <c r="BL15" s="115"/>
      <c r="BM15" s="115"/>
      <c r="BN15" s="117">
        <v>19</v>
      </c>
      <c r="BO15" s="118">
        <f>IF(P15=0,"",IF(BN15=0,"",(BN15/P15)))</f>
        <v>0.51351351351351</v>
      </c>
      <c r="BP15" s="119">
        <v>3</v>
      </c>
      <c r="BQ15" s="120">
        <f>IFERROR(BP15/BN15,"-")</f>
        <v>0.15789473684211</v>
      </c>
      <c r="BR15" s="121">
        <v>56000</v>
      </c>
      <c r="BS15" s="122">
        <f>IFERROR(BR15/BN15,"-")</f>
        <v>2947.3684210526</v>
      </c>
      <c r="BT15" s="123">
        <v>1</v>
      </c>
      <c r="BU15" s="123"/>
      <c r="BV15" s="123">
        <v>2</v>
      </c>
      <c r="BW15" s="124">
        <v>7</v>
      </c>
      <c r="BX15" s="125">
        <f>IF(P15=0,"",IF(BW15=0,"",(BW15/P15)))</f>
        <v>0.18918918918919</v>
      </c>
      <c r="BY15" s="126">
        <v>2</v>
      </c>
      <c r="BZ15" s="127">
        <f>IFERROR(BY15/BW15,"-")</f>
        <v>0.28571428571429</v>
      </c>
      <c r="CA15" s="128">
        <v>21000</v>
      </c>
      <c r="CB15" s="129">
        <f>IFERROR(CA15/BW15,"-")</f>
        <v>3000</v>
      </c>
      <c r="CC15" s="130">
        <v>1</v>
      </c>
      <c r="CD15" s="130">
        <v>1</v>
      </c>
      <c r="CE15" s="130"/>
      <c r="CF15" s="131">
        <v>3</v>
      </c>
      <c r="CG15" s="132">
        <f>IF(P15=0,"",IF(CF15=0,"",(CF15/P15)))</f>
        <v>0.081081081081081</v>
      </c>
      <c r="CH15" s="133">
        <v>2</v>
      </c>
      <c r="CI15" s="134">
        <f>IFERROR(CH15/CF15,"-")</f>
        <v>0.66666666666667</v>
      </c>
      <c r="CJ15" s="135">
        <v>97000</v>
      </c>
      <c r="CK15" s="136">
        <f>IFERROR(CJ15/CF15,"-")</f>
        <v>32333.333333333</v>
      </c>
      <c r="CL15" s="137">
        <v>1</v>
      </c>
      <c r="CM15" s="137"/>
      <c r="CN15" s="137">
        <v>1</v>
      </c>
      <c r="CO15" s="138">
        <v>7</v>
      </c>
      <c r="CP15" s="139">
        <v>178000</v>
      </c>
      <c r="CQ15" s="139">
        <v>94000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2.6022222222222</v>
      </c>
      <c r="B18" s="39"/>
      <c r="C18" s="39"/>
      <c r="D18" s="39"/>
      <c r="E18" s="39"/>
      <c r="F18" s="39"/>
      <c r="G18" s="40" t="s">
        <v>181</v>
      </c>
      <c r="H18" s="40"/>
      <c r="I18" s="40"/>
      <c r="J18" s="183">
        <f>SUM(J6:J17)</f>
        <v>450000</v>
      </c>
      <c r="K18" s="41">
        <f>SUM(K6:K17)</f>
        <v>596</v>
      </c>
      <c r="L18" s="41">
        <f>SUM(L6:L17)</f>
        <v>278</v>
      </c>
      <c r="M18" s="41">
        <f>SUM(M6:M17)</f>
        <v>467</v>
      </c>
      <c r="N18" s="41">
        <f>SUM(N6:N17)</f>
        <v>141</v>
      </c>
      <c r="O18" s="41">
        <f>SUM(O6:O17)</f>
        <v>1</v>
      </c>
      <c r="P18" s="41">
        <f>SUM(P6:P17)</f>
        <v>142</v>
      </c>
      <c r="Q18" s="42">
        <f>IFERROR(P18/M18,"-")</f>
        <v>0.30406852248394</v>
      </c>
      <c r="R18" s="76">
        <f>SUM(R6:R17)</f>
        <v>15</v>
      </c>
      <c r="S18" s="76">
        <f>SUM(S6:S17)</f>
        <v>24</v>
      </c>
      <c r="T18" s="42">
        <f>IFERROR(R18/P18,"-")</f>
        <v>0.1056338028169</v>
      </c>
      <c r="U18" s="188">
        <f>IFERROR(J18/P18,"-")</f>
        <v>3169.014084507</v>
      </c>
      <c r="V18" s="44">
        <f>SUM(V6:V17)</f>
        <v>21</v>
      </c>
      <c r="W18" s="42">
        <f>IFERROR(V18/P18,"-")</f>
        <v>0.14788732394366</v>
      </c>
      <c r="X18" s="183">
        <f>SUM(X6:X17)</f>
        <v>1171000</v>
      </c>
      <c r="Y18" s="183">
        <f>IFERROR(X18/P18,"-")</f>
        <v>8246.4788732394</v>
      </c>
      <c r="Z18" s="183">
        <f>IFERROR(X18/V18,"-")</f>
        <v>55761.904761905</v>
      </c>
      <c r="AA18" s="183">
        <f>X18-J18</f>
        <v>721000</v>
      </c>
      <c r="AB18" s="45">
        <f>X18/J18</f>
        <v>2.6022222222222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  <mergeCell ref="A14:A17"/>
    <mergeCell ref="J14:J17"/>
    <mergeCell ref="U14:U17"/>
    <mergeCell ref="AA14:AA17"/>
    <mergeCell ref="AB14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