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<sst xmlns="http://schemas.openxmlformats.org/spreadsheetml/2006/main" uniqueCount="210">
  <si>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</si>
  <si>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</si>
  <si>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</si>
  <si>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</si>
  <si>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</si>
  <si>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</si>
  <si>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</si>
  <si>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</si>
  <si>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</si>
  <si>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</si>
  <si>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</si>
  <si>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</si>
  <si>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</si>
  <si>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</si>
  <si>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</si>
  <si>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</si>
  <si>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</si>
  <si>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</si>
  <si>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</si>
  <si>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</si>
  <si>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</si>
  <si>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</si>
  <si>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</si>
  <si>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</si>
  <si>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</si>
  <si>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</si>
  <si>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</si>
  <si>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</si>
  <si>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</si>
  <si>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</si>
  <si>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</si>
  <si>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</si>
  <si>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</si>
  <si>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</si>
  <si>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</si>
  <si>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</si>
  <si>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</si>
  <si>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</si>
  <si>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</si>
  <si>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</si>
  <si>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</si>
  <si>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</si>
  <si>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</si>
  <si>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</si>
  <si>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</si>
  <si>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</si>
  <si>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</si>
  <si>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</si>
  <si>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</si>
  <si>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</si>
  <si>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</si>
  <si>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</si>
  <si>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</si>
  <si>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</si>
  <si>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</si>
  <si>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</si>
  <si>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</si>
  <si>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ic1648</t>
  </si>
  <si>
    <t>インターカラー</t>
  </si>
  <si>
    <t>右女３スマホ</t>
  </si>
  <si>
    <t>中高年の出会いの場である○○に危機</t>
  </si>
  <si>
    <t>lp01</t>
  </si>
  <si>
    <t>スポニチ関東</t>
  </si>
  <si>
    <t>4C終面全5段</t>
  </si>
  <si>
    <t>5月16日(土)</t>
  </si>
  <si>
    <t>ic1649</t>
  </si>
  <si>
    <t>スポニチ関西</t>
  </si>
  <si>
    <t>5月15日(金)</t>
  </si>
  <si>
    <t>ic1650</t>
  </si>
  <si>
    <t>スポニチ西部</t>
  </si>
  <si>
    <t>ic1651</t>
  </si>
  <si>
    <t>スポニチ北海道</t>
  </si>
  <si>
    <t>ic1652</t>
  </si>
  <si>
    <t>(空電共通)</t>
  </si>
  <si>
    <t>空電</t>
  </si>
  <si>
    <t>空電 (共通)</t>
  </si>
  <si>
    <t>ic1653</t>
  </si>
  <si>
    <t>学生いません！ギャルもいません！熟女！熟女！熟女！熟女！</t>
  </si>
  <si>
    <t>サンスポ関西</t>
  </si>
  <si>
    <t>5月03日(日)</t>
  </si>
  <si>
    <t>ic1654</t>
  </si>
  <si>
    <t>ic1655</t>
  </si>
  <si>
    <t>サンスポ関東</t>
  </si>
  <si>
    <t>全5段</t>
  </si>
  <si>
    <t>5月09日(土)</t>
  </si>
  <si>
    <t>ic1656</t>
  </si>
  <si>
    <t>ic1657</t>
  </si>
  <si>
    <t>デリヘル版</t>
  </si>
  <si>
    <t>(新txt)もう50代の熟女だけど</t>
  </si>
  <si>
    <t>5月23日(土)</t>
  </si>
  <si>
    <t>ic1658</t>
  </si>
  <si>
    <t>ic1659</t>
  </si>
  <si>
    <t>スポーツ報知関西</t>
  </si>
  <si>
    <t>全5段つかみ4回</t>
  </si>
  <si>
    <t>ic1660</t>
  </si>
  <si>
    <t>ic1661</t>
  </si>
  <si>
    <t>サプリ版</t>
  </si>
  <si>
    <t>ic1662</t>
  </si>
  <si>
    <t>デリヘル版2</t>
  </si>
  <si>
    <t>出会い求人</t>
  </si>
  <si>
    <t>ic1663</t>
  </si>
  <si>
    <t>ic1664</t>
  </si>
  <si>
    <t>①求人風</t>
  </si>
  <si>
    <t>①もう５０代の熟女だけど、試しに付き合ってみる？</t>
  </si>
  <si>
    <t>半2段・半3段つかみ10段保証</t>
  </si>
  <si>
    <t>1～10日</t>
  </si>
  <si>
    <t>ic1665</t>
  </si>
  <si>
    <t>②新版</t>
  </si>
  <si>
    <t>②中高年の出会いの場である○○に危機</t>
  </si>
  <si>
    <t>11～20日</t>
  </si>
  <si>
    <t>ic1666</t>
  </si>
  <si>
    <t>③大正版</t>
  </si>
  <si>
    <t>③学生いません！ギャルもいません！熟女！熟女！熟女！熟女！</t>
  </si>
  <si>
    <t>21～31日</t>
  </si>
  <si>
    <t>ic1667</t>
  </si>
  <si>
    <t>ic1668</t>
  </si>
  <si>
    <t>ic1669</t>
  </si>
  <si>
    <t>ic1670</t>
  </si>
  <si>
    <t>ic1671</t>
  </si>
  <si>
    <t>ic1672</t>
  </si>
  <si>
    <t>デイリースポーツ関西</t>
  </si>
  <si>
    <t>半2段つかみ20段保証</t>
  </si>
  <si>
    <t>20段保証</t>
  </si>
  <si>
    <t>ic1673</t>
  </si>
  <si>
    <t>ic1674</t>
  </si>
  <si>
    <t>ic1675</t>
  </si>
  <si>
    <t>④黒：右女3</t>
  </si>
  <si>
    <t>④学生いません！ギャルもいません！熟女！熟女！熟女！熟女！</t>
  </si>
  <si>
    <t>ic1676</t>
  </si>
  <si>
    <t>ic1677</t>
  </si>
  <si>
    <t>ニッカン関西</t>
  </si>
  <si>
    <t>半2段つかみ１0段保証</t>
  </si>
  <si>
    <t>ic1678</t>
  </si>
  <si>
    <t>ic1679</t>
  </si>
  <si>
    <t>ic1680</t>
  </si>
  <si>
    <t>ic1681</t>
  </si>
  <si>
    <t>5月21日(木)</t>
  </si>
  <si>
    <t>ic1682</t>
  </si>
  <si>
    <t>ic1697</t>
  </si>
  <si>
    <t>黒：右女３スマホ</t>
  </si>
  <si>
    <t>スポニチ関東　GW特価</t>
  </si>
  <si>
    <t>5月06日(水)</t>
  </si>
  <si>
    <t>ic1698</t>
  </si>
  <si>
    <t>ic1683</t>
  </si>
  <si>
    <t>5月24日(日)</t>
  </si>
  <si>
    <t>ic1684</t>
  </si>
  <si>
    <t>ic1699</t>
  </si>
  <si>
    <t>スポニチ関西　GW特価</t>
  </si>
  <si>
    <t>5月01日(金)</t>
  </si>
  <si>
    <t>ic1700</t>
  </si>
  <si>
    <t>ic1687</t>
  </si>
  <si>
    <t>5月17日(日)</t>
  </si>
  <si>
    <t>ic1688</t>
  </si>
  <si>
    <t>ic1689</t>
  </si>
  <si>
    <t>ic1690</t>
  </si>
  <si>
    <t>ic1691</t>
  </si>
  <si>
    <t>ic1692</t>
  </si>
  <si>
    <t>ic1693</t>
  </si>
  <si>
    <t>九スポ</t>
  </si>
  <si>
    <t>ic1694</t>
  </si>
  <si>
    <t>ic1695</t>
  </si>
  <si>
    <t>東スポ・大スポ・九スポ・中京</t>
  </si>
  <si>
    <t>記事枠</t>
  </si>
  <si>
    <t>ic1696</t>
  </si>
  <si>
    <t>ic1701</t>
  </si>
  <si>
    <t>(新登録まわり)黒：右女3</t>
  </si>
  <si>
    <t>もう50代の熟女だけど</t>
  </si>
  <si>
    <t>サンスポ関東 GW特価</t>
  </si>
  <si>
    <t>5月05日(火)</t>
  </si>
  <si>
    <t>ic1702</t>
  </si>
  <si>
    <t>ic1703</t>
  </si>
  <si>
    <t>5月31日(日)</t>
  </si>
  <si>
    <t>ic1704</t>
  </si>
  <si>
    <t>新聞 TOTAL</t>
  </si>
  <si>
    <t>●雑誌 広告</t>
  </si>
  <si>
    <t>za163</t>
  </si>
  <si>
    <t>芸文社</t>
  </si>
  <si>
    <t>新50代</t>
  </si>
  <si>
    <t>待ってりゃ声かけてくれる</t>
  </si>
  <si>
    <t>カミオン</t>
  </si>
  <si>
    <t>4C1P</t>
  </si>
  <si>
    <t>za164</t>
  </si>
  <si>
    <t>ad626</t>
  </si>
  <si>
    <t>アドライヴ</t>
  </si>
  <si>
    <t>コアマガジン</t>
  </si>
  <si>
    <t>5P風俗ヘスティア(高宮菜々子さん)</t>
  </si>
  <si>
    <t>実話BUNKA超タブー</t>
  </si>
  <si>
    <t>1C5P</t>
  </si>
  <si>
    <t>ad627</t>
  </si>
  <si>
    <t>ad628</t>
  </si>
  <si>
    <t>大洋図書</t>
  </si>
  <si>
    <t>5P元祖</t>
  </si>
  <si>
    <t>実話ナックルズGOLD</t>
  </si>
  <si>
    <t>5月08日(金)</t>
  </si>
  <si>
    <t>ad629</t>
  </si>
  <si>
    <t>ad630</t>
  </si>
  <si>
    <t>別冊ラヴァーズ</t>
  </si>
  <si>
    <t>5月22日(金)</t>
  </si>
  <si>
    <t>ad631</t>
  </si>
  <si>
    <t>雑誌 TOTAL</t>
  </si>
  <si>
    <t>●DVD 広告</t>
  </si>
  <si>
    <t>pa535</t>
  </si>
  <si>
    <t>楽楽出版</t>
  </si>
  <si>
    <t>DVD4コマ-ヘスティア</t>
  </si>
  <si>
    <t>毎月売</t>
  </si>
  <si>
    <t>EXCITING MAX!SPECIAL</t>
  </si>
  <si>
    <t>DVD袋裏1C+DVDコンテンツ枠</t>
  </si>
  <si>
    <t>5月11日(月)</t>
  </si>
  <si>
    <t>pa536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</si>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</sst>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0.92285714285714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32</v>
      </c>
      <c r="M6" s="79">
        <v>0</v>
      </c>
      <c r="N6" s="79">
        <v>102</v>
      </c>
      <c r="O6" s="88">
        <v>12</v>
      </c>
      <c r="P6" s="89">
        <v>0</v>
      </c>
      <c r="Q6" s="90">
        <f>O6+P6</f>
        <v>12</v>
      </c>
      <c r="R6" s="80">
        <f>IFERROR(Q6/N6,"-")</f>
        <v>0.11764705882353</v>
      </c>
      <c r="S6" s="79">
        <v>2</v>
      </c>
      <c r="T6" s="79">
        <v>1</v>
      </c>
      <c r="U6" s="80">
        <f>IFERROR(T6/(Q6),"-")</f>
        <v>0.083333333333333</v>
      </c>
      <c r="V6" s="81">
        <f>IFERROR(K6/SUM(Q6:Q10),"-")</f>
        <v>13461.538461538</v>
      </c>
      <c r="W6" s="82">
        <v>4</v>
      </c>
      <c r="X6" s="80">
        <f>IF(Q6=0,"-",W6/Q6)</f>
        <v>0.33333333333333</v>
      </c>
      <c r="Y6" s="181">
        <v>59000</v>
      </c>
      <c r="Z6" s="182">
        <f>IFERROR(Y6/Q6,"-")</f>
        <v>4916.6666666667</v>
      </c>
      <c r="AA6" s="182">
        <f>IFERROR(Y6/W6,"-")</f>
        <v>14750</v>
      </c>
      <c r="AB6" s="176">
        <f>SUM(Y6:Y10)-SUM(K6:K10)</f>
        <v>-54000</v>
      </c>
      <c r="AC6" s="83">
        <f>SUM(Y6:Y10)/SUM(K6:K10)</f>
        <v>0.92285714285714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0.083333333333333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0.083333333333333</v>
      </c>
      <c r="AY6" s="103">
        <v>1</v>
      </c>
      <c r="AZ6" s="105">
        <f>IFERROR(AY6/AW6,"-")</f>
        <v>1</v>
      </c>
      <c r="BA6" s="106">
        <v>10000</v>
      </c>
      <c r="BB6" s="107">
        <f>IFERROR(BA6/AW6,"-")</f>
        <v>10000</v>
      </c>
      <c r="BC6" s="108">
        <v>1</v>
      </c>
      <c r="BD6" s="108"/>
      <c r="BE6" s="108"/>
      <c r="BF6" s="109">
        <v>3</v>
      </c>
      <c r="BG6" s="110">
        <f>IF(Q6=0,"",IF(BF6=0,"",(BF6/Q6)))</f>
        <v>0.25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0.33333333333333</v>
      </c>
      <c r="BQ6" s="118">
        <v>2</v>
      </c>
      <c r="BR6" s="119">
        <f>IFERROR(BQ6/BO6,"-")</f>
        <v>0.5</v>
      </c>
      <c r="BS6" s="120">
        <v>11500</v>
      </c>
      <c r="BT6" s="121">
        <f>IFERROR(BS6/BO6,"-")</f>
        <v>2875</v>
      </c>
      <c r="BU6" s="122">
        <v>1</v>
      </c>
      <c r="BV6" s="122">
        <v>1</v>
      </c>
      <c r="BW6" s="122"/>
      <c r="BX6" s="123">
        <v>2</v>
      </c>
      <c r="BY6" s="124">
        <f>IF(Q6=0,"",IF(BX6=0,"",(BX6/Q6)))</f>
        <v>0.16666666666667</v>
      </c>
      <c r="BZ6" s="125">
        <v>2</v>
      </c>
      <c r="CA6" s="126">
        <f>IFERROR(BZ6/BX6,"-")</f>
        <v>1</v>
      </c>
      <c r="CB6" s="127">
        <v>25000</v>
      </c>
      <c r="CC6" s="128">
        <f>IFERROR(CB6/BX6,"-")</f>
        <v>12500</v>
      </c>
      <c r="CD6" s="129"/>
      <c r="CE6" s="129">
        <v>1</v>
      </c>
      <c r="CF6" s="129">
        <v>1</v>
      </c>
      <c r="CG6" s="130">
        <v>1</v>
      </c>
      <c r="CH6" s="131">
        <f>IF(Q6=0,"",IF(CG6=0,"",(CG6/Q6)))</f>
        <v>0.083333333333333</v>
      </c>
      <c r="CI6" s="132">
        <v>1</v>
      </c>
      <c r="CJ6" s="133">
        <f>IFERROR(CI6/CG6,"-")</f>
        <v>1</v>
      </c>
      <c r="CK6" s="134">
        <v>26000</v>
      </c>
      <c r="CL6" s="135">
        <f>IFERROR(CK6/CG6,"-")</f>
        <v>26000</v>
      </c>
      <c r="CM6" s="136"/>
      <c r="CN6" s="136"/>
      <c r="CO6" s="136">
        <v>1</v>
      </c>
      <c r="CP6" s="137">
        <v>4</v>
      </c>
      <c r="CQ6" s="138">
        <v>59000</v>
      </c>
      <c r="CR6" s="138">
        <v>26000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87" t="s">
        <v>67</v>
      </c>
      <c r="K7" s="176"/>
      <c r="L7" s="79">
        <v>17</v>
      </c>
      <c r="M7" s="79">
        <v>0</v>
      </c>
      <c r="N7" s="79">
        <v>50</v>
      </c>
      <c r="O7" s="88">
        <v>7</v>
      </c>
      <c r="P7" s="89">
        <v>0</v>
      </c>
      <c r="Q7" s="90">
        <f>O7+P7</f>
        <v>7</v>
      </c>
      <c r="R7" s="80">
        <f>IFERROR(Q7/N7,"-")</f>
        <v>0.14</v>
      </c>
      <c r="S7" s="79">
        <v>0</v>
      </c>
      <c r="T7" s="79">
        <v>1</v>
      </c>
      <c r="U7" s="80">
        <f>IFERROR(T7/(Q7),"-")</f>
        <v>0.14285714285714</v>
      </c>
      <c r="V7" s="81"/>
      <c r="W7" s="82">
        <v>1</v>
      </c>
      <c r="X7" s="80">
        <f>IF(Q7=0,"-",W7/Q7)</f>
        <v>0.14285714285714</v>
      </c>
      <c r="Y7" s="181">
        <v>50000</v>
      </c>
      <c r="Z7" s="182">
        <f>IFERROR(Y7/Q7,"-")</f>
        <v>7142.8571428571</v>
      </c>
      <c r="AA7" s="182">
        <f>IFERROR(Y7/W7,"-")</f>
        <v>50000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0.14285714285714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0.14285714285714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</v>
      </c>
      <c r="BP7" s="117">
        <f>IF(Q7=0,"",IF(BO7=0,"",(BO7/Q7)))</f>
        <v>0.42857142857143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0.28571428571429</v>
      </c>
      <c r="BZ7" s="125">
        <v>1</v>
      </c>
      <c r="CA7" s="126">
        <f>IFERROR(BZ7/BX7,"-")</f>
        <v>0.5</v>
      </c>
      <c r="CB7" s="127">
        <v>50000</v>
      </c>
      <c r="CC7" s="128">
        <f>IFERROR(CB7/BX7,"-")</f>
        <v>25000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50000</v>
      </c>
      <c r="CR7" s="138">
        <v>50000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87" t="s">
        <v>67</v>
      </c>
      <c r="K8" s="176"/>
      <c r="L8" s="79">
        <v>9</v>
      </c>
      <c r="M8" s="79">
        <v>0</v>
      </c>
      <c r="N8" s="79">
        <v>20</v>
      </c>
      <c r="O8" s="88">
        <v>2</v>
      </c>
      <c r="P8" s="89">
        <v>0</v>
      </c>
      <c r="Q8" s="90">
        <f>O8+P8</f>
        <v>2</v>
      </c>
      <c r="R8" s="80">
        <f>IFERROR(Q8/N8,"-")</f>
        <v>0.1</v>
      </c>
      <c r="S8" s="79">
        <v>0</v>
      </c>
      <c r="T8" s="79">
        <v>0</v>
      </c>
      <c r="U8" s="80">
        <f>IFERROR(T8/(Q8),"-")</f>
        <v>0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>
        <v>1</v>
      </c>
      <c r="AF8" s="92">
        <f>IF(Q8=0,"",IF(AE8=0,"",(AE8/Q8)))</f>
        <v>0.5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0.5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71</v>
      </c>
      <c r="I9" s="87" t="s">
        <v>63</v>
      </c>
      <c r="J9" s="185" t="s">
        <v>64</v>
      </c>
      <c r="K9" s="176"/>
      <c r="L9" s="79">
        <v>10</v>
      </c>
      <c r="M9" s="79">
        <v>0</v>
      </c>
      <c r="N9" s="79">
        <v>21</v>
      </c>
      <c r="O9" s="88">
        <v>2</v>
      </c>
      <c r="P9" s="89">
        <v>0</v>
      </c>
      <c r="Q9" s="90">
        <f>O9+P9</f>
        <v>2</v>
      </c>
      <c r="R9" s="80">
        <f>IFERROR(Q9/N9,"-")</f>
        <v>0.095238095238095</v>
      </c>
      <c r="S9" s="79">
        <v>0</v>
      </c>
      <c r="T9" s="79">
        <v>1</v>
      </c>
      <c r="U9" s="80">
        <f>IFERROR(T9/(Q9),"-")</f>
        <v>0.5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73</v>
      </c>
      <c r="G10" s="184" t="s">
        <v>74</v>
      </c>
      <c r="H10" s="87" t="s">
        <v>75</v>
      </c>
      <c r="I10" s="87"/>
      <c r="J10" s="87"/>
      <c r="K10" s="176"/>
      <c r="L10" s="79">
        <v>142</v>
      </c>
      <c r="M10" s="79">
        <v>94</v>
      </c>
      <c r="N10" s="79">
        <v>99</v>
      </c>
      <c r="O10" s="88">
        <v>29</v>
      </c>
      <c r="P10" s="89">
        <v>0</v>
      </c>
      <c r="Q10" s="90">
        <f>O10+P10</f>
        <v>29</v>
      </c>
      <c r="R10" s="80">
        <f>IFERROR(Q10/N10,"-")</f>
        <v>0.29292929292929</v>
      </c>
      <c r="S10" s="79">
        <v>5</v>
      </c>
      <c r="T10" s="79">
        <v>5</v>
      </c>
      <c r="U10" s="80">
        <f>IFERROR(T10/(Q10),"-")</f>
        <v>0.17241379310345</v>
      </c>
      <c r="V10" s="81"/>
      <c r="W10" s="82">
        <v>7</v>
      </c>
      <c r="X10" s="80">
        <f>IF(Q10=0,"-",W10/Q10)</f>
        <v>0.24137931034483</v>
      </c>
      <c r="Y10" s="181">
        <v>537000</v>
      </c>
      <c r="Z10" s="182">
        <f>IFERROR(Y10/Q10,"-")</f>
        <v>18517.24137931</v>
      </c>
      <c r="AA10" s="182">
        <f>IFERROR(Y10/W10,"-")</f>
        <v>76714.285714286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2</v>
      </c>
      <c r="AX10" s="104">
        <f>IF(Q10=0,"",IF(AW10=0,"",(AW10/Q10)))</f>
        <v>0.068965517241379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4</v>
      </c>
      <c r="BG10" s="110">
        <f>IF(Q10=0,"",IF(BF10=0,"",(BF10/Q10)))</f>
        <v>0.13793103448276</v>
      </c>
      <c r="BH10" s="109">
        <v>1</v>
      </c>
      <c r="BI10" s="111">
        <f>IFERROR(BH10/BF10,"-")</f>
        <v>0.25</v>
      </c>
      <c r="BJ10" s="112">
        <v>8000</v>
      </c>
      <c r="BK10" s="113">
        <f>IFERROR(BJ10/BF10,"-")</f>
        <v>2000</v>
      </c>
      <c r="BL10" s="114"/>
      <c r="BM10" s="114">
        <v>1</v>
      </c>
      <c r="BN10" s="114"/>
      <c r="BO10" s="116">
        <v>10</v>
      </c>
      <c r="BP10" s="117">
        <f>IF(Q10=0,"",IF(BO10=0,"",(BO10/Q10)))</f>
        <v>0.3448275862069</v>
      </c>
      <c r="BQ10" s="118">
        <v>4</v>
      </c>
      <c r="BR10" s="119">
        <f>IFERROR(BQ10/BO10,"-")</f>
        <v>0.4</v>
      </c>
      <c r="BS10" s="120">
        <v>175000</v>
      </c>
      <c r="BT10" s="121">
        <f>IFERROR(BS10/BO10,"-")</f>
        <v>17500</v>
      </c>
      <c r="BU10" s="122">
        <v>1</v>
      </c>
      <c r="BV10" s="122">
        <v>1</v>
      </c>
      <c r="BW10" s="122">
        <v>2</v>
      </c>
      <c r="BX10" s="123">
        <v>12</v>
      </c>
      <c r="BY10" s="124">
        <f>IF(Q10=0,"",IF(BX10=0,"",(BX10/Q10)))</f>
        <v>0.41379310344828</v>
      </c>
      <c r="BZ10" s="125">
        <v>6</v>
      </c>
      <c r="CA10" s="126">
        <f>IFERROR(BZ10/BX10,"-")</f>
        <v>0.5</v>
      </c>
      <c r="CB10" s="127">
        <v>419000</v>
      </c>
      <c r="CC10" s="128">
        <f>IFERROR(CB10/BX10,"-")</f>
        <v>34916.666666667</v>
      </c>
      <c r="CD10" s="129">
        <v>1</v>
      </c>
      <c r="CE10" s="129">
        <v>1</v>
      </c>
      <c r="CF10" s="129">
        <v>4</v>
      </c>
      <c r="CG10" s="130">
        <v>1</v>
      </c>
      <c r="CH10" s="131">
        <f>IF(Q10=0,"",IF(CG10=0,"",(CG10/Q10)))</f>
        <v>0.03448275862069</v>
      </c>
      <c r="CI10" s="132">
        <v>1</v>
      </c>
      <c r="CJ10" s="133">
        <f>IFERROR(CI10/CG10,"-")</f>
        <v>1</v>
      </c>
      <c r="CK10" s="134">
        <v>37000</v>
      </c>
      <c r="CL10" s="135">
        <f>IFERROR(CK10/CG10,"-")</f>
        <v>37000</v>
      </c>
      <c r="CM10" s="136"/>
      <c r="CN10" s="136"/>
      <c r="CO10" s="136">
        <v>1</v>
      </c>
      <c r="CP10" s="137">
        <v>7</v>
      </c>
      <c r="CQ10" s="138">
        <v>537000</v>
      </c>
      <c r="CR10" s="138">
        <v>150000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0.69385964912281</v>
      </c>
      <c r="B11" s="184" t="s">
        <v>76</v>
      </c>
      <c r="C11" s="184" t="s">
        <v>58</v>
      </c>
      <c r="D11" s="184"/>
      <c r="E11" s="184" t="s">
        <v>59</v>
      </c>
      <c r="F11" s="184" t="s">
        <v>77</v>
      </c>
      <c r="G11" s="184" t="s">
        <v>61</v>
      </c>
      <c r="H11" s="87" t="s">
        <v>78</v>
      </c>
      <c r="I11" s="87" t="s">
        <v>63</v>
      </c>
      <c r="J11" s="186" t="s">
        <v>79</v>
      </c>
      <c r="K11" s="176">
        <v>570000</v>
      </c>
      <c r="L11" s="79">
        <v>28</v>
      </c>
      <c r="M11" s="79">
        <v>0</v>
      </c>
      <c r="N11" s="79">
        <v>91</v>
      </c>
      <c r="O11" s="88">
        <v>11</v>
      </c>
      <c r="P11" s="89">
        <v>0</v>
      </c>
      <c r="Q11" s="90">
        <f>O11+P11</f>
        <v>11</v>
      </c>
      <c r="R11" s="80">
        <f>IFERROR(Q11/N11,"-")</f>
        <v>0.12087912087912</v>
      </c>
      <c r="S11" s="79">
        <v>0</v>
      </c>
      <c r="T11" s="79">
        <v>4</v>
      </c>
      <c r="U11" s="80">
        <f>IFERROR(T11/(Q11),"-")</f>
        <v>0.36363636363636</v>
      </c>
      <c r="V11" s="81">
        <f>IFERROR(K11/SUM(Q11:Q16),"-")</f>
        <v>10178.571428571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SUM(Y11:Y16)-SUM(K11:K16)</f>
        <v>-174500</v>
      </c>
      <c r="AC11" s="83">
        <f>SUM(Y11:Y16)/SUM(K11:K16)</f>
        <v>0.69385964912281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4</v>
      </c>
      <c r="BG11" s="110">
        <f>IF(Q11=0,"",IF(BF11=0,"",(BF11/Q11)))</f>
        <v>0.36363636363636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5</v>
      </c>
      <c r="BP11" s="117">
        <f>IF(Q11=0,"",IF(BO11=0,"",(BO11/Q11)))</f>
        <v>0.45454545454545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0.18181818181818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59</v>
      </c>
      <c r="F12" s="184" t="s">
        <v>77</v>
      </c>
      <c r="G12" s="184" t="s">
        <v>74</v>
      </c>
      <c r="H12" s="87"/>
      <c r="I12" s="87"/>
      <c r="J12" s="87"/>
      <c r="K12" s="176"/>
      <c r="L12" s="79">
        <v>73</v>
      </c>
      <c r="M12" s="79">
        <v>56</v>
      </c>
      <c r="N12" s="79">
        <v>42</v>
      </c>
      <c r="O12" s="88">
        <v>20</v>
      </c>
      <c r="P12" s="89">
        <v>0</v>
      </c>
      <c r="Q12" s="90">
        <f>O12+P12</f>
        <v>20</v>
      </c>
      <c r="R12" s="80">
        <f>IFERROR(Q12/N12,"-")</f>
        <v>0.47619047619048</v>
      </c>
      <c r="S12" s="79">
        <v>2</v>
      </c>
      <c r="T12" s="79">
        <v>3</v>
      </c>
      <c r="U12" s="80">
        <f>IFERROR(T12/(Q12),"-")</f>
        <v>0.15</v>
      </c>
      <c r="V12" s="81"/>
      <c r="W12" s="82">
        <v>4</v>
      </c>
      <c r="X12" s="80">
        <f>IF(Q12=0,"-",W12/Q12)</f>
        <v>0.2</v>
      </c>
      <c r="Y12" s="181">
        <v>32000</v>
      </c>
      <c r="Z12" s="182">
        <f>IFERROR(Y12/Q12,"-")</f>
        <v>1600</v>
      </c>
      <c r="AA12" s="182">
        <f>IFERROR(Y12/W12,"-")</f>
        <v>8000</v>
      </c>
      <c r="AB12" s="176"/>
      <c r="AC12" s="83"/>
      <c r="AD12" s="77"/>
      <c r="AE12" s="91">
        <v>3</v>
      </c>
      <c r="AF12" s="92">
        <f>IF(Q12=0,"",IF(AE12=0,"",(AE12/Q12)))</f>
        <v>0.15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0.05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0.1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9</v>
      </c>
      <c r="BP12" s="117">
        <f>IF(Q12=0,"",IF(BO12=0,"",(BO12/Q12)))</f>
        <v>0.45</v>
      </c>
      <c r="BQ12" s="118">
        <v>2</v>
      </c>
      <c r="BR12" s="119">
        <f>IFERROR(BQ12/BO12,"-")</f>
        <v>0.22222222222222</v>
      </c>
      <c r="BS12" s="120">
        <v>14000</v>
      </c>
      <c r="BT12" s="121">
        <f>IFERROR(BS12/BO12,"-")</f>
        <v>1555.5555555556</v>
      </c>
      <c r="BU12" s="122">
        <v>1</v>
      </c>
      <c r="BV12" s="122"/>
      <c r="BW12" s="122">
        <v>1</v>
      </c>
      <c r="BX12" s="123">
        <v>5</v>
      </c>
      <c r="BY12" s="124">
        <f>IF(Q12=0,"",IF(BX12=0,"",(BX12/Q12)))</f>
        <v>0.25</v>
      </c>
      <c r="BZ12" s="125">
        <v>2</v>
      </c>
      <c r="CA12" s="126">
        <f>IFERROR(BZ12/BX12,"-")</f>
        <v>0.4</v>
      </c>
      <c r="CB12" s="127">
        <v>18000</v>
      </c>
      <c r="CC12" s="128">
        <f>IFERROR(CB12/BX12,"-")</f>
        <v>3600</v>
      </c>
      <c r="CD12" s="129">
        <v>1</v>
      </c>
      <c r="CE12" s="129">
        <v>1</v>
      </c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4</v>
      </c>
      <c r="CQ12" s="138">
        <v>32000</v>
      </c>
      <c r="CR12" s="138">
        <v>15000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59</v>
      </c>
      <c r="F13" s="184" t="s">
        <v>77</v>
      </c>
      <c r="G13" s="184" t="s">
        <v>61</v>
      </c>
      <c r="H13" s="87" t="s">
        <v>82</v>
      </c>
      <c r="I13" s="87" t="s">
        <v>83</v>
      </c>
      <c r="J13" s="185" t="s">
        <v>84</v>
      </c>
      <c r="K13" s="176"/>
      <c r="L13" s="79">
        <v>15</v>
      </c>
      <c r="M13" s="79">
        <v>0</v>
      </c>
      <c r="N13" s="79">
        <v>41</v>
      </c>
      <c r="O13" s="88">
        <v>8</v>
      </c>
      <c r="P13" s="89">
        <v>0</v>
      </c>
      <c r="Q13" s="90">
        <f>O13+P13</f>
        <v>8</v>
      </c>
      <c r="R13" s="80">
        <f>IFERROR(Q13/N13,"-")</f>
        <v>0.19512195121951</v>
      </c>
      <c r="S13" s="79">
        <v>1</v>
      </c>
      <c r="T13" s="79">
        <v>4</v>
      </c>
      <c r="U13" s="80">
        <f>IFERROR(T13/(Q13),"-")</f>
        <v>0.5</v>
      </c>
      <c r="V13" s="81"/>
      <c r="W13" s="82">
        <v>1</v>
      </c>
      <c r="X13" s="80">
        <f>IF(Q13=0,"-",W13/Q13)</f>
        <v>0.125</v>
      </c>
      <c r="Y13" s="181">
        <v>228000</v>
      </c>
      <c r="Z13" s="182">
        <f>IFERROR(Y13/Q13,"-")</f>
        <v>28500</v>
      </c>
      <c r="AA13" s="182">
        <f>IFERROR(Y13/W13,"-")</f>
        <v>228000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0.125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</v>
      </c>
      <c r="BG13" s="110">
        <f>IF(Q13=0,"",IF(BF13=0,"",(BF13/Q13)))</f>
        <v>0.125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4</v>
      </c>
      <c r="BP13" s="117">
        <f>IF(Q13=0,"",IF(BO13=0,"",(BO13/Q13)))</f>
        <v>0.5</v>
      </c>
      <c r="BQ13" s="118">
        <v>1</v>
      </c>
      <c r="BR13" s="119">
        <f>IFERROR(BQ13/BO13,"-")</f>
        <v>0.25</v>
      </c>
      <c r="BS13" s="120">
        <v>228000</v>
      </c>
      <c r="BT13" s="121">
        <f>IFERROR(BS13/BO13,"-")</f>
        <v>57000</v>
      </c>
      <c r="BU13" s="122"/>
      <c r="BV13" s="122"/>
      <c r="BW13" s="122">
        <v>1</v>
      </c>
      <c r="BX13" s="123">
        <v>1</v>
      </c>
      <c r="BY13" s="124">
        <f>IF(Q13=0,"",IF(BX13=0,"",(BX13/Q13)))</f>
        <v>0.125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1</v>
      </c>
      <c r="CH13" s="131">
        <f>IF(Q13=0,"",IF(CG13=0,"",(CG13/Q13)))</f>
        <v>0.125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1</v>
      </c>
      <c r="CQ13" s="138">
        <v>228000</v>
      </c>
      <c r="CR13" s="138">
        <v>228000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/>
      <c r="B14" s="184" t="s">
        <v>85</v>
      </c>
      <c r="C14" s="184" t="s">
        <v>58</v>
      </c>
      <c r="D14" s="184"/>
      <c r="E14" s="184" t="s">
        <v>59</v>
      </c>
      <c r="F14" s="184" t="s">
        <v>77</v>
      </c>
      <c r="G14" s="184" t="s">
        <v>74</v>
      </c>
      <c r="H14" s="87"/>
      <c r="I14" s="87"/>
      <c r="J14" s="87"/>
      <c r="K14" s="176"/>
      <c r="L14" s="79">
        <v>40</v>
      </c>
      <c r="M14" s="79">
        <v>25</v>
      </c>
      <c r="N14" s="79">
        <v>5</v>
      </c>
      <c r="O14" s="88">
        <v>6</v>
      </c>
      <c r="P14" s="89">
        <v>0</v>
      </c>
      <c r="Q14" s="90">
        <f>O14+P14</f>
        <v>6</v>
      </c>
      <c r="R14" s="80">
        <f>IFERROR(Q14/N14,"-")</f>
        <v>1.2</v>
      </c>
      <c r="S14" s="79">
        <v>2</v>
      </c>
      <c r="T14" s="79">
        <v>1</v>
      </c>
      <c r="U14" s="80">
        <f>IFERROR(T14/(Q14),"-")</f>
        <v>0.16666666666667</v>
      </c>
      <c r="V14" s="81"/>
      <c r="W14" s="82">
        <v>3</v>
      </c>
      <c r="X14" s="80">
        <f>IF(Q14=0,"-",W14/Q14)</f>
        <v>0.5</v>
      </c>
      <c r="Y14" s="181">
        <v>119000</v>
      </c>
      <c r="Z14" s="182">
        <f>IFERROR(Y14/Q14,"-")</f>
        <v>19833.333333333</v>
      </c>
      <c r="AA14" s="182">
        <f>IFERROR(Y14/W14,"-")</f>
        <v>39666.666666667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0.33333333333333</v>
      </c>
      <c r="BQ14" s="118">
        <v>1</v>
      </c>
      <c r="BR14" s="119">
        <f>IFERROR(BQ14/BO14,"-")</f>
        <v>0.5</v>
      </c>
      <c r="BS14" s="120">
        <v>9000</v>
      </c>
      <c r="BT14" s="121">
        <f>IFERROR(BS14/BO14,"-")</f>
        <v>4500</v>
      </c>
      <c r="BU14" s="122"/>
      <c r="BV14" s="122"/>
      <c r="BW14" s="122">
        <v>1</v>
      </c>
      <c r="BX14" s="123">
        <v>4</v>
      </c>
      <c r="BY14" s="124">
        <f>IF(Q14=0,"",IF(BX14=0,"",(BX14/Q14)))</f>
        <v>0.66666666666667</v>
      </c>
      <c r="BZ14" s="125">
        <v>3</v>
      </c>
      <c r="CA14" s="126">
        <f>IFERROR(BZ14/BX14,"-")</f>
        <v>0.75</v>
      </c>
      <c r="CB14" s="127">
        <v>123000</v>
      </c>
      <c r="CC14" s="128">
        <f>IFERROR(CB14/BX14,"-")</f>
        <v>30750</v>
      </c>
      <c r="CD14" s="129"/>
      <c r="CE14" s="129"/>
      <c r="CF14" s="129">
        <v>3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3</v>
      </c>
      <c r="CQ14" s="138">
        <v>119000</v>
      </c>
      <c r="CR14" s="138">
        <v>73000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87</v>
      </c>
      <c r="F15" s="184" t="s">
        <v>88</v>
      </c>
      <c r="G15" s="184" t="s">
        <v>61</v>
      </c>
      <c r="H15" s="87" t="s">
        <v>82</v>
      </c>
      <c r="I15" s="87" t="s">
        <v>83</v>
      </c>
      <c r="J15" s="185" t="s">
        <v>89</v>
      </c>
      <c r="K15" s="176"/>
      <c r="L15" s="79">
        <v>11</v>
      </c>
      <c r="M15" s="79">
        <v>0</v>
      </c>
      <c r="N15" s="79">
        <v>54</v>
      </c>
      <c r="O15" s="88">
        <v>3</v>
      </c>
      <c r="P15" s="89">
        <v>0</v>
      </c>
      <c r="Q15" s="90">
        <f>O15+P15</f>
        <v>3</v>
      </c>
      <c r="R15" s="80">
        <f>IFERROR(Q15/N15,"-")</f>
        <v>0.055555555555556</v>
      </c>
      <c r="S15" s="79">
        <v>0</v>
      </c>
      <c r="T15" s="79">
        <v>2</v>
      </c>
      <c r="U15" s="80">
        <f>IFERROR(T15/(Q15),"-")</f>
        <v>0.66666666666667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0.33333333333333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</v>
      </c>
      <c r="BP15" s="117">
        <f>IF(Q15=0,"",IF(BO15=0,"",(BO15/Q15)))</f>
        <v>0.66666666666667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90</v>
      </c>
      <c r="C16" s="184" t="s">
        <v>58</v>
      </c>
      <c r="D16" s="184"/>
      <c r="E16" s="184" t="s">
        <v>87</v>
      </c>
      <c r="F16" s="184" t="s">
        <v>88</v>
      </c>
      <c r="G16" s="184" t="s">
        <v>74</v>
      </c>
      <c r="H16" s="87"/>
      <c r="I16" s="87"/>
      <c r="J16" s="87"/>
      <c r="K16" s="176"/>
      <c r="L16" s="79">
        <v>69</v>
      </c>
      <c r="M16" s="79">
        <v>33</v>
      </c>
      <c r="N16" s="79">
        <v>10</v>
      </c>
      <c r="O16" s="88">
        <v>8</v>
      </c>
      <c r="P16" s="89">
        <v>0</v>
      </c>
      <c r="Q16" s="90">
        <f>O16+P16</f>
        <v>8</v>
      </c>
      <c r="R16" s="80">
        <f>IFERROR(Q16/N16,"-")</f>
        <v>0.8</v>
      </c>
      <c r="S16" s="79">
        <v>0</v>
      </c>
      <c r="T16" s="79">
        <v>1</v>
      </c>
      <c r="U16" s="80">
        <f>IFERROR(T16/(Q16),"-")</f>
        <v>0.125</v>
      </c>
      <c r="V16" s="81"/>
      <c r="W16" s="82">
        <v>1</v>
      </c>
      <c r="X16" s="80">
        <f>IF(Q16=0,"-",W16/Q16)</f>
        <v>0.125</v>
      </c>
      <c r="Y16" s="181">
        <v>16500</v>
      </c>
      <c r="Z16" s="182">
        <f>IFERROR(Y16/Q16,"-")</f>
        <v>2062.5</v>
      </c>
      <c r="AA16" s="182">
        <f>IFERROR(Y16/W16,"-")</f>
        <v>16500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0.125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4</v>
      </c>
      <c r="BP16" s="117">
        <f>IF(Q16=0,"",IF(BO16=0,"",(BO16/Q16)))</f>
        <v>0.5</v>
      </c>
      <c r="BQ16" s="118">
        <v>2</v>
      </c>
      <c r="BR16" s="119">
        <f>IFERROR(BQ16/BO16,"-")</f>
        <v>0.5</v>
      </c>
      <c r="BS16" s="120">
        <v>16500</v>
      </c>
      <c r="BT16" s="121">
        <f>IFERROR(BS16/BO16,"-")</f>
        <v>4125</v>
      </c>
      <c r="BU16" s="122">
        <v>1</v>
      </c>
      <c r="BV16" s="122">
        <v>1</v>
      </c>
      <c r="BW16" s="122"/>
      <c r="BX16" s="123">
        <v>2</v>
      </c>
      <c r="BY16" s="124">
        <f>IF(Q16=0,"",IF(BX16=0,"",(BX16/Q16)))</f>
        <v>0.25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>
        <v>1</v>
      </c>
      <c r="CH16" s="131">
        <f>IF(Q16=0,"",IF(CG16=0,"",(CG16/Q16)))</f>
        <v>0.125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1</v>
      </c>
      <c r="CQ16" s="138">
        <v>16500</v>
      </c>
      <c r="CR16" s="138">
        <v>10000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2.0035714285714</v>
      </c>
      <c r="B17" s="184" t="s">
        <v>91</v>
      </c>
      <c r="C17" s="184" t="s">
        <v>58</v>
      </c>
      <c r="D17" s="184"/>
      <c r="E17" s="184" t="s">
        <v>59</v>
      </c>
      <c r="F17" s="184" t="s">
        <v>60</v>
      </c>
      <c r="G17" s="184" t="s">
        <v>61</v>
      </c>
      <c r="H17" s="87" t="s">
        <v>92</v>
      </c>
      <c r="I17" s="87" t="s">
        <v>93</v>
      </c>
      <c r="J17" s="87"/>
      <c r="K17" s="176">
        <v>280000</v>
      </c>
      <c r="L17" s="79">
        <v>11</v>
      </c>
      <c r="M17" s="79">
        <v>0</v>
      </c>
      <c r="N17" s="79">
        <v>41</v>
      </c>
      <c r="O17" s="88">
        <v>2</v>
      </c>
      <c r="P17" s="89">
        <v>0</v>
      </c>
      <c r="Q17" s="90">
        <f>O17+P17</f>
        <v>2</v>
      </c>
      <c r="R17" s="80">
        <f>IFERROR(Q17/N17,"-")</f>
        <v>0.048780487804878</v>
      </c>
      <c r="S17" s="79">
        <v>0</v>
      </c>
      <c r="T17" s="79">
        <v>1</v>
      </c>
      <c r="U17" s="80">
        <f>IFERROR(T17/(Q17),"-")</f>
        <v>0.5</v>
      </c>
      <c r="V17" s="81">
        <f>IFERROR(K17/SUM(Q17:Q21),"-")</f>
        <v>10000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SUM(Y17:Y21)-SUM(K17:K21)</f>
        <v>281000</v>
      </c>
      <c r="AC17" s="83">
        <f>SUM(Y17:Y21)/SUM(K17:K21)</f>
        <v>2.0035714285714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94</v>
      </c>
      <c r="C18" s="184" t="s">
        <v>58</v>
      </c>
      <c r="D18" s="184"/>
      <c r="E18" s="184" t="s">
        <v>87</v>
      </c>
      <c r="F18" s="184" t="s">
        <v>77</v>
      </c>
      <c r="G18" s="184" t="s">
        <v>61</v>
      </c>
      <c r="H18" s="87" t="s">
        <v>92</v>
      </c>
      <c r="I18" s="87" t="s">
        <v>93</v>
      </c>
      <c r="J18" s="87"/>
      <c r="K18" s="176"/>
      <c r="L18" s="79">
        <v>12</v>
      </c>
      <c r="M18" s="79">
        <v>0</v>
      </c>
      <c r="N18" s="79">
        <v>35</v>
      </c>
      <c r="O18" s="88">
        <v>4</v>
      </c>
      <c r="P18" s="89">
        <v>0</v>
      </c>
      <c r="Q18" s="90">
        <f>O18+P18</f>
        <v>4</v>
      </c>
      <c r="R18" s="80">
        <f>IFERROR(Q18/N18,"-")</f>
        <v>0.11428571428571</v>
      </c>
      <c r="S18" s="79">
        <v>2</v>
      </c>
      <c r="T18" s="79">
        <v>1</v>
      </c>
      <c r="U18" s="80">
        <f>IFERROR(T18/(Q18),"-")</f>
        <v>0.25</v>
      </c>
      <c r="V18" s="81"/>
      <c r="W18" s="82">
        <v>3</v>
      </c>
      <c r="X18" s="80">
        <f>IF(Q18=0,"-",W18/Q18)</f>
        <v>0.75</v>
      </c>
      <c r="Y18" s="181">
        <v>260000</v>
      </c>
      <c r="Z18" s="182">
        <f>IFERROR(Y18/Q18,"-")</f>
        <v>65000</v>
      </c>
      <c r="AA18" s="182">
        <f>IFERROR(Y18/W18,"-")</f>
        <v>86666.666666667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0.25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1</v>
      </c>
      <c r="BY18" s="124">
        <f>IF(Q18=0,"",IF(BX18=0,"",(BX18/Q18)))</f>
        <v>0.25</v>
      </c>
      <c r="BZ18" s="125">
        <v>1</v>
      </c>
      <c r="CA18" s="126">
        <f>IFERROR(BZ18/BX18,"-")</f>
        <v>1</v>
      </c>
      <c r="CB18" s="127">
        <v>5000</v>
      </c>
      <c r="CC18" s="128">
        <f>IFERROR(CB18/BX18,"-")</f>
        <v>5000</v>
      </c>
      <c r="CD18" s="129">
        <v>1</v>
      </c>
      <c r="CE18" s="129"/>
      <c r="CF18" s="129"/>
      <c r="CG18" s="130">
        <v>2</v>
      </c>
      <c r="CH18" s="131">
        <f>IF(Q18=0,"",IF(CG18=0,"",(CG18/Q18)))</f>
        <v>0.5</v>
      </c>
      <c r="CI18" s="132">
        <v>2</v>
      </c>
      <c r="CJ18" s="133">
        <f>IFERROR(CI18/CG18,"-")</f>
        <v>1</v>
      </c>
      <c r="CK18" s="134">
        <v>255000</v>
      </c>
      <c r="CL18" s="135">
        <f>IFERROR(CK18/CG18,"-")</f>
        <v>127500</v>
      </c>
      <c r="CM18" s="136"/>
      <c r="CN18" s="136"/>
      <c r="CO18" s="136">
        <v>2</v>
      </c>
      <c r="CP18" s="137">
        <v>3</v>
      </c>
      <c r="CQ18" s="138">
        <v>260000</v>
      </c>
      <c r="CR18" s="138">
        <v>140000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95</v>
      </c>
      <c r="C19" s="184" t="s">
        <v>58</v>
      </c>
      <c r="D19" s="184"/>
      <c r="E19" s="184" t="s">
        <v>96</v>
      </c>
      <c r="F19" s="184" t="s">
        <v>88</v>
      </c>
      <c r="G19" s="184" t="s">
        <v>61</v>
      </c>
      <c r="H19" s="87" t="s">
        <v>92</v>
      </c>
      <c r="I19" s="87" t="s">
        <v>93</v>
      </c>
      <c r="J19" s="87"/>
      <c r="K19" s="176"/>
      <c r="L19" s="79">
        <v>9</v>
      </c>
      <c r="M19" s="79">
        <v>0</v>
      </c>
      <c r="N19" s="79">
        <v>27</v>
      </c>
      <c r="O19" s="88">
        <v>3</v>
      </c>
      <c r="P19" s="89">
        <v>0</v>
      </c>
      <c r="Q19" s="90">
        <f>O19+P19</f>
        <v>3</v>
      </c>
      <c r="R19" s="80">
        <f>IFERROR(Q19/N19,"-")</f>
        <v>0.11111111111111</v>
      </c>
      <c r="S19" s="79">
        <v>0</v>
      </c>
      <c r="T19" s="79">
        <v>0</v>
      </c>
      <c r="U19" s="80">
        <f>IFERROR(T19/(Q19),"-")</f>
        <v>0</v>
      </c>
      <c r="V19" s="81"/>
      <c r="W19" s="82">
        <v>2</v>
      </c>
      <c r="X19" s="80">
        <f>IF(Q19=0,"-",W19/Q19)</f>
        <v>0.66666666666667</v>
      </c>
      <c r="Y19" s="181">
        <v>6000</v>
      </c>
      <c r="Z19" s="182">
        <f>IFERROR(Y19/Q19,"-")</f>
        <v>2000</v>
      </c>
      <c r="AA19" s="182">
        <f>IFERROR(Y19/W19,"-")</f>
        <v>3000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0.33333333333333</v>
      </c>
      <c r="BH19" s="109">
        <v>1</v>
      </c>
      <c r="BI19" s="111">
        <f>IFERROR(BH19/BF19,"-")</f>
        <v>1</v>
      </c>
      <c r="BJ19" s="112">
        <v>3000</v>
      </c>
      <c r="BK19" s="113">
        <f>IFERROR(BJ19/BF19,"-")</f>
        <v>3000</v>
      </c>
      <c r="BL19" s="114">
        <v>1</v>
      </c>
      <c r="BM19" s="114"/>
      <c r="BN19" s="114"/>
      <c r="BO19" s="116">
        <v>1</v>
      </c>
      <c r="BP19" s="117">
        <f>IF(Q19=0,"",IF(BO19=0,"",(BO19/Q19)))</f>
        <v>0.33333333333333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0.33333333333333</v>
      </c>
      <c r="BZ19" s="125">
        <v>1</v>
      </c>
      <c r="CA19" s="126">
        <f>IFERROR(BZ19/BX19,"-")</f>
        <v>1</v>
      </c>
      <c r="CB19" s="127">
        <v>3000</v>
      </c>
      <c r="CC19" s="128">
        <f>IFERROR(CB19/BX19,"-")</f>
        <v>3000</v>
      </c>
      <c r="CD19" s="129">
        <v>1</v>
      </c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6000</v>
      </c>
      <c r="CR19" s="138">
        <v>3000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97</v>
      </c>
      <c r="C20" s="184" t="s">
        <v>58</v>
      </c>
      <c r="D20" s="184"/>
      <c r="E20" s="184" t="s">
        <v>98</v>
      </c>
      <c r="F20" s="184" t="s">
        <v>99</v>
      </c>
      <c r="G20" s="184" t="s">
        <v>61</v>
      </c>
      <c r="H20" s="87" t="s">
        <v>92</v>
      </c>
      <c r="I20" s="87" t="s">
        <v>93</v>
      </c>
      <c r="J20" s="87"/>
      <c r="K20" s="176"/>
      <c r="L20" s="79">
        <v>6</v>
      </c>
      <c r="M20" s="79">
        <v>0</v>
      </c>
      <c r="N20" s="79">
        <v>23</v>
      </c>
      <c r="O20" s="88">
        <v>3</v>
      </c>
      <c r="P20" s="89">
        <v>0</v>
      </c>
      <c r="Q20" s="90">
        <f>O20+P20</f>
        <v>3</v>
      </c>
      <c r="R20" s="80">
        <f>IFERROR(Q20/N20,"-")</f>
        <v>0.1304347826087</v>
      </c>
      <c r="S20" s="79">
        <v>0</v>
      </c>
      <c r="T20" s="79">
        <v>0</v>
      </c>
      <c r="U20" s="80">
        <f>IFERROR(T20/(Q20),"-")</f>
        <v>0</v>
      </c>
      <c r="V20" s="81"/>
      <c r="W20" s="82">
        <v>1</v>
      </c>
      <c r="X20" s="80">
        <f>IF(Q20=0,"-",W20/Q20)</f>
        <v>0.33333333333333</v>
      </c>
      <c r="Y20" s="181">
        <v>6000</v>
      </c>
      <c r="Z20" s="182">
        <f>IFERROR(Y20/Q20,"-")</f>
        <v>2000</v>
      </c>
      <c r="AA20" s="182">
        <f>IFERROR(Y20/W20,"-")</f>
        <v>6000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0.33333333333333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0.33333333333333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0.33333333333333</v>
      </c>
      <c r="BZ20" s="125">
        <v>1</v>
      </c>
      <c r="CA20" s="126">
        <f>IFERROR(BZ20/BX20,"-")</f>
        <v>1</v>
      </c>
      <c r="CB20" s="127">
        <v>6000</v>
      </c>
      <c r="CC20" s="128">
        <f>IFERROR(CB20/BX20,"-")</f>
        <v>6000</v>
      </c>
      <c r="CD20" s="129"/>
      <c r="CE20" s="129">
        <v>1</v>
      </c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6000</v>
      </c>
      <c r="CR20" s="138">
        <v>6000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100</v>
      </c>
      <c r="C21" s="184" t="s">
        <v>58</v>
      </c>
      <c r="D21" s="184"/>
      <c r="E21" s="184" t="s">
        <v>73</v>
      </c>
      <c r="F21" s="184" t="s">
        <v>73</v>
      </c>
      <c r="G21" s="184" t="s">
        <v>74</v>
      </c>
      <c r="H21" s="87" t="s">
        <v>75</v>
      </c>
      <c r="I21" s="87"/>
      <c r="J21" s="87"/>
      <c r="K21" s="176"/>
      <c r="L21" s="79">
        <v>139</v>
      </c>
      <c r="M21" s="79">
        <v>58</v>
      </c>
      <c r="N21" s="79">
        <v>36</v>
      </c>
      <c r="O21" s="88">
        <v>16</v>
      </c>
      <c r="P21" s="89">
        <v>0</v>
      </c>
      <c r="Q21" s="90">
        <f>O21+P21</f>
        <v>16</v>
      </c>
      <c r="R21" s="80">
        <f>IFERROR(Q21/N21,"-")</f>
        <v>0.44444444444444</v>
      </c>
      <c r="S21" s="79">
        <v>2</v>
      </c>
      <c r="T21" s="79">
        <v>4</v>
      </c>
      <c r="U21" s="80">
        <f>IFERROR(T21/(Q21),"-")</f>
        <v>0.25</v>
      </c>
      <c r="V21" s="81"/>
      <c r="W21" s="82">
        <v>5</v>
      </c>
      <c r="X21" s="80">
        <f>IF(Q21=0,"-",W21/Q21)</f>
        <v>0.3125</v>
      </c>
      <c r="Y21" s="181">
        <v>289000</v>
      </c>
      <c r="Z21" s="182">
        <f>IFERROR(Y21/Q21,"-")</f>
        <v>18062.5</v>
      </c>
      <c r="AA21" s="182">
        <f>IFERROR(Y21/W21,"-")</f>
        <v>57800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0.0625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6</v>
      </c>
      <c r="BP21" s="117">
        <f>IF(Q21=0,"",IF(BO21=0,"",(BO21/Q21)))</f>
        <v>0.375</v>
      </c>
      <c r="BQ21" s="118">
        <v>2</v>
      </c>
      <c r="BR21" s="119">
        <f>IFERROR(BQ21/BO21,"-")</f>
        <v>0.33333333333333</v>
      </c>
      <c r="BS21" s="120">
        <v>471000</v>
      </c>
      <c r="BT21" s="121">
        <f>IFERROR(BS21/BO21,"-")</f>
        <v>78500</v>
      </c>
      <c r="BU21" s="122"/>
      <c r="BV21" s="122">
        <v>1</v>
      </c>
      <c r="BW21" s="122">
        <v>1</v>
      </c>
      <c r="BX21" s="123">
        <v>7</v>
      </c>
      <c r="BY21" s="124">
        <f>IF(Q21=0,"",IF(BX21=0,"",(BX21/Q21)))</f>
        <v>0.4375</v>
      </c>
      <c r="BZ21" s="125">
        <v>3</v>
      </c>
      <c r="CA21" s="126">
        <f>IFERROR(BZ21/BX21,"-")</f>
        <v>0.42857142857143</v>
      </c>
      <c r="CB21" s="127">
        <v>78000</v>
      </c>
      <c r="CC21" s="128">
        <f>IFERROR(CB21/BX21,"-")</f>
        <v>11142.857142857</v>
      </c>
      <c r="CD21" s="129">
        <v>1</v>
      </c>
      <c r="CE21" s="129"/>
      <c r="CF21" s="129">
        <v>2</v>
      </c>
      <c r="CG21" s="130">
        <v>2</v>
      </c>
      <c r="CH21" s="131">
        <f>IF(Q21=0,"",IF(CG21=0,"",(CG21/Q21)))</f>
        <v>0.125</v>
      </c>
      <c r="CI21" s="132">
        <v>2</v>
      </c>
      <c r="CJ21" s="133">
        <f>IFERROR(CI21/CG21,"-")</f>
        <v>1</v>
      </c>
      <c r="CK21" s="134">
        <v>121000</v>
      </c>
      <c r="CL21" s="135">
        <f>IFERROR(CK21/CG21,"-")</f>
        <v>60500</v>
      </c>
      <c r="CM21" s="136"/>
      <c r="CN21" s="136"/>
      <c r="CO21" s="136">
        <v>2</v>
      </c>
      <c r="CP21" s="137">
        <v>5</v>
      </c>
      <c r="CQ21" s="138">
        <v>289000</v>
      </c>
      <c r="CR21" s="138">
        <v>461000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>
        <f>AC22</f>
        <v>12.322666666667</v>
      </c>
      <c r="B22" s="184" t="s">
        <v>101</v>
      </c>
      <c r="C22" s="184" t="s">
        <v>58</v>
      </c>
      <c r="D22" s="184"/>
      <c r="E22" s="184" t="s">
        <v>102</v>
      </c>
      <c r="F22" s="184" t="s">
        <v>103</v>
      </c>
      <c r="G22" s="184" t="s">
        <v>61</v>
      </c>
      <c r="H22" s="87" t="s">
        <v>82</v>
      </c>
      <c r="I22" s="87" t="s">
        <v>104</v>
      </c>
      <c r="J22" s="87" t="s">
        <v>105</v>
      </c>
      <c r="K22" s="176">
        <v>375000</v>
      </c>
      <c r="L22" s="79">
        <v>4</v>
      </c>
      <c r="M22" s="79">
        <v>0</v>
      </c>
      <c r="N22" s="79">
        <v>21</v>
      </c>
      <c r="O22" s="88">
        <v>3</v>
      </c>
      <c r="P22" s="89">
        <v>0</v>
      </c>
      <c r="Q22" s="90">
        <f>O22+P22</f>
        <v>3</v>
      </c>
      <c r="R22" s="80">
        <f>IFERROR(Q22/N22,"-")</f>
        <v>0.14285714285714</v>
      </c>
      <c r="S22" s="79">
        <v>0</v>
      </c>
      <c r="T22" s="79">
        <v>1</v>
      </c>
      <c r="U22" s="80">
        <f>IFERROR(T22/(Q22),"-")</f>
        <v>0.33333333333333</v>
      </c>
      <c r="V22" s="81">
        <f>IFERROR(K22/SUM(Q22:Q29),"-")</f>
        <v>5000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SUM(Y22:Y29)-SUM(K22:K29)</f>
        <v>4246000</v>
      </c>
      <c r="AC22" s="83">
        <f>SUM(Y22:Y29)/SUM(K22:K29)</f>
        <v>12.322666666667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3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107</v>
      </c>
      <c r="F23" s="184" t="s">
        <v>108</v>
      </c>
      <c r="G23" s="184" t="s">
        <v>61</v>
      </c>
      <c r="H23" s="87"/>
      <c r="I23" s="87" t="s">
        <v>104</v>
      </c>
      <c r="J23" s="87" t="s">
        <v>109</v>
      </c>
      <c r="K23" s="176"/>
      <c r="L23" s="79">
        <v>18</v>
      </c>
      <c r="M23" s="79">
        <v>0</v>
      </c>
      <c r="N23" s="79">
        <v>54</v>
      </c>
      <c r="O23" s="88">
        <v>4</v>
      </c>
      <c r="P23" s="89">
        <v>0</v>
      </c>
      <c r="Q23" s="90">
        <f>O23+P23</f>
        <v>4</v>
      </c>
      <c r="R23" s="80">
        <f>IFERROR(Q23/N23,"-")</f>
        <v>0.074074074074074</v>
      </c>
      <c r="S23" s="79">
        <v>0</v>
      </c>
      <c r="T23" s="79">
        <v>0</v>
      </c>
      <c r="U23" s="80">
        <f>IFERROR(T23/(Q23),"-")</f>
        <v>0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>
        <v>1</v>
      </c>
      <c r="AF23" s="92">
        <f>IF(Q23=0,"",IF(AE23=0,"",(AE23/Q23)))</f>
        <v>0.25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0.25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>
        <v>2</v>
      </c>
      <c r="BY23" s="124">
        <f>IF(Q23=0,"",IF(BX23=0,"",(BX23/Q23)))</f>
        <v>0.5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110</v>
      </c>
      <c r="C24" s="184" t="s">
        <v>58</v>
      </c>
      <c r="D24" s="184"/>
      <c r="E24" s="184" t="s">
        <v>111</v>
      </c>
      <c r="F24" s="184" t="s">
        <v>112</v>
      </c>
      <c r="G24" s="184" t="s">
        <v>61</v>
      </c>
      <c r="H24" s="87"/>
      <c r="I24" s="87" t="s">
        <v>104</v>
      </c>
      <c r="J24" s="87" t="s">
        <v>113</v>
      </c>
      <c r="K24" s="176"/>
      <c r="L24" s="79">
        <v>41</v>
      </c>
      <c r="M24" s="79">
        <v>0</v>
      </c>
      <c r="N24" s="79">
        <v>165</v>
      </c>
      <c r="O24" s="88">
        <v>12</v>
      </c>
      <c r="P24" s="89">
        <v>0</v>
      </c>
      <c r="Q24" s="90">
        <f>O24+P24</f>
        <v>12</v>
      </c>
      <c r="R24" s="80">
        <f>IFERROR(Q24/N24,"-")</f>
        <v>0.072727272727273</v>
      </c>
      <c r="S24" s="79">
        <v>1</v>
      </c>
      <c r="T24" s="79">
        <v>1</v>
      </c>
      <c r="U24" s="80">
        <f>IFERROR(T24/(Q24),"-")</f>
        <v>0.083333333333333</v>
      </c>
      <c r="V24" s="81"/>
      <c r="W24" s="82">
        <v>1</v>
      </c>
      <c r="X24" s="80">
        <f>IF(Q24=0,"-",W24/Q24)</f>
        <v>0.083333333333333</v>
      </c>
      <c r="Y24" s="181">
        <v>322000</v>
      </c>
      <c r="Z24" s="182">
        <f>IFERROR(Y24/Q24,"-")</f>
        <v>26833.333333333</v>
      </c>
      <c r="AA24" s="182">
        <f>IFERROR(Y24/W24,"-")</f>
        <v>322000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3</v>
      </c>
      <c r="AX24" s="104">
        <f>IF(Q24=0,"",IF(AW24=0,"",(AW24/Q24)))</f>
        <v>0.25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1</v>
      </c>
      <c r="BG24" s="110">
        <f>IF(Q24=0,"",IF(BF24=0,"",(BF24/Q24)))</f>
        <v>0.083333333333333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6</v>
      </c>
      <c r="BP24" s="117">
        <f>IF(Q24=0,"",IF(BO24=0,"",(BO24/Q24)))</f>
        <v>0.5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2</v>
      </c>
      <c r="BY24" s="124">
        <f>IF(Q24=0,"",IF(BX24=0,"",(BX24/Q24)))</f>
        <v>0.16666666666667</v>
      </c>
      <c r="BZ24" s="125">
        <v>1</v>
      </c>
      <c r="CA24" s="126">
        <f>IFERROR(BZ24/BX24,"-")</f>
        <v>0.5</v>
      </c>
      <c r="CB24" s="127">
        <v>322000</v>
      </c>
      <c r="CC24" s="128">
        <f>IFERROR(CB24/BX24,"-")</f>
        <v>161000</v>
      </c>
      <c r="CD24" s="129"/>
      <c r="CE24" s="129"/>
      <c r="CF24" s="129">
        <v>1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322000</v>
      </c>
      <c r="CR24" s="138">
        <v>322000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/>
      <c r="B25" s="184" t="s">
        <v>114</v>
      </c>
      <c r="C25" s="184" t="s">
        <v>58</v>
      </c>
      <c r="D25" s="184"/>
      <c r="E25" s="184" t="s">
        <v>73</v>
      </c>
      <c r="F25" s="184" t="s">
        <v>73</v>
      </c>
      <c r="G25" s="184" t="s">
        <v>74</v>
      </c>
      <c r="H25" s="87"/>
      <c r="I25" s="87"/>
      <c r="J25" s="87"/>
      <c r="K25" s="176"/>
      <c r="L25" s="79">
        <v>129</v>
      </c>
      <c r="M25" s="79">
        <v>72</v>
      </c>
      <c r="N25" s="79">
        <v>37</v>
      </c>
      <c r="O25" s="88">
        <v>21</v>
      </c>
      <c r="P25" s="89">
        <v>0</v>
      </c>
      <c r="Q25" s="90">
        <f>O25+P25</f>
        <v>21</v>
      </c>
      <c r="R25" s="80">
        <f>IFERROR(Q25/N25,"-")</f>
        <v>0.56756756756757</v>
      </c>
      <c r="S25" s="79">
        <v>8</v>
      </c>
      <c r="T25" s="79">
        <v>1</v>
      </c>
      <c r="U25" s="80">
        <f>IFERROR(T25/(Q25),"-")</f>
        <v>0.047619047619048</v>
      </c>
      <c r="V25" s="81"/>
      <c r="W25" s="82">
        <v>9</v>
      </c>
      <c r="X25" s="80">
        <f>IF(Q25=0,"-",W25/Q25)</f>
        <v>0.42857142857143</v>
      </c>
      <c r="Y25" s="181">
        <v>3562000</v>
      </c>
      <c r="Z25" s="182">
        <f>IFERROR(Y25/Q25,"-")</f>
        <v>169619.04761905</v>
      </c>
      <c r="AA25" s="182">
        <f>IFERROR(Y25/W25,"-")</f>
        <v>395777.77777778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0.047619047619048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6</v>
      </c>
      <c r="BP25" s="117">
        <f>IF(Q25=0,"",IF(BO25=0,"",(BO25/Q25)))</f>
        <v>0.28571428571429</v>
      </c>
      <c r="BQ25" s="118">
        <v>3</v>
      </c>
      <c r="BR25" s="119">
        <f>IFERROR(BQ25/BO25,"-")</f>
        <v>0.5</v>
      </c>
      <c r="BS25" s="120">
        <v>83000</v>
      </c>
      <c r="BT25" s="121">
        <f>IFERROR(BS25/BO25,"-")</f>
        <v>13833.333333333</v>
      </c>
      <c r="BU25" s="122">
        <v>1</v>
      </c>
      <c r="BV25" s="122"/>
      <c r="BW25" s="122">
        <v>2</v>
      </c>
      <c r="BX25" s="123">
        <v>11</v>
      </c>
      <c r="BY25" s="124">
        <f>IF(Q25=0,"",IF(BX25=0,"",(BX25/Q25)))</f>
        <v>0.52380952380952</v>
      </c>
      <c r="BZ25" s="125">
        <v>5</v>
      </c>
      <c r="CA25" s="126">
        <f>IFERROR(BZ25/BX25,"-")</f>
        <v>0.45454545454545</v>
      </c>
      <c r="CB25" s="127">
        <v>703500</v>
      </c>
      <c r="CC25" s="128">
        <f>IFERROR(CB25/BX25,"-")</f>
        <v>63954.545454545</v>
      </c>
      <c r="CD25" s="129"/>
      <c r="CE25" s="129"/>
      <c r="CF25" s="129">
        <v>5</v>
      </c>
      <c r="CG25" s="130">
        <v>3</v>
      </c>
      <c r="CH25" s="131">
        <f>IF(Q25=0,"",IF(CG25=0,"",(CG25/Q25)))</f>
        <v>0.14285714285714</v>
      </c>
      <c r="CI25" s="132">
        <v>2</v>
      </c>
      <c r="CJ25" s="133">
        <f>IFERROR(CI25/CG25,"-")</f>
        <v>0.66666666666667</v>
      </c>
      <c r="CK25" s="134">
        <v>2800500</v>
      </c>
      <c r="CL25" s="135">
        <f>IFERROR(CK25/CG25,"-")</f>
        <v>933500</v>
      </c>
      <c r="CM25" s="136"/>
      <c r="CN25" s="136"/>
      <c r="CO25" s="136">
        <v>2</v>
      </c>
      <c r="CP25" s="137">
        <v>9</v>
      </c>
      <c r="CQ25" s="138">
        <v>3562000</v>
      </c>
      <c r="CR25" s="138">
        <v>2095500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115</v>
      </c>
      <c r="C26" s="184" t="s">
        <v>58</v>
      </c>
      <c r="D26" s="184"/>
      <c r="E26" s="184" t="s">
        <v>102</v>
      </c>
      <c r="F26" s="184" t="s">
        <v>103</v>
      </c>
      <c r="G26" s="184" t="s">
        <v>61</v>
      </c>
      <c r="H26" s="87" t="s">
        <v>78</v>
      </c>
      <c r="I26" s="87" t="s">
        <v>104</v>
      </c>
      <c r="J26" s="87" t="s">
        <v>105</v>
      </c>
      <c r="K26" s="176"/>
      <c r="L26" s="79">
        <v>8</v>
      </c>
      <c r="M26" s="79">
        <v>0</v>
      </c>
      <c r="N26" s="79">
        <v>28</v>
      </c>
      <c r="O26" s="88">
        <v>1</v>
      </c>
      <c r="P26" s="89">
        <v>0</v>
      </c>
      <c r="Q26" s="90">
        <f>O26+P26</f>
        <v>1</v>
      </c>
      <c r="R26" s="80">
        <f>IFERROR(Q26/N26,"-")</f>
        <v>0.035714285714286</v>
      </c>
      <c r="S26" s="79">
        <v>0</v>
      </c>
      <c r="T26" s="79">
        <v>0</v>
      </c>
      <c r="U26" s="80">
        <f>IFERROR(T26/(Q26),"-")</f>
        <v>0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1</v>
      </c>
      <c r="BP26" s="117">
        <f>IF(Q26=0,"",IF(BO26=0,"",(BO26/Q26)))</f>
        <v>1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116</v>
      </c>
      <c r="C27" s="184" t="s">
        <v>58</v>
      </c>
      <c r="D27" s="184"/>
      <c r="E27" s="184" t="s">
        <v>107</v>
      </c>
      <c r="F27" s="184" t="s">
        <v>108</v>
      </c>
      <c r="G27" s="184" t="s">
        <v>61</v>
      </c>
      <c r="H27" s="87"/>
      <c r="I27" s="87" t="s">
        <v>104</v>
      </c>
      <c r="J27" s="87" t="s">
        <v>109</v>
      </c>
      <c r="K27" s="176"/>
      <c r="L27" s="79">
        <v>16</v>
      </c>
      <c r="M27" s="79">
        <v>0</v>
      </c>
      <c r="N27" s="79">
        <v>37</v>
      </c>
      <c r="O27" s="88">
        <v>3</v>
      </c>
      <c r="P27" s="89">
        <v>0</v>
      </c>
      <c r="Q27" s="90">
        <f>O27+P27</f>
        <v>3</v>
      </c>
      <c r="R27" s="80">
        <f>IFERROR(Q27/N27,"-")</f>
        <v>0.081081081081081</v>
      </c>
      <c r="S27" s="79">
        <v>0</v>
      </c>
      <c r="T27" s="79">
        <v>1</v>
      </c>
      <c r="U27" s="80">
        <f>IFERROR(T27/(Q27),"-")</f>
        <v>0.33333333333333</v>
      </c>
      <c r="V27" s="81"/>
      <c r="W27" s="82">
        <v>1</v>
      </c>
      <c r="X27" s="80">
        <f>IF(Q27=0,"-",W27/Q27)</f>
        <v>0.33333333333333</v>
      </c>
      <c r="Y27" s="181">
        <v>6000</v>
      </c>
      <c r="Z27" s="182">
        <f>IFERROR(Y27/Q27,"-")</f>
        <v>2000</v>
      </c>
      <c r="AA27" s="182">
        <f>IFERROR(Y27/W27,"-")</f>
        <v>6000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0.33333333333333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2</v>
      </c>
      <c r="BP27" s="117">
        <f>IF(Q27=0,"",IF(BO27=0,"",(BO27/Q27)))</f>
        <v>0.66666666666667</v>
      </c>
      <c r="BQ27" s="118">
        <v>1</v>
      </c>
      <c r="BR27" s="119">
        <f>IFERROR(BQ27/BO27,"-")</f>
        <v>0.5</v>
      </c>
      <c r="BS27" s="120">
        <v>6000</v>
      </c>
      <c r="BT27" s="121">
        <f>IFERROR(BS27/BO27,"-")</f>
        <v>3000</v>
      </c>
      <c r="BU27" s="122"/>
      <c r="BV27" s="122">
        <v>1</v>
      </c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6000</v>
      </c>
      <c r="CR27" s="138">
        <v>6000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117</v>
      </c>
      <c r="C28" s="184" t="s">
        <v>58</v>
      </c>
      <c r="D28" s="184"/>
      <c r="E28" s="184" t="s">
        <v>111</v>
      </c>
      <c r="F28" s="184" t="s">
        <v>112</v>
      </c>
      <c r="G28" s="184" t="s">
        <v>61</v>
      </c>
      <c r="H28" s="87"/>
      <c r="I28" s="87" t="s">
        <v>104</v>
      </c>
      <c r="J28" s="87" t="s">
        <v>113</v>
      </c>
      <c r="K28" s="176"/>
      <c r="L28" s="79">
        <v>30</v>
      </c>
      <c r="M28" s="79">
        <v>0</v>
      </c>
      <c r="N28" s="79">
        <v>123</v>
      </c>
      <c r="O28" s="88">
        <v>10</v>
      </c>
      <c r="P28" s="89">
        <v>0</v>
      </c>
      <c r="Q28" s="90">
        <f>O28+P28</f>
        <v>10</v>
      </c>
      <c r="R28" s="80">
        <f>IFERROR(Q28/N28,"-")</f>
        <v>0.08130081300813</v>
      </c>
      <c r="S28" s="79">
        <v>1</v>
      </c>
      <c r="T28" s="79">
        <v>2</v>
      </c>
      <c r="U28" s="80">
        <f>IFERROR(T28/(Q28),"-")</f>
        <v>0.2</v>
      </c>
      <c r="V28" s="81"/>
      <c r="W28" s="82">
        <v>3</v>
      </c>
      <c r="X28" s="80">
        <f>IF(Q28=0,"-",W28/Q28)</f>
        <v>0.3</v>
      </c>
      <c r="Y28" s="181">
        <v>100000</v>
      </c>
      <c r="Z28" s="182">
        <f>IFERROR(Y28/Q28,"-")</f>
        <v>10000</v>
      </c>
      <c r="AA28" s="182">
        <f>IFERROR(Y28/W28,"-")</f>
        <v>33333.333333333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0.1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0.1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4</v>
      </c>
      <c r="BP28" s="117">
        <f>IF(Q28=0,"",IF(BO28=0,"",(BO28/Q28)))</f>
        <v>0.4</v>
      </c>
      <c r="BQ28" s="118">
        <v>1</v>
      </c>
      <c r="BR28" s="119">
        <f>IFERROR(BQ28/BO28,"-")</f>
        <v>0.25</v>
      </c>
      <c r="BS28" s="120">
        <v>25000</v>
      </c>
      <c r="BT28" s="121">
        <f>IFERROR(BS28/BO28,"-")</f>
        <v>6250</v>
      </c>
      <c r="BU28" s="122"/>
      <c r="BV28" s="122"/>
      <c r="BW28" s="122">
        <v>1</v>
      </c>
      <c r="BX28" s="123">
        <v>4</v>
      </c>
      <c r="BY28" s="124">
        <f>IF(Q28=0,"",IF(BX28=0,"",(BX28/Q28)))</f>
        <v>0.4</v>
      </c>
      <c r="BZ28" s="125">
        <v>2</v>
      </c>
      <c r="CA28" s="126">
        <f>IFERROR(BZ28/BX28,"-")</f>
        <v>0.5</v>
      </c>
      <c r="CB28" s="127">
        <v>75000</v>
      </c>
      <c r="CC28" s="128">
        <f>IFERROR(CB28/BX28,"-")</f>
        <v>18750</v>
      </c>
      <c r="CD28" s="129"/>
      <c r="CE28" s="129"/>
      <c r="CF28" s="129">
        <v>2</v>
      </c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3</v>
      </c>
      <c r="CQ28" s="138">
        <v>100000</v>
      </c>
      <c r="CR28" s="138">
        <v>50000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118</v>
      </c>
      <c r="C29" s="184" t="s">
        <v>58</v>
      </c>
      <c r="D29" s="184"/>
      <c r="E29" s="184" t="s">
        <v>73</v>
      </c>
      <c r="F29" s="184" t="s">
        <v>73</v>
      </c>
      <c r="G29" s="184" t="s">
        <v>74</v>
      </c>
      <c r="H29" s="87"/>
      <c r="I29" s="87"/>
      <c r="J29" s="87"/>
      <c r="K29" s="176"/>
      <c r="L29" s="79">
        <v>128</v>
      </c>
      <c r="M29" s="79">
        <v>77</v>
      </c>
      <c r="N29" s="79">
        <v>20</v>
      </c>
      <c r="O29" s="88">
        <v>21</v>
      </c>
      <c r="P29" s="89">
        <v>0</v>
      </c>
      <c r="Q29" s="90">
        <f>O29+P29</f>
        <v>21</v>
      </c>
      <c r="R29" s="80">
        <f>IFERROR(Q29/N29,"-")</f>
        <v>1.05</v>
      </c>
      <c r="S29" s="79">
        <v>6</v>
      </c>
      <c r="T29" s="79">
        <v>1</v>
      </c>
      <c r="U29" s="80">
        <f>IFERROR(T29/(Q29),"-")</f>
        <v>0.047619047619048</v>
      </c>
      <c r="V29" s="81"/>
      <c r="W29" s="82">
        <v>5</v>
      </c>
      <c r="X29" s="80">
        <f>IF(Q29=0,"-",W29/Q29)</f>
        <v>0.23809523809524</v>
      </c>
      <c r="Y29" s="181">
        <v>631000</v>
      </c>
      <c r="Z29" s="182">
        <f>IFERROR(Y29/Q29,"-")</f>
        <v>30047.619047619</v>
      </c>
      <c r="AA29" s="182">
        <f>IFERROR(Y29/W29,"-")</f>
        <v>126200</v>
      </c>
      <c r="AB29" s="176"/>
      <c r="AC29" s="83"/>
      <c r="AD29" s="77"/>
      <c r="AE29" s="91">
        <v>1</v>
      </c>
      <c r="AF29" s="92">
        <f>IF(Q29=0,"",IF(AE29=0,"",(AE29/Q29)))</f>
        <v>0.047619047619048</v>
      </c>
      <c r="AG29" s="91">
        <v>1</v>
      </c>
      <c r="AH29" s="93">
        <f>IFERROR(AG29/AE29,"-")</f>
        <v>1</v>
      </c>
      <c r="AI29" s="94">
        <v>296000</v>
      </c>
      <c r="AJ29" s="95">
        <f>IFERROR(AI29/AE29,"-")</f>
        <v>296000</v>
      </c>
      <c r="AK29" s="96"/>
      <c r="AL29" s="96"/>
      <c r="AM29" s="96">
        <v>1</v>
      </c>
      <c r="AN29" s="97">
        <v>1</v>
      </c>
      <c r="AO29" s="98">
        <f>IF(Q29=0,"",IF(AN29=0,"",(AN29/Q29)))</f>
        <v>0.047619047619048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5</v>
      </c>
      <c r="BG29" s="110">
        <f>IF(Q29=0,"",IF(BF29=0,"",(BF29/Q29)))</f>
        <v>0.23809523809524</v>
      </c>
      <c r="BH29" s="109">
        <v>1</v>
      </c>
      <c r="BI29" s="111">
        <f>IFERROR(BH29/BF29,"-")</f>
        <v>0.2</v>
      </c>
      <c r="BJ29" s="112">
        <v>3000</v>
      </c>
      <c r="BK29" s="113">
        <f>IFERROR(BJ29/BF29,"-")</f>
        <v>600</v>
      </c>
      <c r="BL29" s="114">
        <v>1</v>
      </c>
      <c r="BM29" s="114"/>
      <c r="BN29" s="114"/>
      <c r="BO29" s="116">
        <v>6</v>
      </c>
      <c r="BP29" s="117">
        <f>IF(Q29=0,"",IF(BO29=0,"",(BO29/Q29)))</f>
        <v>0.28571428571429</v>
      </c>
      <c r="BQ29" s="118">
        <v>1</v>
      </c>
      <c r="BR29" s="119">
        <f>IFERROR(BQ29/BO29,"-")</f>
        <v>0.16666666666667</v>
      </c>
      <c r="BS29" s="120">
        <v>99000</v>
      </c>
      <c r="BT29" s="121">
        <f>IFERROR(BS29/BO29,"-")</f>
        <v>16500</v>
      </c>
      <c r="BU29" s="122"/>
      <c r="BV29" s="122"/>
      <c r="BW29" s="122">
        <v>1</v>
      </c>
      <c r="BX29" s="123">
        <v>6</v>
      </c>
      <c r="BY29" s="124">
        <f>IF(Q29=0,"",IF(BX29=0,"",(BX29/Q29)))</f>
        <v>0.28571428571429</v>
      </c>
      <c r="BZ29" s="125">
        <v>3</v>
      </c>
      <c r="CA29" s="126">
        <f>IFERROR(BZ29/BX29,"-")</f>
        <v>0.5</v>
      </c>
      <c r="CB29" s="127">
        <v>406000</v>
      </c>
      <c r="CC29" s="128">
        <f>IFERROR(CB29/BX29,"-")</f>
        <v>67666.666666667</v>
      </c>
      <c r="CD29" s="129"/>
      <c r="CE29" s="129"/>
      <c r="CF29" s="129">
        <v>3</v>
      </c>
      <c r="CG29" s="130">
        <v>2</v>
      </c>
      <c r="CH29" s="131">
        <f>IF(Q29=0,"",IF(CG29=0,"",(CG29/Q29)))</f>
        <v>0.095238095238095</v>
      </c>
      <c r="CI29" s="132">
        <v>1</v>
      </c>
      <c r="CJ29" s="133">
        <f>IFERROR(CI29/CG29,"-")</f>
        <v>0.5</v>
      </c>
      <c r="CK29" s="134">
        <v>10000</v>
      </c>
      <c r="CL29" s="135">
        <f>IFERROR(CK29/CG29,"-")</f>
        <v>5000</v>
      </c>
      <c r="CM29" s="136">
        <v>1</v>
      </c>
      <c r="CN29" s="136"/>
      <c r="CO29" s="136"/>
      <c r="CP29" s="137">
        <v>5</v>
      </c>
      <c r="CQ29" s="138">
        <v>631000</v>
      </c>
      <c r="CR29" s="138">
        <v>296000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0.13666666666667</v>
      </c>
      <c r="B30" s="184" t="s">
        <v>119</v>
      </c>
      <c r="C30" s="184" t="s">
        <v>58</v>
      </c>
      <c r="D30" s="184"/>
      <c r="E30" s="184" t="s">
        <v>102</v>
      </c>
      <c r="F30" s="184" t="s">
        <v>103</v>
      </c>
      <c r="G30" s="184" t="s">
        <v>61</v>
      </c>
      <c r="H30" s="87" t="s">
        <v>120</v>
      </c>
      <c r="I30" s="87" t="s">
        <v>121</v>
      </c>
      <c r="J30" s="87" t="s">
        <v>122</v>
      </c>
      <c r="K30" s="176">
        <v>300000</v>
      </c>
      <c r="L30" s="79">
        <v>19</v>
      </c>
      <c r="M30" s="79">
        <v>0</v>
      </c>
      <c r="N30" s="79">
        <v>64</v>
      </c>
      <c r="O30" s="88">
        <v>5</v>
      </c>
      <c r="P30" s="89">
        <v>0</v>
      </c>
      <c r="Q30" s="90">
        <f>O30+P30</f>
        <v>5</v>
      </c>
      <c r="R30" s="80">
        <f>IFERROR(Q30/N30,"-")</f>
        <v>0.078125</v>
      </c>
      <c r="S30" s="79">
        <v>0</v>
      </c>
      <c r="T30" s="79">
        <v>1</v>
      </c>
      <c r="U30" s="80">
        <f>IFERROR(T30/(Q30),"-")</f>
        <v>0.2</v>
      </c>
      <c r="V30" s="81">
        <f>IFERROR(K30/SUM(Q30:Q34),"-")</f>
        <v>8823.5294117647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SUM(Y30:Y34)-SUM(K30:K34)</f>
        <v>-259000</v>
      </c>
      <c r="AC30" s="83">
        <f>SUM(Y30:Y34)/SUM(K30:K34)</f>
        <v>0.13666666666667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0.2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2</v>
      </c>
      <c r="BP30" s="117">
        <f>IF(Q30=0,"",IF(BO30=0,"",(BO30/Q30)))</f>
        <v>0.4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1</v>
      </c>
      <c r="BY30" s="124">
        <f>IF(Q30=0,"",IF(BX30=0,"",(BX30/Q30)))</f>
        <v>0.2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>
        <v>1</v>
      </c>
      <c r="CH30" s="131">
        <f>IF(Q30=0,"",IF(CG30=0,"",(CG30/Q30)))</f>
        <v>0.2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123</v>
      </c>
      <c r="C31" s="184" t="s">
        <v>58</v>
      </c>
      <c r="D31" s="184"/>
      <c r="E31" s="184" t="s">
        <v>107</v>
      </c>
      <c r="F31" s="184" t="s">
        <v>108</v>
      </c>
      <c r="G31" s="184" t="s">
        <v>61</v>
      </c>
      <c r="H31" s="87"/>
      <c r="I31" s="87" t="s">
        <v>121</v>
      </c>
      <c r="J31" s="87"/>
      <c r="K31" s="176"/>
      <c r="L31" s="79">
        <v>8</v>
      </c>
      <c r="M31" s="79">
        <v>0</v>
      </c>
      <c r="N31" s="79">
        <v>36</v>
      </c>
      <c r="O31" s="88">
        <v>2</v>
      </c>
      <c r="P31" s="89">
        <v>0</v>
      </c>
      <c r="Q31" s="90">
        <f>O31+P31</f>
        <v>2</v>
      </c>
      <c r="R31" s="80">
        <f>IFERROR(Q31/N31,"-")</f>
        <v>0.055555555555556</v>
      </c>
      <c r="S31" s="79">
        <v>0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>
        <v>1</v>
      </c>
      <c r="BY31" s="124">
        <f>IF(Q31=0,"",IF(BX31=0,"",(BX31/Q31)))</f>
        <v>0.5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124</v>
      </c>
      <c r="C32" s="184" t="s">
        <v>58</v>
      </c>
      <c r="D32" s="184"/>
      <c r="E32" s="184" t="s">
        <v>111</v>
      </c>
      <c r="F32" s="184" t="s">
        <v>112</v>
      </c>
      <c r="G32" s="184" t="s">
        <v>61</v>
      </c>
      <c r="H32" s="87"/>
      <c r="I32" s="87" t="s">
        <v>121</v>
      </c>
      <c r="J32" s="87"/>
      <c r="K32" s="176"/>
      <c r="L32" s="79">
        <v>22</v>
      </c>
      <c r="M32" s="79">
        <v>0</v>
      </c>
      <c r="N32" s="79">
        <v>92</v>
      </c>
      <c r="O32" s="88">
        <v>3</v>
      </c>
      <c r="P32" s="89">
        <v>0</v>
      </c>
      <c r="Q32" s="90">
        <f>O32+P32</f>
        <v>3</v>
      </c>
      <c r="R32" s="80">
        <f>IFERROR(Q32/N32,"-")</f>
        <v>0.032608695652174</v>
      </c>
      <c r="S32" s="79">
        <v>0</v>
      </c>
      <c r="T32" s="79">
        <v>0</v>
      </c>
      <c r="U32" s="80">
        <f>IFERROR(T32/(Q32),"-")</f>
        <v>0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0.33333333333333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>
        <v>2</v>
      </c>
      <c r="BY32" s="124">
        <f>IF(Q32=0,"",IF(BX32=0,"",(BX32/Q32)))</f>
        <v>0.66666666666667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125</v>
      </c>
      <c r="C33" s="184" t="s">
        <v>58</v>
      </c>
      <c r="D33" s="184"/>
      <c r="E33" s="184" t="s">
        <v>126</v>
      </c>
      <c r="F33" s="184" t="s">
        <v>127</v>
      </c>
      <c r="G33" s="184" t="s">
        <v>61</v>
      </c>
      <c r="H33" s="87"/>
      <c r="I33" s="87" t="s">
        <v>121</v>
      </c>
      <c r="J33" s="87"/>
      <c r="K33" s="176"/>
      <c r="L33" s="79">
        <v>10</v>
      </c>
      <c r="M33" s="79">
        <v>0</v>
      </c>
      <c r="N33" s="79">
        <v>49</v>
      </c>
      <c r="O33" s="88">
        <v>5</v>
      </c>
      <c r="P33" s="89">
        <v>0</v>
      </c>
      <c r="Q33" s="90">
        <f>O33+P33</f>
        <v>5</v>
      </c>
      <c r="R33" s="80">
        <f>IFERROR(Q33/N33,"-")</f>
        <v>0.10204081632653</v>
      </c>
      <c r="S33" s="79">
        <v>0</v>
      </c>
      <c r="T33" s="79">
        <v>0</v>
      </c>
      <c r="U33" s="80">
        <f>IFERROR(T33/(Q33),"-")</f>
        <v>0</v>
      </c>
      <c r="V33" s="81"/>
      <c r="W33" s="82">
        <v>2</v>
      </c>
      <c r="X33" s="80">
        <f>IF(Q33=0,"-",W33/Q33)</f>
        <v>0.4</v>
      </c>
      <c r="Y33" s="181">
        <v>6000</v>
      </c>
      <c r="Z33" s="182">
        <f>IFERROR(Y33/Q33,"-")</f>
        <v>1200</v>
      </c>
      <c r="AA33" s="182">
        <f>IFERROR(Y33/W33,"-")</f>
        <v>3000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>
        <v>1</v>
      </c>
      <c r="AO33" s="98">
        <f>IF(Q33=0,"",IF(AN33=0,"",(AN33/Q33)))</f>
        <v>0.2</v>
      </c>
      <c r="AP33" s="97"/>
      <c r="AQ33" s="99">
        <f>IFERROR(AP33/AN33,"-")</f>
        <v>0</v>
      </c>
      <c r="AR33" s="100"/>
      <c r="AS33" s="101">
        <f>IFERROR(AR33/AN33,"-")</f>
        <v>0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2</v>
      </c>
      <c r="BG33" s="110">
        <f>IF(Q33=0,"",IF(BF33=0,"",(BF33/Q33)))</f>
        <v>0.4</v>
      </c>
      <c r="BH33" s="109">
        <v>1</v>
      </c>
      <c r="BI33" s="111">
        <f>IFERROR(BH33/BF33,"-")</f>
        <v>0.5</v>
      </c>
      <c r="BJ33" s="112">
        <v>3000</v>
      </c>
      <c r="BK33" s="113">
        <f>IFERROR(BJ33/BF33,"-")</f>
        <v>1500</v>
      </c>
      <c r="BL33" s="114">
        <v>1</v>
      </c>
      <c r="BM33" s="114"/>
      <c r="BN33" s="114"/>
      <c r="BO33" s="116">
        <v>1</v>
      </c>
      <c r="BP33" s="117">
        <f>IF(Q33=0,"",IF(BO33=0,"",(BO33/Q33)))</f>
        <v>0.2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>
        <v>1</v>
      </c>
      <c r="CH33" s="131">
        <f>IF(Q33=0,"",IF(CG33=0,"",(CG33/Q33)))</f>
        <v>0.2</v>
      </c>
      <c r="CI33" s="132">
        <v>1</v>
      </c>
      <c r="CJ33" s="133">
        <f>IFERROR(CI33/CG33,"-")</f>
        <v>1</v>
      </c>
      <c r="CK33" s="134">
        <v>3000</v>
      </c>
      <c r="CL33" s="135">
        <f>IFERROR(CK33/CG33,"-")</f>
        <v>3000</v>
      </c>
      <c r="CM33" s="136">
        <v>1</v>
      </c>
      <c r="CN33" s="136"/>
      <c r="CO33" s="136"/>
      <c r="CP33" s="137">
        <v>2</v>
      </c>
      <c r="CQ33" s="138">
        <v>6000</v>
      </c>
      <c r="CR33" s="138">
        <v>3000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128</v>
      </c>
      <c r="C34" s="184" t="s">
        <v>58</v>
      </c>
      <c r="D34" s="184"/>
      <c r="E34" s="184" t="s">
        <v>73</v>
      </c>
      <c r="F34" s="184" t="s">
        <v>73</v>
      </c>
      <c r="G34" s="184" t="s">
        <v>74</v>
      </c>
      <c r="H34" s="87"/>
      <c r="I34" s="87"/>
      <c r="J34" s="87"/>
      <c r="K34" s="176"/>
      <c r="L34" s="79">
        <v>236</v>
      </c>
      <c r="M34" s="79">
        <v>89</v>
      </c>
      <c r="N34" s="79">
        <v>33</v>
      </c>
      <c r="O34" s="88">
        <v>19</v>
      </c>
      <c r="P34" s="89">
        <v>0</v>
      </c>
      <c r="Q34" s="90">
        <f>O34+P34</f>
        <v>19</v>
      </c>
      <c r="R34" s="80">
        <f>IFERROR(Q34/N34,"-")</f>
        <v>0.57575757575758</v>
      </c>
      <c r="S34" s="79">
        <v>0</v>
      </c>
      <c r="T34" s="79">
        <v>0</v>
      </c>
      <c r="U34" s="80">
        <f>IFERROR(T34/(Q34),"-")</f>
        <v>0</v>
      </c>
      <c r="V34" s="81"/>
      <c r="W34" s="82">
        <v>2</v>
      </c>
      <c r="X34" s="80">
        <f>IF(Q34=0,"-",W34/Q34)</f>
        <v>0.10526315789474</v>
      </c>
      <c r="Y34" s="181">
        <v>35000</v>
      </c>
      <c r="Z34" s="182">
        <f>IFERROR(Y34/Q34,"-")</f>
        <v>1842.1052631579</v>
      </c>
      <c r="AA34" s="182">
        <f>IFERROR(Y34/W34,"-")</f>
        <v>17500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0.052631578947368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2</v>
      </c>
      <c r="BG34" s="110">
        <f>IF(Q34=0,"",IF(BF34=0,"",(BF34/Q34)))</f>
        <v>0.10526315789474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9</v>
      </c>
      <c r="BP34" s="117">
        <f>IF(Q34=0,"",IF(BO34=0,"",(BO34/Q34)))</f>
        <v>0.47368421052632</v>
      </c>
      <c r="BQ34" s="118">
        <v>1</v>
      </c>
      <c r="BR34" s="119">
        <f>IFERROR(BQ34/BO34,"-")</f>
        <v>0.11111111111111</v>
      </c>
      <c r="BS34" s="120">
        <v>20000</v>
      </c>
      <c r="BT34" s="121">
        <f>IFERROR(BS34/BO34,"-")</f>
        <v>2222.2222222222</v>
      </c>
      <c r="BU34" s="122"/>
      <c r="BV34" s="122">
        <v>1</v>
      </c>
      <c r="BW34" s="122"/>
      <c r="BX34" s="123">
        <v>7</v>
      </c>
      <c r="BY34" s="124">
        <f>IF(Q34=0,"",IF(BX34=0,"",(BX34/Q34)))</f>
        <v>0.36842105263158</v>
      </c>
      <c r="BZ34" s="125">
        <v>2</v>
      </c>
      <c r="CA34" s="126">
        <f>IFERROR(BZ34/BX34,"-")</f>
        <v>0.28571428571429</v>
      </c>
      <c r="CB34" s="127">
        <v>87000</v>
      </c>
      <c r="CC34" s="128">
        <f>IFERROR(CB34/BX34,"-")</f>
        <v>12428.571428571</v>
      </c>
      <c r="CD34" s="129"/>
      <c r="CE34" s="129"/>
      <c r="CF34" s="129">
        <v>2</v>
      </c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2</v>
      </c>
      <c r="CQ34" s="138">
        <v>35000</v>
      </c>
      <c r="CR34" s="138">
        <v>72000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14.721384615385</v>
      </c>
      <c r="B35" s="184" t="s">
        <v>129</v>
      </c>
      <c r="C35" s="184" t="s">
        <v>58</v>
      </c>
      <c r="D35" s="184"/>
      <c r="E35" s="184" t="s">
        <v>102</v>
      </c>
      <c r="F35" s="184" t="s">
        <v>103</v>
      </c>
      <c r="G35" s="184" t="s">
        <v>61</v>
      </c>
      <c r="H35" s="87" t="s">
        <v>130</v>
      </c>
      <c r="I35" s="87" t="s">
        <v>131</v>
      </c>
      <c r="J35" s="87" t="s">
        <v>105</v>
      </c>
      <c r="K35" s="176">
        <v>260000</v>
      </c>
      <c r="L35" s="79">
        <v>25</v>
      </c>
      <c r="M35" s="79">
        <v>0</v>
      </c>
      <c r="N35" s="79">
        <v>116</v>
      </c>
      <c r="O35" s="88">
        <v>15</v>
      </c>
      <c r="P35" s="89">
        <v>0</v>
      </c>
      <c r="Q35" s="90">
        <f>O35+P35</f>
        <v>15</v>
      </c>
      <c r="R35" s="80">
        <f>IFERROR(Q35/N35,"-")</f>
        <v>0.12931034482759</v>
      </c>
      <c r="S35" s="79">
        <v>1</v>
      </c>
      <c r="T35" s="79">
        <v>6</v>
      </c>
      <c r="U35" s="80">
        <f>IFERROR(T35/(Q35),"-")</f>
        <v>0.4</v>
      </c>
      <c r="V35" s="81">
        <f>IFERROR(K35/SUM(Q35:Q38),"-")</f>
        <v>6046.511627907</v>
      </c>
      <c r="W35" s="82">
        <v>4</v>
      </c>
      <c r="X35" s="80">
        <f>IF(Q35=0,"-",W35/Q35)</f>
        <v>0.26666666666667</v>
      </c>
      <c r="Y35" s="181">
        <v>254000</v>
      </c>
      <c r="Z35" s="182">
        <f>IFERROR(Y35/Q35,"-")</f>
        <v>16933.333333333</v>
      </c>
      <c r="AA35" s="182">
        <f>IFERROR(Y35/W35,"-")</f>
        <v>63500</v>
      </c>
      <c r="AB35" s="176">
        <f>SUM(Y35:Y38)-SUM(K35:K38)</f>
        <v>3567560</v>
      </c>
      <c r="AC35" s="83">
        <f>SUM(Y35:Y38)/SUM(K35:K38)</f>
        <v>14.721384615385</v>
      </c>
      <c r="AD35" s="77"/>
      <c r="AE35" s="91">
        <v>1</v>
      </c>
      <c r="AF35" s="92">
        <f>IF(Q35=0,"",IF(AE35=0,"",(AE35/Q35)))</f>
        <v>0.066666666666667</v>
      </c>
      <c r="AG35" s="91"/>
      <c r="AH35" s="93">
        <f>IFERROR(AG35/AE35,"-")</f>
        <v>0</v>
      </c>
      <c r="AI35" s="94"/>
      <c r="AJ35" s="95">
        <f>IFERROR(AI35/AE35,"-")</f>
        <v>0</v>
      </c>
      <c r="AK35" s="96"/>
      <c r="AL35" s="96"/>
      <c r="AM35" s="96"/>
      <c r="AN35" s="97">
        <v>1</v>
      </c>
      <c r="AO35" s="98">
        <f>IF(Q35=0,"",IF(AN35=0,"",(AN35/Q35)))</f>
        <v>0.066666666666667</v>
      </c>
      <c r="AP35" s="97">
        <v>1</v>
      </c>
      <c r="AQ35" s="99">
        <f>IFERROR(AP35/AN35,"-")</f>
        <v>1</v>
      </c>
      <c r="AR35" s="100">
        <v>3000</v>
      </c>
      <c r="AS35" s="101">
        <f>IFERROR(AR35/AN35,"-")</f>
        <v>3000</v>
      </c>
      <c r="AT35" s="102">
        <v>1</v>
      </c>
      <c r="AU35" s="102"/>
      <c r="AV35" s="102"/>
      <c r="AW35" s="103">
        <v>2</v>
      </c>
      <c r="AX35" s="104">
        <f>IF(Q35=0,"",IF(AW35=0,"",(AW35/Q35)))</f>
        <v>0.13333333333333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>
        <v>5</v>
      </c>
      <c r="BG35" s="110">
        <f>IF(Q35=0,"",IF(BF35=0,"",(BF35/Q35)))</f>
        <v>0.33333333333333</v>
      </c>
      <c r="BH35" s="109">
        <v>1</v>
      </c>
      <c r="BI35" s="111">
        <f>IFERROR(BH35/BF35,"-")</f>
        <v>0.2</v>
      </c>
      <c r="BJ35" s="112">
        <v>239000</v>
      </c>
      <c r="BK35" s="113">
        <f>IFERROR(BJ35/BF35,"-")</f>
        <v>47800</v>
      </c>
      <c r="BL35" s="114"/>
      <c r="BM35" s="114"/>
      <c r="BN35" s="114">
        <v>1</v>
      </c>
      <c r="BO35" s="116">
        <v>5</v>
      </c>
      <c r="BP35" s="117">
        <f>IF(Q35=0,"",IF(BO35=0,"",(BO35/Q35)))</f>
        <v>0.33333333333333</v>
      </c>
      <c r="BQ35" s="118">
        <v>2</v>
      </c>
      <c r="BR35" s="119">
        <f>IFERROR(BQ35/BO35,"-")</f>
        <v>0.4</v>
      </c>
      <c r="BS35" s="120">
        <v>12000</v>
      </c>
      <c r="BT35" s="121">
        <f>IFERROR(BS35/BO35,"-")</f>
        <v>2400</v>
      </c>
      <c r="BU35" s="122">
        <v>1</v>
      </c>
      <c r="BV35" s="122"/>
      <c r="BW35" s="122">
        <v>1</v>
      </c>
      <c r="BX35" s="123">
        <v>1</v>
      </c>
      <c r="BY35" s="124">
        <f>IF(Q35=0,"",IF(BX35=0,"",(BX35/Q35)))</f>
        <v>0.066666666666667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4</v>
      </c>
      <c r="CQ35" s="138">
        <v>254000</v>
      </c>
      <c r="CR35" s="138">
        <v>239000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/>
      <c r="B36" s="184" t="s">
        <v>132</v>
      </c>
      <c r="C36" s="184" t="s">
        <v>58</v>
      </c>
      <c r="D36" s="184"/>
      <c r="E36" s="184" t="s">
        <v>107</v>
      </c>
      <c r="F36" s="184" t="s">
        <v>108</v>
      </c>
      <c r="G36" s="184" t="s">
        <v>61</v>
      </c>
      <c r="H36" s="87"/>
      <c r="I36" s="87" t="s">
        <v>131</v>
      </c>
      <c r="J36" s="87" t="s">
        <v>109</v>
      </c>
      <c r="K36" s="176"/>
      <c r="L36" s="79">
        <v>7</v>
      </c>
      <c r="M36" s="79">
        <v>0</v>
      </c>
      <c r="N36" s="79">
        <v>33</v>
      </c>
      <c r="O36" s="88">
        <v>2</v>
      </c>
      <c r="P36" s="89">
        <v>0</v>
      </c>
      <c r="Q36" s="90">
        <f>O36+P36</f>
        <v>2</v>
      </c>
      <c r="R36" s="80">
        <f>IFERROR(Q36/N36,"-")</f>
        <v>0.060606060606061</v>
      </c>
      <c r="S36" s="79">
        <v>0</v>
      </c>
      <c r="T36" s="79">
        <v>1</v>
      </c>
      <c r="U36" s="80">
        <f>IFERROR(T36/(Q36),"-")</f>
        <v>0.5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>
        <v>1</v>
      </c>
      <c r="BY36" s="124">
        <f>IF(Q36=0,"",IF(BX36=0,"",(BX36/Q36)))</f>
        <v>0.5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>
        <v>1</v>
      </c>
      <c r="CH36" s="131">
        <f>IF(Q36=0,"",IF(CG36=0,"",(CG36/Q36)))</f>
        <v>0.5</v>
      </c>
      <c r="CI36" s="132"/>
      <c r="CJ36" s="133">
        <f>IFERROR(CI36/CG36,"-")</f>
        <v>0</v>
      </c>
      <c r="CK36" s="134"/>
      <c r="CL36" s="135">
        <f>IFERROR(CK36/CG36,"-")</f>
        <v>0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133</v>
      </c>
      <c r="C37" s="184" t="s">
        <v>58</v>
      </c>
      <c r="D37" s="184"/>
      <c r="E37" s="184" t="s">
        <v>111</v>
      </c>
      <c r="F37" s="184" t="s">
        <v>112</v>
      </c>
      <c r="G37" s="184" t="s">
        <v>61</v>
      </c>
      <c r="H37" s="87"/>
      <c r="I37" s="87" t="s">
        <v>131</v>
      </c>
      <c r="J37" s="87" t="s">
        <v>113</v>
      </c>
      <c r="K37" s="176"/>
      <c r="L37" s="79">
        <v>10</v>
      </c>
      <c r="M37" s="79">
        <v>0</v>
      </c>
      <c r="N37" s="79">
        <v>54</v>
      </c>
      <c r="O37" s="88">
        <v>4</v>
      </c>
      <c r="P37" s="89">
        <v>0</v>
      </c>
      <c r="Q37" s="90">
        <f>O37+P37</f>
        <v>4</v>
      </c>
      <c r="R37" s="80">
        <f>IFERROR(Q37/N37,"-")</f>
        <v>0.074074074074074</v>
      </c>
      <c r="S37" s="79">
        <v>0</v>
      </c>
      <c r="T37" s="79">
        <v>1</v>
      </c>
      <c r="U37" s="80">
        <f>IFERROR(T37/(Q37),"-")</f>
        <v>0.25</v>
      </c>
      <c r="V37" s="81"/>
      <c r="W37" s="82">
        <v>2</v>
      </c>
      <c r="X37" s="80">
        <f>IF(Q37=0,"-",W37/Q37)</f>
        <v>0.5</v>
      </c>
      <c r="Y37" s="181">
        <v>196000</v>
      </c>
      <c r="Z37" s="182">
        <f>IFERROR(Y37/Q37,"-")</f>
        <v>49000</v>
      </c>
      <c r="AA37" s="182">
        <f>IFERROR(Y37/W37,"-")</f>
        <v>98000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0.25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2</v>
      </c>
      <c r="BP37" s="117">
        <f>IF(Q37=0,"",IF(BO37=0,"",(BO37/Q37)))</f>
        <v>0.5</v>
      </c>
      <c r="BQ37" s="118">
        <v>1</v>
      </c>
      <c r="BR37" s="119">
        <f>IFERROR(BQ37/BO37,"-")</f>
        <v>0.5</v>
      </c>
      <c r="BS37" s="120">
        <v>193000</v>
      </c>
      <c r="BT37" s="121">
        <f>IFERROR(BS37/BO37,"-")</f>
        <v>96500</v>
      </c>
      <c r="BU37" s="122"/>
      <c r="BV37" s="122"/>
      <c r="BW37" s="122">
        <v>1</v>
      </c>
      <c r="BX37" s="123">
        <v>1</v>
      </c>
      <c r="BY37" s="124">
        <f>IF(Q37=0,"",IF(BX37=0,"",(BX37/Q37)))</f>
        <v>0.25</v>
      </c>
      <c r="BZ37" s="125">
        <v>1</v>
      </c>
      <c r="CA37" s="126">
        <f>IFERROR(BZ37/BX37,"-")</f>
        <v>1</v>
      </c>
      <c r="CB37" s="127">
        <v>3000</v>
      </c>
      <c r="CC37" s="128">
        <f>IFERROR(CB37/BX37,"-")</f>
        <v>3000</v>
      </c>
      <c r="CD37" s="129">
        <v>1</v>
      </c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2</v>
      </c>
      <c r="CQ37" s="138">
        <v>196000</v>
      </c>
      <c r="CR37" s="138">
        <v>193000</v>
      </c>
      <c r="CS37" s="138"/>
      <c r="CT37" s="139" t="str">
        <f>IF(AND(CR37=0,CS37=0),"",IF(AND(CR37&lt;=100000,CS37&lt;=100000),"",IF(CR37/CQ37&gt;0.7,"男高",IF(CS37/CQ37&gt;0.7,"女高",""))))</f>
        <v>男高</v>
      </c>
    </row>
    <row r="38" spans="1:99">
      <c r="A38" s="78"/>
      <c r="B38" s="184" t="s">
        <v>134</v>
      </c>
      <c r="C38" s="184" t="s">
        <v>58</v>
      </c>
      <c r="D38" s="184"/>
      <c r="E38" s="184" t="s">
        <v>73</v>
      </c>
      <c r="F38" s="184" t="s">
        <v>73</v>
      </c>
      <c r="G38" s="184" t="s">
        <v>74</v>
      </c>
      <c r="H38" s="87"/>
      <c r="I38" s="87"/>
      <c r="J38" s="87"/>
      <c r="K38" s="176"/>
      <c r="L38" s="79">
        <v>155</v>
      </c>
      <c r="M38" s="79">
        <v>69</v>
      </c>
      <c r="N38" s="79">
        <v>69</v>
      </c>
      <c r="O38" s="88">
        <v>22</v>
      </c>
      <c r="P38" s="89">
        <v>0</v>
      </c>
      <c r="Q38" s="90">
        <f>O38+P38</f>
        <v>22</v>
      </c>
      <c r="R38" s="80">
        <f>IFERROR(Q38/N38,"-")</f>
        <v>0.31884057971014</v>
      </c>
      <c r="S38" s="79">
        <v>5</v>
      </c>
      <c r="T38" s="79">
        <v>1</v>
      </c>
      <c r="U38" s="80">
        <f>IFERROR(T38/(Q38),"-")</f>
        <v>0.045454545454545</v>
      </c>
      <c r="V38" s="81"/>
      <c r="W38" s="82">
        <v>8</v>
      </c>
      <c r="X38" s="80">
        <f>IF(Q38=0,"-",W38/Q38)</f>
        <v>0.36363636363636</v>
      </c>
      <c r="Y38" s="181">
        <v>3377560</v>
      </c>
      <c r="Z38" s="182">
        <f>IFERROR(Y38/Q38,"-")</f>
        <v>153525.45454545</v>
      </c>
      <c r="AA38" s="182">
        <f>IFERROR(Y38/W38,"-")</f>
        <v>422195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2</v>
      </c>
      <c r="BG38" s="110">
        <f>IF(Q38=0,"",IF(BF38=0,"",(BF38/Q38)))</f>
        <v>0.090909090909091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8</v>
      </c>
      <c r="BP38" s="117">
        <f>IF(Q38=0,"",IF(BO38=0,"",(BO38/Q38)))</f>
        <v>0.36363636363636</v>
      </c>
      <c r="BQ38" s="118">
        <v>4</v>
      </c>
      <c r="BR38" s="119">
        <f>IFERROR(BQ38/BO38,"-")</f>
        <v>0.5</v>
      </c>
      <c r="BS38" s="120">
        <v>62000</v>
      </c>
      <c r="BT38" s="121">
        <f>IFERROR(BS38/BO38,"-")</f>
        <v>7750</v>
      </c>
      <c r="BU38" s="122">
        <v>1</v>
      </c>
      <c r="BV38" s="122">
        <v>2</v>
      </c>
      <c r="BW38" s="122">
        <v>1</v>
      </c>
      <c r="BX38" s="123">
        <v>9</v>
      </c>
      <c r="BY38" s="124">
        <f>IF(Q38=0,"",IF(BX38=0,"",(BX38/Q38)))</f>
        <v>0.40909090909091</v>
      </c>
      <c r="BZ38" s="125">
        <v>4</v>
      </c>
      <c r="CA38" s="126">
        <f>IFERROR(BZ38/BX38,"-")</f>
        <v>0.44444444444444</v>
      </c>
      <c r="CB38" s="127">
        <v>77000</v>
      </c>
      <c r="CC38" s="128">
        <f>IFERROR(CB38/BX38,"-")</f>
        <v>8555.5555555556</v>
      </c>
      <c r="CD38" s="129">
        <v>1</v>
      </c>
      <c r="CE38" s="129"/>
      <c r="CF38" s="129">
        <v>3</v>
      </c>
      <c r="CG38" s="130">
        <v>3</v>
      </c>
      <c r="CH38" s="131">
        <f>IF(Q38=0,"",IF(CG38=0,"",(CG38/Q38)))</f>
        <v>0.13636363636364</v>
      </c>
      <c r="CI38" s="132">
        <v>3</v>
      </c>
      <c r="CJ38" s="133">
        <f>IFERROR(CI38/CG38,"-")</f>
        <v>1</v>
      </c>
      <c r="CK38" s="134">
        <v>3249560</v>
      </c>
      <c r="CL38" s="135">
        <f>IFERROR(CK38/CG38,"-")</f>
        <v>1083186.6666667</v>
      </c>
      <c r="CM38" s="136"/>
      <c r="CN38" s="136"/>
      <c r="CO38" s="136">
        <v>3</v>
      </c>
      <c r="CP38" s="137">
        <v>8</v>
      </c>
      <c r="CQ38" s="138">
        <v>3377560</v>
      </c>
      <c r="CR38" s="138">
        <v>1850000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0.066666666666667</v>
      </c>
      <c r="B39" s="184" t="s">
        <v>135</v>
      </c>
      <c r="C39" s="184" t="s">
        <v>58</v>
      </c>
      <c r="D39" s="184"/>
      <c r="E39" s="184" t="s">
        <v>96</v>
      </c>
      <c r="F39" s="184" t="s">
        <v>77</v>
      </c>
      <c r="G39" s="184" t="s">
        <v>61</v>
      </c>
      <c r="H39" s="87" t="s">
        <v>62</v>
      </c>
      <c r="I39" s="87" t="s">
        <v>83</v>
      </c>
      <c r="J39" s="87" t="s">
        <v>136</v>
      </c>
      <c r="K39" s="176">
        <v>120000</v>
      </c>
      <c r="L39" s="79">
        <v>17</v>
      </c>
      <c r="M39" s="79">
        <v>0</v>
      </c>
      <c r="N39" s="79">
        <v>51</v>
      </c>
      <c r="O39" s="88">
        <v>8</v>
      </c>
      <c r="P39" s="89">
        <v>0</v>
      </c>
      <c r="Q39" s="90">
        <f>O39+P39</f>
        <v>8</v>
      </c>
      <c r="R39" s="80">
        <f>IFERROR(Q39/N39,"-")</f>
        <v>0.15686274509804</v>
      </c>
      <c r="S39" s="79">
        <v>1</v>
      </c>
      <c r="T39" s="79">
        <v>2</v>
      </c>
      <c r="U39" s="80">
        <f>IFERROR(T39/(Q39),"-")</f>
        <v>0.25</v>
      </c>
      <c r="V39" s="81">
        <f>IFERROR(K39/SUM(Q39:Q40),"-")</f>
        <v>10000</v>
      </c>
      <c r="W39" s="82">
        <v>2</v>
      </c>
      <c r="X39" s="80">
        <f>IF(Q39=0,"-",W39/Q39)</f>
        <v>0.25</v>
      </c>
      <c r="Y39" s="181">
        <v>8000</v>
      </c>
      <c r="Z39" s="182">
        <f>IFERROR(Y39/Q39,"-")</f>
        <v>1000</v>
      </c>
      <c r="AA39" s="182">
        <f>IFERROR(Y39/W39,"-")</f>
        <v>4000</v>
      </c>
      <c r="AB39" s="176">
        <f>SUM(Y39:Y40)-SUM(K39:K40)</f>
        <v>-112000</v>
      </c>
      <c r="AC39" s="83">
        <f>SUM(Y39:Y40)/SUM(K39:K40)</f>
        <v>0.066666666666667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0.125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1</v>
      </c>
      <c r="BP39" s="117">
        <f>IF(Q39=0,"",IF(BO39=0,"",(BO39/Q39)))</f>
        <v>0.125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6</v>
      </c>
      <c r="BY39" s="124">
        <f>IF(Q39=0,"",IF(BX39=0,"",(BX39/Q39)))</f>
        <v>0.75</v>
      </c>
      <c r="BZ39" s="125">
        <v>2</v>
      </c>
      <c r="CA39" s="126">
        <f>IFERROR(BZ39/BX39,"-")</f>
        <v>0.33333333333333</v>
      </c>
      <c r="CB39" s="127">
        <v>8000</v>
      </c>
      <c r="CC39" s="128">
        <f>IFERROR(CB39/BX39,"-")</f>
        <v>1333.3333333333</v>
      </c>
      <c r="CD39" s="129">
        <v>2</v>
      </c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2</v>
      </c>
      <c r="CQ39" s="138">
        <v>8000</v>
      </c>
      <c r="CR39" s="138">
        <v>5000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137</v>
      </c>
      <c r="C40" s="184" t="s">
        <v>58</v>
      </c>
      <c r="D40" s="184"/>
      <c r="E40" s="184" t="s">
        <v>96</v>
      </c>
      <c r="F40" s="184" t="s">
        <v>77</v>
      </c>
      <c r="G40" s="184" t="s">
        <v>74</v>
      </c>
      <c r="H40" s="87"/>
      <c r="I40" s="87"/>
      <c r="J40" s="87"/>
      <c r="K40" s="176"/>
      <c r="L40" s="79">
        <v>21</v>
      </c>
      <c r="M40" s="79">
        <v>17</v>
      </c>
      <c r="N40" s="79">
        <v>10</v>
      </c>
      <c r="O40" s="88">
        <v>4</v>
      </c>
      <c r="P40" s="89">
        <v>0</v>
      </c>
      <c r="Q40" s="90">
        <f>O40+P40</f>
        <v>4</v>
      </c>
      <c r="R40" s="80">
        <f>IFERROR(Q40/N40,"-")</f>
        <v>0.4</v>
      </c>
      <c r="S40" s="79">
        <v>0</v>
      </c>
      <c r="T40" s="79">
        <v>2</v>
      </c>
      <c r="U40" s="80">
        <f>IFERROR(T40/(Q40),"-")</f>
        <v>0.5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2</v>
      </c>
      <c r="BG40" s="110">
        <f>IF(Q40=0,"",IF(BF40=0,"",(BF40/Q40)))</f>
        <v>0.5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1</v>
      </c>
      <c r="BP40" s="117">
        <f>IF(Q40=0,"",IF(BO40=0,"",(BO40/Q40)))</f>
        <v>0.25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>
        <v>1</v>
      </c>
      <c r="CH40" s="131">
        <f>IF(Q40=0,"",IF(CG40=0,"",(CG40/Q40)))</f>
        <v>0.25</v>
      </c>
      <c r="CI40" s="132"/>
      <c r="CJ40" s="133">
        <f>IFERROR(CI40/CG40,"-")</f>
        <v>0</v>
      </c>
      <c r="CK40" s="134"/>
      <c r="CL40" s="135">
        <f>IFERROR(CK40/CG40,"-")</f>
        <v>0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7.7</v>
      </c>
      <c r="B41" s="184" t="s">
        <v>138</v>
      </c>
      <c r="C41" s="184" t="s">
        <v>58</v>
      </c>
      <c r="D41" s="184"/>
      <c r="E41" s="184" t="s">
        <v>139</v>
      </c>
      <c r="F41" s="184" t="s">
        <v>77</v>
      </c>
      <c r="G41" s="184" t="s">
        <v>61</v>
      </c>
      <c r="H41" s="87" t="s">
        <v>140</v>
      </c>
      <c r="I41" s="87" t="s">
        <v>83</v>
      </c>
      <c r="J41" s="87" t="s">
        <v>141</v>
      </c>
      <c r="K41" s="176">
        <v>90000</v>
      </c>
      <c r="L41" s="79">
        <v>14</v>
      </c>
      <c r="M41" s="79">
        <v>0</v>
      </c>
      <c r="N41" s="79">
        <v>65</v>
      </c>
      <c r="O41" s="88">
        <v>5</v>
      </c>
      <c r="P41" s="89">
        <v>0</v>
      </c>
      <c r="Q41" s="90">
        <f>O41+P41</f>
        <v>5</v>
      </c>
      <c r="R41" s="80">
        <f>IFERROR(Q41/N41,"-")</f>
        <v>0.076923076923077</v>
      </c>
      <c r="S41" s="79">
        <v>0</v>
      </c>
      <c r="T41" s="79">
        <v>1</v>
      </c>
      <c r="U41" s="80">
        <f>IFERROR(T41/(Q41),"-")</f>
        <v>0.2</v>
      </c>
      <c r="V41" s="81">
        <f>IFERROR(K41/SUM(Q41:Q42),"-")</f>
        <v>6000</v>
      </c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>
        <f>SUM(Y41:Y42)-SUM(K41:K42)</f>
        <v>603000</v>
      </c>
      <c r="AC41" s="83">
        <f>SUM(Y41:Y42)/SUM(K41:K42)</f>
        <v>7.7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0.2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>
        <v>1</v>
      </c>
      <c r="BG41" s="110">
        <f>IF(Q41=0,"",IF(BF41=0,"",(BF41/Q41)))</f>
        <v>0.2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/>
      <c r="BP41" s="117">
        <f>IF(Q41=0,"",IF(BO41=0,"",(BO41/Q41)))</f>
        <v>0</v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>
        <v>1</v>
      </c>
      <c r="BY41" s="124">
        <f>IF(Q41=0,"",IF(BX41=0,"",(BX41/Q41)))</f>
        <v>0.2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>
        <v>2</v>
      </c>
      <c r="CH41" s="131">
        <f>IF(Q41=0,"",IF(CG41=0,"",(CG41/Q41)))</f>
        <v>0.4</v>
      </c>
      <c r="CI41" s="132">
        <v>1</v>
      </c>
      <c r="CJ41" s="133">
        <f>IFERROR(CI41/CG41,"-")</f>
        <v>0.5</v>
      </c>
      <c r="CK41" s="134">
        <v>58000</v>
      </c>
      <c r="CL41" s="135">
        <f>IFERROR(CK41/CG41,"-")</f>
        <v>29000</v>
      </c>
      <c r="CM41" s="136"/>
      <c r="CN41" s="136"/>
      <c r="CO41" s="136">
        <v>1</v>
      </c>
      <c r="CP41" s="137">
        <v>0</v>
      </c>
      <c r="CQ41" s="138">
        <v>0</v>
      </c>
      <c r="CR41" s="138">
        <v>58000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142</v>
      </c>
      <c r="C42" s="184" t="s">
        <v>58</v>
      </c>
      <c r="D42" s="184"/>
      <c r="E42" s="184" t="s">
        <v>139</v>
      </c>
      <c r="F42" s="184" t="s">
        <v>77</v>
      </c>
      <c r="G42" s="184" t="s">
        <v>74</v>
      </c>
      <c r="H42" s="87"/>
      <c r="I42" s="87"/>
      <c r="J42" s="87"/>
      <c r="K42" s="176"/>
      <c r="L42" s="79">
        <v>27</v>
      </c>
      <c r="M42" s="79">
        <v>26</v>
      </c>
      <c r="N42" s="79">
        <v>9</v>
      </c>
      <c r="O42" s="88">
        <v>10</v>
      </c>
      <c r="P42" s="89">
        <v>0</v>
      </c>
      <c r="Q42" s="90">
        <f>O42+P42</f>
        <v>10</v>
      </c>
      <c r="R42" s="80">
        <f>IFERROR(Q42/N42,"-")</f>
        <v>1.1111111111111</v>
      </c>
      <c r="S42" s="79">
        <v>1</v>
      </c>
      <c r="T42" s="79">
        <v>2</v>
      </c>
      <c r="U42" s="80">
        <f>IFERROR(T42/(Q42),"-")</f>
        <v>0.2</v>
      </c>
      <c r="V42" s="81"/>
      <c r="W42" s="82">
        <v>1</v>
      </c>
      <c r="X42" s="80">
        <f>IF(Q42=0,"-",W42/Q42)</f>
        <v>0.1</v>
      </c>
      <c r="Y42" s="181">
        <v>693000</v>
      </c>
      <c r="Z42" s="182">
        <f>IFERROR(Y42/Q42,"-")</f>
        <v>69300</v>
      </c>
      <c r="AA42" s="182">
        <f>IFERROR(Y42/W42,"-")</f>
        <v>693000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1</v>
      </c>
      <c r="BG42" s="110">
        <f>IF(Q42=0,"",IF(BF42=0,"",(BF42/Q42)))</f>
        <v>0.1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2</v>
      </c>
      <c r="BP42" s="117">
        <f>IF(Q42=0,"",IF(BO42=0,"",(BO42/Q42)))</f>
        <v>0.2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7</v>
      </c>
      <c r="BY42" s="124">
        <f>IF(Q42=0,"",IF(BX42=0,"",(BX42/Q42)))</f>
        <v>0.7</v>
      </c>
      <c r="BZ42" s="125">
        <v>1</v>
      </c>
      <c r="CA42" s="126">
        <f>IFERROR(BZ42/BX42,"-")</f>
        <v>0.14285714285714</v>
      </c>
      <c r="CB42" s="127">
        <v>703000</v>
      </c>
      <c r="CC42" s="128">
        <f>IFERROR(CB42/BX42,"-")</f>
        <v>100428.57142857</v>
      </c>
      <c r="CD42" s="129"/>
      <c r="CE42" s="129"/>
      <c r="CF42" s="129">
        <v>1</v>
      </c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693000</v>
      </c>
      <c r="CR42" s="138">
        <v>703000</v>
      </c>
      <c r="CS42" s="138"/>
      <c r="CT42" s="139" t="str">
        <f>IF(AND(CR42=0,CS42=0),"",IF(AND(CR42&lt;=100000,CS42&lt;=100000),"",IF(CR42/CQ42&gt;0.7,"男高",IF(CS42/CQ42&gt;0.7,"女高",""))))</f>
        <v>男高</v>
      </c>
    </row>
    <row r="43" spans="1:99">
      <c r="A43" s="78">
        <f>AC43</f>
        <v>0.24</v>
      </c>
      <c r="B43" s="184" t="s">
        <v>143</v>
      </c>
      <c r="C43" s="184" t="s">
        <v>58</v>
      </c>
      <c r="D43" s="184"/>
      <c r="E43" s="184" t="s">
        <v>87</v>
      </c>
      <c r="F43" s="184" t="s">
        <v>99</v>
      </c>
      <c r="G43" s="184" t="s">
        <v>61</v>
      </c>
      <c r="H43" s="87" t="s">
        <v>66</v>
      </c>
      <c r="I43" s="87" t="s">
        <v>83</v>
      </c>
      <c r="J43" s="186" t="s">
        <v>144</v>
      </c>
      <c r="K43" s="176">
        <v>150000</v>
      </c>
      <c r="L43" s="79">
        <v>10</v>
      </c>
      <c r="M43" s="79">
        <v>0</v>
      </c>
      <c r="N43" s="79">
        <v>48</v>
      </c>
      <c r="O43" s="88">
        <v>5</v>
      </c>
      <c r="P43" s="89">
        <v>0</v>
      </c>
      <c r="Q43" s="90">
        <f>O43+P43</f>
        <v>5</v>
      </c>
      <c r="R43" s="80">
        <f>IFERROR(Q43/N43,"-")</f>
        <v>0.10416666666667</v>
      </c>
      <c r="S43" s="79">
        <v>0</v>
      </c>
      <c r="T43" s="79">
        <v>1</v>
      </c>
      <c r="U43" s="80">
        <f>IFERROR(T43/(Q43),"-")</f>
        <v>0.2</v>
      </c>
      <c r="V43" s="81">
        <f>IFERROR(K43/SUM(Q43:Q44),"-")</f>
        <v>13636.363636364</v>
      </c>
      <c r="W43" s="82">
        <v>0</v>
      </c>
      <c r="X43" s="80">
        <f>IF(Q43=0,"-",W43/Q43)</f>
        <v>0</v>
      </c>
      <c r="Y43" s="181">
        <v>0</v>
      </c>
      <c r="Z43" s="182">
        <f>IFERROR(Y43/Q43,"-")</f>
        <v>0</v>
      </c>
      <c r="AA43" s="182" t="str">
        <f>IFERROR(Y43/W43,"-")</f>
        <v>-</v>
      </c>
      <c r="AB43" s="176">
        <f>SUM(Y43:Y44)-SUM(K43:K44)</f>
        <v>-114000</v>
      </c>
      <c r="AC43" s="83">
        <f>SUM(Y43:Y44)/SUM(K43:K44)</f>
        <v>0.24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3</v>
      </c>
      <c r="BP43" s="117">
        <f>IF(Q43=0,"",IF(BO43=0,"",(BO43/Q43)))</f>
        <v>0.6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>
        <v>2</v>
      </c>
      <c r="BY43" s="124">
        <f>IF(Q43=0,"",IF(BX43=0,"",(BX43/Q43)))</f>
        <v>0.4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145</v>
      </c>
      <c r="C44" s="184" t="s">
        <v>58</v>
      </c>
      <c r="D44" s="184"/>
      <c r="E44" s="184" t="s">
        <v>87</v>
      </c>
      <c r="F44" s="184" t="s">
        <v>99</v>
      </c>
      <c r="G44" s="184" t="s">
        <v>74</v>
      </c>
      <c r="H44" s="87"/>
      <c r="I44" s="87"/>
      <c r="J44" s="87"/>
      <c r="K44" s="176"/>
      <c r="L44" s="79">
        <v>32</v>
      </c>
      <c r="M44" s="79">
        <v>21</v>
      </c>
      <c r="N44" s="79">
        <v>7</v>
      </c>
      <c r="O44" s="88">
        <v>6</v>
      </c>
      <c r="P44" s="89">
        <v>0</v>
      </c>
      <c r="Q44" s="90">
        <f>O44+P44</f>
        <v>6</v>
      </c>
      <c r="R44" s="80">
        <f>IFERROR(Q44/N44,"-")</f>
        <v>0.85714285714286</v>
      </c>
      <c r="S44" s="79">
        <v>0</v>
      </c>
      <c r="T44" s="79">
        <v>0</v>
      </c>
      <c r="U44" s="80">
        <f>IFERROR(T44/(Q44),"-")</f>
        <v>0</v>
      </c>
      <c r="V44" s="81"/>
      <c r="W44" s="82">
        <v>0</v>
      </c>
      <c r="X44" s="80">
        <f>IF(Q44=0,"-",W44/Q44)</f>
        <v>0</v>
      </c>
      <c r="Y44" s="181">
        <v>36000</v>
      </c>
      <c r="Z44" s="182">
        <f>IFERROR(Y44/Q44,"-")</f>
        <v>6000</v>
      </c>
      <c r="AA44" s="182" t="str">
        <f>IFERROR(Y44/W44,"-")</f>
        <v>-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0.16666666666667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1</v>
      </c>
      <c r="BP44" s="117">
        <f>IF(Q44=0,"",IF(BO44=0,"",(BO44/Q44)))</f>
        <v>0.16666666666667</v>
      </c>
      <c r="BQ44" s="118">
        <v>1</v>
      </c>
      <c r="BR44" s="119">
        <f>IFERROR(BQ44/BO44,"-")</f>
        <v>1</v>
      </c>
      <c r="BS44" s="120">
        <v>187000</v>
      </c>
      <c r="BT44" s="121">
        <f>IFERROR(BS44/BO44,"-")</f>
        <v>187000</v>
      </c>
      <c r="BU44" s="122"/>
      <c r="BV44" s="122"/>
      <c r="BW44" s="122">
        <v>1</v>
      </c>
      <c r="BX44" s="123">
        <v>4</v>
      </c>
      <c r="BY44" s="124">
        <f>IF(Q44=0,"",IF(BX44=0,"",(BX44/Q44)))</f>
        <v>0.66666666666667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36000</v>
      </c>
      <c r="CR44" s="138">
        <v>187000</v>
      </c>
      <c r="CS44" s="138"/>
      <c r="CT44" s="139" t="str">
        <f>IF(AND(CR44=0,CS44=0),"",IF(AND(CR44&lt;=100000,CS44&lt;=100000),"",IF(CR44/CQ44&gt;0.7,"男高",IF(CS44/CQ44&gt;0.7,"女高",""))))</f>
        <v>男高</v>
      </c>
    </row>
    <row r="45" spans="1:99">
      <c r="A45" s="78">
        <f>AC45</f>
        <v>0.22222222222222</v>
      </c>
      <c r="B45" s="184" t="s">
        <v>146</v>
      </c>
      <c r="C45" s="184" t="s">
        <v>58</v>
      </c>
      <c r="D45" s="184"/>
      <c r="E45" s="184" t="s">
        <v>139</v>
      </c>
      <c r="F45" s="184" t="s">
        <v>77</v>
      </c>
      <c r="G45" s="184" t="s">
        <v>61</v>
      </c>
      <c r="H45" s="87" t="s">
        <v>147</v>
      </c>
      <c r="I45" s="87" t="s">
        <v>83</v>
      </c>
      <c r="J45" s="87" t="s">
        <v>148</v>
      </c>
      <c r="K45" s="176">
        <v>90000</v>
      </c>
      <c r="L45" s="79">
        <v>28</v>
      </c>
      <c r="M45" s="79">
        <v>0</v>
      </c>
      <c r="N45" s="79">
        <v>41</v>
      </c>
      <c r="O45" s="88">
        <v>2</v>
      </c>
      <c r="P45" s="89">
        <v>0</v>
      </c>
      <c r="Q45" s="90">
        <f>O45+P45</f>
        <v>2</v>
      </c>
      <c r="R45" s="80">
        <f>IFERROR(Q45/N45,"-")</f>
        <v>0.048780487804878</v>
      </c>
      <c r="S45" s="79">
        <v>0</v>
      </c>
      <c r="T45" s="79">
        <v>1</v>
      </c>
      <c r="U45" s="80">
        <f>IFERROR(T45/(Q45),"-")</f>
        <v>0.5</v>
      </c>
      <c r="V45" s="81">
        <f>IFERROR(K45/SUM(Q45:Q46),"-")</f>
        <v>15000</v>
      </c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>
        <f>SUM(Y45:Y46)-SUM(K45:K46)</f>
        <v>-70000</v>
      </c>
      <c r="AC45" s="83">
        <f>SUM(Y45:Y46)/SUM(K45:K46)</f>
        <v>0.22222222222222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0.5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>
        <v>1</v>
      </c>
      <c r="CH45" s="131">
        <f>IF(Q45=0,"",IF(CG45=0,"",(CG45/Q45)))</f>
        <v>0.5</v>
      </c>
      <c r="CI45" s="132"/>
      <c r="CJ45" s="133">
        <f>IFERROR(CI45/CG45,"-")</f>
        <v>0</v>
      </c>
      <c r="CK45" s="134"/>
      <c r="CL45" s="135">
        <f>IFERROR(CK45/CG45,"-")</f>
        <v>0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149</v>
      </c>
      <c r="C46" s="184" t="s">
        <v>58</v>
      </c>
      <c r="D46" s="184"/>
      <c r="E46" s="184" t="s">
        <v>139</v>
      </c>
      <c r="F46" s="184" t="s">
        <v>77</v>
      </c>
      <c r="G46" s="184" t="s">
        <v>74</v>
      </c>
      <c r="H46" s="87"/>
      <c r="I46" s="87"/>
      <c r="J46" s="87"/>
      <c r="K46" s="176"/>
      <c r="L46" s="79">
        <v>32</v>
      </c>
      <c r="M46" s="79">
        <v>27</v>
      </c>
      <c r="N46" s="79">
        <v>10</v>
      </c>
      <c r="O46" s="88">
        <v>4</v>
      </c>
      <c r="P46" s="89">
        <v>0</v>
      </c>
      <c r="Q46" s="90">
        <f>O46+P46</f>
        <v>4</v>
      </c>
      <c r="R46" s="80">
        <f>IFERROR(Q46/N46,"-")</f>
        <v>0.4</v>
      </c>
      <c r="S46" s="79">
        <v>1</v>
      </c>
      <c r="T46" s="79">
        <v>0</v>
      </c>
      <c r="U46" s="80">
        <f>IFERROR(T46/(Q46),"-")</f>
        <v>0</v>
      </c>
      <c r="V46" s="81"/>
      <c r="W46" s="82">
        <v>1</v>
      </c>
      <c r="X46" s="80">
        <f>IF(Q46=0,"-",W46/Q46)</f>
        <v>0.25</v>
      </c>
      <c r="Y46" s="181">
        <v>20000</v>
      </c>
      <c r="Z46" s="182">
        <f>IFERROR(Y46/Q46,"-")</f>
        <v>5000</v>
      </c>
      <c r="AA46" s="182">
        <f>IFERROR(Y46/W46,"-")</f>
        <v>20000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1</v>
      </c>
      <c r="BP46" s="117">
        <f>IF(Q46=0,"",IF(BO46=0,"",(BO46/Q46)))</f>
        <v>0.25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>
        <v>3</v>
      </c>
      <c r="BY46" s="124">
        <f>IF(Q46=0,"",IF(BX46=0,"",(BX46/Q46)))</f>
        <v>0.75</v>
      </c>
      <c r="BZ46" s="125">
        <v>1</v>
      </c>
      <c r="CA46" s="126">
        <f>IFERROR(BZ46/BX46,"-")</f>
        <v>0.33333333333333</v>
      </c>
      <c r="CB46" s="127">
        <v>20000</v>
      </c>
      <c r="CC46" s="128">
        <f>IFERROR(CB46/BX46,"-")</f>
        <v>6666.6666666667</v>
      </c>
      <c r="CD46" s="129"/>
      <c r="CE46" s="129">
        <v>1</v>
      </c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20000</v>
      </c>
      <c r="CR46" s="138">
        <v>20000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1.2230769230769</v>
      </c>
      <c r="B47" s="184" t="s">
        <v>150</v>
      </c>
      <c r="C47" s="184" t="s">
        <v>58</v>
      </c>
      <c r="D47" s="184"/>
      <c r="E47" s="184" t="s">
        <v>87</v>
      </c>
      <c r="F47" s="184" t="s">
        <v>88</v>
      </c>
      <c r="G47" s="184" t="s">
        <v>61</v>
      </c>
      <c r="H47" s="87" t="s">
        <v>130</v>
      </c>
      <c r="I47" s="87" t="s">
        <v>83</v>
      </c>
      <c r="J47" s="186" t="s">
        <v>151</v>
      </c>
      <c r="K47" s="176">
        <v>130000</v>
      </c>
      <c r="L47" s="79">
        <v>29</v>
      </c>
      <c r="M47" s="79">
        <v>0</v>
      </c>
      <c r="N47" s="79">
        <v>80</v>
      </c>
      <c r="O47" s="88">
        <v>11</v>
      </c>
      <c r="P47" s="89">
        <v>0</v>
      </c>
      <c r="Q47" s="90">
        <f>O47+P47</f>
        <v>11</v>
      </c>
      <c r="R47" s="80">
        <f>IFERROR(Q47/N47,"-")</f>
        <v>0.1375</v>
      </c>
      <c r="S47" s="79">
        <v>2</v>
      </c>
      <c r="T47" s="79">
        <v>3</v>
      </c>
      <c r="U47" s="80">
        <f>IFERROR(T47/(Q47),"-")</f>
        <v>0.27272727272727</v>
      </c>
      <c r="V47" s="81">
        <f>IFERROR(K47/SUM(Q47:Q48),"-")</f>
        <v>6500</v>
      </c>
      <c r="W47" s="82">
        <v>3</v>
      </c>
      <c r="X47" s="80">
        <f>IF(Q47=0,"-",W47/Q47)</f>
        <v>0.27272727272727</v>
      </c>
      <c r="Y47" s="181">
        <v>63000</v>
      </c>
      <c r="Z47" s="182">
        <f>IFERROR(Y47/Q47,"-")</f>
        <v>5727.2727272727</v>
      </c>
      <c r="AA47" s="182">
        <f>IFERROR(Y47/W47,"-")</f>
        <v>21000</v>
      </c>
      <c r="AB47" s="176">
        <f>SUM(Y47:Y48)-SUM(K47:K48)</f>
        <v>29000</v>
      </c>
      <c r="AC47" s="83">
        <f>SUM(Y47:Y48)/SUM(K47:K48)</f>
        <v>1.2230769230769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>
        <v>1</v>
      </c>
      <c r="AX47" s="104">
        <f>IF(Q47=0,"",IF(AW47=0,"",(AW47/Q47)))</f>
        <v>0.090909090909091</v>
      </c>
      <c r="AY47" s="103"/>
      <c r="AZ47" s="105">
        <f>IFERROR(AY47/AW47,"-")</f>
        <v>0</v>
      </c>
      <c r="BA47" s="106"/>
      <c r="BB47" s="107">
        <f>IFERROR(BA47/AW47,"-")</f>
        <v>0</v>
      </c>
      <c r="BC47" s="108"/>
      <c r="BD47" s="108"/>
      <c r="BE47" s="108"/>
      <c r="BF47" s="109">
        <v>2</v>
      </c>
      <c r="BG47" s="110">
        <f>IF(Q47=0,"",IF(BF47=0,"",(BF47/Q47)))</f>
        <v>0.18181818181818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7</v>
      </c>
      <c r="BP47" s="117">
        <f>IF(Q47=0,"",IF(BO47=0,"",(BO47/Q47)))</f>
        <v>0.63636363636364</v>
      </c>
      <c r="BQ47" s="118">
        <v>3</v>
      </c>
      <c r="BR47" s="119">
        <f>IFERROR(BQ47/BO47,"-")</f>
        <v>0.42857142857143</v>
      </c>
      <c r="BS47" s="120">
        <v>63000</v>
      </c>
      <c r="BT47" s="121">
        <f>IFERROR(BS47/BO47,"-")</f>
        <v>9000</v>
      </c>
      <c r="BU47" s="122"/>
      <c r="BV47" s="122">
        <v>1</v>
      </c>
      <c r="BW47" s="122">
        <v>2</v>
      </c>
      <c r="BX47" s="123">
        <v>1</v>
      </c>
      <c r="BY47" s="124">
        <f>IF(Q47=0,"",IF(BX47=0,"",(BX47/Q47)))</f>
        <v>0.090909090909091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3</v>
      </c>
      <c r="CQ47" s="138">
        <v>63000</v>
      </c>
      <c r="CR47" s="138">
        <v>39000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152</v>
      </c>
      <c r="C48" s="184" t="s">
        <v>58</v>
      </c>
      <c r="D48" s="184"/>
      <c r="E48" s="184" t="s">
        <v>87</v>
      </c>
      <c r="F48" s="184" t="s">
        <v>88</v>
      </c>
      <c r="G48" s="184" t="s">
        <v>74</v>
      </c>
      <c r="H48" s="87"/>
      <c r="I48" s="87"/>
      <c r="J48" s="87"/>
      <c r="K48" s="176"/>
      <c r="L48" s="79">
        <v>56</v>
      </c>
      <c r="M48" s="79">
        <v>31</v>
      </c>
      <c r="N48" s="79">
        <v>7</v>
      </c>
      <c r="O48" s="88">
        <v>9</v>
      </c>
      <c r="P48" s="89">
        <v>0</v>
      </c>
      <c r="Q48" s="90">
        <f>O48+P48</f>
        <v>9</v>
      </c>
      <c r="R48" s="80">
        <f>IFERROR(Q48/N48,"-")</f>
        <v>1.2857142857143</v>
      </c>
      <c r="S48" s="79">
        <v>2</v>
      </c>
      <c r="T48" s="79">
        <v>0</v>
      </c>
      <c r="U48" s="80">
        <f>IFERROR(T48/(Q48),"-")</f>
        <v>0</v>
      </c>
      <c r="V48" s="81"/>
      <c r="W48" s="82">
        <v>2</v>
      </c>
      <c r="X48" s="80">
        <f>IF(Q48=0,"-",W48/Q48)</f>
        <v>0.22222222222222</v>
      </c>
      <c r="Y48" s="181">
        <v>96000</v>
      </c>
      <c r="Z48" s="182">
        <f>IFERROR(Y48/Q48,"-")</f>
        <v>10666.666666667</v>
      </c>
      <c r="AA48" s="182">
        <f>IFERROR(Y48/W48,"-")</f>
        <v>48000</v>
      </c>
      <c r="AB48" s="176"/>
      <c r="AC48" s="83"/>
      <c r="AD48" s="77"/>
      <c r="AE48" s="91">
        <v>1</v>
      </c>
      <c r="AF48" s="92">
        <f>IF(Q48=0,"",IF(AE48=0,"",(AE48/Q48)))</f>
        <v>0.11111111111111</v>
      </c>
      <c r="AG48" s="91"/>
      <c r="AH48" s="93">
        <f>IFERROR(AG48/AE48,"-")</f>
        <v>0</v>
      </c>
      <c r="AI48" s="94"/>
      <c r="AJ48" s="95">
        <f>IFERROR(AI48/AE48,"-")</f>
        <v>0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3</v>
      </c>
      <c r="BG48" s="110">
        <f>IF(Q48=0,"",IF(BF48=0,"",(BF48/Q48)))</f>
        <v>0.33333333333333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>
        <v>4</v>
      </c>
      <c r="BY48" s="124">
        <f>IF(Q48=0,"",IF(BX48=0,"",(BX48/Q48)))</f>
        <v>0.44444444444444</v>
      </c>
      <c r="BZ48" s="125">
        <v>2</v>
      </c>
      <c r="CA48" s="126">
        <f>IFERROR(BZ48/BX48,"-")</f>
        <v>0.5</v>
      </c>
      <c r="CB48" s="127">
        <v>26000</v>
      </c>
      <c r="CC48" s="128">
        <f>IFERROR(CB48/BX48,"-")</f>
        <v>6500</v>
      </c>
      <c r="CD48" s="129"/>
      <c r="CE48" s="129">
        <v>1</v>
      </c>
      <c r="CF48" s="129">
        <v>1</v>
      </c>
      <c r="CG48" s="130">
        <v>1</v>
      </c>
      <c r="CH48" s="131">
        <f>IF(Q48=0,"",IF(CG48=0,"",(CG48/Q48)))</f>
        <v>0.11111111111111</v>
      </c>
      <c r="CI48" s="132">
        <v>1</v>
      </c>
      <c r="CJ48" s="133">
        <f>IFERROR(CI48/CG48,"-")</f>
        <v>1</v>
      </c>
      <c r="CK48" s="134">
        <v>75000</v>
      </c>
      <c r="CL48" s="135">
        <f>IFERROR(CK48/CG48,"-")</f>
        <v>75000</v>
      </c>
      <c r="CM48" s="136"/>
      <c r="CN48" s="136"/>
      <c r="CO48" s="136">
        <v>1</v>
      </c>
      <c r="CP48" s="137">
        <v>2</v>
      </c>
      <c r="CQ48" s="138">
        <v>96000</v>
      </c>
      <c r="CR48" s="138">
        <v>75000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0.34583333333333</v>
      </c>
      <c r="B49" s="184" t="s">
        <v>153</v>
      </c>
      <c r="C49" s="184" t="s">
        <v>58</v>
      </c>
      <c r="D49" s="184"/>
      <c r="E49" s="184" t="s">
        <v>59</v>
      </c>
      <c r="F49" s="184" t="s">
        <v>77</v>
      </c>
      <c r="G49" s="184" t="s">
        <v>61</v>
      </c>
      <c r="H49" s="87" t="s">
        <v>120</v>
      </c>
      <c r="I49" s="87" t="s">
        <v>63</v>
      </c>
      <c r="J49" s="87" t="s">
        <v>148</v>
      </c>
      <c r="K49" s="176">
        <v>120000</v>
      </c>
      <c r="L49" s="79">
        <v>17</v>
      </c>
      <c r="M49" s="79">
        <v>0</v>
      </c>
      <c r="N49" s="79">
        <v>68</v>
      </c>
      <c r="O49" s="88">
        <v>5</v>
      </c>
      <c r="P49" s="89">
        <v>0</v>
      </c>
      <c r="Q49" s="90">
        <f>O49+P49</f>
        <v>5</v>
      </c>
      <c r="R49" s="80">
        <f>IFERROR(Q49/N49,"-")</f>
        <v>0.073529411764706</v>
      </c>
      <c r="S49" s="79">
        <v>0</v>
      </c>
      <c r="T49" s="79">
        <v>4</v>
      </c>
      <c r="U49" s="80">
        <f>IFERROR(T49/(Q49),"-")</f>
        <v>0.8</v>
      </c>
      <c r="V49" s="81">
        <f>IFERROR(K49/SUM(Q49:Q50),"-")</f>
        <v>10909.090909091</v>
      </c>
      <c r="W49" s="82">
        <v>2</v>
      </c>
      <c r="X49" s="80">
        <f>IF(Q49=0,"-",W49/Q49)</f>
        <v>0.4</v>
      </c>
      <c r="Y49" s="181">
        <v>34000</v>
      </c>
      <c r="Z49" s="182">
        <f>IFERROR(Y49/Q49,"-")</f>
        <v>6800</v>
      </c>
      <c r="AA49" s="182">
        <f>IFERROR(Y49/W49,"-")</f>
        <v>17000</v>
      </c>
      <c r="AB49" s="176">
        <f>SUM(Y49:Y50)-SUM(K49:K50)</f>
        <v>-78500</v>
      </c>
      <c r="AC49" s="83">
        <f>SUM(Y49:Y50)/SUM(K49:K50)</f>
        <v>0.34583333333333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>
        <v>2</v>
      </c>
      <c r="AO49" s="98">
        <f>IF(Q49=0,"",IF(AN49=0,"",(AN49/Q49)))</f>
        <v>0.4</v>
      </c>
      <c r="AP49" s="97"/>
      <c r="AQ49" s="99">
        <f>IFERROR(AP49/AN49,"-")</f>
        <v>0</v>
      </c>
      <c r="AR49" s="100"/>
      <c r="AS49" s="101">
        <f>IFERROR(AR49/AN49,"-")</f>
        <v>0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1</v>
      </c>
      <c r="BG49" s="110">
        <f>IF(Q49=0,"",IF(BF49=0,"",(BF49/Q49)))</f>
        <v>0.2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>
        <v>1</v>
      </c>
      <c r="BY49" s="124">
        <f>IF(Q49=0,"",IF(BX49=0,"",(BX49/Q49)))</f>
        <v>0.2</v>
      </c>
      <c r="BZ49" s="125">
        <v>1</v>
      </c>
      <c r="CA49" s="126">
        <f>IFERROR(BZ49/BX49,"-")</f>
        <v>1</v>
      </c>
      <c r="CB49" s="127">
        <v>25000</v>
      </c>
      <c r="CC49" s="128">
        <f>IFERROR(CB49/BX49,"-")</f>
        <v>25000</v>
      </c>
      <c r="CD49" s="129"/>
      <c r="CE49" s="129"/>
      <c r="CF49" s="129">
        <v>1</v>
      </c>
      <c r="CG49" s="130">
        <v>1</v>
      </c>
      <c r="CH49" s="131">
        <f>IF(Q49=0,"",IF(CG49=0,"",(CG49/Q49)))</f>
        <v>0.2</v>
      </c>
      <c r="CI49" s="132">
        <v>1</v>
      </c>
      <c r="CJ49" s="133">
        <f>IFERROR(CI49/CG49,"-")</f>
        <v>1</v>
      </c>
      <c r="CK49" s="134">
        <v>9000</v>
      </c>
      <c r="CL49" s="135">
        <f>IFERROR(CK49/CG49,"-")</f>
        <v>9000</v>
      </c>
      <c r="CM49" s="136"/>
      <c r="CN49" s="136"/>
      <c r="CO49" s="136">
        <v>1</v>
      </c>
      <c r="CP49" s="137">
        <v>2</v>
      </c>
      <c r="CQ49" s="138">
        <v>34000</v>
      </c>
      <c r="CR49" s="138">
        <v>25000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154</v>
      </c>
      <c r="C50" s="184" t="s">
        <v>58</v>
      </c>
      <c r="D50" s="184"/>
      <c r="E50" s="184" t="s">
        <v>59</v>
      </c>
      <c r="F50" s="184" t="s">
        <v>77</v>
      </c>
      <c r="G50" s="184" t="s">
        <v>74</v>
      </c>
      <c r="H50" s="87"/>
      <c r="I50" s="87"/>
      <c r="J50" s="87"/>
      <c r="K50" s="176"/>
      <c r="L50" s="79">
        <v>37</v>
      </c>
      <c r="M50" s="79">
        <v>26</v>
      </c>
      <c r="N50" s="79">
        <v>32</v>
      </c>
      <c r="O50" s="88">
        <v>6</v>
      </c>
      <c r="P50" s="89">
        <v>0</v>
      </c>
      <c r="Q50" s="90">
        <f>O50+P50</f>
        <v>6</v>
      </c>
      <c r="R50" s="80">
        <f>IFERROR(Q50/N50,"-")</f>
        <v>0.1875</v>
      </c>
      <c r="S50" s="79">
        <v>1</v>
      </c>
      <c r="T50" s="79">
        <v>1</v>
      </c>
      <c r="U50" s="80">
        <f>IFERROR(T50/(Q50),"-")</f>
        <v>0.16666666666667</v>
      </c>
      <c r="V50" s="81"/>
      <c r="W50" s="82">
        <v>1</v>
      </c>
      <c r="X50" s="80">
        <f>IF(Q50=0,"-",W50/Q50)</f>
        <v>0.16666666666667</v>
      </c>
      <c r="Y50" s="181">
        <v>7500</v>
      </c>
      <c r="Z50" s="182">
        <f>IFERROR(Y50/Q50,"-")</f>
        <v>1250</v>
      </c>
      <c r="AA50" s="182">
        <f>IFERROR(Y50/W50,"-")</f>
        <v>7500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1</v>
      </c>
      <c r="BG50" s="110">
        <f>IF(Q50=0,"",IF(BF50=0,"",(BF50/Q50)))</f>
        <v>0.16666666666667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>
        <v>3</v>
      </c>
      <c r="BP50" s="117">
        <f>IF(Q50=0,"",IF(BO50=0,"",(BO50/Q50)))</f>
        <v>0.5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2</v>
      </c>
      <c r="BY50" s="124">
        <f>IF(Q50=0,"",IF(BX50=0,"",(BX50/Q50)))</f>
        <v>0.33333333333333</v>
      </c>
      <c r="BZ50" s="125">
        <v>1</v>
      </c>
      <c r="CA50" s="126">
        <f>IFERROR(BZ50/BX50,"-")</f>
        <v>0.5</v>
      </c>
      <c r="CB50" s="127">
        <v>7500</v>
      </c>
      <c r="CC50" s="128">
        <f>IFERROR(CB50/BX50,"-")</f>
        <v>3750</v>
      </c>
      <c r="CD50" s="129">
        <v>1</v>
      </c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1</v>
      </c>
      <c r="CQ50" s="138">
        <v>7500</v>
      </c>
      <c r="CR50" s="138">
        <v>7500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0.025</v>
      </c>
      <c r="B51" s="184" t="s">
        <v>155</v>
      </c>
      <c r="C51" s="184" t="s">
        <v>58</v>
      </c>
      <c r="D51" s="184"/>
      <c r="E51" s="184" t="s">
        <v>87</v>
      </c>
      <c r="F51" s="184" t="s">
        <v>88</v>
      </c>
      <c r="G51" s="184" t="s">
        <v>61</v>
      </c>
      <c r="H51" s="87" t="s">
        <v>120</v>
      </c>
      <c r="I51" s="87" t="s">
        <v>63</v>
      </c>
      <c r="J51" s="87" t="s">
        <v>67</v>
      </c>
      <c r="K51" s="176">
        <v>120000</v>
      </c>
      <c r="L51" s="79">
        <v>6</v>
      </c>
      <c r="M51" s="79">
        <v>0</v>
      </c>
      <c r="N51" s="79">
        <v>35</v>
      </c>
      <c r="O51" s="88">
        <v>2</v>
      </c>
      <c r="P51" s="89">
        <v>0</v>
      </c>
      <c r="Q51" s="90">
        <f>O51+P51</f>
        <v>2</v>
      </c>
      <c r="R51" s="80">
        <f>IFERROR(Q51/N51,"-")</f>
        <v>0.057142857142857</v>
      </c>
      <c r="S51" s="79">
        <v>0</v>
      </c>
      <c r="T51" s="79">
        <v>0</v>
      </c>
      <c r="U51" s="80">
        <f>IFERROR(T51/(Q51),"-")</f>
        <v>0</v>
      </c>
      <c r="V51" s="81">
        <f>IFERROR(K51/SUM(Q51:Q52),"-")</f>
        <v>17142.857142857</v>
      </c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>
        <f>SUM(Y51:Y52)-SUM(K51:K52)</f>
        <v>-117000</v>
      </c>
      <c r="AC51" s="83">
        <f>SUM(Y51:Y52)/SUM(K51:K52)</f>
        <v>0.025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>
        <v>1</v>
      </c>
      <c r="AO51" s="98">
        <f>IF(Q51=0,"",IF(AN51=0,"",(AN51/Q51)))</f>
        <v>0.5</v>
      </c>
      <c r="AP51" s="97"/>
      <c r="AQ51" s="99">
        <f>IFERROR(AP51/AN51,"-")</f>
        <v>0</v>
      </c>
      <c r="AR51" s="100"/>
      <c r="AS51" s="101">
        <f>IFERROR(AR51/AN51,"-")</f>
        <v>0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/>
      <c r="BP51" s="117">
        <f>IF(Q51=0,"",IF(BO51=0,"",(BO51/Q51)))</f>
        <v>0</v>
      </c>
      <c r="BQ51" s="118"/>
      <c r="BR51" s="119" t="str">
        <f>IFERROR(BQ51/BO51,"-")</f>
        <v>-</v>
      </c>
      <c r="BS51" s="120"/>
      <c r="BT51" s="121" t="str">
        <f>IFERROR(BS51/BO51,"-")</f>
        <v>-</v>
      </c>
      <c r="BU51" s="122"/>
      <c r="BV51" s="122"/>
      <c r="BW51" s="122"/>
      <c r="BX51" s="123">
        <v>1</v>
      </c>
      <c r="BY51" s="124">
        <f>IF(Q51=0,"",IF(BX51=0,"",(BX51/Q51)))</f>
        <v>0.5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156</v>
      </c>
      <c r="C52" s="184" t="s">
        <v>58</v>
      </c>
      <c r="D52" s="184"/>
      <c r="E52" s="184" t="s">
        <v>87</v>
      </c>
      <c r="F52" s="184" t="s">
        <v>88</v>
      </c>
      <c r="G52" s="184" t="s">
        <v>74</v>
      </c>
      <c r="H52" s="87"/>
      <c r="I52" s="87"/>
      <c r="J52" s="87"/>
      <c r="K52" s="176"/>
      <c r="L52" s="79">
        <v>44</v>
      </c>
      <c r="M52" s="79">
        <v>32</v>
      </c>
      <c r="N52" s="79">
        <v>9</v>
      </c>
      <c r="O52" s="88">
        <v>5</v>
      </c>
      <c r="P52" s="89">
        <v>0</v>
      </c>
      <c r="Q52" s="90">
        <f>O52+P52</f>
        <v>5</v>
      </c>
      <c r="R52" s="80">
        <f>IFERROR(Q52/N52,"-")</f>
        <v>0.55555555555556</v>
      </c>
      <c r="S52" s="79">
        <v>0</v>
      </c>
      <c r="T52" s="79">
        <v>3</v>
      </c>
      <c r="U52" s="80">
        <f>IFERROR(T52/(Q52),"-")</f>
        <v>0.6</v>
      </c>
      <c r="V52" s="81"/>
      <c r="W52" s="82">
        <v>1</v>
      </c>
      <c r="X52" s="80">
        <f>IF(Q52=0,"-",W52/Q52)</f>
        <v>0.2</v>
      </c>
      <c r="Y52" s="181">
        <v>3000</v>
      </c>
      <c r="Z52" s="182">
        <f>IFERROR(Y52/Q52,"-")</f>
        <v>600</v>
      </c>
      <c r="AA52" s="182">
        <f>IFERROR(Y52/W52,"-")</f>
        <v>3000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>
        <v>1</v>
      </c>
      <c r="AO52" s="98">
        <f>IF(Q52=0,"",IF(AN52=0,"",(AN52/Q52)))</f>
        <v>0.2</v>
      </c>
      <c r="AP52" s="97"/>
      <c r="AQ52" s="99">
        <f>IFERROR(AP52/AN52,"-")</f>
        <v>0</v>
      </c>
      <c r="AR52" s="100"/>
      <c r="AS52" s="101">
        <f>IFERROR(AR52/AN52,"-")</f>
        <v>0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0.2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>
        <v>2</v>
      </c>
      <c r="BP52" s="117">
        <f>IF(Q52=0,"",IF(BO52=0,"",(BO52/Q52)))</f>
        <v>0.4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>
        <v>1</v>
      </c>
      <c r="BY52" s="124">
        <f>IF(Q52=0,"",IF(BX52=0,"",(BX52/Q52)))</f>
        <v>0.2</v>
      </c>
      <c r="BZ52" s="125">
        <v>1</v>
      </c>
      <c r="CA52" s="126">
        <f>IFERROR(BZ52/BX52,"-")</f>
        <v>1</v>
      </c>
      <c r="CB52" s="127">
        <v>3000</v>
      </c>
      <c r="CC52" s="128">
        <f>IFERROR(CB52/BX52,"-")</f>
        <v>3000</v>
      </c>
      <c r="CD52" s="129">
        <v>1</v>
      </c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1</v>
      </c>
      <c r="CQ52" s="138">
        <v>3000</v>
      </c>
      <c r="CR52" s="138">
        <v>3000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>
        <f>AC53</f>
        <v>2.0125</v>
      </c>
      <c r="B53" s="184" t="s">
        <v>157</v>
      </c>
      <c r="C53" s="184" t="s">
        <v>58</v>
      </c>
      <c r="D53" s="184"/>
      <c r="E53" s="184" t="s">
        <v>59</v>
      </c>
      <c r="F53" s="184" t="s">
        <v>88</v>
      </c>
      <c r="G53" s="184" t="s">
        <v>61</v>
      </c>
      <c r="H53" s="87" t="s">
        <v>158</v>
      </c>
      <c r="I53" s="87" t="s">
        <v>83</v>
      </c>
      <c r="J53" s="185" t="s">
        <v>84</v>
      </c>
      <c r="K53" s="176">
        <v>80000</v>
      </c>
      <c r="L53" s="79">
        <v>3</v>
      </c>
      <c r="M53" s="79">
        <v>0</v>
      </c>
      <c r="N53" s="79">
        <v>19</v>
      </c>
      <c r="O53" s="88">
        <v>1</v>
      </c>
      <c r="P53" s="89">
        <v>0</v>
      </c>
      <c r="Q53" s="90">
        <f>O53+P53</f>
        <v>1</v>
      </c>
      <c r="R53" s="80">
        <f>IFERROR(Q53/N53,"-")</f>
        <v>0.052631578947368</v>
      </c>
      <c r="S53" s="79">
        <v>0</v>
      </c>
      <c r="T53" s="79">
        <v>0</v>
      </c>
      <c r="U53" s="80">
        <f>IFERROR(T53/(Q53),"-")</f>
        <v>0</v>
      </c>
      <c r="V53" s="81">
        <f>IFERROR(K53/SUM(Q53:Q54),"-")</f>
        <v>11428.571428571</v>
      </c>
      <c r="W53" s="82">
        <v>1</v>
      </c>
      <c r="X53" s="80">
        <f>IF(Q53=0,"-",W53/Q53)</f>
        <v>1</v>
      </c>
      <c r="Y53" s="181">
        <v>23000</v>
      </c>
      <c r="Z53" s="182">
        <f>IFERROR(Y53/Q53,"-")</f>
        <v>23000</v>
      </c>
      <c r="AA53" s="182">
        <f>IFERROR(Y53/W53,"-")</f>
        <v>23000</v>
      </c>
      <c r="AB53" s="176">
        <f>SUM(Y53:Y54)-SUM(K53:K54)</f>
        <v>81000</v>
      </c>
      <c r="AC53" s="83">
        <f>SUM(Y53:Y54)/SUM(K53:K54)</f>
        <v>2.0125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1</v>
      </c>
      <c r="BH53" s="109">
        <v>1</v>
      </c>
      <c r="BI53" s="111">
        <f>IFERROR(BH53/BF53,"-")</f>
        <v>1</v>
      </c>
      <c r="BJ53" s="112">
        <v>23000</v>
      </c>
      <c r="BK53" s="113">
        <f>IFERROR(BJ53/BF53,"-")</f>
        <v>23000</v>
      </c>
      <c r="BL53" s="114"/>
      <c r="BM53" s="114"/>
      <c r="BN53" s="114">
        <v>1</v>
      </c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23000</v>
      </c>
      <c r="CR53" s="138">
        <v>23000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159</v>
      </c>
      <c r="C54" s="184" t="s">
        <v>58</v>
      </c>
      <c r="D54" s="184"/>
      <c r="E54" s="184" t="s">
        <v>59</v>
      </c>
      <c r="F54" s="184" t="s">
        <v>88</v>
      </c>
      <c r="G54" s="184" t="s">
        <v>74</v>
      </c>
      <c r="H54" s="87"/>
      <c r="I54" s="87"/>
      <c r="J54" s="87"/>
      <c r="K54" s="176"/>
      <c r="L54" s="79">
        <v>27</v>
      </c>
      <c r="M54" s="79">
        <v>22</v>
      </c>
      <c r="N54" s="79">
        <v>7</v>
      </c>
      <c r="O54" s="88">
        <v>6</v>
      </c>
      <c r="P54" s="89">
        <v>0</v>
      </c>
      <c r="Q54" s="90">
        <f>O54+P54</f>
        <v>6</v>
      </c>
      <c r="R54" s="80">
        <f>IFERROR(Q54/N54,"-")</f>
        <v>0.85714285714286</v>
      </c>
      <c r="S54" s="79">
        <v>1</v>
      </c>
      <c r="T54" s="79">
        <v>1</v>
      </c>
      <c r="U54" s="80">
        <f>IFERROR(T54/(Q54),"-")</f>
        <v>0.16666666666667</v>
      </c>
      <c r="V54" s="81"/>
      <c r="W54" s="82">
        <v>1</v>
      </c>
      <c r="X54" s="80">
        <f>IF(Q54=0,"-",W54/Q54)</f>
        <v>0.16666666666667</v>
      </c>
      <c r="Y54" s="181">
        <v>138000</v>
      </c>
      <c r="Z54" s="182">
        <f>IFERROR(Y54/Q54,"-")</f>
        <v>23000</v>
      </c>
      <c r="AA54" s="182">
        <f>IFERROR(Y54/W54,"-")</f>
        <v>138000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3</v>
      </c>
      <c r="BP54" s="117">
        <f>IF(Q54=0,"",IF(BO54=0,"",(BO54/Q54)))</f>
        <v>0.5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>
        <v>2</v>
      </c>
      <c r="BY54" s="124">
        <f>IF(Q54=0,"",IF(BX54=0,"",(BX54/Q54)))</f>
        <v>0.33333333333333</v>
      </c>
      <c r="BZ54" s="125"/>
      <c r="CA54" s="126">
        <f>IFERROR(BZ54/BX54,"-")</f>
        <v>0</v>
      </c>
      <c r="CB54" s="127"/>
      <c r="CC54" s="128">
        <f>IFERROR(CB54/BX54,"-")</f>
        <v>0</v>
      </c>
      <c r="CD54" s="129"/>
      <c r="CE54" s="129"/>
      <c r="CF54" s="129"/>
      <c r="CG54" s="130">
        <v>1</v>
      </c>
      <c r="CH54" s="131">
        <f>IF(Q54=0,"",IF(CG54=0,"",(CG54/Q54)))</f>
        <v>0.16666666666667</v>
      </c>
      <c r="CI54" s="132">
        <v>1</v>
      </c>
      <c r="CJ54" s="133">
        <f>IFERROR(CI54/CG54,"-")</f>
        <v>1</v>
      </c>
      <c r="CK54" s="134">
        <v>138000</v>
      </c>
      <c r="CL54" s="135">
        <f>IFERROR(CK54/CG54,"-")</f>
        <v>138000</v>
      </c>
      <c r="CM54" s="136"/>
      <c r="CN54" s="136"/>
      <c r="CO54" s="136">
        <v>1</v>
      </c>
      <c r="CP54" s="137">
        <v>1</v>
      </c>
      <c r="CQ54" s="138">
        <v>138000</v>
      </c>
      <c r="CR54" s="138">
        <v>138000</v>
      </c>
      <c r="CS54" s="138"/>
      <c r="CT54" s="139" t="str">
        <f>IF(AND(CR54=0,CS54=0),"",IF(AND(CR54&lt;=100000,CS54&lt;=100000),"",IF(CR54/CQ54&gt;0.7,"男高",IF(CS54/CQ54&gt;0.7,"女高",""))))</f>
        <v>男高</v>
      </c>
    </row>
    <row r="55" spans="1:99">
      <c r="A55" s="78">
        <f>AC55</f>
        <v>7.65</v>
      </c>
      <c r="B55" s="184" t="s">
        <v>160</v>
      </c>
      <c r="C55" s="184" t="s">
        <v>58</v>
      </c>
      <c r="D55" s="184"/>
      <c r="E55" s="184"/>
      <c r="F55" s="184"/>
      <c r="G55" s="184" t="s">
        <v>61</v>
      </c>
      <c r="H55" s="87" t="s">
        <v>161</v>
      </c>
      <c r="I55" s="87" t="s">
        <v>162</v>
      </c>
      <c r="J55" s="87" t="s">
        <v>136</v>
      </c>
      <c r="K55" s="176">
        <v>80000</v>
      </c>
      <c r="L55" s="79">
        <v>27</v>
      </c>
      <c r="M55" s="79">
        <v>0</v>
      </c>
      <c r="N55" s="79">
        <v>169</v>
      </c>
      <c r="O55" s="88">
        <v>11</v>
      </c>
      <c r="P55" s="89">
        <v>0</v>
      </c>
      <c r="Q55" s="90">
        <f>O55+P55</f>
        <v>11</v>
      </c>
      <c r="R55" s="80">
        <f>IFERROR(Q55/N55,"-")</f>
        <v>0.06508875739645</v>
      </c>
      <c r="S55" s="79">
        <v>0</v>
      </c>
      <c r="T55" s="79">
        <v>3</v>
      </c>
      <c r="U55" s="80">
        <f>IFERROR(T55/(Q55),"-")</f>
        <v>0.27272727272727</v>
      </c>
      <c r="V55" s="81">
        <f>IFERROR(K55/SUM(Q55:Q56),"-")</f>
        <v>5000</v>
      </c>
      <c r="W55" s="82">
        <v>4</v>
      </c>
      <c r="X55" s="80">
        <f>IF(Q55=0,"-",W55/Q55)</f>
        <v>0.36363636363636</v>
      </c>
      <c r="Y55" s="181">
        <v>110000</v>
      </c>
      <c r="Z55" s="182">
        <f>IFERROR(Y55/Q55,"-")</f>
        <v>10000</v>
      </c>
      <c r="AA55" s="182">
        <f>IFERROR(Y55/W55,"-")</f>
        <v>27500</v>
      </c>
      <c r="AB55" s="176">
        <f>SUM(Y55:Y56)-SUM(K55:K56)</f>
        <v>532000</v>
      </c>
      <c r="AC55" s="83">
        <f>SUM(Y55:Y56)/SUM(K55:K56)</f>
        <v>7.65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>
        <v>1</v>
      </c>
      <c r="AX55" s="104">
        <f>IF(Q55=0,"",IF(AW55=0,"",(AW55/Q55)))</f>
        <v>0.090909090909091</v>
      </c>
      <c r="AY55" s="103"/>
      <c r="AZ55" s="105">
        <f>IFERROR(AY55/AW55,"-")</f>
        <v>0</v>
      </c>
      <c r="BA55" s="106"/>
      <c r="BB55" s="107">
        <f>IFERROR(BA55/AW55,"-")</f>
        <v>0</v>
      </c>
      <c r="BC55" s="108"/>
      <c r="BD55" s="108"/>
      <c r="BE55" s="108"/>
      <c r="BF55" s="109">
        <v>3</v>
      </c>
      <c r="BG55" s="110">
        <f>IF(Q55=0,"",IF(BF55=0,"",(BF55/Q55)))</f>
        <v>0.27272727272727</v>
      </c>
      <c r="BH55" s="109">
        <v>1</v>
      </c>
      <c r="BI55" s="111">
        <f>IFERROR(BH55/BF55,"-")</f>
        <v>0.33333333333333</v>
      </c>
      <c r="BJ55" s="112">
        <v>3000</v>
      </c>
      <c r="BK55" s="113">
        <f>IFERROR(BJ55/BF55,"-")</f>
        <v>1000</v>
      </c>
      <c r="BL55" s="114">
        <v>1</v>
      </c>
      <c r="BM55" s="114"/>
      <c r="BN55" s="114"/>
      <c r="BO55" s="116">
        <v>3</v>
      </c>
      <c r="BP55" s="117">
        <f>IF(Q55=0,"",IF(BO55=0,"",(BO55/Q55)))</f>
        <v>0.27272727272727</v>
      </c>
      <c r="BQ55" s="118">
        <v>1</v>
      </c>
      <c r="BR55" s="119">
        <f>IFERROR(BQ55/BO55,"-")</f>
        <v>0.33333333333333</v>
      </c>
      <c r="BS55" s="120">
        <v>3000</v>
      </c>
      <c r="BT55" s="121">
        <f>IFERROR(BS55/BO55,"-")</f>
        <v>1000</v>
      </c>
      <c r="BU55" s="122">
        <v>1</v>
      </c>
      <c r="BV55" s="122"/>
      <c r="BW55" s="122"/>
      <c r="BX55" s="123">
        <v>2</v>
      </c>
      <c r="BY55" s="124">
        <f>IF(Q55=0,"",IF(BX55=0,"",(BX55/Q55)))</f>
        <v>0.18181818181818</v>
      </c>
      <c r="BZ55" s="125">
        <v>1</v>
      </c>
      <c r="CA55" s="126">
        <f>IFERROR(BZ55/BX55,"-")</f>
        <v>0.5</v>
      </c>
      <c r="CB55" s="127">
        <v>99000</v>
      </c>
      <c r="CC55" s="128">
        <f>IFERROR(CB55/BX55,"-")</f>
        <v>49500</v>
      </c>
      <c r="CD55" s="129"/>
      <c r="CE55" s="129"/>
      <c r="CF55" s="129">
        <v>1</v>
      </c>
      <c r="CG55" s="130">
        <v>2</v>
      </c>
      <c r="CH55" s="131">
        <f>IF(Q55=0,"",IF(CG55=0,"",(CG55/Q55)))</f>
        <v>0.18181818181818</v>
      </c>
      <c r="CI55" s="132">
        <v>1</v>
      </c>
      <c r="CJ55" s="133">
        <f>IFERROR(CI55/CG55,"-")</f>
        <v>0.5</v>
      </c>
      <c r="CK55" s="134">
        <v>5000</v>
      </c>
      <c r="CL55" s="135">
        <f>IFERROR(CK55/CG55,"-")</f>
        <v>2500</v>
      </c>
      <c r="CM55" s="136">
        <v>1</v>
      </c>
      <c r="CN55" s="136"/>
      <c r="CO55" s="136"/>
      <c r="CP55" s="137">
        <v>4</v>
      </c>
      <c r="CQ55" s="138">
        <v>110000</v>
      </c>
      <c r="CR55" s="138">
        <v>99000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163</v>
      </c>
      <c r="C56" s="184" t="s">
        <v>58</v>
      </c>
      <c r="D56" s="184"/>
      <c r="E56" s="184"/>
      <c r="F56" s="184"/>
      <c r="G56" s="184" t="s">
        <v>74</v>
      </c>
      <c r="H56" s="87"/>
      <c r="I56" s="87"/>
      <c r="J56" s="87"/>
      <c r="K56" s="176"/>
      <c r="L56" s="79">
        <v>40</v>
      </c>
      <c r="M56" s="79">
        <v>21</v>
      </c>
      <c r="N56" s="79">
        <v>13</v>
      </c>
      <c r="O56" s="88">
        <v>5</v>
      </c>
      <c r="P56" s="89">
        <v>0</v>
      </c>
      <c r="Q56" s="90">
        <f>O56+P56</f>
        <v>5</v>
      </c>
      <c r="R56" s="80">
        <f>IFERROR(Q56/N56,"-")</f>
        <v>0.38461538461538</v>
      </c>
      <c r="S56" s="79">
        <v>3</v>
      </c>
      <c r="T56" s="79">
        <v>1</v>
      </c>
      <c r="U56" s="80">
        <f>IFERROR(T56/(Q56),"-")</f>
        <v>0.2</v>
      </c>
      <c r="V56" s="81"/>
      <c r="W56" s="82">
        <v>3</v>
      </c>
      <c r="X56" s="80">
        <f>IF(Q56=0,"-",W56/Q56)</f>
        <v>0.6</v>
      </c>
      <c r="Y56" s="181">
        <v>502000</v>
      </c>
      <c r="Z56" s="182">
        <f>IFERROR(Y56/Q56,"-")</f>
        <v>100400</v>
      </c>
      <c r="AA56" s="182">
        <f>IFERROR(Y56/W56,"-")</f>
        <v>167333.33333333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1</v>
      </c>
      <c r="BG56" s="110">
        <f>IF(Q56=0,"",IF(BF56=0,"",(BF56/Q56)))</f>
        <v>0.2</v>
      </c>
      <c r="BH56" s="109">
        <v>1</v>
      </c>
      <c r="BI56" s="111">
        <f>IFERROR(BH56/BF56,"-")</f>
        <v>1</v>
      </c>
      <c r="BJ56" s="112">
        <v>3000</v>
      </c>
      <c r="BK56" s="113">
        <f>IFERROR(BJ56/BF56,"-")</f>
        <v>3000</v>
      </c>
      <c r="BL56" s="114">
        <v>1</v>
      </c>
      <c r="BM56" s="114"/>
      <c r="BN56" s="114"/>
      <c r="BO56" s="116">
        <v>2</v>
      </c>
      <c r="BP56" s="117">
        <f>IF(Q56=0,"",IF(BO56=0,"",(BO56/Q56)))</f>
        <v>0.4</v>
      </c>
      <c r="BQ56" s="118">
        <v>2</v>
      </c>
      <c r="BR56" s="119">
        <f>IFERROR(BQ56/BO56,"-")</f>
        <v>1</v>
      </c>
      <c r="BS56" s="120">
        <v>499000</v>
      </c>
      <c r="BT56" s="121">
        <f>IFERROR(BS56/BO56,"-")</f>
        <v>249500</v>
      </c>
      <c r="BU56" s="122"/>
      <c r="BV56" s="122"/>
      <c r="BW56" s="122">
        <v>2</v>
      </c>
      <c r="BX56" s="123">
        <v>1</v>
      </c>
      <c r="BY56" s="124">
        <f>IF(Q56=0,"",IF(BX56=0,"",(BX56/Q56)))</f>
        <v>0.2</v>
      </c>
      <c r="BZ56" s="125">
        <v>1</v>
      </c>
      <c r="CA56" s="126">
        <f>IFERROR(BZ56/BX56,"-")</f>
        <v>1</v>
      </c>
      <c r="CB56" s="127">
        <v>6000</v>
      </c>
      <c r="CC56" s="128">
        <f>IFERROR(CB56/BX56,"-")</f>
        <v>6000</v>
      </c>
      <c r="CD56" s="129"/>
      <c r="CE56" s="129">
        <v>1</v>
      </c>
      <c r="CF56" s="129"/>
      <c r="CG56" s="130">
        <v>1</v>
      </c>
      <c r="CH56" s="131">
        <f>IF(Q56=0,"",IF(CG56=0,"",(CG56/Q56)))</f>
        <v>0.2</v>
      </c>
      <c r="CI56" s="132"/>
      <c r="CJ56" s="133">
        <f>IFERROR(CI56/CG56,"-")</f>
        <v>0</v>
      </c>
      <c r="CK56" s="134"/>
      <c r="CL56" s="135">
        <f>IFERROR(CK56/CG56,"-")</f>
        <v>0</v>
      </c>
      <c r="CM56" s="136"/>
      <c r="CN56" s="136"/>
      <c r="CO56" s="136"/>
      <c r="CP56" s="137">
        <v>3</v>
      </c>
      <c r="CQ56" s="138">
        <v>502000</v>
      </c>
      <c r="CR56" s="138">
        <v>290000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>
        <f>AC57</f>
        <v>0.033333333333333</v>
      </c>
      <c r="B57" s="184" t="s">
        <v>164</v>
      </c>
      <c r="C57" s="184" t="s">
        <v>58</v>
      </c>
      <c r="D57" s="184"/>
      <c r="E57" s="184" t="s">
        <v>165</v>
      </c>
      <c r="F57" s="184" t="s">
        <v>166</v>
      </c>
      <c r="G57" s="184" t="s">
        <v>61</v>
      </c>
      <c r="H57" s="87" t="s">
        <v>167</v>
      </c>
      <c r="I57" s="87" t="s">
        <v>83</v>
      </c>
      <c r="J57" s="87" t="s">
        <v>168</v>
      </c>
      <c r="K57" s="176">
        <v>90000</v>
      </c>
      <c r="L57" s="79">
        <v>18</v>
      </c>
      <c r="M57" s="79">
        <v>0</v>
      </c>
      <c r="N57" s="79">
        <v>61</v>
      </c>
      <c r="O57" s="88">
        <v>8</v>
      </c>
      <c r="P57" s="89">
        <v>0</v>
      </c>
      <c r="Q57" s="90">
        <f>O57+P57</f>
        <v>8</v>
      </c>
      <c r="R57" s="80">
        <f>IFERROR(Q57/N57,"-")</f>
        <v>0.13114754098361</v>
      </c>
      <c r="S57" s="79">
        <v>0</v>
      </c>
      <c r="T57" s="79">
        <v>1</v>
      </c>
      <c r="U57" s="80">
        <f>IFERROR(T57/(Q57),"-")</f>
        <v>0.125</v>
      </c>
      <c r="V57" s="81">
        <f>IFERROR(K57/SUM(Q57:Q58),"-")</f>
        <v>8181.8181818182</v>
      </c>
      <c r="W57" s="82">
        <v>1</v>
      </c>
      <c r="X57" s="80">
        <f>IF(Q57=0,"-",W57/Q57)</f>
        <v>0.125</v>
      </c>
      <c r="Y57" s="181">
        <v>3000</v>
      </c>
      <c r="Z57" s="182">
        <f>IFERROR(Y57/Q57,"-")</f>
        <v>375</v>
      </c>
      <c r="AA57" s="182">
        <f>IFERROR(Y57/W57,"-")</f>
        <v>3000</v>
      </c>
      <c r="AB57" s="176">
        <f>SUM(Y57:Y58)-SUM(K57:K58)</f>
        <v>-87000</v>
      </c>
      <c r="AC57" s="83">
        <f>SUM(Y57:Y58)/SUM(K57:K58)</f>
        <v>0.033333333333333</v>
      </c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>
        <v>1</v>
      </c>
      <c r="AX57" s="104">
        <f>IF(Q57=0,"",IF(AW57=0,"",(AW57/Q57)))</f>
        <v>0.125</v>
      </c>
      <c r="AY57" s="103"/>
      <c r="AZ57" s="105">
        <f>IFERROR(AY57/AW57,"-")</f>
        <v>0</v>
      </c>
      <c r="BA57" s="106"/>
      <c r="BB57" s="107">
        <f>IFERROR(BA57/AW57,"-")</f>
        <v>0</v>
      </c>
      <c r="BC57" s="108"/>
      <c r="BD57" s="108"/>
      <c r="BE57" s="108"/>
      <c r="BF57" s="109">
        <v>2</v>
      </c>
      <c r="BG57" s="110">
        <f>IF(Q57=0,"",IF(BF57=0,"",(BF57/Q57)))</f>
        <v>0.25</v>
      </c>
      <c r="BH57" s="109"/>
      <c r="BI57" s="111">
        <f>IFERROR(BH57/BF57,"-")</f>
        <v>0</v>
      </c>
      <c r="BJ57" s="112"/>
      <c r="BK57" s="113">
        <f>IFERROR(BJ57/BF57,"-")</f>
        <v>0</v>
      </c>
      <c r="BL57" s="114"/>
      <c r="BM57" s="114"/>
      <c r="BN57" s="114"/>
      <c r="BO57" s="116">
        <v>4</v>
      </c>
      <c r="BP57" s="117">
        <f>IF(Q57=0,"",IF(BO57=0,"",(BO57/Q57)))</f>
        <v>0.5</v>
      </c>
      <c r="BQ57" s="118">
        <v>1</v>
      </c>
      <c r="BR57" s="119">
        <f>IFERROR(BQ57/BO57,"-")</f>
        <v>0.25</v>
      </c>
      <c r="BS57" s="120">
        <v>3000</v>
      </c>
      <c r="BT57" s="121">
        <f>IFERROR(BS57/BO57,"-")</f>
        <v>750</v>
      </c>
      <c r="BU57" s="122">
        <v>1</v>
      </c>
      <c r="BV57" s="122"/>
      <c r="BW57" s="122"/>
      <c r="BX57" s="123">
        <v>1</v>
      </c>
      <c r="BY57" s="124">
        <f>IF(Q57=0,"",IF(BX57=0,"",(BX57/Q57)))</f>
        <v>0.125</v>
      </c>
      <c r="BZ57" s="125">
        <v>1</v>
      </c>
      <c r="CA57" s="126">
        <f>IFERROR(BZ57/BX57,"-")</f>
        <v>1</v>
      </c>
      <c r="CB57" s="127">
        <v>3000</v>
      </c>
      <c r="CC57" s="128">
        <f>IFERROR(CB57/BX57,"-")</f>
        <v>3000</v>
      </c>
      <c r="CD57" s="129">
        <v>1</v>
      </c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1</v>
      </c>
      <c r="CQ57" s="138">
        <v>3000</v>
      </c>
      <c r="CR57" s="138">
        <v>3000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169</v>
      </c>
      <c r="C58" s="184" t="s">
        <v>58</v>
      </c>
      <c r="D58" s="184"/>
      <c r="E58" s="184" t="s">
        <v>165</v>
      </c>
      <c r="F58" s="184" t="s">
        <v>166</v>
      </c>
      <c r="G58" s="184" t="s">
        <v>74</v>
      </c>
      <c r="H58" s="87"/>
      <c r="I58" s="87"/>
      <c r="J58" s="87"/>
      <c r="K58" s="176"/>
      <c r="L58" s="79">
        <v>29</v>
      </c>
      <c r="M58" s="79">
        <v>21</v>
      </c>
      <c r="N58" s="79">
        <v>4</v>
      </c>
      <c r="O58" s="88">
        <v>3</v>
      </c>
      <c r="P58" s="89">
        <v>0</v>
      </c>
      <c r="Q58" s="90">
        <f>O58+P58</f>
        <v>3</v>
      </c>
      <c r="R58" s="80">
        <f>IFERROR(Q58/N58,"-")</f>
        <v>0.75</v>
      </c>
      <c r="S58" s="79">
        <v>0</v>
      </c>
      <c r="T58" s="79">
        <v>0</v>
      </c>
      <c r="U58" s="80">
        <f>IFERROR(T58/(Q58),"-")</f>
        <v>0</v>
      </c>
      <c r="V58" s="81"/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>
        <v>1</v>
      </c>
      <c r="AO58" s="98">
        <f>IF(Q58=0,"",IF(AN58=0,"",(AN58/Q58)))</f>
        <v>0.33333333333333</v>
      </c>
      <c r="AP58" s="97"/>
      <c r="AQ58" s="99">
        <f>IFERROR(AP58/AN58,"-")</f>
        <v>0</v>
      </c>
      <c r="AR58" s="100"/>
      <c r="AS58" s="101">
        <f>IFERROR(AR58/AN58,"-")</f>
        <v>0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/>
      <c r="BP58" s="117">
        <f>IF(Q58=0,"",IF(BO58=0,"",(BO58/Q58)))</f>
        <v>0</v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>
        <v>1</v>
      </c>
      <c r="BY58" s="124">
        <f>IF(Q58=0,"",IF(BX58=0,"",(BX58/Q58)))</f>
        <v>0.33333333333333</v>
      </c>
      <c r="BZ58" s="125"/>
      <c r="CA58" s="126">
        <f>IFERROR(BZ58/BX58,"-")</f>
        <v>0</v>
      </c>
      <c r="CB58" s="127"/>
      <c r="CC58" s="128">
        <f>IFERROR(CB58/BX58,"-")</f>
        <v>0</v>
      </c>
      <c r="CD58" s="129"/>
      <c r="CE58" s="129"/>
      <c r="CF58" s="129"/>
      <c r="CG58" s="130">
        <v>1</v>
      </c>
      <c r="CH58" s="131">
        <f>IF(Q58=0,"",IF(CG58=0,"",(CG58/Q58)))</f>
        <v>0.33333333333333</v>
      </c>
      <c r="CI58" s="132"/>
      <c r="CJ58" s="133">
        <f>IFERROR(CI58/CG58,"-")</f>
        <v>0</v>
      </c>
      <c r="CK58" s="134"/>
      <c r="CL58" s="135">
        <f>IFERROR(CK58/CG58,"-")</f>
        <v>0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 t="str">
        <f>AC59</f>
        <v>0</v>
      </c>
      <c r="B59" s="184" t="s">
        <v>170</v>
      </c>
      <c r="C59" s="184" t="s">
        <v>58</v>
      </c>
      <c r="D59" s="184"/>
      <c r="E59" s="184"/>
      <c r="F59" s="184"/>
      <c r="G59" s="184" t="s">
        <v>61</v>
      </c>
      <c r="H59" s="87" t="s">
        <v>158</v>
      </c>
      <c r="I59" s="87" t="s">
        <v>162</v>
      </c>
      <c r="J59" s="186" t="s">
        <v>171</v>
      </c>
      <c r="K59" s="176">
        <v>0</v>
      </c>
      <c r="L59" s="79">
        <v>9</v>
      </c>
      <c r="M59" s="79">
        <v>0</v>
      </c>
      <c r="N59" s="79">
        <v>35</v>
      </c>
      <c r="O59" s="88">
        <v>5</v>
      </c>
      <c r="P59" s="89">
        <v>1</v>
      </c>
      <c r="Q59" s="90">
        <f>O59+P59</f>
        <v>6</v>
      </c>
      <c r="R59" s="80">
        <f>IFERROR(Q59/N59,"-")</f>
        <v>0.17142857142857</v>
      </c>
      <c r="S59" s="79">
        <v>0</v>
      </c>
      <c r="T59" s="79">
        <v>1</v>
      </c>
      <c r="U59" s="80">
        <f>IFERROR(T59/(Q59),"-")</f>
        <v>0.16666666666667</v>
      </c>
      <c r="V59" s="81">
        <f>IFERROR(K59/SUM(Q59:Q60),"-")</f>
        <v>0</v>
      </c>
      <c r="W59" s="82">
        <v>1</v>
      </c>
      <c r="X59" s="80">
        <f>IF(Q59=0,"-",W59/Q59)</f>
        <v>0.16666666666667</v>
      </c>
      <c r="Y59" s="181">
        <v>3000</v>
      </c>
      <c r="Z59" s="182">
        <f>IFERROR(Y59/Q59,"-")</f>
        <v>500</v>
      </c>
      <c r="AA59" s="182">
        <f>IFERROR(Y59/W59,"-")</f>
        <v>3000</v>
      </c>
      <c r="AB59" s="176">
        <f>SUM(Y59:Y60)-SUM(K59:K60)</f>
        <v>3000</v>
      </c>
      <c r="AC59" s="83" t="str">
        <f>SUM(Y59:Y60)/SUM(K59:K60)</f>
        <v>0</v>
      </c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>
        <v>1</v>
      </c>
      <c r="AO59" s="98">
        <f>IF(Q59=0,"",IF(AN59=0,"",(AN59/Q59)))</f>
        <v>0.16666666666667</v>
      </c>
      <c r="AP59" s="97"/>
      <c r="AQ59" s="99">
        <f>IFERROR(AP59/AN59,"-")</f>
        <v>0</v>
      </c>
      <c r="AR59" s="100"/>
      <c r="AS59" s="101">
        <f>IFERROR(AR59/AN59,"-")</f>
        <v>0</v>
      </c>
      <c r="AT59" s="102"/>
      <c r="AU59" s="102"/>
      <c r="AV59" s="102"/>
      <c r="AW59" s="103">
        <v>1</v>
      </c>
      <c r="AX59" s="104">
        <f>IF(Q59=0,"",IF(AW59=0,"",(AW59/Q59)))</f>
        <v>0.16666666666667</v>
      </c>
      <c r="AY59" s="103"/>
      <c r="AZ59" s="105">
        <f>IFERROR(AY59/AW59,"-")</f>
        <v>0</v>
      </c>
      <c r="BA59" s="106"/>
      <c r="BB59" s="107">
        <f>IFERROR(BA59/AW59,"-")</f>
        <v>0</v>
      </c>
      <c r="BC59" s="108"/>
      <c r="BD59" s="108"/>
      <c r="BE59" s="108"/>
      <c r="BF59" s="109">
        <v>2</v>
      </c>
      <c r="BG59" s="110">
        <f>IF(Q59=0,"",IF(BF59=0,"",(BF59/Q59)))</f>
        <v>0.33333333333333</v>
      </c>
      <c r="BH59" s="109">
        <v>1</v>
      </c>
      <c r="BI59" s="111">
        <f>IFERROR(BH59/BF59,"-")</f>
        <v>0.5</v>
      </c>
      <c r="BJ59" s="112">
        <v>3000</v>
      </c>
      <c r="BK59" s="113">
        <f>IFERROR(BJ59/BF59,"-")</f>
        <v>1500</v>
      </c>
      <c r="BL59" s="114">
        <v>1</v>
      </c>
      <c r="BM59" s="114"/>
      <c r="BN59" s="114"/>
      <c r="BO59" s="116">
        <v>1</v>
      </c>
      <c r="BP59" s="117">
        <f>IF(Q59=0,"",IF(BO59=0,"",(BO59/Q59)))</f>
        <v>0.16666666666667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>
        <v>1</v>
      </c>
      <c r="BY59" s="124">
        <f>IF(Q59=0,"",IF(BX59=0,"",(BX59/Q59)))</f>
        <v>0.16666666666667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1</v>
      </c>
      <c r="CQ59" s="138">
        <v>3000</v>
      </c>
      <c r="CR59" s="138">
        <v>3000</v>
      </c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172</v>
      </c>
      <c r="C60" s="184" t="s">
        <v>58</v>
      </c>
      <c r="D60" s="184"/>
      <c r="E60" s="184"/>
      <c r="F60" s="184"/>
      <c r="G60" s="184" t="s">
        <v>74</v>
      </c>
      <c r="H60" s="87"/>
      <c r="I60" s="87"/>
      <c r="J60" s="87"/>
      <c r="K60" s="176"/>
      <c r="L60" s="79">
        <v>3</v>
      </c>
      <c r="M60" s="79">
        <v>2</v>
      </c>
      <c r="N60" s="79">
        <v>0</v>
      </c>
      <c r="O60" s="88">
        <v>0</v>
      </c>
      <c r="P60" s="89">
        <v>0</v>
      </c>
      <c r="Q60" s="90">
        <f>O60+P60</f>
        <v>0</v>
      </c>
      <c r="R60" s="80" t="str">
        <f>IFERROR(Q60/N60,"-")</f>
        <v>-</v>
      </c>
      <c r="S60" s="79">
        <v>0</v>
      </c>
      <c r="T60" s="79">
        <v>0</v>
      </c>
      <c r="U60" s="80" t="str">
        <f>IFERROR(T60/(Q60),"-")</f>
        <v>-</v>
      </c>
      <c r="V60" s="81"/>
      <c r="W60" s="82">
        <v>0</v>
      </c>
      <c r="X60" s="80" t="str">
        <f>IF(Q60=0,"-",W60/Q60)</f>
        <v>-</v>
      </c>
      <c r="Y60" s="181">
        <v>0</v>
      </c>
      <c r="Z60" s="182" t="str">
        <f>IFERROR(Y60/Q60,"-")</f>
        <v>-</v>
      </c>
      <c r="AA60" s="182" t="str">
        <f>IFERROR(Y60/W60,"-")</f>
        <v>-</v>
      </c>
      <c r="AB60" s="176"/>
      <c r="AC60" s="83"/>
      <c r="AD60" s="77"/>
      <c r="AE60" s="91"/>
      <c r="AF60" s="92" t="str">
        <f>IF(Q60=0,"",IF(AE60=0,"",(AE60/Q60)))</f>
        <v/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 t="str">
        <f>IF(Q60=0,"",IF(AN60=0,"",(AN60/Q60)))</f>
        <v/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 t="str">
        <f>IF(Q60=0,"",IF(AW60=0,"",(AW60/Q60)))</f>
        <v/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 t="str">
        <f>IF(Q60=0,"",IF(BF60=0,"",(BF60/Q60)))</f>
        <v/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/>
      <c r="BP60" s="117" t="str">
        <f>IF(Q60=0,"",IF(BO60=0,"",(BO60/Q60)))</f>
        <v/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/>
      <c r="BY60" s="124" t="str">
        <f>IF(Q60=0,"",IF(BX60=0,"",(BX60/Q60)))</f>
        <v/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 t="str">
        <f>IF(Q60=0,"",IF(CG60=0,"",(CG60/Q60)))</f>
        <v/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30"/>
      <c r="B61" s="84"/>
      <c r="C61" s="84"/>
      <c r="D61" s="85"/>
      <c r="E61" s="85"/>
      <c r="F61" s="85"/>
      <c r="G61" s="86"/>
      <c r="H61" s="87"/>
      <c r="I61" s="87"/>
      <c r="J61" s="87"/>
      <c r="K61" s="177"/>
      <c r="L61" s="34"/>
      <c r="M61" s="34"/>
      <c r="N61" s="31"/>
      <c r="O61" s="23"/>
      <c r="P61" s="23"/>
      <c r="Q61" s="23"/>
      <c r="R61" s="32"/>
      <c r="S61" s="32"/>
      <c r="T61" s="23"/>
      <c r="U61" s="32"/>
      <c r="V61" s="25"/>
      <c r="W61" s="25"/>
      <c r="X61" s="25"/>
      <c r="Y61" s="183"/>
      <c r="Z61" s="183"/>
      <c r="AA61" s="183"/>
      <c r="AB61" s="183"/>
      <c r="AC61" s="33"/>
      <c r="AD61" s="57"/>
      <c r="AE61" s="61"/>
      <c r="AF61" s="62"/>
      <c r="AG61" s="61"/>
      <c r="AH61" s="65"/>
      <c r="AI61" s="66"/>
      <c r="AJ61" s="67"/>
      <c r="AK61" s="68"/>
      <c r="AL61" s="68"/>
      <c r="AM61" s="68"/>
      <c r="AN61" s="61"/>
      <c r="AO61" s="62"/>
      <c r="AP61" s="61"/>
      <c r="AQ61" s="65"/>
      <c r="AR61" s="66"/>
      <c r="AS61" s="67"/>
      <c r="AT61" s="68"/>
      <c r="AU61" s="68"/>
      <c r="AV61" s="68"/>
      <c r="AW61" s="61"/>
      <c r="AX61" s="62"/>
      <c r="AY61" s="61"/>
      <c r="AZ61" s="65"/>
      <c r="BA61" s="66"/>
      <c r="BB61" s="67"/>
      <c r="BC61" s="68"/>
      <c r="BD61" s="68"/>
      <c r="BE61" s="68"/>
      <c r="BF61" s="61"/>
      <c r="BG61" s="62"/>
      <c r="BH61" s="61"/>
      <c r="BI61" s="65"/>
      <c r="BJ61" s="66"/>
      <c r="BK61" s="67"/>
      <c r="BL61" s="68"/>
      <c r="BM61" s="68"/>
      <c r="BN61" s="68"/>
      <c r="BO61" s="63"/>
      <c r="BP61" s="64"/>
      <c r="BQ61" s="61"/>
      <c r="BR61" s="65"/>
      <c r="BS61" s="66"/>
      <c r="BT61" s="67"/>
      <c r="BU61" s="68"/>
      <c r="BV61" s="68"/>
      <c r="BW61" s="68"/>
      <c r="BX61" s="63"/>
      <c r="BY61" s="64"/>
      <c r="BZ61" s="61"/>
      <c r="CA61" s="65"/>
      <c r="CB61" s="66"/>
      <c r="CC61" s="67"/>
      <c r="CD61" s="68"/>
      <c r="CE61" s="68"/>
      <c r="CF61" s="68"/>
      <c r="CG61" s="63"/>
      <c r="CH61" s="64"/>
      <c r="CI61" s="61"/>
      <c r="CJ61" s="65"/>
      <c r="CK61" s="66"/>
      <c r="CL61" s="67"/>
      <c r="CM61" s="68"/>
      <c r="CN61" s="68"/>
      <c r="CO61" s="68"/>
      <c r="CP61" s="69"/>
      <c r="CQ61" s="66"/>
      <c r="CR61" s="66"/>
      <c r="CS61" s="66"/>
      <c r="CT61" s="70"/>
    </row>
    <row r="62" spans="1:99">
      <c r="A62" s="30"/>
      <c r="B62" s="37"/>
      <c r="C62" s="37"/>
      <c r="D62" s="21"/>
      <c r="E62" s="21"/>
      <c r="F62" s="21"/>
      <c r="G62" s="22"/>
      <c r="H62" s="36"/>
      <c r="I62" s="36"/>
      <c r="J62" s="73"/>
      <c r="K62" s="178"/>
      <c r="L62" s="34"/>
      <c r="M62" s="34"/>
      <c r="N62" s="31"/>
      <c r="O62" s="23"/>
      <c r="P62" s="23"/>
      <c r="Q62" s="23"/>
      <c r="R62" s="32"/>
      <c r="S62" s="32"/>
      <c r="T62" s="23"/>
      <c r="U62" s="32"/>
      <c r="V62" s="25"/>
      <c r="W62" s="25"/>
      <c r="X62" s="25"/>
      <c r="Y62" s="183"/>
      <c r="Z62" s="183"/>
      <c r="AA62" s="183"/>
      <c r="AB62" s="183"/>
      <c r="AC62" s="33"/>
      <c r="AD62" s="59"/>
      <c r="AE62" s="61"/>
      <c r="AF62" s="62"/>
      <c r="AG62" s="61"/>
      <c r="AH62" s="65"/>
      <c r="AI62" s="66"/>
      <c r="AJ62" s="67"/>
      <c r="AK62" s="68"/>
      <c r="AL62" s="68"/>
      <c r="AM62" s="68"/>
      <c r="AN62" s="61"/>
      <c r="AO62" s="62"/>
      <c r="AP62" s="61"/>
      <c r="AQ62" s="65"/>
      <c r="AR62" s="66"/>
      <c r="AS62" s="67"/>
      <c r="AT62" s="68"/>
      <c r="AU62" s="68"/>
      <c r="AV62" s="68"/>
      <c r="AW62" s="61"/>
      <c r="AX62" s="62"/>
      <c r="AY62" s="61"/>
      <c r="AZ62" s="65"/>
      <c r="BA62" s="66"/>
      <c r="BB62" s="67"/>
      <c r="BC62" s="68"/>
      <c r="BD62" s="68"/>
      <c r="BE62" s="68"/>
      <c r="BF62" s="61"/>
      <c r="BG62" s="62"/>
      <c r="BH62" s="61"/>
      <c r="BI62" s="65"/>
      <c r="BJ62" s="66"/>
      <c r="BK62" s="67"/>
      <c r="BL62" s="68"/>
      <c r="BM62" s="68"/>
      <c r="BN62" s="68"/>
      <c r="BO62" s="63"/>
      <c r="BP62" s="64"/>
      <c r="BQ62" s="61"/>
      <c r="BR62" s="65"/>
      <c r="BS62" s="66"/>
      <c r="BT62" s="67"/>
      <c r="BU62" s="68"/>
      <c r="BV62" s="68"/>
      <c r="BW62" s="68"/>
      <c r="BX62" s="63"/>
      <c r="BY62" s="64"/>
      <c r="BZ62" s="61"/>
      <c r="CA62" s="65"/>
      <c r="CB62" s="66"/>
      <c r="CC62" s="67"/>
      <c r="CD62" s="68"/>
      <c r="CE62" s="68"/>
      <c r="CF62" s="68"/>
      <c r="CG62" s="63"/>
      <c r="CH62" s="64"/>
      <c r="CI62" s="61"/>
      <c r="CJ62" s="65"/>
      <c r="CK62" s="66"/>
      <c r="CL62" s="67"/>
      <c r="CM62" s="68"/>
      <c r="CN62" s="68"/>
      <c r="CO62" s="68"/>
      <c r="CP62" s="69"/>
      <c r="CQ62" s="66"/>
      <c r="CR62" s="66"/>
      <c r="CS62" s="66"/>
      <c r="CT62" s="70"/>
    </row>
    <row r="63" spans="1:99">
      <c r="A63" s="19">
        <f>AC63</f>
        <v>3.3281462728551</v>
      </c>
      <c r="B63" s="39"/>
      <c r="C63" s="39"/>
      <c r="D63" s="39"/>
      <c r="E63" s="39"/>
      <c r="F63" s="39"/>
      <c r="G63" s="39"/>
      <c r="H63" s="40" t="s">
        <v>173</v>
      </c>
      <c r="I63" s="40"/>
      <c r="J63" s="40"/>
      <c r="K63" s="179">
        <f>SUM(K6:K62)</f>
        <v>3555000</v>
      </c>
      <c r="L63" s="41">
        <f>SUM(L6:L62)</f>
        <v>2015</v>
      </c>
      <c r="M63" s="41">
        <f>SUM(M6:M62)</f>
        <v>819</v>
      </c>
      <c r="N63" s="41">
        <f>SUM(N6:N62)</f>
        <v>2508</v>
      </c>
      <c r="O63" s="41">
        <f>SUM(O6:O62)</f>
        <v>409</v>
      </c>
      <c r="P63" s="41">
        <f>SUM(P6:P62)</f>
        <v>1</v>
      </c>
      <c r="Q63" s="41">
        <f>SUM(Q6:Q62)</f>
        <v>410</v>
      </c>
      <c r="R63" s="42">
        <f>IFERROR(Q63/N63,"-")</f>
        <v>0.16347687400319</v>
      </c>
      <c r="S63" s="76">
        <f>SUM(S6:S62)</f>
        <v>50</v>
      </c>
      <c r="T63" s="76">
        <f>SUM(T6:T62)</f>
        <v>73</v>
      </c>
      <c r="U63" s="42">
        <f>IFERROR(S63/Q63,"-")</f>
        <v>0.1219512195122</v>
      </c>
      <c r="V63" s="43">
        <f>IFERROR(K63/Q63,"-")</f>
        <v>8670.7317073171</v>
      </c>
      <c r="W63" s="44">
        <f>SUM(W6:W62)</f>
        <v>93</v>
      </c>
      <c r="X63" s="42">
        <f>IFERROR(W63/Q63,"-")</f>
        <v>0.22682926829268</v>
      </c>
      <c r="Y63" s="179">
        <f>SUM(Y6:Y62)</f>
        <v>11831560</v>
      </c>
      <c r="Z63" s="179">
        <f>IFERROR(Y63/Q63,"-")</f>
        <v>28857.463414634</v>
      </c>
      <c r="AA63" s="179">
        <f>IFERROR(Y63/W63,"-")</f>
        <v>127221.07526882</v>
      </c>
      <c r="AB63" s="179">
        <f>Y63-K63</f>
        <v>8276560</v>
      </c>
      <c r="AC63" s="45">
        <f>Y63/K63</f>
        <v>3.3281462728551</v>
      </c>
      <c r="AD63" s="58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1"/>
    <mergeCell ref="K17:K21"/>
    <mergeCell ref="V17:V21"/>
    <mergeCell ref="AB17:AB21"/>
    <mergeCell ref="AC17:AC21"/>
    <mergeCell ref="A22:A29"/>
    <mergeCell ref="K22:K29"/>
    <mergeCell ref="V22:V29"/>
    <mergeCell ref="AB22:AB29"/>
    <mergeCell ref="AC22:AC29"/>
    <mergeCell ref="A30:A34"/>
    <mergeCell ref="K30:K34"/>
    <mergeCell ref="V30:V34"/>
    <mergeCell ref="AB30:AB34"/>
    <mergeCell ref="AC30:AC34"/>
    <mergeCell ref="A35:A38"/>
    <mergeCell ref="K35:K38"/>
    <mergeCell ref="V35:V38"/>
    <mergeCell ref="AB35:AB38"/>
    <mergeCell ref="AC35:AC38"/>
    <mergeCell ref="A39:A40"/>
    <mergeCell ref="K39:K40"/>
    <mergeCell ref="V39:V40"/>
    <mergeCell ref="AB39:AB40"/>
    <mergeCell ref="AC39:AC40"/>
    <mergeCell ref="A41:A42"/>
    <mergeCell ref="K41:K42"/>
    <mergeCell ref="V41:V42"/>
    <mergeCell ref="AB41:AB42"/>
    <mergeCell ref="AC41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174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2.745</v>
      </c>
      <c r="B6" s="184" t="s">
        <v>175</v>
      </c>
      <c r="C6" s="184" t="s">
        <v>58</v>
      </c>
      <c r="D6" s="184" t="s">
        <v>176</v>
      </c>
      <c r="E6" s="184" t="s">
        <v>177</v>
      </c>
      <c r="F6" s="184" t="s">
        <v>178</v>
      </c>
      <c r="G6" s="184" t="s">
        <v>61</v>
      </c>
      <c r="H6" s="87" t="s">
        <v>179</v>
      </c>
      <c r="I6" s="87" t="s">
        <v>180</v>
      </c>
      <c r="J6" s="87" t="s">
        <v>148</v>
      </c>
      <c r="K6" s="176">
        <v>100000</v>
      </c>
      <c r="L6" s="79">
        <v>3</v>
      </c>
      <c r="M6" s="79">
        <v>0</v>
      </c>
      <c r="N6" s="79">
        <v>27</v>
      </c>
      <c r="O6" s="88">
        <v>1</v>
      </c>
      <c r="P6" s="89">
        <v>0</v>
      </c>
      <c r="Q6" s="90">
        <f>O6+P6</f>
        <v>1</v>
      </c>
      <c r="R6" s="80">
        <f>IFERROR(Q6/N6,"-")</f>
        <v>0.037037037037037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10000</v>
      </c>
      <c r="W6" s="82">
        <v>1</v>
      </c>
      <c r="X6" s="80">
        <f>IF(Q6=0,"-",W6/Q6)</f>
        <v>1</v>
      </c>
      <c r="Y6" s="181">
        <v>105000</v>
      </c>
      <c r="Z6" s="182">
        <f>IFERROR(Y6/Q6,"-")</f>
        <v>105000</v>
      </c>
      <c r="AA6" s="182">
        <f>IFERROR(Y6/W6,"-")</f>
        <v>105000</v>
      </c>
      <c r="AB6" s="176">
        <f>SUM(Y6:Y7)-SUM(K6:K7)</f>
        <v>174500</v>
      </c>
      <c r="AC6" s="83">
        <f>SUM(Y6:Y7)/SUM(K6:K7)</f>
        <v>2.745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1</v>
      </c>
      <c r="BQ6" s="118">
        <v>1</v>
      </c>
      <c r="BR6" s="119">
        <f>IFERROR(BQ6/BO6,"-")</f>
        <v>1</v>
      </c>
      <c r="BS6" s="120">
        <v>105000</v>
      </c>
      <c r="BT6" s="121">
        <f>IFERROR(BS6/BO6,"-")</f>
        <v>105000</v>
      </c>
      <c r="BU6" s="122"/>
      <c r="BV6" s="122"/>
      <c r="BW6" s="122">
        <v>1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105000</v>
      </c>
      <c r="CR6" s="138">
        <v>105000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181</v>
      </c>
      <c r="C7" s="184" t="s">
        <v>58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44</v>
      </c>
      <c r="M7" s="79">
        <v>24</v>
      </c>
      <c r="N7" s="79">
        <v>6</v>
      </c>
      <c r="O7" s="88">
        <v>9</v>
      </c>
      <c r="P7" s="89">
        <v>0</v>
      </c>
      <c r="Q7" s="90">
        <f>O7+P7</f>
        <v>9</v>
      </c>
      <c r="R7" s="80">
        <f>IFERROR(Q7/N7,"-")</f>
        <v>1.5</v>
      </c>
      <c r="S7" s="79">
        <v>2</v>
      </c>
      <c r="T7" s="79">
        <v>1</v>
      </c>
      <c r="U7" s="80">
        <f>IFERROR(T7/(Q7),"-")</f>
        <v>0.11111111111111</v>
      </c>
      <c r="V7" s="81"/>
      <c r="W7" s="82">
        <v>2</v>
      </c>
      <c r="X7" s="80">
        <f>IF(Q7=0,"-",W7/Q7)</f>
        <v>0.22222222222222</v>
      </c>
      <c r="Y7" s="181">
        <v>169500</v>
      </c>
      <c r="Z7" s="182">
        <f>IFERROR(Y7/Q7,"-")</f>
        <v>18833.333333333</v>
      </c>
      <c r="AA7" s="182">
        <f>IFERROR(Y7/W7,"-")</f>
        <v>84750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0.22222222222222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0.22222222222222</v>
      </c>
      <c r="BH7" s="109">
        <v>1</v>
      </c>
      <c r="BI7" s="111">
        <f>IFERROR(BH7/BF7,"-")</f>
        <v>0.5</v>
      </c>
      <c r="BJ7" s="112">
        <v>3000</v>
      </c>
      <c r="BK7" s="113">
        <f>IFERROR(BJ7/BF7,"-")</f>
        <v>1500</v>
      </c>
      <c r="BL7" s="114">
        <v>1</v>
      </c>
      <c r="BM7" s="114"/>
      <c r="BN7" s="114"/>
      <c r="BO7" s="116">
        <v>1</v>
      </c>
      <c r="BP7" s="117">
        <f>IF(Q7=0,"",IF(BO7=0,"",(BO7/Q7)))</f>
        <v>0.11111111111111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4</v>
      </c>
      <c r="BY7" s="124">
        <f>IF(Q7=0,"",IF(BX7=0,"",(BX7/Q7)))</f>
        <v>0.44444444444444</v>
      </c>
      <c r="BZ7" s="125">
        <v>2</v>
      </c>
      <c r="CA7" s="126">
        <f>IFERROR(BZ7/BX7,"-")</f>
        <v>0.5</v>
      </c>
      <c r="CB7" s="127">
        <v>251500</v>
      </c>
      <c r="CC7" s="128">
        <f>IFERROR(CB7/BX7,"-")</f>
        <v>62875</v>
      </c>
      <c r="CD7" s="129"/>
      <c r="CE7" s="129"/>
      <c r="CF7" s="129">
        <v>2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169500</v>
      </c>
      <c r="CR7" s="138">
        <v>161500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0.75384615384615</v>
      </c>
      <c r="B8" s="184" t="s">
        <v>182</v>
      </c>
      <c r="C8" s="184" t="s">
        <v>183</v>
      </c>
      <c r="D8" s="184" t="s">
        <v>184</v>
      </c>
      <c r="E8" s="184" t="s">
        <v>185</v>
      </c>
      <c r="F8" s="184"/>
      <c r="G8" s="184" t="s">
        <v>61</v>
      </c>
      <c r="H8" s="87" t="s">
        <v>186</v>
      </c>
      <c r="I8" s="87" t="s">
        <v>187</v>
      </c>
      <c r="J8" s="87" t="s">
        <v>148</v>
      </c>
      <c r="K8" s="176">
        <v>65000</v>
      </c>
      <c r="L8" s="79">
        <v>6</v>
      </c>
      <c r="M8" s="79">
        <v>0</v>
      </c>
      <c r="N8" s="79">
        <v>40</v>
      </c>
      <c r="O8" s="88">
        <v>3</v>
      </c>
      <c r="P8" s="89">
        <v>0</v>
      </c>
      <c r="Q8" s="90">
        <f>O8+P8</f>
        <v>3</v>
      </c>
      <c r="R8" s="80">
        <f>IFERROR(Q8/N8,"-")</f>
        <v>0.075</v>
      </c>
      <c r="S8" s="79">
        <v>1</v>
      </c>
      <c r="T8" s="79">
        <v>0</v>
      </c>
      <c r="U8" s="80">
        <f>IFERROR(T8/(Q8),"-")</f>
        <v>0</v>
      </c>
      <c r="V8" s="81">
        <f>IFERROR(K8/SUM(Q8:Q9),"-")</f>
        <v>2241.3793103448</v>
      </c>
      <c r="W8" s="82">
        <v>1</v>
      </c>
      <c r="X8" s="80">
        <f>IF(Q8=0,"-",W8/Q8)</f>
        <v>0.33333333333333</v>
      </c>
      <c r="Y8" s="181">
        <v>6000</v>
      </c>
      <c r="Z8" s="182">
        <f>IFERROR(Y8/Q8,"-")</f>
        <v>2000</v>
      </c>
      <c r="AA8" s="182">
        <f>IFERROR(Y8/W8,"-")</f>
        <v>6000</v>
      </c>
      <c r="AB8" s="176">
        <f>SUM(Y8:Y9)-SUM(K8:K9)</f>
        <v>-16000</v>
      </c>
      <c r="AC8" s="83">
        <f>SUM(Y8:Y9)/SUM(K8:K9)</f>
        <v>0.75384615384615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0.33333333333333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0.33333333333333</v>
      </c>
      <c r="BZ8" s="125">
        <v>1</v>
      </c>
      <c r="CA8" s="126">
        <f>IFERROR(BZ8/BX8,"-")</f>
        <v>1</v>
      </c>
      <c r="CB8" s="127">
        <v>6000</v>
      </c>
      <c r="CC8" s="128">
        <f>IFERROR(CB8/BX8,"-")</f>
        <v>6000</v>
      </c>
      <c r="CD8" s="129"/>
      <c r="CE8" s="129">
        <v>1</v>
      </c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6000</v>
      </c>
      <c r="CR8" s="138">
        <v>6000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188</v>
      </c>
      <c r="C9" s="184" t="s">
        <v>183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209</v>
      </c>
      <c r="M9" s="79">
        <v>106</v>
      </c>
      <c r="N9" s="79">
        <v>56</v>
      </c>
      <c r="O9" s="88">
        <v>26</v>
      </c>
      <c r="P9" s="89">
        <v>0</v>
      </c>
      <c r="Q9" s="90">
        <f>O9+P9</f>
        <v>26</v>
      </c>
      <c r="R9" s="80">
        <f>IFERROR(Q9/N9,"-")</f>
        <v>0.46428571428571</v>
      </c>
      <c r="S9" s="79">
        <v>0</v>
      </c>
      <c r="T9" s="79">
        <v>1</v>
      </c>
      <c r="U9" s="80">
        <f>IFERROR(T9/(Q9),"-")</f>
        <v>0.038461538461538</v>
      </c>
      <c r="V9" s="81"/>
      <c r="W9" s="82">
        <v>3</v>
      </c>
      <c r="X9" s="80">
        <f>IF(Q9=0,"-",W9/Q9)</f>
        <v>0.11538461538462</v>
      </c>
      <c r="Y9" s="181">
        <v>43000</v>
      </c>
      <c r="Z9" s="182">
        <f>IFERROR(Y9/Q9,"-")</f>
        <v>1653.8461538462</v>
      </c>
      <c r="AA9" s="182">
        <f>IFERROR(Y9/W9,"-")</f>
        <v>14333.333333333</v>
      </c>
      <c r="AB9" s="176"/>
      <c r="AC9" s="83"/>
      <c r="AD9" s="77"/>
      <c r="AE9" s="91">
        <v>1</v>
      </c>
      <c r="AF9" s="92">
        <f>IF(Q9=0,"",IF(AE9=0,"",(AE9/Q9)))</f>
        <v>0.038461538461538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</v>
      </c>
      <c r="AO9" s="98">
        <f>IF(Q9=0,"",IF(AN9=0,"",(AN9/Q9)))</f>
        <v>0.038461538461538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0.038461538461538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8</v>
      </c>
      <c r="BG9" s="110">
        <f>IF(Q9=0,"",IF(BF9=0,"",(BF9/Q9)))</f>
        <v>0.30769230769231</v>
      </c>
      <c r="BH9" s="109">
        <v>1</v>
      </c>
      <c r="BI9" s="111">
        <f>IFERROR(BH9/BF9,"-")</f>
        <v>0.125</v>
      </c>
      <c r="BJ9" s="112">
        <v>10000</v>
      </c>
      <c r="BK9" s="113">
        <f>IFERROR(BJ9/BF9,"-")</f>
        <v>1250</v>
      </c>
      <c r="BL9" s="114"/>
      <c r="BM9" s="114">
        <v>1</v>
      </c>
      <c r="BN9" s="114"/>
      <c r="BO9" s="116">
        <v>12</v>
      </c>
      <c r="BP9" s="117">
        <f>IF(Q9=0,"",IF(BO9=0,"",(BO9/Q9)))</f>
        <v>0.46153846153846</v>
      </c>
      <c r="BQ9" s="118">
        <v>2</v>
      </c>
      <c r="BR9" s="119">
        <f>IFERROR(BQ9/BO9,"-")</f>
        <v>0.16666666666667</v>
      </c>
      <c r="BS9" s="120">
        <v>33000</v>
      </c>
      <c r="BT9" s="121">
        <f>IFERROR(BS9/BO9,"-")</f>
        <v>2750</v>
      </c>
      <c r="BU9" s="122">
        <v>1</v>
      </c>
      <c r="BV9" s="122"/>
      <c r="BW9" s="122">
        <v>1</v>
      </c>
      <c r="BX9" s="123">
        <v>2</v>
      </c>
      <c r="BY9" s="124">
        <f>IF(Q9=0,"",IF(BX9=0,"",(BX9/Q9)))</f>
        <v>0.076923076923077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0.038461538461538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3</v>
      </c>
      <c r="CQ9" s="138">
        <v>43000</v>
      </c>
      <c r="CR9" s="138">
        <v>23000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4.7714285714286</v>
      </c>
      <c r="B10" s="184" t="s">
        <v>189</v>
      </c>
      <c r="C10" s="184" t="s">
        <v>183</v>
      </c>
      <c r="D10" s="184" t="s">
        <v>190</v>
      </c>
      <c r="E10" s="184" t="s">
        <v>191</v>
      </c>
      <c r="F10" s="184"/>
      <c r="G10" s="184" t="s">
        <v>61</v>
      </c>
      <c r="H10" s="87" t="s">
        <v>192</v>
      </c>
      <c r="I10" s="87" t="s">
        <v>187</v>
      </c>
      <c r="J10" s="87" t="s">
        <v>193</v>
      </c>
      <c r="K10" s="176">
        <v>70000</v>
      </c>
      <c r="L10" s="79">
        <v>10</v>
      </c>
      <c r="M10" s="79">
        <v>0</v>
      </c>
      <c r="N10" s="79">
        <v>90</v>
      </c>
      <c r="O10" s="88">
        <v>3</v>
      </c>
      <c r="P10" s="89">
        <v>0</v>
      </c>
      <c r="Q10" s="90">
        <f>O10+P10</f>
        <v>3</v>
      </c>
      <c r="R10" s="80">
        <f>IFERROR(Q10/N10,"-")</f>
        <v>0.033333333333333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2333.3333333333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264000</v>
      </c>
      <c r="AC10" s="83">
        <f>SUM(Y10:Y11)/SUM(K10:K11)</f>
        <v>4.7714285714286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0.33333333333333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0.66666666666667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194</v>
      </c>
      <c r="C11" s="184" t="s">
        <v>183</v>
      </c>
      <c r="D11" s="184"/>
      <c r="E11" s="184"/>
      <c r="F11" s="184"/>
      <c r="G11" s="184" t="s">
        <v>74</v>
      </c>
      <c r="H11" s="87"/>
      <c r="I11" s="87"/>
      <c r="J11" s="87"/>
      <c r="K11" s="176"/>
      <c r="L11" s="79">
        <v>148</v>
      </c>
      <c r="M11" s="79">
        <v>90</v>
      </c>
      <c r="N11" s="79">
        <v>33</v>
      </c>
      <c r="O11" s="88">
        <v>27</v>
      </c>
      <c r="P11" s="89">
        <v>0</v>
      </c>
      <c r="Q11" s="90">
        <f>O11+P11</f>
        <v>27</v>
      </c>
      <c r="R11" s="80">
        <f>IFERROR(Q11/N11,"-")</f>
        <v>0.81818181818182</v>
      </c>
      <c r="S11" s="79">
        <v>4</v>
      </c>
      <c r="T11" s="79">
        <v>3</v>
      </c>
      <c r="U11" s="80">
        <f>IFERROR(T11/(Q11),"-")</f>
        <v>0.11111111111111</v>
      </c>
      <c r="V11" s="81"/>
      <c r="W11" s="82">
        <v>5</v>
      </c>
      <c r="X11" s="80">
        <f>IF(Q11=0,"-",W11/Q11)</f>
        <v>0.18518518518519</v>
      </c>
      <c r="Y11" s="181">
        <v>334000</v>
      </c>
      <c r="Z11" s="182">
        <f>IFERROR(Y11/Q11,"-")</f>
        <v>12370.37037037</v>
      </c>
      <c r="AA11" s="182">
        <f>IFERROR(Y11/W11,"-")</f>
        <v>66800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0.037037037037037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4</v>
      </c>
      <c r="AX11" s="104">
        <f>IF(Q11=0,"",IF(AW11=0,"",(AW11/Q11)))</f>
        <v>0.14814814814815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9</v>
      </c>
      <c r="BG11" s="110">
        <f>IF(Q11=0,"",IF(BF11=0,"",(BF11/Q11)))</f>
        <v>0.33333333333333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10</v>
      </c>
      <c r="BP11" s="117">
        <f>IF(Q11=0,"",IF(BO11=0,"",(BO11/Q11)))</f>
        <v>0.37037037037037</v>
      </c>
      <c r="BQ11" s="118">
        <v>3</v>
      </c>
      <c r="BR11" s="119">
        <f>IFERROR(BQ11/BO11,"-")</f>
        <v>0.3</v>
      </c>
      <c r="BS11" s="120">
        <v>173000</v>
      </c>
      <c r="BT11" s="121">
        <f>IFERROR(BS11/BO11,"-")</f>
        <v>17300</v>
      </c>
      <c r="BU11" s="122">
        <v>2</v>
      </c>
      <c r="BV11" s="122"/>
      <c r="BW11" s="122">
        <v>1</v>
      </c>
      <c r="BX11" s="123">
        <v>3</v>
      </c>
      <c r="BY11" s="124">
        <f>IF(Q11=0,"",IF(BX11=0,"",(BX11/Q11)))</f>
        <v>0.11111111111111</v>
      </c>
      <c r="BZ11" s="125">
        <v>3</v>
      </c>
      <c r="CA11" s="126">
        <f>IFERROR(BZ11/BX11,"-")</f>
        <v>1</v>
      </c>
      <c r="CB11" s="127">
        <v>164000</v>
      </c>
      <c r="CC11" s="128">
        <f>IFERROR(CB11/BX11,"-")</f>
        <v>54666.666666667</v>
      </c>
      <c r="CD11" s="129"/>
      <c r="CE11" s="129">
        <v>1</v>
      </c>
      <c r="CF11" s="129">
        <v>2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5</v>
      </c>
      <c r="CQ11" s="138">
        <v>334000</v>
      </c>
      <c r="CR11" s="138">
        <v>167000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11.253333333333</v>
      </c>
      <c r="B12" s="184" t="s">
        <v>195</v>
      </c>
      <c r="C12" s="184" t="s">
        <v>183</v>
      </c>
      <c r="D12" s="184" t="s">
        <v>190</v>
      </c>
      <c r="E12" s="184" t="s">
        <v>191</v>
      </c>
      <c r="F12" s="184"/>
      <c r="G12" s="184" t="s">
        <v>61</v>
      </c>
      <c r="H12" s="87" t="s">
        <v>196</v>
      </c>
      <c r="I12" s="87" t="s">
        <v>187</v>
      </c>
      <c r="J12" s="87" t="s">
        <v>197</v>
      </c>
      <c r="K12" s="176">
        <v>75000</v>
      </c>
      <c r="L12" s="79">
        <v>34</v>
      </c>
      <c r="M12" s="79">
        <v>0</v>
      </c>
      <c r="N12" s="79">
        <v>105</v>
      </c>
      <c r="O12" s="88">
        <v>15</v>
      </c>
      <c r="P12" s="89">
        <v>0</v>
      </c>
      <c r="Q12" s="90">
        <f>O12+P12</f>
        <v>15</v>
      </c>
      <c r="R12" s="80">
        <f>IFERROR(Q12/N12,"-")</f>
        <v>0.14285714285714</v>
      </c>
      <c r="S12" s="79">
        <v>3</v>
      </c>
      <c r="T12" s="79">
        <v>4</v>
      </c>
      <c r="U12" s="80">
        <f>IFERROR(T12/(Q12),"-")</f>
        <v>0.26666666666667</v>
      </c>
      <c r="V12" s="81">
        <f>IFERROR(K12/SUM(Q12:Q13),"-")</f>
        <v>1415.0943396226</v>
      </c>
      <c r="W12" s="82">
        <v>2</v>
      </c>
      <c r="X12" s="80">
        <f>IF(Q12=0,"-",W12/Q12)</f>
        <v>0.13333333333333</v>
      </c>
      <c r="Y12" s="181">
        <v>24000</v>
      </c>
      <c r="Z12" s="182">
        <f>IFERROR(Y12/Q12,"-")</f>
        <v>1600</v>
      </c>
      <c r="AA12" s="182">
        <f>IFERROR(Y12/W12,"-")</f>
        <v>12000</v>
      </c>
      <c r="AB12" s="176">
        <f>SUM(Y12:Y13)-SUM(K12:K13)</f>
        <v>769000</v>
      </c>
      <c r="AC12" s="83">
        <f>SUM(Y12:Y13)/SUM(K12:K13)</f>
        <v>11.253333333333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3</v>
      </c>
      <c r="AX12" s="104">
        <f>IF(Q12=0,"",IF(AW12=0,"",(AW12/Q12)))</f>
        <v>0.2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5</v>
      </c>
      <c r="BG12" s="110">
        <f>IF(Q12=0,"",IF(BF12=0,"",(BF12/Q12)))</f>
        <v>0.33333333333333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4</v>
      </c>
      <c r="BP12" s="117">
        <f>IF(Q12=0,"",IF(BO12=0,"",(BO12/Q12)))</f>
        <v>0.26666666666667</v>
      </c>
      <c r="BQ12" s="118">
        <v>1</v>
      </c>
      <c r="BR12" s="119">
        <f>IFERROR(BQ12/BO12,"-")</f>
        <v>0.25</v>
      </c>
      <c r="BS12" s="120">
        <v>14000</v>
      </c>
      <c r="BT12" s="121">
        <f>IFERROR(BS12/BO12,"-")</f>
        <v>3500</v>
      </c>
      <c r="BU12" s="122"/>
      <c r="BV12" s="122"/>
      <c r="BW12" s="122">
        <v>1</v>
      </c>
      <c r="BX12" s="123">
        <v>3</v>
      </c>
      <c r="BY12" s="124">
        <f>IF(Q12=0,"",IF(BX12=0,"",(BX12/Q12)))</f>
        <v>0.2</v>
      </c>
      <c r="BZ12" s="125">
        <v>1</v>
      </c>
      <c r="CA12" s="126">
        <f>IFERROR(BZ12/BX12,"-")</f>
        <v>0.33333333333333</v>
      </c>
      <c r="CB12" s="127">
        <v>10000</v>
      </c>
      <c r="CC12" s="128">
        <f>IFERROR(CB12/BX12,"-")</f>
        <v>3333.3333333333</v>
      </c>
      <c r="CD12" s="129"/>
      <c r="CE12" s="129">
        <v>1</v>
      </c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24000</v>
      </c>
      <c r="CR12" s="138">
        <v>14000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198</v>
      </c>
      <c r="C13" s="184" t="s">
        <v>183</v>
      </c>
      <c r="D13" s="184"/>
      <c r="E13" s="184"/>
      <c r="F13" s="184"/>
      <c r="G13" s="184" t="s">
        <v>74</v>
      </c>
      <c r="H13" s="87"/>
      <c r="I13" s="87"/>
      <c r="J13" s="87"/>
      <c r="K13" s="176"/>
      <c r="L13" s="79">
        <v>177</v>
      </c>
      <c r="M13" s="79">
        <v>114</v>
      </c>
      <c r="N13" s="79">
        <v>74</v>
      </c>
      <c r="O13" s="88">
        <v>38</v>
      </c>
      <c r="P13" s="89">
        <v>0</v>
      </c>
      <c r="Q13" s="90">
        <f>O13+P13</f>
        <v>38</v>
      </c>
      <c r="R13" s="80">
        <f>IFERROR(Q13/N13,"-")</f>
        <v>0.51351351351351</v>
      </c>
      <c r="S13" s="79">
        <v>9</v>
      </c>
      <c r="T13" s="79">
        <v>3</v>
      </c>
      <c r="U13" s="80">
        <f>IFERROR(T13/(Q13),"-")</f>
        <v>0.078947368421053</v>
      </c>
      <c r="V13" s="81"/>
      <c r="W13" s="82">
        <v>12</v>
      </c>
      <c r="X13" s="80">
        <f>IF(Q13=0,"-",W13/Q13)</f>
        <v>0.31578947368421</v>
      </c>
      <c r="Y13" s="181">
        <v>820000</v>
      </c>
      <c r="Z13" s="182">
        <f>IFERROR(Y13/Q13,"-")</f>
        <v>21578.947368421</v>
      </c>
      <c r="AA13" s="182">
        <f>IFERROR(Y13/W13,"-")</f>
        <v>68333.333333333</v>
      </c>
      <c r="AB13" s="176"/>
      <c r="AC13" s="83"/>
      <c r="AD13" s="77"/>
      <c r="AE13" s="91">
        <v>1</v>
      </c>
      <c r="AF13" s="92">
        <f>IF(Q13=0,"",IF(AE13=0,"",(AE13/Q13)))</f>
        <v>0.026315789473684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3</v>
      </c>
      <c r="AO13" s="98">
        <f>IF(Q13=0,"",IF(AN13=0,"",(AN13/Q13)))</f>
        <v>0.078947368421053</v>
      </c>
      <c r="AP13" s="97">
        <v>1</v>
      </c>
      <c r="AQ13" s="99">
        <f>IFERROR(AP13/AN13,"-")</f>
        <v>0.33333333333333</v>
      </c>
      <c r="AR13" s="100">
        <v>5000</v>
      </c>
      <c r="AS13" s="101">
        <f>IFERROR(AR13/AN13,"-")</f>
        <v>1666.6666666667</v>
      </c>
      <c r="AT13" s="102">
        <v>1</v>
      </c>
      <c r="AU13" s="102"/>
      <c r="AV13" s="102"/>
      <c r="AW13" s="103">
        <v>3</v>
      </c>
      <c r="AX13" s="104">
        <f>IF(Q13=0,"",IF(AW13=0,"",(AW13/Q13)))</f>
        <v>0.078947368421053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6</v>
      </c>
      <c r="BG13" s="110">
        <f>IF(Q13=0,"",IF(BF13=0,"",(BF13/Q13)))</f>
        <v>0.15789473684211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14</v>
      </c>
      <c r="BP13" s="117">
        <f>IF(Q13=0,"",IF(BO13=0,"",(BO13/Q13)))</f>
        <v>0.36842105263158</v>
      </c>
      <c r="BQ13" s="118">
        <v>6</v>
      </c>
      <c r="BR13" s="119">
        <f>IFERROR(BQ13/BO13,"-")</f>
        <v>0.42857142857143</v>
      </c>
      <c r="BS13" s="120">
        <v>470000</v>
      </c>
      <c r="BT13" s="121">
        <f>IFERROR(BS13/BO13,"-")</f>
        <v>33571.428571429</v>
      </c>
      <c r="BU13" s="122">
        <v>1</v>
      </c>
      <c r="BV13" s="122">
        <v>1</v>
      </c>
      <c r="BW13" s="122">
        <v>4</v>
      </c>
      <c r="BX13" s="123">
        <v>11</v>
      </c>
      <c r="BY13" s="124">
        <f>IF(Q13=0,"",IF(BX13=0,"",(BX13/Q13)))</f>
        <v>0.28947368421053</v>
      </c>
      <c r="BZ13" s="125">
        <v>8</v>
      </c>
      <c r="CA13" s="126">
        <f>IFERROR(BZ13/BX13,"-")</f>
        <v>0.72727272727273</v>
      </c>
      <c r="CB13" s="127">
        <v>387000</v>
      </c>
      <c r="CC13" s="128">
        <f>IFERROR(CB13/BX13,"-")</f>
        <v>35181.818181818</v>
      </c>
      <c r="CD13" s="129">
        <v>2</v>
      </c>
      <c r="CE13" s="129"/>
      <c r="CF13" s="129">
        <v>6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12</v>
      </c>
      <c r="CQ13" s="138">
        <v>820000</v>
      </c>
      <c r="CR13" s="138">
        <v>345000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4.8435483870968</v>
      </c>
      <c r="B16" s="39"/>
      <c r="C16" s="39"/>
      <c r="D16" s="39"/>
      <c r="E16" s="39"/>
      <c r="F16" s="39"/>
      <c r="G16" s="39"/>
      <c r="H16" s="40" t="s">
        <v>199</v>
      </c>
      <c r="I16" s="40"/>
      <c r="J16" s="40"/>
      <c r="K16" s="179">
        <f>SUM(K6:K15)</f>
        <v>310000</v>
      </c>
      <c r="L16" s="41">
        <f>SUM(L6:L15)</f>
        <v>631</v>
      </c>
      <c r="M16" s="41">
        <f>SUM(M6:M15)</f>
        <v>334</v>
      </c>
      <c r="N16" s="41">
        <f>SUM(N6:N15)</f>
        <v>431</v>
      </c>
      <c r="O16" s="41">
        <f>SUM(O6:O15)</f>
        <v>122</v>
      </c>
      <c r="P16" s="41">
        <f>SUM(P6:P15)</f>
        <v>0</v>
      </c>
      <c r="Q16" s="41">
        <f>SUM(Q6:Q15)</f>
        <v>122</v>
      </c>
      <c r="R16" s="42">
        <f>IFERROR(Q16/N16,"-")</f>
        <v>0.2830626450116</v>
      </c>
      <c r="S16" s="76">
        <f>SUM(S6:S15)</f>
        <v>19</v>
      </c>
      <c r="T16" s="76">
        <f>SUM(T6:T15)</f>
        <v>12</v>
      </c>
      <c r="U16" s="42">
        <f>IFERROR(S16/Q16,"-")</f>
        <v>0.15573770491803</v>
      </c>
      <c r="V16" s="43">
        <f>IFERROR(K16/Q16,"-")</f>
        <v>2540.9836065574</v>
      </c>
      <c r="W16" s="44">
        <f>SUM(W6:W15)</f>
        <v>26</v>
      </c>
      <c r="X16" s="42">
        <f>IFERROR(W16/Q16,"-")</f>
        <v>0.21311475409836</v>
      </c>
      <c r="Y16" s="179">
        <f>SUM(Y6:Y15)</f>
        <v>1501500</v>
      </c>
      <c r="Z16" s="179">
        <f>IFERROR(Y16/Q16,"-")</f>
        <v>12307.37704918</v>
      </c>
      <c r="AA16" s="179">
        <f>IFERROR(Y16/W16,"-")</f>
        <v>57750</v>
      </c>
      <c r="AB16" s="179">
        <f>Y16-K16</f>
        <v>1191500</v>
      </c>
      <c r="AC16" s="45">
        <f>Y16/K16</f>
        <v>4.8435483870968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200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10.978378378378</v>
      </c>
      <c r="B6" s="184" t="s">
        <v>201</v>
      </c>
      <c r="C6" s="184" t="s">
        <v>183</v>
      </c>
      <c r="D6" s="184" t="s">
        <v>202</v>
      </c>
      <c r="E6" s="184" t="s">
        <v>203</v>
      </c>
      <c r="F6" s="184" t="s">
        <v>204</v>
      </c>
      <c r="G6" s="184" t="s">
        <v>61</v>
      </c>
      <c r="H6" s="87" t="s">
        <v>205</v>
      </c>
      <c r="I6" s="87" t="s">
        <v>206</v>
      </c>
      <c r="J6" s="87" t="s">
        <v>207</v>
      </c>
      <c r="K6" s="176">
        <v>185000</v>
      </c>
      <c r="L6" s="79">
        <v>81</v>
      </c>
      <c r="M6" s="79">
        <v>0</v>
      </c>
      <c r="N6" s="79">
        <v>359</v>
      </c>
      <c r="O6" s="88">
        <v>32</v>
      </c>
      <c r="P6" s="89">
        <v>0</v>
      </c>
      <c r="Q6" s="90">
        <f>O6+P6</f>
        <v>32</v>
      </c>
      <c r="R6" s="80">
        <f>IFERROR(Q6/N6,"-")</f>
        <v>0.089136490250696</v>
      </c>
      <c r="S6" s="79">
        <v>2</v>
      </c>
      <c r="T6" s="79">
        <v>11</v>
      </c>
      <c r="U6" s="80">
        <f>IFERROR(T6/(Q6),"-")</f>
        <v>0.34375</v>
      </c>
      <c r="V6" s="81">
        <f>IFERROR(K6/SUM(Q6:Q7),"-")</f>
        <v>1069.3641618497</v>
      </c>
      <c r="W6" s="82">
        <v>3</v>
      </c>
      <c r="X6" s="80">
        <f>IF(Q6=0,"-",W6/Q6)</f>
        <v>0.09375</v>
      </c>
      <c r="Y6" s="181">
        <v>1749000</v>
      </c>
      <c r="Z6" s="182">
        <f>IFERROR(Y6/Q6,"-")</f>
        <v>54656.25</v>
      </c>
      <c r="AA6" s="182">
        <f>IFERROR(Y6/W6,"-")</f>
        <v>583000</v>
      </c>
      <c r="AB6" s="176">
        <f>SUM(Y6:Y7)-SUM(K6:K7)</f>
        <v>1846000</v>
      </c>
      <c r="AC6" s="83">
        <f>SUM(Y6:Y7)/SUM(K6:K7)</f>
        <v>10.978378378378</v>
      </c>
      <c r="AD6" s="77"/>
      <c r="AE6" s="91">
        <v>1</v>
      </c>
      <c r="AF6" s="92">
        <f>IF(Q6=0,"",IF(AE6=0,"",(AE6/Q6)))</f>
        <v>0.03125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9</v>
      </c>
      <c r="AO6" s="98">
        <f>IF(Q6=0,"",IF(AN6=0,"",(AN6/Q6)))</f>
        <v>0.28125</v>
      </c>
      <c r="AP6" s="97">
        <v>1</v>
      </c>
      <c r="AQ6" s="99">
        <f>IFERROR(AP6/AN6,"-")</f>
        <v>0.11111111111111</v>
      </c>
      <c r="AR6" s="100">
        <v>9000</v>
      </c>
      <c r="AS6" s="101">
        <f>IFERROR(AR6/AN6,"-")</f>
        <v>1000</v>
      </c>
      <c r="AT6" s="102"/>
      <c r="AU6" s="102"/>
      <c r="AV6" s="102">
        <v>1</v>
      </c>
      <c r="AW6" s="103">
        <v>7</v>
      </c>
      <c r="AX6" s="104">
        <f>IF(Q6=0,"",IF(AW6=0,"",(AW6/Q6)))</f>
        <v>0.21875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0.15625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0.15625</v>
      </c>
      <c r="BQ6" s="118">
        <v>2</v>
      </c>
      <c r="BR6" s="119">
        <f>IFERROR(BQ6/BO6,"-")</f>
        <v>0.4</v>
      </c>
      <c r="BS6" s="120">
        <v>1740000</v>
      </c>
      <c r="BT6" s="121">
        <f>IFERROR(BS6/BO6,"-")</f>
        <v>348000</v>
      </c>
      <c r="BU6" s="122">
        <v>1</v>
      </c>
      <c r="BV6" s="122"/>
      <c r="BW6" s="122">
        <v>1</v>
      </c>
      <c r="BX6" s="123">
        <v>4</v>
      </c>
      <c r="BY6" s="124">
        <f>IF(Q6=0,"",IF(BX6=0,"",(BX6/Q6)))</f>
        <v>0.125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>
        <v>1</v>
      </c>
      <c r="CH6" s="131">
        <f>IF(Q6=0,"",IF(CG6=0,"",(CG6/Q6)))</f>
        <v>0.03125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3</v>
      </c>
      <c r="CQ6" s="138">
        <v>1749000</v>
      </c>
      <c r="CR6" s="138">
        <v>1735000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208</v>
      </c>
      <c r="C7" s="184" t="s">
        <v>183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517</v>
      </c>
      <c r="M7" s="79">
        <v>379</v>
      </c>
      <c r="N7" s="79">
        <v>242</v>
      </c>
      <c r="O7" s="88">
        <v>138</v>
      </c>
      <c r="P7" s="89">
        <v>3</v>
      </c>
      <c r="Q7" s="90">
        <f>O7+P7</f>
        <v>141</v>
      </c>
      <c r="R7" s="80">
        <f>IFERROR(Q7/N7,"-")</f>
        <v>0.58264462809917</v>
      </c>
      <c r="S7" s="79">
        <v>7</v>
      </c>
      <c r="T7" s="79">
        <v>31</v>
      </c>
      <c r="U7" s="80">
        <f>IFERROR(T7/(Q7),"-")</f>
        <v>0.21985815602837</v>
      </c>
      <c r="V7" s="81"/>
      <c r="W7" s="82">
        <v>3</v>
      </c>
      <c r="X7" s="80">
        <f>IF(Q7=0,"-",W7/Q7)</f>
        <v>0.021276595744681</v>
      </c>
      <c r="Y7" s="181">
        <v>282000</v>
      </c>
      <c r="Z7" s="182">
        <f>IFERROR(Y7/Q7,"-")</f>
        <v>2000</v>
      </c>
      <c r="AA7" s="182">
        <f>IFERROR(Y7/W7,"-")</f>
        <v>94000</v>
      </c>
      <c r="AB7" s="176"/>
      <c r="AC7" s="83"/>
      <c r="AD7" s="77"/>
      <c r="AE7" s="91">
        <v>16</v>
      </c>
      <c r="AF7" s="92">
        <f>IF(Q7=0,"",IF(AE7=0,"",(AE7/Q7)))</f>
        <v>0.11347517730496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25</v>
      </c>
      <c r="AO7" s="98">
        <f>IF(Q7=0,"",IF(AN7=0,"",(AN7/Q7)))</f>
        <v>0.17730496453901</v>
      </c>
      <c r="AP7" s="97">
        <v>1</v>
      </c>
      <c r="AQ7" s="99">
        <f>IFERROR(AP7/AN7,"-")</f>
        <v>0.04</v>
      </c>
      <c r="AR7" s="100">
        <v>18000</v>
      </c>
      <c r="AS7" s="101">
        <f>IFERROR(AR7/AN7,"-")</f>
        <v>720</v>
      </c>
      <c r="AT7" s="102"/>
      <c r="AU7" s="102"/>
      <c r="AV7" s="102">
        <v>1</v>
      </c>
      <c r="AW7" s="103">
        <v>22</v>
      </c>
      <c r="AX7" s="104">
        <f>IF(Q7=0,"",IF(AW7=0,"",(AW7/Q7)))</f>
        <v>0.15602836879433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29</v>
      </c>
      <c r="BG7" s="110">
        <f>IF(Q7=0,"",IF(BF7=0,"",(BF7/Q7)))</f>
        <v>0.20567375886525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34</v>
      </c>
      <c r="BP7" s="117">
        <f>IF(Q7=0,"",IF(BO7=0,"",(BO7/Q7)))</f>
        <v>0.24113475177305</v>
      </c>
      <c r="BQ7" s="118">
        <v>1</v>
      </c>
      <c r="BR7" s="119">
        <f>IFERROR(BQ7/BO7,"-")</f>
        <v>0.029411764705882</v>
      </c>
      <c r="BS7" s="120">
        <v>3000</v>
      </c>
      <c r="BT7" s="121">
        <f>IFERROR(BS7/BO7,"-")</f>
        <v>88.235294117647</v>
      </c>
      <c r="BU7" s="122">
        <v>1</v>
      </c>
      <c r="BV7" s="122"/>
      <c r="BW7" s="122"/>
      <c r="BX7" s="123">
        <v>15</v>
      </c>
      <c r="BY7" s="124">
        <f>IF(Q7=0,"",IF(BX7=0,"",(BX7/Q7)))</f>
        <v>0.1063829787234</v>
      </c>
      <c r="BZ7" s="125">
        <v>3</v>
      </c>
      <c r="CA7" s="126">
        <f>IFERROR(BZ7/BX7,"-")</f>
        <v>0.2</v>
      </c>
      <c r="CB7" s="127">
        <v>318000</v>
      </c>
      <c r="CC7" s="128">
        <f>IFERROR(CB7/BX7,"-")</f>
        <v>21200</v>
      </c>
      <c r="CD7" s="129"/>
      <c r="CE7" s="129"/>
      <c r="CF7" s="129">
        <v>3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282000</v>
      </c>
      <c r="CR7" s="138">
        <v>231000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10.978378378378</v>
      </c>
      <c r="B10" s="39"/>
      <c r="C10" s="39"/>
      <c r="D10" s="39"/>
      <c r="E10" s="39"/>
      <c r="F10" s="39"/>
      <c r="G10" s="39"/>
      <c r="H10" s="40" t="s">
        <v>209</v>
      </c>
      <c r="I10" s="40"/>
      <c r="J10" s="40"/>
      <c r="K10" s="179">
        <f>SUM(K6:K9)</f>
        <v>185000</v>
      </c>
      <c r="L10" s="41">
        <f>SUM(L6:L9)</f>
        <v>598</v>
      </c>
      <c r="M10" s="41">
        <f>SUM(M6:M9)</f>
        <v>379</v>
      </c>
      <c r="N10" s="41">
        <f>SUM(N6:N9)</f>
        <v>601</v>
      </c>
      <c r="O10" s="41">
        <f>SUM(O6:O9)</f>
        <v>170</v>
      </c>
      <c r="P10" s="41">
        <f>SUM(P6:P9)</f>
        <v>3</v>
      </c>
      <c r="Q10" s="41">
        <f>SUM(Q6:Q9)</f>
        <v>173</v>
      </c>
      <c r="R10" s="42">
        <f>IFERROR(Q10/N10,"-")</f>
        <v>0.28785357737105</v>
      </c>
      <c r="S10" s="76">
        <f>SUM(S6:S9)</f>
        <v>9</v>
      </c>
      <c r="T10" s="76">
        <f>SUM(T6:T9)</f>
        <v>42</v>
      </c>
      <c r="U10" s="42">
        <f>IFERROR(S10/Q10,"-")</f>
        <v>0.052023121387283</v>
      </c>
      <c r="V10" s="43">
        <f>IFERROR(K10/Q10,"-")</f>
        <v>1069.3641618497</v>
      </c>
      <c r="W10" s="44">
        <f>SUM(W6:W9)</f>
        <v>6</v>
      </c>
      <c r="X10" s="42">
        <f>IFERROR(W10/Q10,"-")</f>
        <v>0.034682080924855</v>
      </c>
      <c r="Y10" s="179">
        <f>SUM(Y6:Y9)</f>
        <v>2031000</v>
      </c>
      <c r="Z10" s="179">
        <f>IFERROR(Y10/Q10,"-")</f>
        <v>11739.884393064</v>
      </c>
      <c r="AA10" s="179">
        <f>IFERROR(Y10/W10,"-")</f>
        <v>338500</v>
      </c>
      <c r="AB10" s="179">
        <f>Y10-K10</f>
        <v>1846000</v>
      </c>
      <c r="AC10" s="45">
        <f>Y10/K10</f>
        <v>10.978378378378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