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<sst xmlns="http://schemas.openxmlformats.org/spreadsheetml/2006/main" uniqueCount="216">
  <si>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</si>
  <si>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</si>
  <si>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</si>
  <si>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</si>
  <si>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</si>
  <si>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</si>
  <si>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</si>
  <si>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</si>
  <si>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</si>
  <si>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</si>
  <si>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</si>
  <si>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</si>
  <si>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</si>
  <si>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</si>
  <si>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</si>
  <si>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</si>
  <si>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</si>
  <si>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</si>
  <si>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</si>
  <si>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</si>
  <si>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</si>
  <si>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</si>
  <si>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</si>
  <si>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</si>
  <si>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</si>
  <si>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</si>
  <si>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</si>
  <si>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</si>
  <si>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</si>
  <si>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</si>
  <si>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</si>
  <si>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</si>
  <si>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</si>
  <si>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</si>
  <si>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</si>
  <si>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</si>
  <si>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</si>
  <si>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</si>
  <si>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</si>
  <si>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</si>
  <si>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</si>
  <si>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</si>
  <si>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</si>
  <si>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</si>
  <si>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</si>
  <si>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</si>
  <si>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</si>
  <si>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</si>
  <si>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</si>
  <si>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</si>
  <si>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</si>
  <si>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</si>
  <si>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</si>
  <si>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</si>
  <si>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</si>
  <si>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</si>
  <si>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</si>
  <si>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ic1506</t>
  </si>
  <si>
    <t>インターカラー</t>
  </si>
  <si>
    <t>デリヘル版2</t>
  </si>
  <si>
    <t>中高年の出会いの場である○○に危機</t>
  </si>
  <si>
    <t>lp01</t>
  </si>
  <si>
    <t>スポニチ関東</t>
  </si>
  <si>
    <t>4C終面全5段</t>
  </si>
  <si>
    <t>2月16日(日)</t>
  </si>
  <si>
    <t>ic1507</t>
  </si>
  <si>
    <t>スポニチ関西</t>
  </si>
  <si>
    <t>ic1508</t>
  </si>
  <si>
    <t>スポニチ西部</t>
  </si>
  <si>
    <t>ic1509</t>
  </si>
  <si>
    <t>スポニチ北海道</t>
  </si>
  <si>
    <t>ic1510</t>
  </si>
  <si>
    <t>(空電共通)</t>
  </si>
  <si>
    <t>空電</t>
  </si>
  <si>
    <t>空電 (共通)</t>
  </si>
  <si>
    <t>ic1511</t>
  </si>
  <si>
    <t>サンスポ関東</t>
  </si>
  <si>
    <t>2月08日(土)</t>
  </si>
  <si>
    <t>ic1512</t>
  </si>
  <si>
    <t>ic1513</t>
  </si>
  <si>
    <t>サンスポ関西</t>
  </si>
  <si>
    <t>全5段</t>
  </si>
  <si>
    <t>2月15日(土)</t>
  </si>
  <si>
    <t>ic1514</t>
  </si>
  <si>
    <t>ic1515</t>
  </si>
  <si>
    <t>黒：右女３スマホ</t>
  </si>
  <si>
    <t>え？数分後会えた！？やらない理由はねぇよな？</t>
  </si>
  <si>
    <t>2月24日(月)</t>
  </si>
  <si>
    <t>ic1516</t>
  </si>
  <si>
    <t>ic1517</t>
  </si>
  <si>
    <t>デリヘル版</t>
  </si>
  <si>
    <t>(新txt)もう50代の熟女だけど</t>
  </si>
  <si>
    <t>スポーツ報知関西</t>
  </si>
  <si>
    <t>全5段つかみ4回</t>
  </si>
  <si>
    <t>ic1518</t>
  </si>
  <si>
    <t>ic1519</t>
  </si>
  <si>
    <t>ic1520</t>
  </si>
  <si>
    <t>雑誌版 SPA</t>
  </si>
  <si>
    <t>インターネットが苦手な中年男性に優しい</t>
  </si>
  <si>
    <t>ic1521</t>
  </si>
  <si>
    <t>ic1522</t>
  </si>
  <si>
    <t>道新スポーツ</t>
  </si>
  <si>
    <t>ic1523</t>
  </si>
  <si>
    <t>lp02</t>
  </si>
  <si>
    <t>ic1524</t>
  </si>
  <si>
    <t>lp03</t>
  </si>
  <si>
    <t>ic1525</t>
  </si>
  <si>
    <t>ic1526</t>
  </si>
  <si>
    <t>記事風版</t>
  </si>
  <si>
    <t>学生いません！ギャルもいません！熟女！熟女！熟女！熟女！</t>
  </si>
  <si>
    <t>ic1527</t>
  </si>
  <si>
    <t>ic1528</t>
  </si>
  <si>
    <t>①右女３</t>
  </si>
  <si>
    <t>①もう５０代の熟女だけど、試しに付き合ってみる？</t>
  </si>
  <si>
    <t>デイリースポーツ関西</t>
  </si>
  <si>
    <t>半2段つかみ20段保証</t>
  </si>
  <si>
    <t>20段保証</t>
  </si>
  <si>
    <t>ic1529</t>
  </si>
  <si>
    <t>②旧デイリー風</t>
  </si>
  <si>
    <t>②中高年の出会いの場である○○に危機</t>
  </si>
  <si>
    <t>ic1530</t>
  </si>
  <si>
    <t>③新版</t>
  </si>
  <si>
    <t>③え？数分後会えた！？やらない理由はねぇよな？</t>
  </si>
  <si>
    <t>ic1531</t>
  </si>
  <si>
    <t>④求人風</t>
  </si>
  <si>
    <t>④学生いません！ギャルもいません！熟女！熟女！熟女！熟女！</t>
  </si>
  <si>
    <t>ic1532</t>
  </si>
  <si>
    <t>ic1533</t>
  </si>
  <si>
    <t>ニッカン北海道</t>
  </si>
  <si>
    <t>半2段つかみ10回以上</t>
  </si>
  <si>
    <t>1～10日</t>
  </si>
  <si>
    <t>ic1534</t>
  </si>
  <si>
    <t>11～20日</t>
  </si>
  <si>
    <t>ic1535</t>
  </si>
  <si>
    <t>21～31日</t>
  </si>
  <si>
    <t>ic1536</t>
  </si>
  <si>
    <t>ic1537</t>
  </si>
  <si>
    <t>ic1538</t>
  </si>
  <si>
    <t>ic1539</t>
  </si>
  <si>
    <t>ic1540</t>
  </si>
  <si>
    <t>ic1541</t>
  </si>
  <si>
    <t>ic1542</t>
  </si>
  <si>
    <t>2月29日(土)</t>
  </si>
  <si>
    <t>ic1543</t>
  </si>
  <si>
    <t>ic1544</t>
  </si>
  <si>
    <t>2月22日(土)</t>
  </si>
  <si>
    <t>ic1545</t>
  </si>
  <si>
    <t>ic1546</t>
  </si>
  <si>
    <t>ic1547</t>
  </si>
  <si>
    <t>ic1548</t>
  </si>
  <si>
    <t>ニッカン関西</t>
  </si>
  <si>
    <t>ic1549</t>
  </si>
  <si>
    <t>ic1550</t>
  </si>
  <si>
    <t>2月02日(日)</t>
  </si>
  <si>
    <t>ic1551</t>
  </si>
  <si>
    <t>ic1552</t>
  </si>
  <si>
    <t>記事風版 赤枠</t>
  </si>
  <si>
    <t>ic1553</t>
  </si>
  <si>
    <t>ic1554</t>
  </si>
  <si>
    <t>九スポ</t>
  </si>
  <si>
    <t>ic1555</t>
  </si>
  <si>
    <t>ic1556</t>
  </si>
  <si>
    <t>ic1557</t>
  </si>
  <si>
    <t>ic1558</t>
  </si>
  <si>
    <t>記事枠</t>
  </si>
  <si>
    <t>ic1559</t>
  </si>
  <si>
    <t>新聞 TOTAL</t>
  </si>
  <si>
    <t>●雑誌 広告</t>
  </si>
  <si>
    <t>ad587</t>
  </si>
  <si>
    <t>アドライヴ</t>
  </si>
  <si>
    <t>コアマガジン</t>
  </si>
  <si>
    <t>5P風俗ヘスティア(高宮菜々子さん)</t>
  </si>
  <si>
    <t>実話BUNKA超タブー</t>
  </si>
  <si>
    <t>1C5P</t>
  </si>
  <si>
    <t>2月01日(土)</t>
  </si>
  <si>
    <t>ad588</t>
  </si>
  <si>
    <t>ad589</t>
  </si>
  <si>
    <t>大洋図書</t>
  </si>
  <si>
    <t>5P元祖</t>
  </si>
  <si>
    <t>実話ナックルズGOLD　ドキュメント</t>
  </si>
  <si>
    <t>2月06日(木)</t>
  </si>
  <si>
    <t>ad590</t>
  </si>
  <si>
    <t>ad591</t>
  </si>
  <si>
    <t>1P記事_求む！中高年男性版_ヘスティア</t>
  </si>
  <si>
    <t>実話BUNKAタブー</t>
  </si>
  <si>
    <t>表4</t>
  </si>
  <si>
    <t>ad592</t>
  </si>
  <si>
    <t>ad593</t>
  </si>
  <si>
    <t>2P逆ナンインタビュー版_ヘスティア（高宮菜々子さん）</t>
  </si>
  <si>
    <t>実話ナックルズ ウルトラ</t>
  </si>
  <si>
    <t>1C2P</t>
  </si>
  <si>
    <t>ad594</t>
  </si>
  <si>
    <t>ad595</t>
  </si>
  <si>
    <t>金のEX NEXT　DX</t>
  </si>
  <si>
    <t>4C2P</t>
  </si>
  <si>
    <t>2月21日(金)</t>
  </si>
  <si>
    <t>ad596</t>
  </si>
  <si>
    <t>ad597</t>
  </si>
  <si>
    <t>臨時増刊ラヴァーズ</t>
  </si>
  <si>
    <t>ad598</t>
  </si>
  <si>
    <t>ad599</t>
  </si>
  <si>
    <t>日本ジャーナル出版</t>
  </si>
  <si>
    <t>週刊実話増刊「実話ザ・タブー」</t>
  </si>
  <si>
    <t>2月26日(水)</t>
  </si>
  <si>
    <t>ad600</t>
  </si>
  <si>
    <t>雑誌 TOTAL</t>
  </si>
  <si>
    <t>●DVD 広告</t>
  </si>
  <si>
    <t>pa529</t>
  </si>
  <si>
    <t>楽楽出版</t>
  </si>
  <si>
    <t>DVD漫画きよし</t>
  </si>
  <si>
    <t>毎月売</t>
  </si>
  <si>
    <t>EXCITING MAX!SPECIAL</t>
  </si>
  <si>
    <t>DVD袋裏1C+DVDコンテンツ枠</t>
  </si>
  <si>
    <t>2月11日(火)</t>
  </si>
  <si>
    <t>pa530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</si>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</sst>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5.6515142857143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52</v>
      </c>
      <c r="M6" s="79">
        <v>0</v>
      </c>
      <c r="N6" s="79">
        <v>154</v>
      </c>
      <c r="O6" s="88">
        <v>16</v>
      </c>
      <c r="P6" s="89">
        <v>0</v>
      </c>
      <c r="Q6" s="90">
        <f>O6+P6</f>
        <v>16</v>
      </c>
      <c r="R6" s="80">
        <f>IFERROR(Q6/N6,"-")</f>
        <v>0.1038961038961</v>
      </c>
      <c r="S6" s="79">
        <v>1</v>
      </c>
      <c r="T6" s="79">
        <v>4</v>
      </c>
      <c r="U6" s="80">
        <f>IFERROR(T6/(Q6),"-")</f>
        <v>0.25</v>
      </c>
      <c r="V6" s="81">
        <f>IFERROR(K6/SUM(Q6:Q10),"-")</f>
        <v>7954.5454545455</v>
      </c>
      <c r="W6" s="82">
        <v>2</v>
      </c>
      <c r="X6" s="80">
        <f>IF(Q6=0,"-",W6/Q6)</f>
        <v>0.125</v>
      </c>
      <c r="Y6" s="181">
        <v>16000</v>
      </c>
      <c r="Z6" s="182">
        <f>IFERROR(Y6/Q6,"-")</f>
        <v>1000</v>
      </c>
      <c r="AA6" s="182">
        <f>IFERROR(Y6/W6,"-")</f>
        <v>8000</v>
      </c>
      <c r="AB6" s="176">
        <f>SUM(Y6:Y10)-SUM(K6:K10)</f>
        <v>3256060</v>
      </c>
      <c r="AC6" s="83">
        <f>SUM(Y6:Y10)/SUM(K6:K10)</f>
        <v>5.6515142857143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0.125</v>
      </c>
      <c r="AP6" s="97">
        <v>1</v>
      </c>
      <c r="AQ6" s="99">
        <f>IFERROR(AP6/AN6,"-")</f>
        <v>0.5</v>
      </c>
      <c r="AR6" s="100">
        <v>13000</v>
      </c>
      <c r="AS6" s="101">
        <f>IFERROR(AR6/AN6,"-")</f>
        <v>6500</v>
      </c>
      <c r="AT6" s="102"/>
      <c r="AU6" s="102"/>
      <c r="AV6" s="102">
        <v>1</v>
      </c>
      <c r="AW6" s="103">
        <v>2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0.1875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0.3125</v>
      </c>
      <c r="BQ6" s="118">
        <v>1</v>
      </c>
      <c r="BR6" s="119">
        <f>IFERROR(BQ6/BO6,"-")</f>
        <v>0.2</v>
      </c>
      <c r="BS6" s="120">
        <v>3000</v>
      </c>
      <c r="BT6" s="121">
        <f>IFERROR(BS6/BO6,"-")</f>
        <v>600</v>
      </c>
      <c r="BU6" s="122">
        <v>1</v>
      </c>
      <c r="BV6" s="122"/>
      <c r="BW6" s="122"/>
      <c r="BX6" s="123">
        <v>4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16000</v>
      </c>
      <c r="CR6" s="138">
        <v>13000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45</v>
      </c>
      <c r="M7" s="79">
        <v>0</v>
      </c>
      <c r="N7" s="79">
        <v>127</v>
      </c>
      <c r="O7" s="88">
        <v>13</v>
      </c>
      <c r="P7" s="89">
        <v>0</v>
      </c>
      <c r="Q7" s="90">
        <f>O7+P7</f>
        <v>13</v>
      </c>
      <c r="R7" s="80">
        <f>IFERROR(Q7/N7,"-")</f>
        <v>0.10236220472441</v>
      </c>
      <c r="S7" s="79">
        <v>1</v>
      </c>
      <c r="T7" s="79">
        <v>2</v>
      </c>
      <c r="U7" s="80">
        <f>IFERROR(T7/(Q7),"-")</f>
        <v>0.15384615384615</v>
      </c>
      <c r="V7" s="81"/>
      <c r="W7" s="82">
        <v>5</v>
      </c>
      <c r="X7" s="80">
        <f>IF(Q7=0,"-",W7/Q7)</f>
        <v>0.38461538461538</v>
      </c>
      <c r="Y7" s="181">
        <v>1630560</v>
      </c>
      <c r="Z7" s="182">
        <f>IFERROR(Y7/Q7,"-")</f>
        <v>125427.69230769</v>
      </c>
      <c r="AA7" s="182">
        <f>IFERROR(Y7/W7,"-")</f>
        <v>326112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0.15384615384615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0.076923076923077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0.30769230769231</v>
      </c>
      <c r="BH7" s="109">
        <v>2</v>
      </c>
      <c r="BI7" s="111">
        <f>IFERROR(BH7/BF7,"-")</f>
        <v>0.5</v>
      </c>
      <c r="BJ7" s="112">
        <v>21000</v>
      </c>
      <c r="BK7" s="113">
        <f>IFERROR(BJ7/BF7,"-")</f>
        <v>5250</v>
      </c>
      <c r="BL7" s="114">
        <v>1</v>
      </c>
      <c r="BM7" s="114"/>
      <c r="BN7" s="114">
        <v>1</v>
      </c>
      <c r="BO7" s="116">
        <v>4</v>
      </c>
      <c r="BP7" s="117">
        <f>IF(Q7=0,"",IF(BO7=0,"",(BO7/Q7)))</f>
        <v>0.30769230769231</v>
      </c>
      <c r="BQ7" s="118">
        <v>2</v>
      </c>
      <c r="BR7" s="119">
        <f>IFERROR(BQ7/BO7,"-")</f>
        <v>0.5</v>
      </c>
      <c r="BS7" s="120">
        <v>1500560</v>
      </c>
      <c r="BT7" s="121">
        <f>IFERROR(BS7/BO7,"-")</f>
        <v>375140</v>
      </c>
      <c r="BU7" s="122">
        <v>1</v>
      </c>
      <c r="BV7" s="122"/>
      <c r="BW7" s="122">
        <v>1</v>
      </c>
      <c r="BX7" s="123">
        <v>2</v>
      </c>
      <c r="BY7" s="124">
        <f>IF(Q7=0,"",IF(BX7=0,"",(BX7/Q7)))</f>
        <v>0.15384615384615</v>
      </c>
      <c r="BZ7" s="125">
        <v>1</v>
      </c>
      <c r="CA7" s="126">
        <f>IFERROR(BZ7/BX7,"-")</f>
        <v>0.5</v>
      </c>
      <c r="CB7" s="127">
        <v>109000</v>
      </c>
      <c r="CC7" s="128">
        <f>IFERROR(CB7/BX7,"-")</f>
        <v>54500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5</v>
      </c>
      <c r="CQ7" s="138">
        <v>1630560</v>
      </c>
      <c r="CR7" s="138">
        <v>1495560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19</v>
      </c>
      <c r="M8" s="79">
        <v>0</v>
      </c>
      <c r="N8" s="79">
        <v>41</v>
      </c>
      <c r="O8" s="88">
        <v>5</v>
      </c>
      <c r="P8" s="89">
        <v>0</v>
      </c>
      <c r="Q8" s="90">
        <f>O8+P8</f>
        <v>5</v>
      </c>
      <c r="R8" s="80">
        <f>IFERROR(Q8/N8,"-")</f>
        <v>0.1219512195122</v>
      </c>
      <c r="S8" s="79">
        <v>1</v>
      </c>
      <c r="T8" s="79">
        <v>1</v>
      </c>
      <c r="U8" s="80">
        <f>IFERROR(T8/(Q8),"-")</f>
        <v>0.2</v>
      </c>
      <c r="V8" s="81"/>
      <c r="W8" s="82">
        <v>1</v>
      </c>
      <c r="X8" s="80">
        <f>IF(Q8=0,"-",W8/Q8)</f>
        <v>0.2</v>
      </c>
      <c r="Y8" s="181">
        <v>21000</v>
      </c>
      <c r="Z8" s="182">
        <f>IFERROR(Y8/Q8,"-")</f>
        <v>4200</v>
      </c>
      <c r="AA8" s="182">
        <f>IFERROR(Y8/W8,"-")</f>
        <v>21000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0.8</v>
      </c>
      <c r="BQ8" s="118">
        <v>1</v>
      </c>
      <c r="BR8" s="119">
        <f>IFERROR(BQ8/BO8,"-")</f>
        <v>0.25</v>
      </c>
      <c r="BS8" s="120">
        <v>21000</v>
      </c>
      <c r="BT8" s="121">
        <f>IFERROR(BS8/BO8,"-")</f>
        <v>5250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21000</v>
      </c>
      <c r="CR8" s="138">
        <v>21000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15</v>
      </c>
      <c r="M9" s="79">
        <v>0</v>
      </c>
      <c r="N9" s="79">
        <v>40</v>
      </c>
      <c r="O9" s="88">
        <v>7</v>
      </c>
      <c r="P9" s="89">
        <v>0</v>
      </c>
      <c r="Q9" s="90">
        <f>O9+P9</f>
        <v>7</v>
      </c>
      <c r="R9" s="80">
        <f>IFERROR(Q9/N9,"-")</f>
        <v>0.175</v>
      </c>
      <c r="S9" s="79">
        <v>1</v>
      </c>
      <c r="T9" s="79">
        <v>1</v>
      </c>
      <c r="U9" s="80">
        <f>IFERROR(T9/(Q9),"-")</f>
        <v>0.14285714285714</v>
      </c>
      <c r="V9" s="81"/>
      <c r="W9" s="82">
        <v>2</v>
      </c>
      <c r="X9" s="80">
        <f>IF(Q9=0,"-",W9/Q9)</f>
        <v>0.28571428571429</v>
      </c>
      <c r="Y9" s="181">
        <v>1678000</v>
      </c>
      <c r="Z9" s="182">
        <f>IFERROR(Y9/Q9,"-")</f>
        <v>239714.28571429</v>
      </c>
      <c r="AA9" s="182">
        <f>IFERROR(Y9/W9,"-")</f>
        <v>839000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0.28571428571429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0.57142857142857</v>
      </c>
      <c r="BQ9" s="118">
        <v>2</v>
      </c>
      <c r="BR9" s="119">
        <f>IFERROR(BQ9/BO9,"-")</f>
        <v>0.5</v>
      </c>
      <c r="BS9" s="120">
        <v>1678000</v>
      </c>
      <c r="BT9" s="121">
        <f>IFERROR(BS9/BO9,"-")</f>
        <v>419500</v>
      </c>
      <c r="BU9" s="122"/>
      <c r="BV9" s="122">
        <v>1</v>
      </c>
      <c r="BW9" s="122">
        <v>1</v>
      </c>
      <c r="BX9" s="123">
        <v>1</v>
      </c>
      <c r="BY9" s="124">
        <f>IF(Q9=0,"",IF(BX9=0,"",(BX9/Q9)))</f>
        <v>0.14285714285714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1678000</v>
      </c>
      <c r="CR9" s="138">
        <v>1668000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189</v>
      </c>
      <c r="M10" s="79">
        <v>126</v>
      </c>
      <c r="N10" s="79">
        <v>82</v>
      </c>
      <c r="O10" s="88">
        <v>47</v>
      </c>
      <c r="P10" s="89">
        <v>0</v>
      </c>
      <c r="Q10" s="90">
        <f>O10+P10</f>
        <v>47</v>
      </c>
      <c r="R10" s="80">
        <f>IFERROR(Q10/N10,"-")</f>
        <v>0.57317073170732</v>
      </c>
      <c r="S10" s="79">
        <v>5</v>
      </c>
      <c r="T10" s="79">
        <v>11</v>
      </c>
      <c r="U10" s="80">
        <f>IFERROR(T10/(Q10),"-")</f>
        <v>0.23404255319149</v>
      </c>
      <c r="V10" s="81"/>
      <c r="W10" s="82">
        <v>14</v>
      </c>
      <c r="X10" s="80">
        <f>IF(Q10=0,"-",W10/Q10)</f>
        <v>0.29787234042553</v>
      </c>
      <c r="Y10" s="181">
        <v>610500</v>
      </c>
      <c r="Z10" s="182">
        <f>IFERROR(Y10/Q10,"-")</f>
        <v>12989.361702128</v>
      </c>
      <c r="AA10" s="182">
        <f>IFERROR(Y10/W10,"-")</f>
        <v>43607.142857143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0.021276595744681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0.021276595744681</v>
      </c>
      <c r="AY10" s="103">
        <v>1</v>
      </c>
      <c r="AZ10" s="105">
        <f>IFERROR(AY10/AW10,"-")</f>
        <v>1</v>
      </c>
      <c r="BA10" s="106">
        <v>3000</v>
      </c>
      <c r="BB10" s="107">
        <f>IFERROR(BA10/AW10,"-")</f>
        <v>3000</v>
      </c>
      <c r="BC10" s="108">
        <v>1</v>
      </c>
      <c r="BD10" s="108"/>
      <c r="BE10" s="108"/>
      <c r="BF10" s="109">
        <v>9</v>
      </c>
      <c r="BG10" s="110">
        <f>IF(Q10=0,"",IF(BF10=0,"",(BF10/Q10)))</f>
        <v>0.19148936170213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19</v>
      </c>
      <c r="BP10" s="117">
        <f>IF(Q10=0,"",IF(BO10=0,"",(BO10/Q10)))</f>
        <v>0.40425531914894</v>
      </c>
      <c r="BQ10" s="118">
        <v>7</v>
      </c>
      <c r="BR10" s="119">
        <f>IFERROR(BQ10/BO10,"-")</f>
        <v>0.36842105263158</v>
      </c>
      <c r="BS10" s="120">
        <v>201500</v>
      </c>
      <c r="BT10" s="121">
        <f>IFERROR(BS10/BO10,"-")</f>
        <v>10605.263157895</v>
      </c>
      <c r="BU10" s="122">
        <v>5</v>
      </c>
      <c r="BV10" s="122">
        <v>1</v>
      </c>
      <c r="BW10" s="122">
        <v>1</v>
      </c>
      <c r="BX10" s="123">
        <v>14</v>
      </c>
      <c r="BY10" s="124">
        <f>IF(Q10=0,"",IF(BX10=0,"",(BX10/Q10)))</f>
        <v>0.29787234042553</v>
      </c>
      <c r="BZ10" s="125">
        <v>7</v>
      </c>
      <c r="CA10" s="126">
        <f>IFERROR(BZ10/BX10,"-")</f>
        <v>0.5</v>
      </c>
      <c r="CB10" s="127">
        <v>423000</v>
      </c>
      <c r="CC10" s="128">
        <f>IFERROR(CB10/BX10,"-")</f>
        <v>30214.285714286</v>
      </c>
      <c r="CD10" s="129"/>
      <c r="CE10" s="129">
        <v>2</v>
      </c>
      <c r="CF10" s="129">
        <v>5</v>
      </c>
      <c r="CG10" s="130">
        <v>3</v>
      </c>
      <c r="CH10" s="131">
        <f>IF(Q10=0,"",IF(CG10=0,"",(CG10/Q10)))</f>
        <v>0.063829787234043</v>
      </c>
      <c r="CI10" s="132">
        <v>2</v>
      </c>
      <c r="CJ10" s="133">
        <f>IFERROR(CI10/CG10,"-")</f>
        <v>0.66666666666667</v>
      </c>
      <c r="CK10" s="134">
        <v>14000</v>
      </c>
      <c r="CL10" s="135">
        <f>IFERROR(CK10/CG10,"-")</f>
        <v>4666.6666666667</v>
      </c>
      <c r="CM10" s="136">
        <v>1</v>
      </c>
      <c r="CN10" s="136">
        <v>1</v>
      </c>
      <c r="CO10" s="136"/>
      <c r="CP10" s="137">
        <v>14</v>
      </c>
      <c r="CQ10" s="138">
        <v>610500</v>
      </c>
      <c r="CR10" s="138">
        <v>184000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2.1236842105263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63</v>
      </c>
      <c r="J11" s="186" t="s">
        <v>77</v>
      </c>
      <c r="K11" s="176">
        <v>570000</v>
      </c>
      <c r="L11" s="79">
        <v>24</v>
      </c>
      <c r="M11" s="79">
        <v>0</v>
      </c>
      <c r="N11" s="79">
        <v>70</v>
      </c>
      <c r="O11" s="88">
        <v>9</v>
      </c>
      <c r="P11" s="89">
        <v>0</v>
      </c>
      <c r="Q11" s="90">
        <f>O11+P11</f>
        <v>9</v>
      </c>
      <c r="R11" s="80">
        <f>IFERROR(Q11/N11,"-")</f>
        <v>0.12857142857143</v>
      </c>
      <c r="S11" s="79">
        <v>1</v>
      </c>
      <c r="T11" s="79">
        <v>3</v>
      </c>
      <c r="U11" s="80">
        <f>IFERROR(T11/(Q11),"-")</f>
        <v>0.33333333333333</v>
      </c>
      <c r="V11" s="81">
        <f>IFERROR(K11/SUM(Q11:Q16),"-")</f>
        <v>15000</v>
      </c>
      <c r="W11" s="82">
        <v>3</v>
      </c>
      <c r="X11" s="80">
        <f>IF(Q11=0,"-",W11/Q11)</f>
        <v>0.33333333333333</v>
      </c>
      <c r="Y11" s="181">
        <v>190500</v>
      </c>
      <c r="Z11" s="182">
        <f>IFERROR(Y11/Q11,"-")</f>
        <v>21166.666666667</v>
      </c>
      <c r="AA11" s="182">
        <f>IFERROR(Y11/W11,"-")</f>
        <v>63500</v>
      </c>
      <c r="AB11" s="176">
        <f>SUM(Y11:Y16)-SUM(K11:K16)</f>
        <v>640500</v>
      </c>
      <c r="AC11" s="83">
        <f>SUM(Y11:Y16)/SUM(K11:K16)</f>
        <v>2.1236842105263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0.22222222222222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0.55555555555556</v>
      </c>
      <c r="BQ11" s="118">
        <v>3</v>
      </c>
      <c r="BR11" s="119">
        <f>IFERROR(BQ11/BO11,"-")</f>
        <v>0.6</v>
      </c>
      <c r="BS11" s="120">
        <v>20500</v>
      </c>
      <c r="BT11" s="121">
        <f>IFERROR(BS11/BO11,"-")</f>
        <v>4100</v>
      </c>
      <c r="BU11" s="122">
        <v>2</v>
      </c>
      <c r="BV11" s="122"/>
      <c r="BW11" s="122">
        <v>1</v>
      </c>
      <c r="BX11" s="123">
        <v>2</v>
      </c>
      <c r="BY11" s="124">
        <f>IF(Q11=0,"",IF(BX11=0,"",(BX11/Q11)))</f>
        <v>0.22222222222222</v>
      </c>
      <c r="BZ11" s="125">
        <v>1</v>
      </c>
      <c r="CA11" s="126">
        <f>IFERROR(BZ11/BX11,"-")</f>
        <v>0.5</v>
      </c>
      <c r="CB11" s="127">
        <v>170000</v>
      </c>
      <c r="CC11" s="128">
        <f>IFERROR(CB11/BX11,"-")</f>
        <v>85000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190500</v>
      </c>
      <c r="CR11" s="138">
        <v>170000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78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51</v>
      </c>
      <c r="M12" s="79">
        <v>40</v>
      </c>
      <c r="N12" s="79">
        <v>10</v>
      </c>
      <c r="O12" s="88">
        <v>13</v>
      </c>
      <c r="P12" s="89">
        <v>0</v>
      </c>
      <c r="Q12" s="90">
        <f>O12+P12</f>
        <v>13</v>
      </c>
      <c r="R12" s="80">
        <f>IFERROR(Q12/N12,"-")</f>
        <v>1.3</v>
      </c>
      <c r="S12" s="79">
        <v>1</v>
      </c>
      <c r="T12" s="79">
        <v>2</v>
      </c>
      <c r="U12" s="80">
        <f>IFERROR(T12/(Q12),"-")</f>
        <v>0.15384615384615</v>
      </c>
      <c r="V12" s="81"/>
      <c r="W12" s="82">
        <v>1</v>
      </c>
      <c r="X12" s="80">
        <f>IF(Q12=0,"-",W12/Q12)</f>
        <v>0.076923076923077</v>
      </c>
      <c r="Y12" s="181">
        <v>123000</v>
      </c>
      <c r="Z12" s="182">
        <f>IFERROR(Y12/Q12,"-")</f>
        <v>9461.5384615385</v>
      </c>
      <c r="AA12" s="182">
        <f>IFERROR(Y12/W12,"-")</f>
        <v>123000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0.15384615384615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0.46153846153846</v>
      </c>
      <c r="BQ12" s="118">
        <v>1</v>
      </c>
      <c r="BR12" s="119">
        <f>IFERROR(BQ12/BO12,"-")</f>
        <v>0.16666666666667</v>
      </c>
      <c r="BS12" s="120">
        <v>30000</v>
      </c>
      <c r="BT12" s="121">
        <f>IFERROR(BS12/BO12,"-")</f>
        <v>5000</v>
      </c>
      <c r="BU12" s="122">
        <v>1</v>
      </c>
      <c r="BV12" s="122"/>
      <c r="BW12" s="122"/>
      <c r="BX12" s="123">
        <v>5</v>
      </c>
      <c r="BY12" s="124">
        <f>IF(Q12=0,"",IF(BX12=0,"",(BX12/Q12)))</f>
        <v>0.38461538461538</v>
      </c>
      <c r="BZ12" s="125">
        <v>1</v>
      </c>
      <c r="CA12" s="126">
        <f>IFERROR(BZ12/BX12,"-")</f>
        <v>0.2</v>
      </c>
      <c r="CB12" s="127">
        <v>123000</v>
      </c>
      <c r="CC12" s="128">
        <f>IFERROR(CB12/BX12,"-")</f>
        <v>24600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123000</v>
      </c>
      <c r="CR12" s="138">
        <v>123000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79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80</v>
      </c>
      <c r="I13" s="87" t="s">
        <v>81</v>
      </c>
      <c r="J13" s="186" t="s">
        <v>82</v>
      </c>
      <c r="K13" s="176"/>
      <c r="L13" s="79">
        <v>11</v>
      </c>
      <c r="M13" s="79">
        <v>0</v>
      </c>
      <c r="N13" s="79">
        <v>46</v>
      </c>
      <c r="O13" s="88">
        <v>3</v>
      </c>
      <c r="P13" s="89">
        <v>0</v>
      </c>
      <c r="Q13" s="90">
        <f>O13+P13</f>
        <v>3</v>
      </c>
      <c r="R13" s="80">
        <f>IFERROR(Q13/N13,"-")</f>
        <v>0.065217391304348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0.66666666666667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83</v>
      </c>
      <c r="C14" s="184" t="s">
        <v>58</v>
      </c>
      <c r="D14" s="184"/>
      <c r="E14" s="184" t="s">
        <v>59</v>
      </c>
      <c r="F14" s="184" t="s">
        <v>60</v>
      </c>
      <c r="G14" s="184" t="s">
        <v>73</v>
      </c>
      <c r="H14" s="87"/>
      <c r="I14" s="87"/>
      <c r="J14" s="87"/>
      <c r="K14" s="176"/>
      <c r="L14" s="79">
        <v>42</v>
      </c>
      <c r="M14" s="79">
        <v>25</v>
      </c>
      <c r="N14" s="79">
        <v>6</v>
      </c>
      <c r="O14" s="88">
        <v>7</v>
      </c>
      <c r="P14" s="89">
        <v>0</v>
      </c>
      <c r="Q14" s="90">
        <f>O14+P14</f>
        <v>7</v>
      </c>
      <c r="R14" s="80">
        <f>IFERROR(Q14/N14,"-")</f>
        <v>1.1666666666667</v>
      </c>
      <c r="S14" s="79">
        <v>2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0.14285714285714</v>
      </c>
      <c r="Y14" s="181">
        <v>595000</v>
      </c>
      <c r="Z14" s="182">
        <f>IFERROR(Y14/Q14,"-")</f>
        <v>85000</v>
      </c>
      <c r="AA14" s="182">
        <f>IFERROR(Y14/W14,"-")</f>
        <v>595000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2</v>
      </c>
      <c r="AX14" s="104">
        <f>IF(Q14=0,"",IF(AW14=0,"",(AW14/Q14)))</f>
        <v>0.28571428571429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0.14285714285714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0.28571428571429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2</v>
      </c>
      <c r="CH14" s="131">
        <f>IF(Q14=0,"",IF(CG14=0,"",(CG14/Q14)))</f>
        <v>0.28571428571429</v>
      </c>
      <c r="CI14" s="132">
        <v>1</v>
      </c>
      <c r="CJ14" s="133">
        <f>IFERROR(CI14/CG14,"-")</f>
        <v>0.5</v>
      </c>
      <c r="CK14" s="134">
        <v>595000</v>
      </c>
      <c r="CL14" s="135">
        <f>IFERROR(CK14/CG14,"-")</f>
        <v>297500</v>
      </c>
      <c r="CM14" s="136"/>
      <c r="CN14" s="136"/>
      <c r="CO14" s="136">
        <v>1</v>
      </c>
      <c r="CP14" s="137">
        <v>1</v>
      </c>
      <c r="CQ14" s="138">
        <v>595000</v>
      </c>
      <c r="CR14" s="138">
        <v>595000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84</v>
      </c>
      <c r="C15" s="184" t="s">
        <v>58</v>
      </c>
      <c r="D15" s="184"/>
      <c r="E15" s="184" t="s">
        <v>85</v>
      </c>
      <c r="F15" s="184" t="s">
        <v>86</v>
      </c>
      <c r="G15" s="184" t="s">
        <v>61</v>
      </c>
      <c r="H15" s="87" t="s">
        <v>80</v>
      </c>
      <c r="I15" s="87" t="s">
        <v>81</v>
      </c>
      <c r="J15" s="87" t="s">
        <v>87</v>
      </c>
      <c r="K15" s="176"/>
      <c r="L15" s="79">
        <v>7</v>
      </c>
      <c r="M15" s="79">
        <v>0</v>
      </c>
      <c r="N15" s="79">
        <v>14</v>
      </c>
      <c r="O15" s="88">
        <v>2</v>
      </c>
      <c r="P15" s="89">
        <v>0</v>
      </c>
      <c r="Q15" s="90">
        <f>O15+P15</f>
        <v>2</v>
      </c>
      <c r="R15" s="80">
        <f>IFERROR(Q15/N15,"-")</f>
        <v>0.14285714285714</v>
      </c>
      <c r="S15" s="79">
        <v>0</v>
      </c>
      <c r="T15" s="79">
        <v>1</v>
      </c>
      <c r="U15" s="80">
        <f>IFERROR(T15/(Q15),"-")</f>
        <v>0.5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85</v>
      </c>
      <c r="F16" s="184" t="s">
        <v>86</v>
      </c>
      <c r="G16" s="184" t="s">
        <v>73</v>
      </c>
      <c r="H16" s="87"/>
      <c r="I16" s="87"/>
      <c r="J16" s="87"/>
      <c r="K16" s="176"/>
      <c r="L16" s="79">
        <v>20</v>
      </c>
      <c r="M16" s="79">
        <v>15</v>
      </c>
      <c r="N16" s="79">
        <v>5</v>
      </c>
      <c r="O16" s="88">
        <v>4</v>
      </c>
      <c r="P16" s="89">
        <v>0</v>
      </c>
      <c r="Q16" s="90">
        <f>O16+P16</f>
        <v>4</v>
      </c>
      <c r="R16" s="80">
        <f>IFERROR(Q16/N16,"-")</f>
        <v>0.8</v>
      </c>
      <c r="S16" s="79">
        <v>0</v>
      </c>
      <c r="T16" s="79">
        <v>1</v>
      </c>
      <c r="U16" s="80">
        <f>IFERROR(T16/(Q16),"-")</f>
        <v>0.25</v>
      </c>
      <c r="V16" s="81"/>
      <c r="W16" s="82">
        <v>2</v>
      </c>
      <c r="X16" s="80">
        <f>IF(Q16=0,"-",W16/Q16)</f>
        <v>0.5</v>
      </c>
      <c r="Y16" s="181">
        <v>302000</v>
      </c>
      <c r="Z16" s="182">
        <f>IFERROR(Y16/Q16,"-")</f>
        <v>75500</v>
      </c>
      <c r="AA16" s="182">
        <f>IFERROR(Y16/W16,"-")</f>
        <v>151000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0.5</v>
      </c>
      <c r="BZ16" s="125">
        <v>2</v>
      </c>
      <c r="CA16" s="126">
        <f>IFERROR(BZ16/BX16,"-")</f>
        <v>1</v>
      </c>
      <c r="CB16" s="127">
        <v>302000</v>
      </c>
      <c r="CC16" s="128">
        <f>IFERROR(CB16/BX16,"-")</f>
        <v>151000</v>
      </c>
      <c r="CD16" s="129"/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302000</v>
      </c>
      <c r="CR16" s="138">
        <v>248000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2.5660714285714</v>
      </c>
      <c r="B17" s="184" t="s">
        <v>89</v>
      </c>
      <c r="C17" s="184" t="s">
        <v>58</v>
      </c>
      <c r="D17" s="184"/>
      <c r="E17" s="184" t="s">
        <v>90</v>
      </c>
      <c r="F17" s="184" t="s">
        <v>91</v>
      </c>
      <c r="G17" s="184" t="s">
        <v>61</v>
      </c>
      <c r="H17" s="87" t="s">
        <v>92</v>
      </c>
      <c r="I17" s="87" t="s">
        <v>93</v>
      </c>
      <c r="J17" s="87"/>
      <c r="K17" s="176">
        <v>280000</v>
      </c>
      <c r="L17" s="79">
        <v>6</v>
      </c>
      <c r="M17" s="79">
        <v>0</v>
      </c>
      <c r="N17" s="79">
        <v>37</v>
      </c>
      <c r="O17" s="88">
        <v>1</v>
      </c>
      <c r="P17" s="89">
        <v>0</v>
      </c>
      <c r="Q17" s="90">
        <f>O17+P17</f>
        <v>1</v>
      </c>
      <c r="R17" s="80">
        <f>IFERROR(Q17/N17,"-")</f>
        <v>0.027027027027027</v>
      </c>
      <c r="S17" s="79">
        <v>0</v>
      </c>
      <c r="T17" s="79">
        <v>1</v>
      </c>
      <c r="U17" s="80">
        <f>IFERROR(T17/(Q17),"-")</f>
        <v>1</v>
      </c>
      <c r="V17" s="81">
        <f>IFERROR(K17/SUM(Q17:Q21),"-")</f>
        <v>9655.1724137931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SUM(Y17:Y21)-SUM(K17:K21)</f>
        <v>438500</v>
      </c>
      <c r="AC17" s="83">
        <f>SUM(Y17:Y21)/SUM(K17:K21)</f>
        <v>2.5660714285714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94</v>
      </c>
      <c r="C18" s="184" t="s">
        <v>58</v>
      </c>
      <c r="D18" s="184"/>
      <c r="E18" s="184" t="s">
        <v>85</v>
      </c>
      <c r="F18" s="184" t="s">
        <v>86</v>
      </c>
      <c r="G18" s="184" t="s">
        <v>61</v>
      </c>
      <c r="H18" s="87" t="s">
        <v>92</v>
      </c>
      <c r="I18" s="87" t="s">
        <v>93</v>
      </c>
      <c r="J18" s="87"/>
      <c r="K18" s="176"/>
      <c r="L18" s="79">
        <v>18</v>
      </c>
      <c r="M18" s="79">
        <v>0</v>
      </c>
      <c r="N18" s="79">
        <v>45</v>
      </c>
      <c r="O18" s="88">
        <v>6</v>
      </c>
      <c r="P18" s="89">
        <v>0</v>
      </c>
      <c r="Q18" s="90">
        <f>O18+P18</f>
        <v>6</v>
      </c>
      <c r="R18" s="80">
        <f>IFERROR(Q18/N18,"-")</f>
        <v>0.13333333333333</v>
      </c>
      <c r="S18" s="79">
        <v>1</v>
      </c>
      <c r="T18" s="79">
        <v>2</v>
      </c>
      <c r="U18" s="80">
        <f>IFERROR(T18/(Q18),"-")</f>
        <v>0.33333333333333</v>
      </c>
      <c r="V18" s="81"/>
      <c r="W18" s="82">
        <v>2</v>
      </c>
      <c r="X18" s="80">
        <f>IF(Q18=0,"-",W18/Q18)</f>
        <v>0.33333333333333</v>
      </c>
      <c r="Y18" s="181">
        <v>120500</v>
      </c>
      <c r="Z18" s="182">
        <f>IFERROR(Y18/Q18,"-")</f>
        <v>20083.333333333</v>
      </c>
      <c r="AA18" s="182">
        <f>IFERROR(Y18/W18,"-")</f>
        <v>60250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0.5</v>
      </c>
      <c r="BH18" s="109">
        <v>2</v>
      </c>
      <c r="BI18" s="111">
        <f>IFERROR(BH18/BF18,"-")</f>
        <v>0.66666666666667</v>
      </c>
      <c r="BJ18" s="112">
        <v>120500</v>
      </c>
      <c r="BK18" s="113">
        <f>IFERROR(BJ18/BF18,"-")</f>
        <v>40166.666666667</v>
      </c>
      <c r="BL18" s="114"/>
      <c r="BM18" s="114"/>
      <c r="BN18" s="114">
        <v>2</v>
      </c>
      <c r="BO18" s="116">
        <v>1</v>
      </c>
      <c r="BP18" s="117">
        <f>IF(Q18=0,"",IF(BO18=0,"",(BO18/Q18)))</f>
        <v>0.16666666666667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0.33333333333333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120500</v>
      </c>
      <c r="CR18" s="138">
        <v>108000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95</v>
      </c>
      <c r="C19" s="184" t="s">
        <v>58</v>
      </c>
      <c r="D19" s="184"/>
      <c r="E19" s="184" t="s">
        <v>59</v>
      </c>
      <c r="F19" s="184" t="s">
        <v>60</v>
      </c>
      <c r="G19" s="184" t="s">
        <v>61</v>
      </c>
      <c r="H19" s="87" t="s">
        <v>92</v>
      </c>
      <c r="I19" s="87" t="s">
        <v>93</v>
      </c>
      <c r="J19" s="87"/>
      <c r="K19" s="176"/>
      <c r="L19" s="79">
        <v>5</v>
      </c>
      <c r="M19" s="79">
        <v>0</v>
      </c>
      <c r="N19" s="79">
        <v>29</v>
      </c>
      <c r="O19" s="88">
        <v>2</v>
      </c>
      <c r="P19" s="89">
        <v>0</v>
      </c>
      <c r="Q19" s="90">
        <f>O19+P19</f>
        <v>2</v>
      </c>
      <c r="R19" s="80">
        <f>IFERROR(Q19/N19,"-")</f>
        <v>0.068965517241379</v>
      </c>
      <c r="S19" s="79">
        <v>0</v>
      </c>
      <c r="T19" s="79">
        <v>1</v>
      </c>
      <c r="U19" s="80">
        <f>IFERROR(T19/(Q19),"-")</f>
        <v>0.5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96</v>
      </c>
      <c r="C20" s="184" t="s">
        <v>58</v>
      </c>
      <c r="D20" s="184"/>
      <c r="E20" s="184" t="s">
        <v>97</v>
      </c>
      <c r="F20" s="184" t="s">
        <v>98</v>
      </c>
      <c r="G20" s="184" t="s">
        <v>61</v>
      </c>
      <c r="H20" s="87" t="s">
        <v>92</v>
      </c>
      <c r="I20" s="87" t="s">
        <v>93</v>
      </c>
      <c r="J20" s="87"/>
      <c r="K20" s="176"/>
      <c r="L20" s="79">
        <v>5</v>
      </c>
      <c r="M20" s="79">
        <v>0</v>
      </c>
      <c r="N20" s="79">
        <v>17</v>
      </c>
      <c r="O20" s="88">
        <v>5</v>
      </c>
      <c r="P20" s="89">
        <v>0</v>
      </c>
      <c r="Q20" s="90">
        <f>O20+P20</f>
        <v>5</v>
      </c>
      <c r="R20" s="80">
        <f>IFERROR(Q20/N20,"-")</f>
        <v>0.29411764705882</v>
      </c>
      <c r="S20" s="79">
        <v>0</v>
      </c>
      <c r="T20" s="79">
        <v>2</v>
      </c>
      <c r="U20" s="80">
        <f>IFERROR(T20/(Q20),"-")</f>
        <v>0.4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>
        <v>1</v>
      </c>
      <c r="AF20" s="92">
        <f>IF(Q20=0,"",IF(AE20=0,"",(AE20/Q20)))</f>
        <v>0.2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99</v>
      </c>
      <c r="C21" s="184" t="s">
        <v>58</v>
      </c>
      <c r="D21" s="184"/>
      <c r="E21" s="184" t="s">
        <v>72</v>
      </c>
      <c r="F21" s="184" t="s">
        <v>72</v>
      </c>
      <c r="G21" s="184" t="s">
        <v>73</v>
      </c>
      <c r="H21" s="87" t="s">
        <v>74</v>
      </c>
      <c r="I21" s="87"/>
      <c r="J21" s="87"/>
      <c r="K21" s="176"/>
      <c r="L21" s="79">
        <v>224</v>
      </c>
      <c r="M21" s="79">
        <v>66</v>
      </c>
      <c r="N21" s="79">
        <v>18</v>
      </c>
      <c r="O21" s="88">
        <v>15</v>
      </c>
      <c r="P21" s="89">
        <v>0</v>
      </c>
      <c r="Q21" s="90">
        <f>O21+P21</f>
        <v>15</v>
      </c>
      <c r="R21" s="80">
        <f>IFERROR(Q21/N21,"-")</f>
        <v>0.83333333333333</v>
      </c>
      <c r="S21" s="79">
        <v>3</v>
      </c>
      <c r="T21" s="79">
        <v>0</v>
      </c>
      <c r="U21" s="80">
        <f>IFERROR(T21/(Q21),"-")</f>
        <v>0</v>
      </c>
      <c r="V21" s="81"/>
      <c r="W21" s="82">
        <v>2</v>
      </c>
      <c r="X21" s="80">
        <f>IF(Q21=0,"-",W21/Q21)</f>
        <v>0.13333333333333</v>
      </c>
      <c r="Y21" s="181">
        <v>598000</v>
      </c>
      <c r="Z21" s="182">
        <f>IFERROR(Y21/Q21,"-")</f>
        <v>39866.666666667</v>
      </c>
      <c r="AA21" s="182">
        <f>IFERROR(Y21/W21,"-")</f>
        <v>299000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0.066666666666667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0.13333333333333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7</v>
      </c>
      <c r="BP21" s="117">
        <f>IF(Q21=0,"",IF(BO21=0,"",(BO21/Q21)))</f>
        <v>0.46666666666667</v>
      </c>
      <c r="BQ21" s="118">
        <v>1</v>
      </c>
      <c r="BR21" s="119">
        <f>IFERROR(BQ21/BO21,"-")</f>
        <v>0.14285714285714</v>
      </c>
      <c r="BS21" s="120">
        <v>3000</v>
      </c>
      <c r="BT21" s="121">
        <f>IFERROR(BS21/BO21,"-")</f>
        <v>428.57142857143</v>
      </c>
      <c r="BU21" s="122">
        <v>1</v>
      </c>
      <c r="BV21" s="122"/>
      <c r="BW21" s="122"/>
      <c r="BX21" s="123">
        <v>2</v>
      </c>
      <c r="BY21" s="124">
        <f>IF(Q21=0,"",IF(BX21=0,"",(BX21/Q21)))</f>
        <v>0.13333333333333</v>
      </c>
      <c r="BZ21" s="125">
        <v>1</v>
      </c>
      <c r="CA21" s="126">
        <f>IFERROR(BZ21/BX21,"-")</f>
        <v>0.5</v>
      </c>
      <c r="CB21" s="127">
        <v>6000</v>
      </c>
      <c r="CC21" s="128">
        <f>IFERROR(CB21/BX21,"-")</f>
        <v>3000</v>
      </c>
      <c r="CD21" s="129"/>
      <c r="CE21" s="129">
        <v>1</v>
      </c>
      <c r="CF21" s="129"/>
      <c r="CG21" s="130">
        <v>3</v>
      </c>
      <c r="CH21" s="131">
        <f>IF(Q21=0,"",IF(CG21=0,"",(CG21/Q21)))</f>
        <v>0.2</v>
      </c>
      <c r="CI21" s="132">
        <v>1</v>
      </c>
      <c r="CJ21" s="133">
        <f>IFERROR(CI21/CG21,"-")</f>
        <v>0.33333333333333</v>
      </c>
      <c r="CK21" s="134">
        <v>595000</v>
      </c>
      <c r="CL21" s="135">
        <f>IFERROR(CK21/CG21,"-")</f>
        <v>198333.33333333</v>
      </c>
      <c r="CM21" s="136"/>
      <c r="CN21" s="136"/>
      <c r="CO21" s="136">
        <v>1</v>
      </c>
      <c r="CP21" s="137">
        <v>2</v>
      </c>
      <c r="CQ21" s="138">
        <v>598000</v>
      </c>
      <c r="CR21" s="138">
        <v>595000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0.92045454545455</v>
      </c>
      <c r="B22" s="184" t="s">
        <v>100</v>
      </c>
      <c r="C22" s="184" t="s">
        <v>58</v>
      </c>
      <c r="D22" s="184"/>
      <c r="E22" s="184" t="s">
        <v>90</v>
      </c>
      <c r="F22" s="184" t="s">
        <v>91</v>
      </c>
      <c r="G22" s="184" t="s">
        <v>61</v>
      </c>
      <c r="H22" s="87" t="s">
        <v>101</v>
      </c>
      <c r="I22" s="87" t="s">
        <v>81</v>
      </c>
      <c r="J22" s="87"/>
      <c r="K22" s="176">
        <v>220000</v>
      </c>
      <c r="L22" s="79">
        <v>11</v>
      </c>
      <c r="M22" s="79">
        <v>0</v>
      </c>
      <c r="N22" s="79">
        <v>32</v>
      </c>
      <c r="O22" s="88">
        <v>3</v>
      </c>
      <c r="P22" s="89">
        <v>0</v>
      </c>
      <c r="Q22" s="90">
        <f>O22+P22</f>
        <v>3</v>
      </c>
      <c r="R22" s="80">
        <f>IFERROR(Q22/N22,"-")</f>
        <v>0.09375</v>
      </c>
      <c r="S22" s="79">
        <v>0</v>
      </c>
      <c r="T22" s="79">
        <v>0</v>
      </c>
      <c r="U22" s="80">
        <f>IFERROR(T22/(Q22),"-")</f>
        <v>0</v>
      </c>
      <c r="V22" s="81">
        <f>IFERROR(K22/SUM(Q22:Q27),"-")</f>
        <v>7586.2068965517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SUM(Y22:Y27)-SUM(K22:K27)</f>
        <v>-17500</v>
      </c>
      <c r="AC22" s="83">
        <f>SUM(Y22:Y27)/SUM(K22:K27)</f>
        <v>0.92045454545455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0.33333333333333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2</v>
      </c>
      <c r="BY22" s="124">
        <f>IF(Q22=0,"",IF(BX22=0,"",(BX22/Q22)))</f>
        <v>0.66666666666667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102</v>
      </c>
      <c r="C23" s="184" t="s">
        <v>58</v>
      </c>
      <c r="D23" s="184"/>
      <c r="E23" s="184" t="s">
        <v>85</v>
      </c>
      <c r="F23" s="184" t="s">
        <v>86</v>
      </c>
      <c r="G23" s="184" t="s">
        <v>103</v>
      </c>
      <c r="H23" s="87" t="s">
        <v>101</v>
      </c>
      <c r="I23" s="87" t="s">
        <v>81</v>
      </c>
      <c r="J23" s="87"/>
      <c r="K23" s="176"/>
      <c r="L23" s="79">
        <v>4</v>
      </c>
      <c r="M23" s="79">
        <v>0</v>
      </c>
      <c r="N23" s="79">
        <v>25</v>
      </c>
      <c r="O23" s="88">
        <v>2</v>
      </c>
      <c r="P23" s="89">
        <v>0</v>
      </c>
      <c r="Q23" s="90">
        <f>O23+P23</f>
        <v>2</v>
      </c>
      <c r="R23" s="80">
        <f>IFERROR(Q23/N23,"-")</f>
        <v>0.08</v>
      </c>
      <c r="S23" s="79">
        <v>0</v>
      </c>
      <c r="T23" s="79">
        <v>2</v>
      </c>
      <c r="U23" s="80">
        <f>IFERROR(T23/(Q23),"-")</f>
        <v>1</v>
      </c>
      <c r="V23" s="81"/>
      <c r="W23" s="82">
        <v>1</v>
      </c>
      <c r="X23" s="80">
        <f>IF(Q23=0,"-",W23/Q23)</f>
        <v>0.5</v>
      </c>
      <c r="Y23" s="181">
        <v>13000</v>
      </c>
      <c r="Z23" s="182">
        <f>IFERROR(Y23/Q23,"-")</f>
        <v>6500</v>
      </c>
      <c r="AA23" s="182">
        <f>IFERROR(Y23/W23,"-")</f>
        <v>13000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1</v>
      </c>
      <c r="BH23" s="109">
        <v>1</v>
      </c>
      <c r="BI23" s="111">
        <f>IFERROR(BH23/BF23,"-")</f>
        <v>0.5</v>
      </c>
      <c r="BJ23" s="112">
        <v>13000</v>
      </c>
      <c r="BK23" s="113">
        <f>IFERROR(BJ23/BF23,"-")</f>
        <v>6500</v>
      </c>
      <c r="BL23" s="114"/>
      <c r="BM23" s="114">
        <v>1</v>
      </c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13000</v>
      </c>
      <c r="CR23" s="138">
        <v>13000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104</v>
      </c>
      <c r="C24" s="184" t="s">
        <v>58</v>
      </c>
      <c r="D24" s="184"/>
      <c r="E24" s="184" t="s">
        <v>59</v>
      </c>
      <c r="F24" s="184" t="s">
        <v>60</v>
      </c>
      <c r="G24" s="184" t="s">
        <v>105</v>
      </c>
      <c r="H24" s="87" t="s">
        <v>101</v>
      </c>
      <c r="I24" s="87" t="s">
        <v>81</v>
      </c>
      <c r="J24" s="87"/>
      <c r="K24" s="176"/>
      <c r="L24" s="79">
        <v>17</v>
      </c>
      <c r="M24" s="79">
        <v>0</v>
      </c>
      <c r="N24" s="79">
        <v>43</v>
      </c>
      <c r="O24" s="88">
        <v>8</v>
      </c>
      <c r="P24" s="89">
        <v>0</v>
      </c>
      <c r="Q24" s="90">
        <f>O24+P24</f>
        <v>8</v>
      </c>
      <c r="R24" s="80">
        <f>IFERROR(Q24/N24,"-")</f>
        <v>0.18604651162791</v>
      </c>
      <c r="S24" s="79">
        <v>1</v>
      </c>
      <c r="T24" s="79">
        <v>4</v>
      </c>
      <c r="U24" s="80">
        <f>IFERROR(T24/(Q24),"-")</f>
        <v>0.5</v>
      </c>
      <c r="V24" s="81"/>
      <c r="W24" s="82">
        <v>2</v>
      </c>
      <c r="X24" s="80">
        <f>IF(Q24=0,"-",W24/Q24)</f>
        <v>0.25</v>
      </c>
      <c r="Y24" s="181">
        <v>70000</v>
      </c>
      <c r="Z24" s="182">
        <f>IFERROR(Y24/Q24,"-")</f>
        <v>8750</v>
      </c>
      <c r="AA24" s="182">
        <f>IFERROR(Y24/W24,"-")</f>
        <v>35000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0.125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6</v>
      </c>
      <c r="BP24" s="117">
        <f>IF(Q24=0,"",IF(BO24=0,"",(BO24/Q24)))</f>
        <v>0.75</v>
      </c>
      <c r="BQ24" s="118">
        <v>1</v>
      </c>
      <c r="BR24" s="119">
        <f>IFERROR(BQ24/BO24,"-")</f>
        <v>0.16666666666667</v>
      </c>
      <c r="BS24" s="120">
        <v>65000</v>
      </c>
      <c r="BT24" s="121">
        <f>IFERROR(BS24/BO24,"-")</f>
        <v>10833.333333333</v>
      </c>
      <c r="BU24" s="122"/>
      <c r="BV24" s="122"/>
      <c r="BW24" s="122">
        <v>1</v>
      </c>
      <c r="BX24" s="123">
        <v>1</v>
      </c>
      <c r="BY24" s="124">
        <f>IF(Q24=0,"",IF(BX24=0,"",(BX24/Q24)))</f>
        <v>0.125</v>
      </c>
      <c r="BZ24" s="125">
        <v>1</v>
      </c>
      <c r="CA24" s="126">
        <f>IFERROR(BZ24/BX24,"-")</f>
        <v>1</v>
      </c>
      <c r="CB24" s="127">
        <v>5000</v>
      </c>
      <c r="CC24" s="128">
        <f>IFERROR(CB24/BX24,"-")</f>
        <v>5000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70000</v>
      </c>
      <c r="CR24" s="138">
        <v>65000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106</v>
      </c>
      <c r="C25" s="184" t="s">
        <v>58</v>
      </c>
      <c r="D25" s="184"/>
      <c r="E25" s="184" t="s">
        <v>97</v>
      </c>
      <c r="F25" s="184" t="s">
        <v>98</v>
      </c>
      <c r="G25" s="184" t="s">
        <v>103</v>
      </c>
      <c r="H25" s="87" t="s">
        <v>101</v>
      </c>
      <c r="I25" s="87" t="s">
        <v>81</v>
      </c>
      <c r="J25" s="87"/>
      <c r="K25" s="176"/>
      <c r="L25" s="79">
        <v>8</v>
      </c>
      <c r="M25" s="79">
        <v>0</v>
      </c>
      <c r="N25" s="79">
        <v>13</v>
      </c>
      <c r="O25" s="88">
        <v>1</v>
      </c>
      <c r="P25" s="89">
        <v>0</v>
      </c>
      <c r="Q25" s="90">
        <f>O25+P25</f>
        <v>1</v>
      </c>
      <c r="R25" s="80">
        <f>IFERROR(Q25/N25,"-")</f>
        <v>0.076923076923077</v>
      </c>
      <c r="S25" s="79">
        <v>0</v>
      </c>
      <c r="T25" s="79">
        <v>1</v>
      </c>
      <c r="U25" s="80">
        <f>IFERROR(T25/(Q25),"-")</f>
        <v>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107</v>
      </c>
      <c r="C26" s="184" t="s">
        <v>58</v>
      </c>
      <c r="D26" s="184"/>
      <c r="E26" s="184" t="s">
        <v>108</v>
      </c>
      <c r="F26" s="184" t="s">
        <v>109</v>
      </c>
      <c r="G26" s="184" t="s">
        <v>105</v>
      </c>
      <c r="H26" s="87" t="s">
        <v>101</v>
      </c>
      <c r="I26" s="87" t="s">
        <v>81</v>
      </c>
      <c r="J26" s="87"/>
      <c r="K26" s="176"/>
      <c r="L26" s="79">
        <v>12</v>
      </c>
      <c r="M26" s="79">
        <v>0</v>
      </c>
      <c r="N26" s="79">
        <v>34</v>
      </c>
      <c r="O26" s="88">
        <v>6</v>
      </c>
      <c r="P26" s="89">
        <v>0</v>
      </c>
      <c r="Q26" s="90">
        <f>O26+P26</f>
        <v>6</v>
      </c>
      <c r="R26" s="80">
        <f>IFERROR(Q26/N26,"-")</f>
        <v>0.17647058823529</v>
      </c>
      <c r="S26" s="79">
        <v>0</v>
      </c>
      <c r="T26" s="79">
        <v>1</v>
      </c>
      <c r="U26" s="80">
        <f>IFERROR(T26/(Q26),"-")</f>
        <v>0.16666666666667</v>
      </c>
      <c r="V26" s="81"/>
      <c r="W26" s="82">
        <v>1</v>
      </c>
      <c r="X26" s="80">
        <f>IF(Q26=0,"-",W26/Q26)</f>
        <v>0.16666666666667</v>
      </c>
      <c r="Y26" s="181">
        <v>15000</v>
      </c>
      <c r="Z26" s="182">
        <f>IFERROR(Y26/Q26,"-")</f>
        <v>2500</v>
      </c>
      <c r="AA26" s="182">
        <f>IFERROR(Y26/W26,"-")</f>
        <v>15000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0.16666666666667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3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0.16666666666667</v>
      </c>
      <c r="BQ26" s="118">
        <v>1</v>
      </c>
      <c r="BR26" s="119">
        <f>IFERROR(BQ26/BO26,"-")</f>
        <v>1</v>
      </c>
      <c r="BS26" s="120">
        <v>3000</v>
      </c>
      <c r="BT26" s="121">
        <f>IFERROR(BS26/BO26,"-")</f>
        <v>3000</v>
      </c>
      <c r="BU26" s="122">
        <v>1</v>
      </c>
      <c r="BV26" s="122"/>
      <c r="BW26" s="122"/>
      <c r="BX26" s="123">
        <v>1</v>
      </c>
      <c r="BY26" s="124">
        <f>IF(Q26=0,"",IF(BX26=0,"",(BX26/Q26)))</f>
        <v>0.16666666666667</v>
      </c>
      <c r="BZ26" s="125">
        <v>1</v>
      </c>
      <c r="CA26" s="126">
        <f>IFERROR(BZ26/BX26,"-")</f>
        <v>1</v>
      </c>
      <c r="CB26" s="127">
        <v>12000</v>
      </c>
      <c r="CC26" s="128">
        <f>IFERROR(CB26/BX26,"-")</f>
        <v>12000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15000</v>
      </c>
      <c r="CR26" s="138">
        <v>12000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110</v>
      </c>
      <c r="C27" s="184" t="s">
        <v>58</v>
      </c>
      <c r="D27" s="184"/>
      <c r="E27" s="184" t="s">
        <v>72</v>
      </c>
      <c r="F27" s="184" t="s">
        <v>72</v>
      </c>
      <c r="G27" s="184" t="s">
        <v>73</v>
      </c>
      <c r="H27" s="87" t="s">
        <v>74</v>
      </c>
      <c r="I27" s="87"/>
      <c r="J27" s="87"/>
      <c r="K27" s="176"/>
      <c r="L27" s="79">
        <v>88</v>
      </c>
      <c r="M27" s="79">
        <v>38</v>
      </c>
      <c r="N27" s="79">
        <v>24</v>
      </c>
      <c r="O27" s="88">
        <v>9</v>
      </c>
      <c r="P27" s="89">
        <v>0</v>
      </c>
      <c r="Q27" s="90">
        <f>O27+P27</f>
        <v>9</v>
      </c>
      <c r="R27" s="80">
        <f>IFERROR(Q27/N27,"-")</f>
        <v>0.375</v>
      </c>
      <c r="S27" s="79">
        <v>0</v>
      </c>
      <c r="T27" s="79">
        <v>2</v>
      </c>
      <c r="U27" s="80">
        <f>IFERROR(T27/(Q27),"-")</f>
        <v>0.22222222222222</v>
      </c>
      <c r="V27" s="81"/>
      <c r="W27" s="82">
        <v>5</v>
      </c>
      <c r="X27" s="80">
        <f>IF(Q27=0,"-",W27/Q27)</f>
        <v>0.55555555555556</v>
      </c>
      <c r="Y27" s="181">
        <v>104500</v>
      </c>
      <c r="Z27" s="182">
        <f>IFERROR(Y27/Q27,"-")</f>
        <v>11611.111111111</v>
      </c>
      <c r="AA27" s="182">
        <f>IFERROR(Y27/W27,"-")</f>
        <v>20900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0.11111111111111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0.33333333333333</v>
      </c>
      <c r="BQ27" s="118">
        <v>1</v>
      </c>
      <c r="BR27" s="119">
        <f>IFERROR(BQ27/BO27,"-")</f>
        <v>0.33333333333333</v>
      </c>
      <c r="BS27" s="120">
        <v>500</v>
      </c>
      <c r="BT27" s="121">
        <f>IFERROR(BS27/BO27,"-")</f>
        <v>166.66666666667</v>
      </c>
      <c r="BU27" s="122">
        <v>1</v>
      </c>
      <c r="BV27" s="122"/>
      <c r="BW27" s="122"/>
      <c r="BX27" s="123">
        <v>4</v>
      </c>
      <c r="BY27" s="124">
        <f>IF(Q27=0,"",IF(BX27=0,"",(BX27/Q27)))</f>
        <v>0.44444444444444</v>
      </c>
      <c r="BZ27" s="125">
        <v>3</v>
      </c>
      <c r="CA27" s="126">
        <f>IFERROR(BZ27/BX27,"-")</f>
        <v>0.75</v>
      </c>
      <c r="CB27" s="127">
        <v>66000</v>
      </c>
      <c r="CC27" s="128">
        <f>IFERROR(CB27/BX27,"-")</f>
        <v>16500</v>
      </c>
      <c r="CD27" s="129">
        <v>1</v>
      </c>
      <c r="CE27" s="129">
        <v>1</v>
      </c>
      <c r="CF27" s="129">
        <v>1</v>
      </c>
      <c r="CG27" s="130">
        <v>1</v>
      </c>
      <c r="CH27" s="131">
        <f>IF(Q27=0,"",IF(CG27=0,"",(CG27/Q27)))</f>
        <v>0.11111111111111</v>
      </c>
      <c r="CI27" s="132">
        <v>1</v>
      </c>
      <c r="CJ27" s="133">
        <f>IFERROR(CI27/CG27,"-")</f>
        <v>1</v>
      </c>
      <c r="CK27" s="134">
        <v>38000</v>
      </c>
      <c r="CL27" s="135">
        <f>IFERROR(CK27/CG27,"-")</f>
        <v>38000</v>
      </c>
      <c r="CM27" s="136"/>
      <c r="CN27" s="136"/>
      <c r="CO27" s="136">
        <v>1</v>
      </c>
      <c r="CP27" s="137">
        <v>5</v>
      </c>
      <c r="CQ27" s="138">
        <v>104500</v>
      </c>
      <c r="CR27" s="138">
        <v>53000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0.84333333333333</v>
      </c>
      <c r="B28" s="184" t="s">
        <v>111</v>
      </c>
      <c r="C28" s="184" t="s">
        <v>58</v>
      </c>
      <c r="D28" s="184"/>
      <c r="E28" s="184" t="s">
        <v>112</v>
      </c>
      <c r="F28" s="184" t="s">
        <v>113</v>
      </c>
      <c r="G28" s="184" t="s">
        <v>61</v>
      </c>
      <c r="H28" s="87" t="s">
        <v>114</v>
      </c>
      <c r="I28" s="87" t="s">
        <v>115</v>
      </c>
      <c r="J28" s="87" t="s">
        <v>116</v>
      </c>
      <c r="K28" s="176">
        <v>300000</v>
      </c>
      <c r="L28" s="79">
        <v>16</v>
      </c>
      <c r="M28" s="79">
        <v>0</v>
      </c>
      <c r="N28" s="79">
        <v>89</v>
      </c>
      <c r="O28" s="88">
        <v>4</v>
      </c>
      <c r="P28" s="89">
        <v>0</v>
      </c>
      <c r="Q28" s="90">
        <f>O28+P28</f>
        <v>4</v>
      </c>
      <c r="R28" s="80">
        <f>IFERROR(Q28/N28,"-")</f>
        <v>0.044943820224719</v>
      </c>
      <c r="S28" s="79">
        <v>0</v>
      </c>
      <c r="T28" s="79">
        <v>2</v>
      </c>
      <c r="U28" s="80">
        <f>IFERROR(T28/(Q28),"-")</f>
        <v>0.5</v>
      </c>
      <c r="V28" s="81">
        <f>IFERROR(K28/SUM(Q28:Q32),"-")</f>
        <v>7894.7368421053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SUM(Y28:Y32)-SUM(K28:K32)</f>
        <v>-47000</v>
      </c>
      <c r="AC28" s="83">
        <f>SUM(Y28:Y32)/SUM(K28:K32)</f>
        <v>0.84333333333333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0.5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117</v>
      </c>
      <c r="C29" s="184" t="s">
        <v>58</v>
      </c>
      <c r="D29" s="184"/>
      <c r="E29" s="184" t="s">
        <v>118</v>
      </c>
      <c r="F29" s="184" t="s">
        <v>119</v>
      </c>
      <c r="G29" s="184" t="s">
        <v>61</v>
      </c>
      <c r="H29" s="87"/>
      <c r="I29" s="87" t="s">
        <v>115</v>
      </c>
      <c r="J29" s="87"/>
      <c r="K29" s="176"/>
      <c r="L29" s="79">
        <v>19</v>
      </c>
      <c r="M29" s="79">
        <v>0</v>
      </c>
      <c r="N29" s="79">
        <v>66</v>
      </c>
      <c r="O29" s="88">
        <v>3</v>
      </c>
      <c r="P29" s="89">
        <v>0</v>
      </c>
      <c r="Q29" s="90">
        <f>O29+P29</f>
        <v>3</v>
      </c>
      <c r="R29" s="80">
        <f>IFERROR(Q29/N29,"-")</f>
        <v>0.045454545454545</v>
      </c>
      <c r="S29" s="79">
        <v>0</v>
      </c>
      <c r="T29" s="79">
        <v>2</v>
      </c>
      <c r="U29" s="80">
        <f>IFERROR(T29/(Q29),"-")</f>
        <v>0.66666666666667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2</v>
      </c>
      <c r="BP29" s="117">
        <f>IF(Q29=0,"",IF(BO29=0,"",(BO29/Q29)))</f>
        <v>0.66666666666667</v>
      </c>
      <c r="BQ29" s="118">
        <v>1</v>
      </c>
      <c r="BR29" s="119">
        <f>IFERROR(BQ29/BO29,"-")</f>
        <v>0.5</v>
      </c>
      <c r="BS29" s="120">
        <v>3000</v>
      </c>
      <c r="BT29" s="121">
        <f>IFERROR(BS29/BO29,"-")</f>
        <v>1500</v>
      </c>
      <c r="BU29" s="122">
        <v>1</v>
      </c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>
        <v>3000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120</v>
      </c>
      <c r="C30" s="184" t="s">
        <v>58</v>
      </c>
      <c r="D30" s="184"/>
      <c r="E30" s="184" t="s">
        <v>121</v>
      </c>
      <c r="F30" s="184" t="s">
        <v>122</v>
      </c>
      <c r="G30" s="184" t="s">
        <v>61</v>
      </c>
      <c r="H30" s="87"/>
      <c r="I30" s="87" t="s">
        <v>115</v>
      </c>
      <c r="J30" s="87"/>
      <c r="K30" s="176"/>
      <c r="L30" s="79">
        <v>30</v>
      </c>
      <c r="M30" s="79">
        <v>0</v>
      </c>
      <c r="N30" s="79">
        <v>132</v>
      </c>
      <c r="O30" s="88">
        <v>1</v>
      </c>
      <c r="P30" s="89">
        <v>0</v>
      </c>
      <c r="Q30" s="90">
        <f>O30+P30</f>
        <v>1</v>
      </c>
      <c r="R30" s="80">
        <f>IFERROR(Q30/N30,"-")</f>
        <v>0.0075757575757576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1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123</v>
      </c>
      <c r="C31" s="184" t="s">
        <v>58</v>
      </c>
      <c r="D31" s="184"/>
      <c r="E31" s="184" t="s">
        <v>124</v>
      </c>
      <c r="F31" s="184" t="s">
        <v>125</v>
      </c>
      <c r="G31" s="184" t="s">
        <v>61</v>
      </c>
      <c r="H31" s="87"/>
      <c r="I31" s="87" t="s">
        <v>115</v>
      </c>
      <c r="J31" s="87"/>
      <c r="K31" s="176"/>
      <c r="L31" s="79">
        <v>19</v>
      </c>
      <c r="M31" s="79">
        <v>0</v>
      </c>
      <c r="N31" s="79">
        <v>91</v>
      </c>
      <c r="O31" s="88">
        <v>7</v>
      </c>
      <c r="P31" s="89">
        <v>0</v>
      </c>
      <c r="Q31" s="90">
        <f>O31+P31</f>
        <v>7</v>
      </c>
      <c r="R31" s="80">
        <f>IFERROR(Q31/N31,"-")</f>
        <v>0.076923076923077</v>
      </c>
      <c r="S31" s="79">
        <v>0</v>
      </c>
      <c r="T31" s="79">
        <v>6</v>
      </c>
      <c r="U31" s="80">
        <f>IFERROR(T31/(Q31),"-")</f>
        <v>0.85714285714286</v>
      </c>
      <c r="V31" s="81"/>
      <c r="W31" s="82">
        <v>3</v>
      </c>
      <c r="X31" s="80">
        <f>IF(Q31=0,"-",W31/Q31)</f>
        <v>0.42857142857143</v>
      </c>
      <c r="Y31" s="181">
        <v>30000</v>
      </c>
      <c r="Z31" s="182">
        <f>IFERROR(Y31/Q31,"-")</f>
        <v>4285.7142857143</v>
      </c>
      <c r="AA31" s="182">
        <f>IFERROR(Y31/W31,"-")</f>
        <v>10000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0.14285714285714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0.28571428571429</v>
      </c>
      <c r="BH31" s="109">
        <v>1</v>
      </c>
      <c r="BI31" s="111">
        <f>IFERROR(BH31/BF31,"-")</f>
        <v>0.5</v>
      </c>
      <c r="BJ31" s="112">
        <v>9000</v>
      </c>
      <c r="BK31" s="113">
        <f>IFERROR(BJ31/BF31,"-")</f>
        <v>4500</v>
      </c>
      <c r="BL31" s="114"/>
      <c r="BM31" s="114"/>
      <c r="BN31" s="114">
        <v>1</v>
      </c>
      <c r="BO31" s="116">
        <v>3</v>
      </c>
      <c r="BP31" s="117">
        <f>IF(Q31=0,"",IF(BO31=0,"",(BO31/Q31)))</f>
        <v>0.42857142857143</v>
      </c>
      <c r="BQ31" s="118">
        <v>1</v>
      </c>
      <c r="BR31" s="119">
        <f>IFERROR(BQ31/BO31,"-")</f>
        <v>0.33333333333333</v>
      </c>
      <c r="BS31" s="120">
        <v>18000</v>
      </c>
      <c r="BT31" s="121">
        <f>IFERROR(BS31/BO31,"-")</f>
        <v>6000</v>
      </c>
      <c r="BU31" s="122"/>
      <c r="BV31" s="122"/>
      <c r="BW31" s="122">
        <v>1</v>
      </c>
      <c r="BX31" s="123">
        <v>1</v>
      </c>
      <c r="BY31" s="124">
        <f>IF(Q31=0,"",IF(BX31=0,"",(BX31/Q31)))</f>
        <v>0.14285714285714</v>
      </c>
      <c r="BZ31" s="125">
        <v>1</v>
      </c>
      <c r="CA31" s="126">
        <f>IFERROR(BZ31/BX31,"-")</f>
        <v>1</v>
      </c>
      <c r="CB31" s="127">
        <v>3000</v>
      </c>
      <c r="CC31" s="128">
        <f>IFERROR(CB31/BX31,"-")</f>
        <v>3000</v>
      </c>
      <c r="CD31" s="129">
        <v>1</v>
      </c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3</v>
      </c>
      <c r="CQ31" s="138">
        <v>30000</v>
      </c>
      <c r="CR31" s="138">
        <v>18000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126</v>
      </c>
      <c r="C32" s="184" t="s">
        <v>58</v>
      </c>
      <c r="D32" s="184"/>
      <c r="E32" s="184" t="s">
        <v>72</v>
      </c>
      <c r="F32" s="184" t="s">
        <v>72</v>
      </c>
      <c r="G32" s="184" t="s">
        <v>73</v>
      </c>
      <c r="H32" s="87"/>
      <c r="I32" s="87"/>
      <c r="J32" s="87"/>
      <c r="K32" s="176"/>
      <c r="L32" s="79">
        <v>372</v>
      </c>
      <c r="M32" s="79">
        <v>105</v>
      </c>
      <c r="N32" s="79">
        <v>46</v>
      </c>
      <c r="O32" s="88">
        <v>23</v>
      </c>
      <c r="P32" s="89">
        <v>0</v>
      </c>
      <c r="Q32" s="90">
        <f>O32+P32</f>
        <v>23</v>
      </c>
      <c r="R32" s="80">
        <f>IFERROR(Q32/N32,"-")</f>
        <v>0.5</v>
      </c>
      <c r="S32" s="79">
        <v>2</v>
      </c>
      <c r="T32" s="79">
        <v>2</v>
      </c>
      <c r="U32" s="80">
        <f>IFERROR(T32/(Q32),"-")</f>
        <v>0.08695652173913</v>
      </c>
      <c r="V32" s="81"/>
      <c r="W32" s="82">
        <v>2</v>
      </c>
      <c r="X32" s="80">
        <f>IF(Q32=0,"-",W32/Q32)</f>
        <v>0.08695652173913</v>
      </c>
      <c r="Y32" s="181">
        <v>223000</v>
      </c>
      <c r="Z32" s="182">
        <f>IFERROR(Y32/Q32,"-")</f>
        <v>9695.652173913</v>
      </c>
      <c r="AA32" s="182">
        <f>IFERROR(Y32/W32,"-")</f>
        <v>111500</v>
      </c>
      <c r="AB32" s="176"/>
      <c r="AC32" s="83"/>
      <c r="AD32" s="77"/>
      <c r="AE32" s="91">
        <v>4</v>
      </c>
      <c r="AF32" s="92">
        <f>IF(Q32=0,"",IF(AE32=0,"",(AE32/Q32)))</f>
        <v>0.17391304347826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>
        <v>1</v>
      </c>
      <c r="AO32" s="98">
        <f>IF(Q32=0,"",IF(AN32=0,"",(AN32/Q32)))</f>
        <v>0.043478260869565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>
        <v>1</v>
      </c>
      <c r="AX32" s="104">
        <f>IF(Q32=0,"",IF(AW32=0,"",(AW32/Q32)))</f>
        <v>0.043478260869565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>
        <v>2</v>
      </c>
      <c r="BG32" s="110">
        <f>IF(Q32=0,"",IF(BF32=0,"",(BF32/Q32)))</f>
        <v>0.08695652173913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5</v>
      </c>
      <c r="BP32" s="117">
        <f>IF(Q32=0,"",IF(BO32=0,"",(BO32/Q32)))</f>
        <v>0.21739130434783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8</v>
      </c>
      <c r="BY32" s="124">
        <f>IF(Q32=0,"",IF(BX32=0,"",(BX32/Q32)))</f>
        <v>0.34782608695652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>
        <v>2</v>
      </c>
      <c r="CH32" s="131">
        <f>IF(Q32=0,"",IF(CG32=0,"",(CG32/Q32)))</f>
        <v>0.08695652173913</v>
      </c>
      <c r="CI32" s="132">
        <v>2</v>
      </c>
      <c r="CJ32" s="133">
        <f>IFERROR(CI32/CG32,"-")</f>
        <v>1</v>
      </c>
      <c r="CK32" s="134">
        <v>223000</v>
      </c>
      <c r="CL32" s="135">
        <f>IFERROR(CK32/CG32,"-")</f>
        <v>111500</v>
      </c>
      <c r="CM32" s="136"/>
      <c r="CN32" s="136"/>
      <c r="CO32" s="136">
        <v>2</v>
      </c>
      <c r="CP32" s="137">
        <v>2</v>
      </c>
      <c r="CQ32" s="138">
        <v>223000</v>
      </c>
      <c r="CR32" s="138">
        <v>153000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1.792</v>
      </c>
      <c r="B33" s="184" t="s">
        <v>127</v>
      </c>
      <c r="C33" s="184" t="s">
        <v>58</v>
      </c>
      <c r="D33" s="184"/>
      <c r="E33" s="184" t="s">
        <v>112</v>
      </c>
      <c r="F33" s="184" t="s">
        <v>113</v>
      </c>
      <c r="G33" s="184" t="s">
        <v>61</v>
      </c>
      <c r="H33" s="87" t="s">
        <v>128</v>
      </c>
      <c r="I33" s="87" t="s">
        <v>129</v>
      </c>
      <c r="J33" s="87" t="s">
        <v>130</v>
      </c>
      <c r="K33" s="176">
        <v>125000</v>
      </c>
      <c r="L33" s="79">
        <v>7</v>
      </c>
      <c r="M33" s="79">
        <v>0</v>
      </c>
      <c r="N33" s="79">
        <v>45</v>
      </c>
      <c r="O33" s="88">
        <v>3</v>
      </c>
      <c r="P33" s="89">
        <v>0</v>
      </c>
      <c r="Q33" s="90">
        <f>O33+P33</f>
        <v>3</v>
      </c>
      <c r="R33" s="80">
        <f>IFERROR(Q33/N33,"-")</f>
        <v>0.066666666666667</v>
      </c>
      <c r="S33" s="79">
        <v>0</v>
      </c>
      <c r="T33" s="79">
        <v>0</v>
      </c>
      <c r="U33" s="80">
        <f>IFERROR(T33/(Q33),"-")</f>
        <v>0</v>
      </c>
      <c r="V33" s="81">
        <f>IFERROR(K33/SUM(Q33:Q36),"-")</f>
        <v>5681.8181818182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SUM(Y33:Y36)-SUM(K33:K36)</f>
        <v>99000</v>
      </c>
      <c r="AC33" s="83">
        <f>SUM(Y33:Y36)/SUM(K33:K36)</f>
        <v>1.792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0.66666666666667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118</v>
      </c>
      <c r="F34" s="184" t="s">
        <v>119</v>
      </c>
      <c r="G34" s="184" t="s">
        <v>61</v>
      </c>
      <c r="H34" s="87"/>
      <c r="I34" s="87" t="s">
        <v>129</v>
      </c>
      <c r="J34" s="87" t="s">
        <v>132</v>
      </c>
      <c r="K34" s="176"/>
      <c r="L34" s="79">
        <v>11</v>
      </c>
      <c r="M34" s="79">
        <v>0</v>
      </c>
      <c r="N34" s="79">
        <v>35</v>
      </c>
      <c r="O34" s="88">
        <v>2</v>
      </c>
      <c r="P34" s="89">
        <v>0</v>
      </c>
      <c r="Q34" s="90">
        <f>O34+P34</f>
        <v>2</v>
      </c>
      <c r="R34" s="80">
        <f>IFERROR(Q34/N34,"-")</f>
        <v>0.057142857142857</v>
      </c>
      <c r="S34" s="79">
        <v>0</v>
      </c>
      <c r="T34" s="79">
        <v>1</v>
      </c>
      <c r="U34" s="80">
        <f>IFERROR(T34/(Q34),"-")</f>
        <v>0.5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0.5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121</v>
      </c>
      <c r="F35" s="184" t="s">
        <v>122</v>
      </c>
      <c r="G35" s="184" t="s">
        <v>61</v>
      </c>
      <c r="H35" s="87"/>
      <c r="I35" s="87" t="s">
        <v>129</v>
      </c>
      <c r="J35" s="87" t="s">
        <v>134</v>
      </c>
      <c r="K35" s="176"/>
      <c r="L35" s="79">
        <v>10</v>
      </c>
      <c r="M35" s="79">
        <v>0</v>
      </c>
      <c r="N35" s="79">
        <v>29</v>
      </c>
      <c r="O35" s="88">
        <v>4</v>
      </c>
      <c r="P35" s="89">
        <v>1</v>
      </c>
      <c r="Q35" s="90">
        <f>O35+P35</f>
        <v>5</v>
      </c>
      <c r="R35" s="80">
        <f>IFERROR(Q35/N35,"-")</f>
        <v>0.17241379310345</v>
      </c>
      <c r="S35" s="79">
        <v>1</v>
      </c>
      <c r="T35" s="79">
        <v>1</v>
      </c>
      <c r="U35" s="80">
        <f>IFERROR(T35/(Q35),"-")</f>
        <v>0.2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2</v>
      </c>
      <c r="BG35" s="110">
        <f>IF(Q35=0,"",IF(BF35=0,"",(BF35/Q35)))</f>
        <v>0.4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3</v>
      </c>
      <c r="BP35" s="117">
        <f>IF(Q35=0,"",IF(BO35=0,"",(BO35/Q35)))</f>
        <v>0.6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135</v>
      </c>
      <c r="C36" s="184" t="s">
        <v>58</v>
      </c>
      <c r="D36" s="184"/>
      <c r="E36" s="184" t="s">
        <v>72</v>
      </c>
      <c r="F36" s="184" t="s">
        <v>72</v>
      </c>
      <c r="G36" s="184" t="s">
        <v>73</v>
      </c>
      <c r="H36" s="87"/>
      <c r="I36" s="87"/>
      <c r="J36" s="87"/>
      <c r="K36" s="176"/>
      <c r="L36" s="79">
        <v>58</v>
      </c>
      <c r="M36" s="79">
        <v>36</v>
      </c>
      <c r="N36" s="79">
        <v>17</v>
      </c>
      <c r="O36" s="88">
        <v>12</v>
      </c>
      <c r="P36" s="89">
        <v>0</v>
      </c>
      <c r="Q36" s="90">
        <f>O36+P36</f>
        <v>12</v>
      </c>
      <c r="R36" s="80">
        <f>IFERROR(Q36/N36,"-")</f>
        <v>0.70588235294118</v>
      </c>
      <c r="S36" s="79">
        <v>3</v>
      </c>
      <c r="T36" s="79">
        <v>3</v>
      </c>
      <c r="U36" s="80">
        <f>IFERROR(T36/(Q36),"-")</f>
        <v>0.25</v>
      </c>
      <c r="V36" s="81"/>
      <c r="W36" s="82">
        <v>5</v>
      </c>
      <c r="X36" s="80">
        <f>IF(Q36=0,"-",W36/Q36)</f>
        <v>0.41666666666667</v>
      </c>
      <c r="Y36" s="181">
        <v>224000</v>
      </c>
      <c r="Z36" s="182">
        <f>IFERROR(Y36/Q36,"-")</f>
        <v>18666.666666667</v>
      </c>
      <c r="AA36" s="182">
        <f>IFERROR(Y36/W36,"-")</f>
        <v>44800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5</v>
      </c>
      <c r="BP36" s="117">
        <f>IF(Q36=0,"",IF(BO36=0,"",(BO36/Q36)))</f>
        <v>0.41666666666667</v>
      </c>
      <c r="BQ36" s="118">
        <v>1</v>
      </c>
      <c r="BR36" s="119">
        <f>IFERROR(BQ36/BO36,"-")</f>
        <v>0.2</v>
      </c>
      <c r="BS36" s="120">
        <v>16000</v>
      </c>
      <c r="BT36" s="121">
        <f>IFERROR(BS36/BO36,"-")</f>
        <v>3200</v>
      </c>
      <c r="BU36" s="122"/>
      <c r="BV36" s="122"/>
      <c r="BW36" s="122">
        <v>1</v>
      </c>
      <c r="BX36" s="123">
        <v>6</v>
      </c>
      <c r="BY36" s="124">
        <f>IF(Q36=0,"",IF(BX36=0,"",(BX36/Q36)))</f>
        <v>0.5</v>
      </c>
      <c r="BZ36" s="125">
        <v>3</v>
      </c>
      <c r="CA36" s="126">
        <f>IFERROR(BZ36/BX36,"-")</f>
        <v>0.5</v>
      </c>
      <c r="CB36" s="127">
        <v>86000</v>
      </c>
      <c r="CC36" s="128">
        <f>IFERROR(CB36/BX36,"-")</f>
        <v>14333.333333333</v>
      </c>
      <c r="CD36" s="129">
        <v>1</v>
      </c>
      <c r="CE36" s="129"/>
      <c r="CF36" s="129">
        <v>2</v>
      </c>
      <c r="CG36" s="130">
        <v>1</v>
      </c>
      <c r="CH36" s="131">
        <f>IF(Q36=0,"",IF(CG36=0,"",(CG36/Q36)))</f>
        <v>0.083333333333333</v>
      </c>
      <c r="CI36" s="132">
        <v>1</v>
      </c>
      <c r="CJ36" s="133">
        <f>IFERROR(CI36/CG36,"-")</f>
        <v>1</v>
      </c>
      <c r="CK36" s="134">
        <v>122000</v>
      </c>
      <c r="CL36" s="135">
        <f>IFERROR(CK36/CG36,"-")</f>
        <v>122000</v>
      </c>
      <c r="CM36" s="136"/>
      <c r="CN36" s="136"/>
      <c r="CO36" s="136">
        <v>1</v>
      </c>
      <c r="CP36" s="137">
        <v>5</v>
      </c>
      <c r="CQ36" s="138">
        <v>224000</v>
      </c>
      <c r="CR36" s="138">
        <v>122000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>
        <f>AC37</f>
        <v>1.0675</v>
      </c>
      <c r="B37" s="184" t="s">
        <v>136</v>
      </c>
      <c r="C37" s="184" t="s">
        <v>58</v>
      </c>
      <c r="D37" s="184"/>
      <c r="E37" s="184" t="s">
        <v>112</v>
      </c>
      <c r="F37" s="184" t="s">
        <v>113</v>
      </c>
      <c r="G37" s="184" t="s">
        <v>61</v>
      </c>
      <c r="H37" s="87" t="s">
        <v>62</v>
      </c>
      <c r="I37" s="87" t="s">
        <v>115</v>
      </c>
      <c r="J37" s="87" t="s">
        <v>116</v>
      </c>
      <c r="K37" s="176">
        <v>400000</v>
      </c>
      <c r="L37" s="79">
        <v>21</v>
      </c>
      <c r="M37" s="79">
        <v>0</v>
      </c>
      <c r="N37" s="79">
        <v>80</v>
      </c>
      <c r="O37" s="88">
        <v>2</v>
      </c>
      <c r="P37" s="89">
        <v>0</v>
      </c>
      <c r="Q37" s="90">
        <f>O37+P37</f>
        <v>2</v>
      </c>
      <c r="R37" s="80">
        <f>IFERROR(Q37/N37,"-")</f>
        <v>0.025</v>
      </c>
      <c r="S37" s="79">
        <v>0</v>
      </c>
      <c r="T37" s="79">
        <v>1</v>
      </c>
      <c r="U37" s="80">
        <f>IFERROR(T37/(Q37),"-")</f>
        <v>0.5</v>
      </c>
      <c r="V37" s="81">
        <f>IFERROR(K37/SUM(Q37:Q41),"-")</f>
        <v>10256.41025641</v>
      </c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>
        <f>SUM(Y37:Y41)-SUM(K37:K41)</f>
        <v>27000</v>
      </c>
      <c r="AC37" s="83">
        <f>SUM(Y37:Y41)/SUM(K37:K41)</f>
        <v>1.0675</v>
      </c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137</v>
      </c>
      <c r="C38" s="184" t="s">
        <v>58</v>
      </c>
      <c r="D38" s="184"/>
      <c r="E38" s="184" t="s">
        <v>118</v>
      </c>
      <c r="F38" s="184" t="s">
        <v>119</v>
      </c>
      <c r="G38" s="184" t="s">
        <v>61</v>
      </c>
      <c r="H38" s="87"/>
      <c r="I38" s="87" t="s">
        <v>115</v>
      </c>
      <c r="J38" s="87"/>
      <c r="K38" s="176"/>
      <c r="L38" s="79">
        <v>11</v>
      </c>
      <c r="M38" s="79">
        <v>0</v>
      </c>
      <c r="N38" s="79">
        <v>54</v>
      </c>
      <c r="O38" s="88">
        <v>1</v>
      </c>
      <c r="P38" s="89">
        <v>0</v>
      </c>
      <c r="Q38" s="90">
        <f>O38+P38</f>
        <v>1</v>
      </c>
      <c r="R38" s="80">
        <f>IFERROR(Q38/N38,"-")</f>
        <v>0.018518518518519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>
        <v>1</v>
      </c>
      <c r="BY38" s="124">
        <f>IF(Q38=0,"",IF(BX38=0,"",(BX38/Q38)))</f>
        <v>1</v>
      </c>
      <c r="BZ38" s="125">
        <v>1</v>
      </c>
      <c r="CA38" s="126">
        <f>IFERROR(BZ38/BX38,"-")</f>
        <v>1</v>
      </c>
      <c r="CB38" s="127">
        <v>3000</v>
      </c>
      <c r="CC38" s="128">
        <f>IFERROR(CB38/BX38,"-")</f>
        <v>3000</v>
      </c>
      <c r="CD38" s="129">
        <v>1</v>
      </c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>
        <v>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138</v>
      </c>
      <c r="C39" s="184" t="s">
        <v>58</v>
      </c>
      <c r="D39" s="184"/>
      <c r="E39" s="184" t="s">
        <v>121</v>
      </c>
      <c r="F39" s="184" t="s">
        <v>122</v>
      </c>
      <c r="G39" s="184" t="s">
        <v>61</v>
      </c>
      <c r="H39" s="87"/>
      <c r="I39" s="87" t="s">
        <v>115</v>
      </c>
      <c r="J39" s="87"/>
      <c r="K39" s="176"/>
      <c r="L39" s="79">
        <v>19</v>
      </c>
      <c r="M39" s="79">
        <v>0</v>
      </c>
      <c r="N39" s="79">
        <v>53</v>
      </c>
      <c r="O39" s="88">
        <v>3</v>
      </c>
      <c r="P39" s="89">
        <v>0</v>
      </c>
      <c r="Q39" s="90">
        <f>O39+P39</f>
        <v>3</v>
      </c>
      <c r="R39" s="80">
        <f>IFERROR(Q39/N39,"-")</f>
        <v>0.056603773584906</v>
      </c>
      <c r="S39" s="79">
        <v>0</v>
      </c>
      <c r="T39" s="79">
        <v>0</v>
      </c>
      <c r="U39" s="80">
        <f>IFERROR(T39/(Q39),"-")</f>
        <v>0</v>
      </c>
      <c r="V39" s="81"/>
      <c r="W39" s="82">
        <v>1</v>
      </c>
      <c r="X39" s="80">
        <f>IF(Q39=0,"-",W39/Q39)</f>
        <v>0.33333333333333</v>
      </c>
      <c r="Y39" s="181">
        <v>3000</v>
      </c>
      <c r="Z39" s="182">
        <f>IFERROR(Y39/Q39,"-")</f>
        <v>1000</v>
      </c>
      <c r="AA39" s="182">
        <f>IFERROR(Y39/W39,"-")</f>
        <v>3000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0.33333333333333</v>
      </c>
      <c r="AP39" s="97">
        <v>1</v>
      </c>
      <c r="AQ39" s="99">
        <f>IFERROR(AP39/AN39,"-")</f>
        <v>1</v>
      </c>
      <c r="AR39" s="100">
        <v>3000</v>
      </c>
      <c r="AS39" s="101">
        <f>IFERROR(AR39/AN39,"-")</f>
        <v>3000</v>
      </c>
      <c r="AT39" s="102">
        <v>1</v>
      </c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1</v>
      </c>
      <c r="BP39" s="117">
        <f>IF(Q39=0,"",IF(BO39=0,"",(BO39/Q39)))</f>
        <v>0.33333333333333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3000</v>
      </c>
      <c r="CR39" s="138">
        <v>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139</v>
      </c>
      <c r="C40" s="184" t="s">
        <v>58</v>
      </c>
      <c r="D40" s="184"/>
      <c r="E40" s="184" t="s">
        <v>124</v>
      </c>
      <c r="F40" s="184" t="s">
        <v>125</v>
      </c>
      <c r="G40" s="184" t="s">
        <v>61</v>
      </c>
      <c r="H40" s="87"/>
      <c r="I40" s="87" t="s">
        <v>115</v>
      </c>
      <c r="J40" s="87"/>
      <c r="K40" s="176"/>
      <c r="L40" s="79">
        <v>25</v>
      </c>
      <c r="M40" s="79">
        <v>0</v>
      </c>
      <c r="N40" s="79">
        <v>106</v>
      </c>
      <c r="O40" s="88">
        <v>8</v>
      </c>
      <c r="P40" s="89">
        <v>0</v>
      </c>
      <c r="Q40" s="90">
        <f>O40+P40</f>
        <v>8</v>
      </c>
      <c r="R40" s="80">
        <f>IFERROR(Q40/N40,"-")</f>
        <v>0.075471698113208</v>
      </c>
      <c r="S40" s="79">
        <v>0</v>
      </c>
      <c r="T40" s="79">
        <v>1</v>
      </c>
      <c r="U40" s="80">
        <f>IFERROR(T40/(Q40),"-")</f>
        <v>0.125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>
        <v>1</v>
      </c>
      <c r="AF40" s="92">
        <f>IF(Q40=0,"",IF(AE40=0,"",(AE40/Q40)))</f>
        <v>0.125</v>
      </c>
      <c r="AG40" s="91"/>
      <c r="AH40" s="93">
        <f>IFERROR(AG40/AE40,"-")</f>
        <v>0</v>
      </c>
      <c r="AI40" s="94"/>
      <c r="AJ40" s="95">
        <f>IFERROR(AI40/AE40,"-")</f>
        <v>0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0.125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4</v>
      </c>
      <c r="BG40" s="110">
        <f>IF(Q40=0,"",IF(BF40=0,"",(BF40/Q40)))</f>
        <v>0.5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0.125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0.125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140</v>
      </c>
      <c r="C41" s="184" t="s">
        <v>58</v>
      </c>
      <c r="D41" s="184"/>
      <c r="E41" s="184" t="s">
        <v>72</v>
      </c>
      <c r="F41" s="184" t="s">
        <v>72</v>
      </c>
      <c r="G41" s="184" t="s">
        <v>73</v>
      </c>
      <c r="H41" s="87"/>
      <c r="I41" s="87"/>
      <c r="J41" s="87"/>
      <c r="K41" s="176"/>
      <c r="L41" s="79">
        <v>120</v>
      </c>
      <c r="M41" s="79">
        <v>89</v>
      </c>
      <c r="N41" s="79">
        <v>34</v>
      </c>
      <c r="O41" s="88">
        <v>25</v>
      </c>
      <c r="P41" s="89">
        <v>0</v>
      </c>
      <c r="Q41" s="90">
        <f>O41+P41</f>
        <v>25</v>
      </c>
      <c r="R41" s="80">
        <f>IFERROR(Q41/N41,"-")</f>
        <v>0.73529411764706</v>
      </c>
      <c r="S41" s="79">
        <v>4</v>
      </c>
      <c r="T41" s="79">
        <v>4</v>
      </c>
      <c r="U41" s="80">
        <f>IFERROR(T41/(Q41),"-")</f>
        <v>0.16</v>
      </c>
      <c r="V41" s="81"/>
      <c r="W41" s="82">
        <v>8</v>
      </c>
      <c r="X41" s="80">
        <f>IF(Q41=0,"-",W41/Q41)</f>
        <v>0.32</v>
      </c>
      <c r="Y41" s="181">
        <v>424000</v>
      </c>
      <c r="Z41" s="182">
        <f>IFERROR(Y41/Q41,"-")</f>
        <v>16960</v>
      </c>
      <c r="AA41" s="182">
        <f>IFERROR(Y41/W41,"-")</f>
        <v>53000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5</v>
      </c>
      <c r="BG41" s="110">
        <f>IF(Q41=0,"",IF(BF41=0,"",(BF41/Q41)))</f>
        <v>0.2</v>
      </c>
      <c r="BH41" s="109">
        <v>3</v>
      </c>
      <c r="BI41" s="111">
        <f>IFERROR(BH41/BF41,"-")</f>
        <v>0.6</v>
      </c>
      <c r="BJ41" s="112">
        <v>960568</v>
      </c>
      <c r="BK41" s="113">
        <f>IFERROR(BJ41/BF41,"-")</f>
        <v>192113.6</v>
      </c>
      <c r="BL41" s="114">
        <v>2</v>
      </c>
      <c r="BM41" s="114"/>
      <c r="BN41" s="114">
        <v>1</v>
      </c>
      <c r="BO41" s="116">
        <v>6</v>
      </c>
      <c r="BP41" s="117">
        <f>IF(Q41=0,"",IF(BO41=0,"",(BO41/Q41)))</f>
        <v>0.24</v>
      </c>
      <c r="BQ41" s="118">
        <v>2</v>
      </c>
      <c r="BR41" s="119">
        <f>IFERROR(BQ41/BO41,"-")</f>
        <v>0.33333333333333</v>
      </c>
      <c r="BS41" s="120">
        <v>16000</v>
      </c>
      <c r="BT41" s="121">
        <f>IFERROR(BS41/BO41,"-")</f>
        <v>2666.6666666667</v>
      </c>
      <c r="BU41" s="122"/>
      <c r="BV41" s="122">
        <v>1</v>
      </c>
      <c r="BW41" s="122">
        <v>1</v>
      </c>
      <c r="BX41" s="123">
        <v>12</v>
      </c>
      <c r="BY41" s="124">
        <f>IF(Q41=0,"",IF(BX41=0,"",(BX41/Q41)))</f>
        <v>0.48</v>
      </c>
      <c r="BZ41" s="125">
        <v>5</v>
      </c>
      <c r="CA41" s="126">
        <f>IFERROR(BZ41/BX41,"-")</f>
        <v>0.41666666666667</v>
      </c>
      <c r="CB41" s="127">
        <v>251500</v>
      </c>
      <c r="CC41" s="128">
        <f>IFERROR(CB41/BX41,"-")</f>
        <v>20958.333333333</v>
      </c>
      <c r="CD41" s="129">
        <v>1</v>
      </c>
      <c r="CE41" s="129">
        <v>1</v>
      </c>
      <c r="CF41" s="129">
        <v>3</v>
      </c>
      <c r="CG41" s="130">
        <v>2</v>
      </c>
      <c r="CH41" s="131">
        <f>IF(Q41=0,"",IF(CG41=0,"",(CG41/Q41)))</f>
        <v>0.08</v>
      </c>
      <c r="CI41" s="132">
        <v>2</v>
      </c>
      <c r="CJ41" s="133">
        <f>IFERROR(CI41/CG41,"-")</f>
        <v>1</v>
      </c>
      <c r="CK41" s="134">
        <v>223000</v>
      </c>
      <c r="CL41" s="135">
        <f>IFERROR(CK41/CG41,"-")</f>
        <v>111500</v>
      </c>
      <c r="CM41" s="136">
        <v>1</v>
      </c>
      <c r="CN41" s="136"/>
      <c r="CO41" s="136">
        <v>1</v>
      </c>
      <c r="CP41" s="137">
        <v>8</v>
      </c>
      <c r="CQ41" s="138">
        <v>424000</v>
      </c>
      <c r="CR41" s="138">
        <v>954568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3.0208916666667</v>
      </c>
      <c r="B42" s="184" t="s">
        <v>141</v>
      </c>
      <c r="C42" s="184" t="s">
        <v>58</v>
      </c>
      <c r="D42" s="184"/>
      <c r="E42" s="184" t="s">
        <v>85</v>
      </c>
      <c r="F42" s="184" t="s">
        <v>86</v>
      </c>
      <c r="G42" s="184" t="s">
        <v>61</v>
      </c>
      <c r="H42" s="87" t="s">
        <v>62</v>
      </c>
      <c r="I42" s="87" t="s">
        <v>81</v>
      </c>
      <c r="J42" s="186" t="s">
        <v>142</v>
      </c>
      <c r="K42" s="176">
        <v>120000</v>
      </c>
      <c r="L42" s="79">
        <v>10</v>
      </c>
      <c r="M42" s="79">
        <v>0</v>
      </c>
      <c r="N42" s="79">
        <v>43</v>
      </c>
      <c r="O42" s="88">
        <v>4</v>
      </c>
      <c r="P42" s="89">
        <v>0</v>
      </c>
      <c r="Q42" s="90">
        <f>O42+P42</f>
        <v>4</v>
      </c>
      <c r="R42" s="80">
        <f>IFERROR(Q42/N42,"-")</f>
        <v>0.093023255813953</v>
      </c>
      <c r="S42" s="79">
        <v>2</v>
      </c>
      <c r="T42" s="79">
        <v>1</v>
      </c>
      <c r="U42" s="80">
        <f>IFERROR(T42/(Q42),"-")</f>
        <v>0.25</v>
      </c>
      <c r="V42" s="81">
        <f>IFERROR(K42/SUM(Q42:Q43),"-")</f>
        <v>7058.8235294118</v>
      </c>
      <c r="W42" s="82">
        <v>2</v>
      </c>
      <c r="X42" s="80">
        <f>IF(Q42=0,"-",W42/Q42)</f>
        <v>0.5</v>
      </c>
      <c r="Y42" s="181">
        <v>266007</v>
      </c>
      <c r="Z42" s="182">
        <f>IFERROR(Y42/Q42,"-")</f>
        <v>66501.75</v>
      </c>
      <c r="AA42" s="182">
        <f>IFERROR(Y42/W42,"-")</f>
        <v>133003.5</v>
      </c>
      <c r="AB42" s="176">
        <f>SUM(Y42:Y43)-SUM(K42:K43)</f>
        <v>242507</v>
      </c>
      <c r="AC42" s="83">
        <f>SUM(Y42:Y43)/SUM(K42:K43)</f>
        <v>3.0208916666667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0.25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>
        <v>2</v>
      </c>
      <c r="CH42" s="131">
        <f>IF(Q42=0,"",IF(CG42=0,"",(CG42/Q42)))</f>
        <v>0.5</v>
      </c>
      <c r="CI42" s="132">
        <v>2</v>
      </c>
      <c r="CJ42" s="133">
        <f>IFERROR(CI42/CG42,"-")</f>
        <v>1</v>
      </c>
      <c r="CK42" s="134">
        <v>266007</v>
      </c>
      <c r="CL42" s="135">
        <f>IFERROR(CK42/CG42,"-")</f>
        <v>133003.5</v>
      </c>
      <c r="CM42" s="136"/>
      <c r="CN42" s="136"/>
      <c r="CO42" s="136">
        <v>2</v>
      </c>
      <c r="CP42" s="137">
        <v>2</v>
      </c>
      <c r="CQ42" s="138">
        <v>266007</v>
      </c>
      <c r="CR42" s="138">
        <v>160000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143</v>
      </c>
      <c r="C43" s="184" t="s">
        <v>58</v>
      </c>
      <c r="D43" s="184"/>
      <c r="E43" s="184" t="s">
        <v>85</v>
      </c>
      <c r="F43" s="184" t="s">
        <v>86</v>
      </c>
      <c r="G43" s="184" t="s">
        <v>73</v>
      </c>
      <c r="H43" s="87"/>
      <c r="I43" s="87"/>
      <c r="J43" s="87"/>
      <c r="K43" s="176"/>
      <c r="L43" s="79">
        <v>33</v>
      </c>
      <c r="M43" s="79">
        <v>27</v>
      </c>
      <c r="N43" s="79">
        <v>15</v>
      </c>
      <c r="O43" s="88">
        <v>13</v>
      </c>
      <c r="P43" s="89">
        <v>0</v>
      </c>
      <c r="Q43" s="90">
        <f>O43+P43</f>
        <v>13</v>
      </c>
      <c r="R43" s="80">
        <f>IFERROR(Q43/N43,"-")</f>
        <v>0.86666666666667</v>
      </c>
      <c r="S43" s="79">
        <v>3</v>
      </c>
      <c r="T43" s="79">
        <v>1</v>
      </c>
      <c r="U43" s="80">
        <f>IFERROR(T43/(Q43),"-")</f>
        <v>0.076923076923077</v>
      </c>
      <c r="V43" s="81"/>
      <c r="W43" s="82">
        <v>2</v>
      </c>
      <c r="X43" s="80">
        <f>IF(Q43=0,"-",W43/Q43)</f>
        <v>0.15384615384615</v>
      </c>
      <c r="Y43" s="181">
        <v>96500</v>
      </c>
      <c r="Z43" s="182">
        <f>IFERROR(Y43/Q43,"-")</f>
        <v>7423.0769230769</v>
      </c>
      <c r="AA43" s="182">
        <f>IFERROR(Y43/W43,"-")</f>
        <v>48250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0.076923076923077</v>
      </c>
      <c r="AP43" s="97"/>
      <c r="AQ43" s="99">
        <f>IFERROR(AP43/AN43,"-")</f>
        <v>0</v>
      </c>
      <c r="AR43" s="100"/>
      <c r="AS43" s="101">
        <f>IFERROR(AR43/AN43,"-")</f>
        <v>0</v>
      </c>
      <c r="AT43" s="102"/>
      <c r="AU43" s="102"/>
      <c r="AV43" s="102"/>
      <c r="AW43" s="103">
        <v>1</v>
      </c>
      <c r="AX43" s="104">
        <f>IF(Q43=0,"",IF(AW43=0,"",(AW43/Q43)))</f>
        <v>0.076923076923077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2</v>
      </c>
      <c r="BG43" s="110">
        <f>IF(Q43=0,"",IF(BF43=0,"",(BF43/Q43)))</f>
        <v>0.15384615384615</v>
      </c>
      <c r="BH43" s="109">
        <v>1</v>
      </c>
      <c r="BI43" s="111">
        <f>IFERROR(BH43/BF43,"-")</f>
        <v>0.5</v>
      </c>
      <c r="BJ43" s="112">
        <v>14000</v>
      </c>
      <c r="BK43" s="113">
        <f>IFERROR(BJ43/BF43,"-")</f>
        <v>7000</v>
      </c>
      <c r="BL43" s="114"/>
      <c r="BM43" s="114"/>
      <c r="BN43" s="114">
        <v>1</v>
      </c>
      <c r="BO43" s="116">
        <v>4</v>
      </c>
      <c r="BP43" s="117">
        <f>IF(Q43=0,"",IF(BO43=0,"",(BO43/Q43)))</f>
        <v>0.30769230769231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5</v>
      </c>
      <c r="BY43" s="124">
        <f>IF(Q43=0,"",IF(BX43=0,"",(BX43/Q43)))</f>
        <v>0.38461538461538</v>
      </c>
      <c r="BZ43" s="125">
        <v>3</v>
      </c>
      <c r="CA43" s="126">
        <f>IFERROR(BZ43/BX43,"-")</f>
        <v>0.6</v>
      </c>
      <c r="CB43" s="127">
        <v>112500</v>
      </c>
      <c r="CC43" s="128">
        <f>IFERROR(CB43/BX43,"-")</f>
        <v>22500</v>
      </c>
      <c r="CD43" s="129"/>
      <c r="CE43" s="129">
        <v>2</v>
      </c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96500</v>
      </c>
      <c r="CR43" s="138">
        <v>94500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0.046666666666667</v>
      </c>
      <c r="B44" s="184" t="s">
        <v>144</v>
      </c>
      <c r="C44" s="184" t="s">
        <v>58</v>
      </c>
      <c r="D44" s="184"/>
      <c r="E44" s="184" t="s">
        <v>85</v>
      </c>
      <c r="F44" s="184" t="s">
        <v>86</v>
      </c>
      <c r="G44" s="184" t="s">
        <v>61</v>
      </c>
      <c r="H44" s="87" t="s">
        <v>66</v>
      </c>
      <c r="I44" s="87" t="s">
        <v>81</v>
      </c>
      <c r="J44" s="186" t="s">
        <v>145</v>
      </c>
      <c r="K44" s="176">
        <v>150000</v>
      </c>
      <c r="L44" s="79">
        <v>7</v>
      </c>
      <c r="M44" s="79">
        <v>0</v>
      </c>
      <c r="N44" s="79">
        <v>35</v>
      </c>
      <c r="O44" s="88">
        <v>5</v>
      </c>
      <c r="P44" s="89">
        <v>0</v>
      </c>
      <c r="Q44" s="90">
        <f>O44+P44</f>
        <v>5</v>
      </c>
      <c r="R44" s="80">
        <f>IFERROR(Q44/N44,"-")</f>
        <v>0.14285714285714</v>
      </c>
      <c r="S44" s="79">
        <v>0</v>
      </c>
      <c r="T44" s="79">
        <v>1</v>
      </c>
      <c r="U44" s="80">
        <f>IFERROR(T44/(Q44),"-")</f>
        <v>0.2</v>
      </c>
      <c r="V44" s="81">
        <f>IFERROR(K44/SUM(Q44:Q45),"-")</f>
        <v>16666.666666667</v>
      </c>
      <c r="W44" s="82">
        <v>1</v>
      </c>
      <c r="X44" s="80">
        <f>IF(Q44=0,"-",W44/Q44)</f>
        <v>0.2</v>
      </c>
      <c r="Y44" s="181">
        <v>3000</v>
      </c>
      <c r="Z44" s="182">
        <f>IFERROR(Y44/Q44,"-")</f>
        <v>600</v>
      </c>
      <c r="AA44" s="182">
        <f>IFERROR(Y44/W44,"-")</f>
        <v>3000</v>
      </c>
      <c r="AB44" s="176">
        <f>SUM(Y44:Y45)-SUM(K44:K45)</f>
        <v>-143000</v>
      </c>
      <c r="AC44" s="83">
        <f>SUM(Y44:Y45)/SUM(K44:K45)</f>
        <v>0.046666666666667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0.4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0.4</v>
      </c>
      <c r="BQ44" s="118">
        <v>1</v>
      </c>
      <c r="BR44" s="119">
        <f>IFERROR(BQ44/BO44,"-")</f>
        <v>0.5</v>
      </c>
      <c r="BS44" s="120">
        <v>3000</v>
      </c>
      <c r="BT44" s="121">
        <f>IFERROR(BS44/BO44,"-")</f>
        <v>1500</v>
      </c>
      <c r="BU44" s="122">
        <v>1</v>
      </c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>
        <v>1</v>
      </c>
      <c r="CH44" s="131">
        <f>IF(Q44=0,"",IF(CG44=0,"",(CG44/Q44)))</f>
        <v>0.2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1</v>
      </c>
      <c r="CQ44" s="138">
        <v>3000</v>
      </c>
      <c r="CR44" s="138">
        <v>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146</v>
      </c>
      <c r="C45" s="184" t="s">
        <v>58</v>
      </c>
      <c r="D45" s="184"/>
      <c r="E45" s="184" t="s">
        <v>85</v>
      </c>
      <c r="F45" s="184" t="s">
        <v>86</v>
      </c>
      <c r="G45" s="184" t="s">
        <v>73</v>
      </c>
      <c r="H45" s="87"/>
      <c r="I45" s="87"/>
      <c r="J45" s="87"/>
      <c r="K45" s="176"/>
      <c r="L45" s="79">
        <v>31</v>
      </c>
      <c r="M45" s="79">
        <v>17</v>
      </c>
      <c r="N45" s="79">
        <v>12</v>
      </c>
      <c r="O45" s="88">
        <v>4</v>
      </c>
      <c r="P45" s="89">
        <v>0</v>
      </c>
      <c r="Q45" s="90">
        <f>O45+P45</f>
        <v>4</v>
      </c>
      <c r="R45" s="80">
        <f>IFERROR(Q45/N45,"-")</f>
        <v>0.33333333333333</v>
      </c>
      <c r="S45" s="79">
        <v>0</v>
      </c>
      <c r="T45" s="79">
        <v>1</v>
      </c>
      <c r="U45" s="80">
        <f>IFERROR(T45/(Q45),"-")</f>
        <v>0.25</v>
      </c>
      <c r="V45" s="81"/>
      <c r="W45" s="82">
        <v>2</v>
      </c>
      <c r="X45" s="80">
        <f>IF(Q45=0,"-",W45/Q45)</f>
        <v>0.5</v>
      </c>
      <c r="Y45" s="181">
        <v>4000</v>
      </c>
      <c r="Z45" s="182">
        <f>IFERROR(Y45/Q45,"-")</f>
        <v>1000</v>
      </c>
      <c r="AA45" s="182">
        <f>IFERROR(Y45/W45,"-")</f>
        <v>2000</v>
      </c>
      <c r="AB45" s="176"/>
      <c r="AC45" s="83"/>
      <c r="AD45" s="77"/>
      <c r="AE45" s="91">
        <v>1</v>
      </c>
      <c r="AF45" s="92">
        <f>IF(Q45=0,"",IF(AE45=0,"",(AE45/Q45)))</f>
        <v>0.25</v>
      </c>
      <c r="AG45" s="91"/>
      <c r="AH45" s="93">
        <f>IFERROR(AG45/AE45,"-")</f>
        <v>0</v>
      </c>
      <c r="AI45" s="94"/>
      <c r="AJ45" s="95">
        <f>IFERROR(AI45/AE45,"-")</f>
        <v>0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0.25</v>
      </c>
      <c r="BQ45" s="118">
        <v>1</v>
      </c>
      <c r="BR45" s="119">
        <f>IFERROR(BQ45/BO45,"-")</f>
        <v>1</v>
      </c>
      <c r="BS45" s="120">
        <v>3000</v>
      </c>
      <c r="BT45" s="121">
        <f>IFERROR(BS45/BO45,"-")</f>
        <v>3000</v>
      </c>
      <c r="BU45" s="122">
        <v>1</v>
      </c>
      <c r="BV45" s="122"/>
      <c r="BW45" s="122"/>
      <c r="BX45" s="123">
        <v>2</v>
      </c>
      <c r="BY45" s="124">
        <f>IF(Q45=0,"",IF(BX45=0,"",(BX45/Q45)))</f>
        <v>0.5</v>
      </c>
      <c r="BZ45" s="125">
        <v>1</v>
      </c>
      <c r="CA45" s="126">
        <f>IFERROR(BZ45/BX45,"-")</f>
        <v>0.5</v>
      </c>
      <c r="CB45" s="127">
        <v>1000</v>
      </c>
      <c r="CC45" s="128">
        <f>IFERROR(CB45/BX45,"-")</f>
        <v>500</v>
      </c>
      <c r="CD45" s="129">
        <v>1</v>
      </c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4000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0.084615384615385</v>
      </c>
      <c r="B46" s="184" t="s">
        <v>147</v>
      </c>
      <c r="C46" s="184" t="s">
        <v>58</v>
      </c>
      <c r="D46" s="184"/>
      <c r="E46" s="184" t="s">
        <v>85</v>
      </c>
      <c r="F46" s="184" t="s">
        <v>86</v>
      </c>
      <c r="G46" s="184" t="s">
        <v>61</v>
      </c>
      <c r="H46" s="87" t="s">
        <v>76</v>
      </c>
      <c r="I46" s="87" t="s">
        <v>81</v>
      </c>
      <c r="J46" s="186" t="s">
        <v>82</v>
      </c>
      <c r="K46" s="176">
        <v>130000</v>
      </c>
      <c r="L46" s="79">
        <v>17</v>
      </c>
      <c r="M46" s="79">
        <v>0</v>
      </c>
      <c r="N46" s="79">
        <v>49</v>
      </c>
      <c r="O46" s="88">
        <v>8</v>
      </c>
      <c r="P46" s="89">
        <v>0</v>
      </c>
      <c r="Q46" s="90">
        <f>O46+P46</f>
        <v>8</v>
      </c>
      <c r="R46" s="80">
        <f>IFERROR(Q46/N46,"-")</f>
        <v>0.16326530612245</v>
      </c>
      <c r="S46" s="79">
        <v>0</v>
      </c>
      <c r="T46" s="79">
        <v>3</v>
      </c>
      <c r="U46" s="80">
        <f>IFERROR(T46/(Q46),"-")</f>
        <v>0.375</v>
      </c>
      <c r="V46" s="81">
        <f>IFERROR(K46/SUM(Q46:Q47),"-")</f>
        <v>8125</v>
      </c>
      <c r="W46" s="82">
        <v>1</v>
      </c>
      <c r="X46" s="80">
        <f>IF(Q46=0,"-",W46/Q46)</f>
        <v>0.125</v>
      </c>
      <c r="Y46" s="181">
        <v>5000</v>
      </c>
      <c r="Z46" s="182">
        <f>IFERROR(Y46/Q46,"-")</f>
        <v>625</v>
      </c>
      <c r="AA46" s="182">
        <f>IFERROR(Y46/W46,"-")</f>
        <v>5000</v>
      </c>
      <c r="AB46" s="176">
        <f>SUM(Y46:Y47)-SUM(K46:K47)</f>
        <v>-119000</v>
      </c>
      <c r="AC46" s="83">
        <f>SUM(Y46:Y47)/SUM(K46:K47)</f>
        <v>0.084615384615385</v>
      </c>
      <c r="AD46" s="77"/>
      <c r="AE46" s="91">
        <v>2</v>
      </c>
      <c r="AF46" s="92">
        <f>IF(Q46=0,"",IF(AE46=0,"",(AE46/Q46)))</f>
        <v>0.25</v>
      </c>
      <c r="AG46" s="91"/>
      <c r="AH46" s="93">
        <f>IFERROR(AG46/AE46,"-")</f>
        <v>0</v>
      </c>
      <c r="AI46" s="94"/>
      <c r="AJ46" s="95">
        <f>IFERROR(AI46/AE46,"-")</f>
        <v>0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0.125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3</v>
      </c>
      <c r="BG46" s="110">
        <f>IF(Q46=0,"",IF(BF46=0,"",(BF46/Q46)))</f>
        <v>0.375</v>
      </c>
      <c r="BH46" s="109">
        <v>1</v>
      </c>
      <c r="BI46" s="111">
        <f>IFERROR(BH46/BF46,"-")</f>
        <v>0.33333333333333</v>
      </c>
      <c r="BJ46" s="112">
        <v>5000</v>
      </c>
      <c r="BK46" s="113">
        <f>IFERROR(BJ46/BF46,"-")</f>
        <v>1666.6666666667</v>
      </c>
      <c r="BL46" s="114">
        <v>1</v>
      </c>
      <c r="BM46" s="114"/>
      <c r="BN46" s="114"/>
      <c r="BO46" s="116">
        <v>2</v>
      </c>
      <c r="BP46" s="117">
        <f>IF(Q46=0,"",IF(BO46=0,"",(BO46/Q46)))</f>
        <v>0.25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5000</v>
      </c>
      <c r="CR46" s="138">
        <v>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148</v>
      </c>
      <c r="C47" s="184" t="s">
        <v>58</v>
      </c>
      <c r="D47" s="184"/>
      <c r="E47" s="184" t="s">
        <v>85</v>
      </c>
      <c r="F47" s="184" t="s">
        <v>86</v>
      </c>
      <c r="G47" s="184" t="s">
        <v>73</v>
      </c>
      <c r="H47" s="87"/>
      <c r="I47" s="87"/>
      <c r="J47" s="87"/>
      <c r="K47" s="176"/>
      <c r="L47" s="79">
        <v>37</v>
      </c>
      <c r="M47" s="79">
        <v>26</v>
      </c>
      <c r="N47" s="79">
        <v>8</v>
      </c>
      <c r="O47" s="88">
        <v>8</v>
      </c>
      <c r="P47" s="89">
        <v>0</v>
      </c>
      <c r="Q47" s="90">
        <f>O47+P47</f>
        <v>8</v>
      </c>
      <c r="R47" s="80">
        <f>IFERROR(Q47/N47,"-")</f>
        <v>1</v>
      </c>
      <c r="S47" s="79">
        <v>1</v>
      </c>
      <c r="T47" s="79">
        <v>0</v>
      </c>
      <c r="U47" s="80">
        <f>IFERROR(T47/(Q47),"-")</f>
        <v>0</v>
      </c>
      <c r="V47" s="81"/>
      <c r="W47" s="82">
        <v>1</v>
      </c>
      <c r="X47" s="80">
        <f>IF(Q47=0,"-",W47/Q47)</f>
        <v>0.125</v>
      </c>
      <c r="Y47" s="181">
        <v>6000</v>
      </c>
      <c r="Z47" s="182">
        <f>IFERROR(Y47/Q47,"-")</f>
        <v>750</v>
      </c>
      <c r="AA47" s="182">
        <f>IFERROR(Y47/W47,"-")</f>
        <v>6000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0.125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0.25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4</v>
      </c>
      <c r="BY47" s="124">
        <f>IF(Q47=0,"",IF(BX47=0,"",(BX47/Q47)))</f>
        <v>0.5</v>
      </c>
      <c r="BZ47" s="125">
        <v>2</v>
      </c>
      <c r="CA47" s="126">
        <f>IFERROR(BZ47/BX47,"-")</f>
        <v>0.5</v>
      </c>
      <c r="CB47" s="127">
        <v>6000</v>
      </c>
      <c r="CC47" s="128">
        <f>IFERROR(CB47/BX47,"-")</f>
        <v>1500</v>
      </c>
      <c r="CD47" s="129">
        <v>2</v>
      </c>
      <c r="CE47" s="129"/>
      <c r="CF47" s="129"/>
      <c r="CG47" s="130">
        <v>1</v>
      </c>
      <c r="CH47" s="131">
        <f>IF(Q47=0,"",IF(CG47=0,"",(CG47/Q47)))</f>
        <v>0.125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1</v>
      </c>
      <c r="CQ47" s="138">
        <v>6000</v>
      </c>
      <c r="CR47" s="138">
        <v>3000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0.96923076923077</v>
      </c>
      <c r="B48" s="184" t="s">
        <v>149</v>
      </c>
      <c r="C48" s="184" t="s">
        <v>58</v>
      </c>
      <c r="D48" s="184"/>
      <c r="E48" s="184" t="s">
        <v>59</v>
      </c>
      <c r="F48" s="184" t="s">
        <v>60</v>
      </c>
      <c r="G48" s="184" t="s">
        <v>61</v>
      </c>
      <c r="H48" s="87" t="s">
        <v>150</v>
      </c>
      <c r="I48" s="87" t="s">
        <v>81</v>
      </c>
      <c r="J48" s="186" t="s">
        <v>145</v>
      </c>
      <c r="K48" s="176">
        <v>130000</v>
      </c>
      <c r="L48" s="79">
        <v>15</v>
      </c>
      <c r="M48" s="79">
        <v>0</v>
      </c>
      <c r="N48" s="79">
        <v>57</v>
      </c>
      <c r="O48" s="88">
        <v>7</v>
      </c>
      <c r="P48" s="89">
        <v>0</v>
      </c>
      <c r="Q48" s="90">
        <f>O48+P48</f>
        <v>7</v>
      </c>
      <c r="R48" s="80">
        <f>IFERROR(Q48/N48,"-")</f>
        <v>0.12280701754386</v>
      </c>
      <c r="S48" s="79">
        <v>0</v>
      </c>
      <c r="T48" s="79">
        <v>2</v>
      </c>
      <c r="U48" s="80">
        <f>IFERROR(T48/(Q48),"-")</f>
        <v>0.28571428571429</v>
      </c>
      <c r="V48" s="81">
        <f>IFERROR(K48/SUM(Q48:Q49),"-")</f>
        <v>7647.0588235294</v>
      </c>
      <c r="W48" s="82">
        <v>1</v>
      </c>
      <c r="X48" s="80">
        <f>IF(Q48=0,"-",W48/Q48)</f>
        <v>0.14285714285714</v>
      </c>
      <c r="Y48" s="181">
        <v>41000</v>
      </c>
      <c r="Z48" s="182">
        <f>IFERROR(Y48/Q48,"-")</f>
        <v>5857.1428571429</v>
      </c>
      <c r="AA48" s="182">
        <f>IFERROR(Y48/W48,"-")</f>
        <v>41000</v>
      </c>
      <c r="AB48" s="176">
        <f>SUM(Y48:Y49)-SUM(K48:K49)</f>
        <v>-4000</v>
      </c>
      <c r="AC48" s="83">
        <f>SUM(Y48:Y49)/SUM(K48:K49)</f>
        <v>0.96923076923077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0.14285714285714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6</v>
      </c>
      <c r="BP48" s="117">
        <f>IF(Q48=0,"",IF(BO48=0,"",(BO48/Q48)))</f>
        <v>0.85714285714286</v>
      </c>
      <c r="BQ48" s="118">
        <v>1</v>
      </c>
      <c r="BR48" s="119">
        <f>IFERROR(BQ48/BO48,"-")</f>
        <v>0.16666666666667</v>
      </c>
      <c r="BS48" s="120">
        <v>41000</v>
      </c>
      <c r="BT48" s="121">
        <f>IFERROR(BS48/BO48,"-")</f>
        <v>6833.3333333333</v>
      </c>
      <c r="BU48" s="122"/>
      <c r="BV48" s="122"/>
      <c r="BW48" s="122">
        <v>1</v>
      </c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41000</v>
      </c>
      <c r="CR48" s="138">
        <v>41000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151</v>
      </c>
      <c r="C49" s="184" t="s">
        <v>58</v>
      </c>
      <c r="D49" s="184"/>
      <c r="E49" s="184" t="s">
        <v>59</v>
      </c>
      <c r="F49" s="184" t="s">
        <v>60</v>
      </c>
      <c r="G49" s="184" t="s">
        <v>73</v>
      </c>
      <c r="H49" s="87"/>
      <c r="I49" s="87"/>
      <c r="J49" s="87"/>
      <c r="K49" s="176"/>
      <c r="L49" s="79">
        <v>25</v>
      </c>
      <c r="M49" s="79">
        <v>23</v>
      </c>
      <c r="N49" s="79">
        <v>30</v>
      </c>
      <c r="O49" s="88">
        <v>10</v>
      </c>
      <c r="P49" s="89">
        <v>0</v>
      </c>
      <c r="Q49" s="90">
        <f>O49+P49</f>
        <v>10</v>
      </c>
      <c r="R49" s="80">
        <f>IFERROR(Q49/N49,"-")</f>
        <v>0.33333333333333</v>
      </c>
      <c r="S49" s="79">
        <v>1</v>
      </c>
      <c r="T49" s="79">
        <v>2</v>
      </c>
      <c r="U49" s="80">
        <f>IFERROR(T49/(Q49),"-")</f>
        <v>0.2</v>
      </c>
      <c r="V49" s="81"/>
      <c r="W49" s="82">
        <v>3</v>
      </c>
      <c r="X49" s="80">
        <f>IF(Q49=0,"-",W49/Q49)</f>
        <v>0.3</v>
      </c>
      <c r="Y49" s="181">
        <v>85000</v>
      </c>
      <c r="Z49" s="182">
        <f>IFERROR(Y49/Q49,"-")</f>
        <v>8500</v>
      </c>
      <c r="AA49" s="182">
        <f>IFERROR(Y49/W49,"-")</f>
        <v>28333.333333333</v>
      </c>
      <c r="AB49" s="176"/>
      <c r="AC49" s="83"/>
      <c r="AD49" s="77"/>
      <c r="AE49" s="91">
        <v>1</v>
      </c>
      <c r="AF49" s="92">
        <f>IF(Q49=0,"",IF(AE49=0,"",(AE49/Q49)))</f>
        <v>0.1</v>
      </c>
      <c r="AG49" s="91"/>
      <c r="AH49" s="93">
        <f>IFERROR(AG49/AE49,"-")</f>
        <v>0</v>
      </c>
      <c r="AI49" s="94"/>
      <c r="AJ49" s="95">
        <f>IFERROR(AI49/AE49,"-")</f>
        <v>0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0.2</v>
      </c>
      <c r="BH49" s="109">
        <v>1</v>
      </c>
      <c r="BI49" s="111">
        <f>IFERROR(BH49/BF49,"-")</f>
        <v>0.5</v>
      </c>
      <c r="BJ49" s="112">
        <v>12000</v>
      </c>
      <c r="BK49" s="113">
        <f>IFERROR(BJ49/BF49,"-")</f>
        <v>6000</v>
      </c>
      <c r="BL49" s="114"/>
      <c r="BM49" s="114"/>
      <c r="BN49" s="114">
        <v>1</v>
      </c>
      <c r="BO49" s="116">
        <v>4</v>
      </c>
      <c r="BP49" s="117">
        <f>IF(Q49=0,"",IF(BO49=0,"",(BO49/Q49)))</f>
        <v>0.4</v>
      </c>
      <c r="BQ49" s="118">
        <v>1</v>
      </c>
      <c r="BR49" s="119">
        <f>IFERROR(BQ49/BO49,"-")</f>
        <v>0.25</v>
      </c>
      <c r="BS49" s="120">
        <v>59000</v>
      </c>
      <c r="BT49" s="121">
        <f>IFERROR(BS49/BO49,"-")</f>
        <v>14750</v>
      </c>
      <c r="BU49" s="122"/>
      <c r="BV49" s="122"/>
      <c r="BW49" s="122">
        <v>1</v>
      </c>
      <c r="BX49" s="123">
        <v>3</v>
      </c>
      <c r="BY49" s="124">
        <f>IF(Q49=0,"",IF(BX49=0,"",(BX49/Q49)))</f>
        <v>0.3</v>
      </c>
      <c r="BZ49" s="125">
        <v>1</v>
      </c>
      <c r="CA49" s="126">
        <f>IFERROR(BZ49/BX49,"-")</f>
        <v>0.33333333333333</v>
      </c>
      <c r="CB49" s="127">
        <v>14000</v>
      </c>
      <c r="CC49" s="128">
        <f>IFERROR(CB49/BX49,"-")</f>
        <v>4666.6666666667</v>
      </c>
      <c r="CD49" s="129"/>
      <c r="CE49" s="129"/>
      <c r="CF49" s="129">
        <v>1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3</v>
      </c>
      <c r="CQ49" s="138">
        <v>85000</v>
      </c>
      <c r="CR49" s="138">
        <v>59000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0.2</v>
      </c>
      <c r="B50" s="184" t="s">
        <v>152</v>
      </c>
      <c r="C50" s="184" t="s">
        <v>58</v>
      </c>
      <c r="D50" s="184"/>
      <c r="E50" s="184" t="s">
        <v>59</v>
      </c>
      <c r="F50" s="184" t="s">
        <v>60</v>
      </c>
      <c r="G50" s="184" t="s">
        <v>61</v>
      </c>
      <c r="H50" s="87" t="s">
        <v>114</v>
      </c>
      <c r="I50" s="87" t="s">
        <v>63</v>
      </c>
      <c r="J50" s="185" t="s">
        <v>153</v>
      </c>
      <c r="K50" s="176">
        <v>120000</v>
      </c>
      <c r="L50" s="79">
        <v>27</v>
      </c>
      <c r="M50" s="79">
        <v>0</v>
      </c>
      <c r="N50" s="79">
        <v>108</v>
      </c>
      <c r="O50" s="88">
        <v>11</v>
      </c>
      <c r="P50" s="89">
        <v>0</v>
      </c>
      <c r="Q50" s="90">
        <f>O50+P50</f>
        <v>11</v>
      </c>
      <c r="R50" s="80">
        <f>IFERROR(Q50/N50,"-")</f>
        <v>0.10185185185185</v>
      </c>
      <c r="S50" s="79">
        <v>0</v>
      </c>
      <c r="T50" s="79">
        <v>4</v>
      </c>
      <c r="U50" s="80">
        <f>IFERROR(T50/(Q50),"-")</f>
        <v>0.36363636363636</v>
      </c>
      <c r="V50" s="81">
        <f>IFERROR(K50/SUM(Q50:Q51),"-")</f>
        <v>6666.6666666667</v>
      </c>
      <c r="W50" s="82">
        <v>1</v>
      </c>
      <c r="X50" s="80">
        <f>IF(Q50=0,"-",W50/Q50)</f>
        <v>0.090909090909091</v>
      </c>
      <c r="Y50" s="181">
        <v>13000</v>
      </c>
      <c r="Z50" s="182">
        <f>IFERROR(Y50/Q50,"-")</f>
        <v>1181.8181818182</v>
      </c>
      <c r="AA50" s="182">
        <f>IFERROR(Y50/W50,"-")</f>
        <v>13000</v>
      </c>
      <c r="AB50" s="176">
        <f>SUM(Y50:Y51)-SUM(K50:K51)</f>
        <v>-96000</v>
      </c>
      <c r="AC50" s="83">
        <f>SUM(Y50:Y51)/SUM(K50:K51)</f>
        <v>0.2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6</v>
      </c>
      <c r="BG50" s="110">
        <f>IF(Q50=0,"",IF(BF50=0,"",(BF50/Q50)))</f>
        <v>0.54545454545455</v>
      </c>
      <c r="BH50" s="109">
        <v>1</v>
      </c>
      <c r="BI50" s="111">
        <f>IFERROR(BH50/BF50,"-")</f>
        <v>0.16666666666667</v>
      </c>
      <c r="BJ50" s="112">
        <v>13000</v>
      </c>
      <c r="BK50" s="113">
        <f>IFERROR(BJ50/BF50,"-")</f>
        <v>2166.6666666667</v>
      </c>
      <c r="BL50" s="114"/>
      <c r="BM50" s="114"/>
      <c r="BN50" s="114">
        <v>1</v>
      </c>
      <c r="BO50" s="116">
        <v>4</v>
      </c>
      <c r="BP50" s="117">
        <f>IF(Q50=0,"",IF(BO50=0,"",(BO50/Q50)))</f>
        <v>0.36363636363636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0.090909090909091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13000</v>
      </c>
      <c r="CR50" s="138">
        <v>13000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154</v>
      </c>
      <c r="C51" s="184" t="s">
        <v>58</v>
      </c>
      <c r="D51" s="184"/>
      <c r="E51" s="184" t="s">
        <v>59</v>
      </c>
      <c r="F51" s="184" t="s">
        <v>60</v>
      </c>
      <c r="G51" s="184" t="s">
        <v>73</v>
      </c>
      <c r="H51" s="87"/>
      <c r="I51" s="87"/>
      <c r="J51" s="87"/>
      <c r="K51" s="176"/>
      <c r="L51" s="79">
        <v>38</v>
      </c>
      <c r="M51" s="79">
        <v>28</v>
      </c>
      <c r="N51" s="79">
        <v>21</v>
      </c>
      <c r="O51" s="88">
        <v>7</v>
      </c>
      <c r="P51" s="89">
        <v>0</v>
      </c>
      <c r="Q51" s="90">
        <f>O51+P51</f>
        <v>7</v>
      </c>
      <c r="R51" s="80">
        <f>IFERROR(Q51/N51,"-")</f>
        <v>0.33333333333333</v>
      </c>
      <c r="S51" s="79">
        <v>0</v>
      </c>
      <c r="T51" s="79">
        <v>1</v>
      </c>
      <c r="U51" s="80">
        <f>IFERROR(T51/(Q51),"-")</f>
        <v>0.14285714285714</v>
      </c>
      <c r="V51" s="81"/>
      <c r="W51" s="82">
        <v>1</v>
      </c>
      <c r="X51" s="80">
        <f>IF(Q51=0,"-",W51/Q51)</f>
        <v>0.14285714285714</v>
      </c>
      <c r="Y51" s="181">
        <v>11000</v>
      </c>
      <c r="Z51" s="182">
        <f>IFERROR(Y51/Q51,"-")</f>
        <v>1571.4285714286</v>
      </c>
      <c r="AA51" s="182">
        <f>IFERROR(Y51/W51,"-")</f>
        <v>11000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0.14285714285714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5</v>
      </c>
      <c r="BP51" s="117">
        <f>IF(Q51=0,"",IF(BO51=0,"",(BO51/Q51)))</f>
        <v>0.71428571428571</v>
      </c>
      <c r="BQ51" s="118">
        <v>1</v>
      </c>
      <c r="BR51" s="119">
        <f>IFERROR(BQ51/BO51,"-")</f>
        <v>0.2</v>
      </c>
      <c r="BS51" s="120">
        <v>11000</v>
      </c>
      <c r="BT51" s="121">
        <f>IFERROR(BS51/BO51,"-")</f>
        <v>2200</v>
      </c>
      <c r="BU51" s="122"/>
      <c r="BV51" s="122"/>
      <c r="BW51" s="122">
        <v>1</v>
      </c>
      <c r="BX51" s="123">
        <v>1</v>
      </c>
      <c r="BY51" s="124">
        <f>IF(Q51=0,"",IF(BX51=0,"",(BX51/Q51)))</f>
        <v>0.14285714285714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11000</v>
      </c>
      <c r="CR51" s="138">
        <v>11000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5.175</v>
      </c>
      <c r="B52" s="184" t="s">
        <v>155</v>
      </c>
      <c r="C52" s="184" t="s">
        <v>58</v>
      </c>
      <c r="D52" s="184"/>
      <c r="E52" s="184" t="s">
        <v>156</v>
      </c>
      <c r="F52" s="184" t="s">
        <v>109</v>
      </c>
      <c r="G52" s="184" t="s">
        <v>61</v>
      </c>
      <c r="H52" s="87" t="s">
        <v>114</v>
      </c>
      <c r="I52" s="87" t="s">
        <v>63</v>
      </c>
      <c r="J52" s="186" t="s">
        <v>142</v>
      </c>
      <c r="K52" s="176">
        <v>120000</v>
      </c>
      <c r="L52" s="79">
        <v>36</v>
      </c>
      <c r="M52" s="79">
        <v>0</v>
      </c>
      <c r="N52" s="79">
        <v>83</v>
      </c>
      <c r="O52" s="88">
        <v>13</v>
      </c>
      <c r="P52" s="89">
        <v>0</v>
      </c>
      <c r="Q52" s="90">
        <f>O52+P52</f>
        <v>13</v>
      </c>
      <c r="R52" s="80">
        <f>IFERROR(Q52/N52,"-")</f>
        <v>0.1566265060241</v>
      </c>
      <c r="S52" s="79">
        <v>4</v>
      </c>
      <c r="T52" s="79">
        <v>5</v>
      </c>
      <c r="U52" s="80">
        <f>IFERROR(T52/(Q52),"-")</f>
        <v>0.38461538461538</v>
      </c>
      <c r="V52" s="81">
        <f>IFERROR(K52/SUM(Q52:Q53),"-")</f>
        <v>6315.7894736842</v>
      </c>
      <c r="W52" s="82">
        <v>7</v>
      </c>
      <c r="X52" s="80">
        <f>IF(Q52=0,"-",W52/Q52)</f>
        <v>0.53846153846154</v>
      </c>
      <c r="Y52" s="181">
        <v>553000</v>
      </c>
      <c r="Z52" s="182">
        <f>IFERROR(Y52/Q52,"-")</f>
        <v>42538.461538462</v>
      </c>
      <c r="AA52" s="182">
        <f>IFERROR(Y52/W52,"-")</f>
        <v>79000</v>
      </c>
      <c r="AB52" s="176">
        <f>SUM(Y52:Y53)-SUM(K52:K53)</f>
        <v>501000</v>
      </c>
      <c r="AC52" s="83">
        <f>SUM(Y52:Y53)/SUM(K52:K53)</f>
        <v>5.175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2</v>
      </c>
      <c r="AX52" s="104">
        <f>IF(Q52=0,"",IF(AW52=0,"",(AW52/Q52)))</f>
        <v>0.15384615384615</v>
      </c>
      <c r="AY52" s="103">
        <v>2</v>
      </c>
      <c r="AZ52" s="105">
        <f>IFERROR(AY52/AW52,"-")</f>
        <v>1</v>
      </c>
      <c r="BA52" s="106">
        <v>22000</v>
      </c>
      <c r="BB52" s="107">
        <f>IFERROR(BA52/AW52,"-")</f>
        <v>11000</v>
      </c>
      <c r="BC52" s="108"/>
      <c r="BD52" s="108">
        <v>1</v>
      </c>
      <c r="BE52" s="108">
        <v>1</v>
      </c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9</v>
      </c>
      <c r="BP52" s="117">
        <f>IF(Q52=0,"",IF(BO52=0,"",(BO52/Q52)))</f>
        <v>0.69230769230769</v>
      </c>
      <c r="BQ52" s="118">
        <v>5</v>
      </c>
      <c r="BR52" s="119">
        <f>IFERROR(BQ52/BO52,"-")</f>
        <v>0.55555555555556</v>
      </c>
      <c r="BS52" s="120">
        <v>232000</v>
      </c>
      <c r="BT52" s="121">
        <f>IFERROR(BS52/BO52,"-")</f>
        <v>25777.777777778</v>
      </c>
      <c r="BU52" s="122">
        <v>2</v>
      </c>
      <c r="BV52" s="122"/>
      <c r="BW52" s="122">
        <v>3</v>
      </c>
      <c r="BX52" s="123">
        <v>2</v>
      </c>
      <c r="BY52" s="124">
        <f>IF(Q52=0,"",IF(BX52=0,"",(BX52/Q52)))</f>
        <v>0.15384615384615</v>
      </c>
      <c r="BZ52" s="125">
        <v>1</v>
      </c>
      <c r="CA52" s="126">
        <f>IFERROR(BZ52/BX52,"-")</f>
        <v>0.5</v>
      </c>
      <c r="CB52" s="127">
        <v>310000</v>
      </c>
      <c r="CC52" s="128">
        <f>IFERROR(CB52/BX52,"-")</f>
        <v>155000</v>
      </c>
      <c r="CD52" s="129"/>
      <c r="CE52" s="129"/>
      <c r="CF52" s="129">
        <v>1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7</v>
      </c>
      <c r="CQ52" s="138">
        <v>553000</v>
      </c>
      <c r="CR52" s="138">
        <v>310000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157</v>
      </c>
      <c r="C53" s="184" t="s">
        <v>58</v>
      </c>
      <c r="D53" s="184"/>
      <c r="E53" s="184" t="s">
        <v>156</v>
      </c>
      <c r="F53" s="184" t="s">
        <v>109</v>
      </c>
      <c r="G53" s="184" t="s">
        <v>73</v>
      </c>
      <c r="H53" s="87"/>
      <c r="I53" s="87"/>
      <c r="J53" s="87"/>
      <c r="K53" s="176"/>
      <c r="L53" s="79">
        <v>38</v>
      </c>
      <c r="M53" s="79">
        <v>22</v>
      </c>
      <c r="N53" s="79">
        <v>8</v>
      </c>
      <c r="O53" s="88">
        <v>6</v>
      </c>
      <c r="P53" s="89">
        <v>0</v>
      </c>
      <c r="Q53" s="90">
        <f>O53+P53</f>
        <v>6</v>
      </c>
      <c r="R53" s="80">
        <f>IFERROR(Q53/N53,"-")</f>
        <v>0.75</v>
      </c>
      <c r="S53" s="79">
        <v>2</v>
      </c>
      <c r="T53" s="79">
        <v>1</v>
      </c>
      <c r="U53" s="80">
        <f>IFERROR(T53/(Q53),"-")</f>
        <v>0.16666666666667</v>
      </c>
      <c r="V53" s="81"/>
      <c r="W53" s="82">
        <v>2</v>
      </c>
      <c r="X53" s="80">
        <f>IF(Q53=0,"-",W53/Q53)</f>
        <v>0.33333333333333</v>
      </c>
      <c r="Y53" s="181">
        <v>68000</v>
      </c>
      <c r="Z53" s="182">
        <f>IFERROR(Y53/Q53,"-")</f>
        <v>11333.333333333</v>
      </c>
      <c r="AA53" s="182">
        <f>IFERROR(Y53/W53,"-")</f>
        <v>34000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0.16666666666667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0.33333333333333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2</v>
      </c>
      <c r="BY53" s="124">
        <f>IF(Q53=0,"",IF(BX53=0,"",(BX53/Q53)))</f>
        <v>0.33333333333333</v>
      </c>
      <c r="BZ53" s="125">
        <v>1</v>
      </c>
      <c r="CA53" s="126">
        <f>IFERROR(BZ53/BX53,"-")</f>
        <v>0.5</v>
      </c>
      <c r="CB53" s="127">
        <v>18000</v>
      </c>
      <c r="CC53" s="128">
        <f>IFERROR(CB53/BX53,"-")</f>
        <v>9000</v>
      </c>
      <c r="CD53" s="129"/>
      <c r="CE53" s="129"/>
      <c r="CF53" s="129">
        <v>1</v>
      </c>
      <c r="CG53" s="130">
        <v>1</v>
      </c>
      <c r="CH53" s="131">
        <f>IF(Q53=0,"",IF(CG53=0,"",(CG53/Q53)))</f>
        <v>0.16666666666667</v>
      </c>
      <c r="CI53" s="132">
        <v>1</v>
      </c>
      <c r="CJ53" s="133">
        <f>IFERROR(CI53/CG53,"-")</f>
        <v>1</v>
      </c>
      <c r="CK53" s="134">
        <v>50000</v>
      </c>
      <c r="CL53" s="135">
        <f>IFERROR(CK53/CG53,"-")</f>
        <v>50000</v>
      </c>
      <c r="CM53" s="136"/>
      <c r="CN53" s="136"/>
      <c r="CO53" s="136">
        <v>1</v>
      </c>
      <c r="CP53" s="137">
        <v>2</v>
      </c>
      <c r="CQ53" s="138">
        <v>68000</v>
      </c>
      <c r="CR53" s="138">
        <v>50000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0.275</v>
      </c>
      <c r="B54" s="184" t="s">
        <v>158</v>
      </c>
      <c r="C54" s="184" t="s">
        <v>58</v>
      </c>
      <c r="D54" s="184"/>
      <c r="E54" s="184" t="s">
        <v>59</v>
      </c>
      <c r="F54" s="184" t="s">
        <v>60</v>
      </c>
      <c r="G54" s="184" t="s">
        <v>61</v>
      </c>
      <c r="H54" s="87" t="s">
        <v>159</v>
      </c>
      <c r="I54" s="87" t="s">
        <v>81</v>
      </c>
      <c r="J54" s="186" t="s">
        <v>77</v>
      </c>
      <c r="K54" s="176">
        <v>80000</v>
      </c>
      <c r="L54" s="79">
        <v>22</v>
      </c>
      <c r="M54" s="79">
        <v>0</v>
      </c>
      <c r="N54" s="79">
        <v>54</v>
      </c>
      <c r="O54" s="88">
        <v>10</v>
      </c>
      <c r="P54" s="89">
        <v>0</v>
      </c>
      <c r="Q54" s="90">
        <f>O54+P54</f>
        <v>10</v>
      </c>
      <c r="R54" s="80">
        <f>IFERROR(Q54/N54,"-")</f>
        <v>0.18518518518519</v>
      </c>
      <c r="S54" s="79">
        <v>0</v>
      </c>
      <c r="T54" s="79">
        <v>2</v>
      </c>
      <c r="U54" s="80">
        <f>IFERROR(T54/(Q54),"-")</f>
        <v>0.2</v>
      </c>
      <c r="V54" s="81">
        <f>IFERROR(K54/SUM(Q54:Q55),"-")</f>
        <v>6153.8461538462</v>
      </c>
      <c r="W54" s="82">
        <v>1</v>
      </c>
      <c r="X54" s="80">
        <f>IF(Q54=0,"-",W54/Q54)</f>
        <v>0.1</v>
      </c>
      <c r="Y54" s="181">
        <v>20000</v>
      </c>
      <c r="Z54" s="182">
        <f>IFERROR(Y54/Q54,"-")</f>
        <v>2000</v>
      </c>
      <c r="AA54" s="182">
        <f>IFERROR(Y54/W54,"-")</f>
        <v>20000</v>
      </c>
      <c r="AB54" s="176">
        <f>SUM(Y54:Y55)-SUM(K54:K55)</f>
        <v>-58000</v>
      </c>
      <c r="AC54" s="83">
        <f>SUM(Y54:Y55)/SUM(K54:K55)</f>
        <v>0.275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1</v>
      </c>
      <c r="AO54" s="98">
        <f>IF(Q54=0,"",IF(AN54=0,"",(AN54/Q54)))</f>
        <v>0.1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>
        <v>1</v>
      </c>
      <c r="AX54" s="104">
        <f>IF(Q54=0,"",IF(AW54=0,"",(AW54/Q54)))</f>
        <v>0.1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3</v>
      </c>
      <c r="BG54" s="110">
        <f>IF(Q54=0,"",IF(BF54=0,"",(BF54/Q54)))</f>
        <v>0.3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4</v>
      </c>
      <c r="BP54" s="117">
        <f>IF(Q54=0,"",IF(BO54=0,"",(BO54/Q54)))</f>
        <v>0.4</v>
      </c>
      <c r="BQ54" s="118">
        <v>1</v>
      </c>
      <c r="BR54" s="119">
        <f>IFERROR(BQ54/BO54,"-")</f>
        <v>0.25</v>
      </c>
      <c r="BS54" s="120">
        <v>20000</v>
      </c>
      <c r="BT54" s="121">
        <f>IFERROR(BS54/BO54,"-")</f>
        <v>5000</v>
      </c>
      <c r="BU54" s="122"/>
      <c r="BV54" s="122"/>
      <c r="BW54" s="122">
        <v>1</v>
      </c>
      <c r="BX54" s="123">
        <v>1</v>
      </c>
      <c r="BY54" s="124">
        <f>IF(Q54=0,"",IF(BX54=0,"",(BX54/Q54)))</f>
        <v>0.1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20000</v>
      </c>
      <c r="CR54" s="138">
        <v>20000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160</v>
      </c>
      <c r="C55" s="184" t="s">
        <v>58</v>
      </c>
      <c r="D55" s="184"/>
      <c r="E55" s="184" t="s">
        <v>59</v>
      </c>
      <c r="F55" s="184" t="s">
        <v>60</v>
      </c>
      <c r="G55" s="184" t="s">
        <v>73</v>
      </c>
      <c r="H55" s="87"/>
      <c r="I55" s="87"/>
      <c r="J55" s="87"/>
      <c r="K55" s="176"/>
      <c r="L55" s="79">
        <v>12</v>
      </c>
      <c r="M55" s="79">
        <v>12</v>
      </c>
      <c r="N55" s="79">
        <v>5</v>
      </c>
      <c r="O55" s="88">
        <v>3</v>
      </c>
      <c r="P55" s="89">
        <v>0</v>
      </c>
      <c r="Q55" s="90">
        <f>O55+P55</f>
        <v>3</v>
      </c>
      <c r="R55" s="80">
        <f>IFERROR(Q55/N55,"-")</f>
        <v>0.6</v>
      </c>
      <c r="S55" s="79">
        <v>0</v>
      </c>
      <c r="T55" s="79">
        <v>0</v>
      </c>
      <c r="U55" s="80">
        <f>IFERROR(T55/(Q55),"-")</f>
        <v>0</v>
      </c>
      <c r="V55" s="81"/>
      <c r="W55" s="82">
        <v>1</v>
      </c>
      <c r="X55" s="80">
        <f>IF(Q55=0,"-",W55/Q55)</f>
        <v>0.33333333333333</v>
      </c>
      <c r="Y55" s="181">
        <v>2000</v>
      </c>
      <c r="Z55" s="182">
        <f>IFERROR(Y55/Q55,"-")</f>
        <v>666.66666666667</v>
      </c>
      <c r="AA55" s="182">
        <f>IFERROR(Y55/W55,"-")</f>
        <v>2000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0.33333333333333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1</v>
      </c>
      <c r="BP55" s="117">
        <f>IF(Q55=0,"",IF(BO55=0,"",(BO55/Q55)))</f>
        <v>0.33333333333333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0.33333333333333</v>
      </c>
      <c r="BZ55" s="125">
        <v>1</v>
      </c>
      <c r="CA55" s="126">
        <f>IFERROR(BZ55/BX55,"-")</f>
        <v>1</v>
      </c>
      <c r="CB55" s="127">
        <v>2000</v>
      </c>
      <c r="CC55" s="128">
        <f>IFERROR(CB55/BX55,"-")</f>
        <v>2000</v>
      </c>
      <c r="CD55" s="129">
        <v>1</v>
      </c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2000</v>
      </c>
      <c r="CR55" s="138">
        <v>2000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</v>
      </c>
      <c r="B56" s="184" t="s">
        <v>161</v>
      </c>
      <c r="C56" s="184" t="s">
        <v>58</v>
      </c>
      <c r="D56" s="184"/>
      <c r="E56" s="184" t="s">
        <v>156</v>
      </c>
      <c r="F56" s="184" t="s">
        <v>109</v>
      </c>
      <c r="G56" s="184" t="s">
        <v>61</v>
      </c>
      <c r="H56" s="87" t="s">
        <v>159</v>
      </c>
      <c r="I56" s="87" t="s">
        <v>81</v>
      </c>
      <c r="J56" s="185" t="s">
        <v>64</v>
      </c>
      <c r="K56" s="176">
        <v>80000</v>
      </c>
      <c r="L56" s="79">
        <v>1</v>
      </c>
      <c r="M56" s="79">
        <v>0</v>
      </c>
      <c r="N56" s="79">
        <v>16</v>
      </c>
      <c r="O56" s="88">
        <v>1</v>
      </c>
      <c r="P56" s="89">
        <v>0</v>
      </c>
      <c r="Q56" s="90">
        <f>O56+P56</f>
        <v>1</v>
      </c>
      <c r="R56" s="80">
        <f>IFERROR(Q56/N56,"-")</f>
        <v>0.0625</v>
      </c>
      <c r="S56" s="79">
        <v>0</v>
      </c>
      <c r="T56" s="79">
        <v>1</v>
      </c>
      <c r="U56" s="80">
        <f>IFERROR(T56/(Q56),"-")</f>
        <v>1</v>
      </c>
      <c r="V56" s="81">
        <f>IFERROR(K56/SUM(Q56:Q57),"-")</f>
        <v>26666.666666667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-80000</v>
      </c>
      <c r="AC56" s="83">
        <f>SUM(Y56:Y57)/SUM(K56:K57)</f>
        <v>0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1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162</v>
      </c>
      <c r="C57" s="184" t="s">
        <v>58</v>
      </c>
      <c r="D57" s="184"/>
      <c r="E57" s="184" t="s">
        <v>156</v>
      </c>
      <c r="F57" s="184" t="s">
        <v>109</v>
      </c>
      <c r="G57" s="184" t="s">
        <v>73</v>
      </c>
      <c r="H57" s="87"/>
      <c r="I57" s="87"/>
      <c r="J57" s="87"/>
      <c r="K57" s="176"/>
      <c r="L57" s="79">
        <v>5</v>
      </c>
      <c r="M57" s="79">
        <v>5</v>
      </c>
      <c r="N57" s="79">
        <v>2</v>
      </c>
      <c r="O57" s="88">
        <v>2</v>
      </c>
      <c r="P57" s="89">
        <v>0</v>
      </c>
      <c r="Q57" s="90">
        <f>O57+P57</f>
        <v>2</v>
      </c>
      <c r="R57" s="80">
        <f>IFERROR(Q57/N57,"-")</f>
        <v>1</v>
      </c>
      <c r="S57" s="79">
        <v>0</v>
      </c>
      <c r="T57" s="79">
        <v>1</v>
      </c>
      <c r="U57" s="80">
        <f>IFERROR(T57/(Q57),"-")</f>
        <v>0.5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1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 t="str">
        <f>AC58</f>
        <v>0</v>
      </c>
      <c r="B58" s="184" t="s">
        <v>163</v>
      </c>
      <c r="C58" s="184" t="s">
        <v>58</v>
      </c>
      <c r="D58" s="184"/>
      <c r="E58" s="184"/>
      <c r="F58" s="184"/>
      <c r="G58" s="184" t="s">
        <v>61</v>
      </c>
      <c r="H58" s="87" t="s">
        <v>159</v>
      </c>
      <c r="I58" s="87" t="s">
        <v>164</v>
      </c>
      <c r="J58" s="185" t="s">
        <v>153</v>
      </c>
      <c r="K58" s="176">
        <v>0</v>
      </c>
      <c r="L58" s="79">
        <v>1</v>
      </c>
      <c r="M58" s="79">
        <v>0</v>
      </c>
      <c r="N58" s="79">
        <v>25</v>
      </c>
      <c r="O58" s="88">
        <v>0</v>
      </c>
      <c r="P58" s="89">
        <v>0</v>
      </c>
      <c r="Q58" s="90">
        <f>O58+P58</f>
        <v>0</v>
      </c>
      <c r="R58" s="80">
        <f>IFERROR(Q58/N58,"-")</f>
        <v>0</v>
      </c>
      <c r="S58" s="79">
        <v>0</v>
      </c>
      <c r="T58" s="79">
        <v>0</v>
      </c>
      <c r="U58" s="80" t="str">
        <f>IFERROR(T58/(Q58),"-")</f>
        <v>-</v>
      </c>
      <c r="V58" s="81">
        <f>IFERROR(K58/SUM(Q58:Q59),"-")</f>
        <v>0</v>
      </c>
      <c r="W58" s="82">
        <v>0</v>
      </c>
      <c r="X58" s="80" t="str">
        <f>IF(Q58=0,"-",W58/Q58)</f>
        <v>-</v>
      </c>
      <c r="Y58" s="181">
        <v>0</v>
      </c>
      <c r="Z58" s="182" t="str">
        <f>IFERROR(Y58/Q58,"-")</f>
        <v>-</v>
      </c>
      <c r="AA58" s="182" t="str">
        <f>IFERROR(Y58/W58,"-")</f>
        <v>-</v>
      </c>
      <c r="AB58" s="176">
        <f>SUM(Y58:Y59)-SUM(K58:K59)</f>
        <v>114000</v>
      </c>
      <c r="AC58" s="83" t="str">
        <f>SUM(Y58:Y59)/SUM(K58:K59)</f>
        <v>0</v>
      </c>
      <c r="AD58" s="77"/>
      <c r="AE58" s="91"/>
      <c r="AF58" s="92" t="str">
        <f>IF(Q58=0,"",IF(AE58=0,"",(AE58/Q58)))</f>
        <v/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 t="str">
        <f>IF(Q58=0,"",IF(AN58=0,"",(AN58/Q58)))</f>
        <v/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 t="str">
        <f>IF(Q58=0,"",IF(AW58=0,"",(AW58/Q58)))</f>
        <v/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 t="str">
        <f>IF(Q58=0,"",IF(BF58=0,"",(BF58/Q58)))</f>
        <v/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 t="str">
        <f>IF(Q58=0,"",IF(BO58=0,"",(BO58/Q58)))</f>
        <v/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 t="str">
        <f>IF(Q58=0,"",IF(BX58=0,"",(BX58/Q58)))</f>
        <v/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 t="str">
        <f>IF(Q58=0,"",IF(CG58=0,"",(CG58/Q58)))</f>
        <v/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165</v>
      </c>
      <c r="C59" s="184" t="s">
        <v>58</v>
      </c>
      <c r="D59" s="184"/>
      <c r="E59" s="184"/>
      <c r="F59" s="184"/>
      <c r="G59" s="184" t="s">
        <v>73</v>
      </c>
      <c r="H59" s="87"/>
      <c r="I59" s="87"/>
      <c r="J59" s="87"/>
      <c r="K59" s="176"/>
      <c r="L59" s="79">
        <v>14</v>
      </c>
      <c r="M59" s="79">
        <v>9</v>
      </c>
      <c r="N59" s="79">
        <v>3</v>
      </c>
      <c r="O59" s="88">
        <v>3</v>
      </c>
      <c r="P59" s="89">
        <v>0</v>
      </c>
      <c r="Q59" s="90">
        <f>O59+P59</f>
        <v>3</v>
      </c>
      <c r="R59" s="80">
        <f>IFERROR(Q59/N59,"-")</f>
        <v>1</v>
      </c>
      <c r="S59" s="79">
        <v>0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0.33333333333333</v>
      </c>
      <c r="Y59" s="181">
        <v>114000</v>
      </c>
      <c r="Z59" s="182">
        <f>IFERROR(Y59/Q59,"-")</f>
        <v>38000</v>
      </c>
      <c r="AA59" s="182">
        <f>IFERROR(Y59/W59,"-")</f>
        <v>114000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2</v>
      </c>
      <c r="BP59" s="117">
        <f>IF(Q59=0,"",IF(BO59=0,"",(BO59/Q59)))</f>
        <v>0.66666666666667</v>
      </c>
      <c r="BQ59" s="118">
        <v>1</v>
      </c>
      <c r="BR59" s="119">
        <f>IFERROR(BQ59/BO59,"-")</f>
        <v>0.5</v>
      </c>
      <c r="BS59" s="120">
        <v>114000</v>
      </c>
      <c r="BT59" s="121">
        <f>IFERROR(BS59/BO59,"-")</f>
        <v>57000</v>
      </c>
      <c r="BU59" s="122"/>
      <c r="BV59" s="122"/>
      <c r="BW59" s="122">
        <v>1</v>
      </c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>
        <v>1</v>
      </c>
      <c r="CH59" s="131">
        <f>IF(Q59=0,"",IF(CG59=0,"",(CG59/Q59)))</f>
        <v>0.33333333333333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1</v>
      </c>
      <c r="CQ59" s="138">
        <v>114000</v>
      </c>
      <c r="CR59" s="138">
        <v>114000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30"/>
      <c r="B60" s="84"/>
      <c r="C60" s="84"/>
      <c r="D60" s="85"/>
      <c r="E60" s="85"/>
      <c r="F60" s="85"/>
      <c r="G60" s="86"/>
      <c r="H60" s="87"/>
      <c r="I60" s="87"/>
      <c r="J60" s="87"/>
      <c r="K60" s="177"/>
      <c r="L60" s="34"/>
      <c r="M60" s="34"/>
      <c r="N60" s="31"/>
      <c r="O60" s="23"/>
      <c r="P60" s="23"/>
      <c r="Q60" s="23"/>
      <c r="R60" s="32"/>
      <c r="S60" s="32"/>
      <c r="T60" s="23"/>
      <c r="U60" s="32"/>
      <c r="V60" s="25"/>
      <c r="W60" s="25"/>
      <c r="X60" s="25"/>
      <c r="Y60" s="183"/>
      <c r="Z60" s="183"/>
      <c r="AA60" s="183"/>
      <c r="AB60" s="183"/>
      <c r="AC60" s="33"/>
      <c r="AD60" s="57"/>
      <c r="AE60" s="61"/>
      <c r="AF60" s="62"/>
      <c r="AG60" s="61"/>
      <c r="AH60" s="65"/>
      <c r="AI60" s="66"/>
      <c r="AJ60" s="67"/>
      <c r="AK60" s="68"/>
      <c r="AL60" s="68"/>
      <c r="AM60" s="68"/>
      <c r="AN60" s="61"/>
      <c r="AO60" s="62"/>
      <c r="AP60" s="61"/>
      <c r="AQ60" s="65"/>
      <c r="AR60" s="66"/>
      <c r="AS60" s="67"/>
      <c r="AT60" s="68"/>
      <c r="AU60" s="68"/>
      <c r="AV60" s="68"/>
      <c r="AW60" s="61"/>
      <c r="AX60" s="62"/>
      <c r="AY60" s="61"/>
      <c r="AZ60" s="65"/>
      <c r="BA60" s="66"/>
      <c r="BB60" s="67"/>
      <c r="BC60" s="68"/>
      <c r="BD60" s="68"/>
      <c r="BE60" s="68"/>
      <c r="BF60" s="61"/>
      <c r="BG60" s="62"/>
      <c r="BH60" s="61"/>
      <c r="BI60" s="65"/>
      <c r="BJ60" s="66"/>
      <c r="BK60" s="67"/>
      <c r="BL60" s="68"/>
      <c r="BM60" s="68"/>
      <c r="BN60" s="68"/>
      <c r="BO60" s="63"/>
      <c r="BP60" s="64"/>
      <c r="BQ60" s="61"/>
      <c r="BR60" s="65"/>
      <c r="BS60" s="66"/>
      <c r="BT60" s="67"/>
      <c r="BU60" s="68"/>
      <c r="BV60" s="68"/>
      <c r="BW60" s="68"/>
      <c r="BX60" s="63"/>
      <c r="BY60" s="64"/>
      <c r="BZ60" s="61"/>
      <c r="CA60" s="65"/>
      <c r="CB60" s="66"/>
      <c r="CC60" s="67"/>
      <c r="CD60" s="68"/>
      <c r="CE60" s="68"/>
      <c r="CF60" s="68"/>
      <c r="CG60" s="63"/>
      <c r="CH60" s="64"/>
      <c r="CI60" s="61"/>
      <c r="CJ60" s="65"/>
      <c r="CK60" s="66"/>
      <c r="CL60" s="67"/>
      <c r="CM60" s="68"/>
      <c r="CN60" s="68"/>
      <c r="CO60" s="68"/>
      <c r="CP60" s="69"/>
      <c r="CQ60" s="66"/>
      <c r="CR60" s="66"/>
      <c r="CS60" s="66"/>
      <c r="CT60" s="70"/>
    </row>
    <row r="61" spans="1:99">
      <c r="A61" s="30"/>
      <c r="B61" s="37"/>
      <c r="C61" s="37"/>
      <c r="D61" s="21"/>
      <c r="E61" s="21"/>
      <c r="F61" s="21"/>
      <c r="G61" s="22"/>
      <c r="H61" s="36"/>
      <c r="I61" s="36"/>
      <c r="J61" s="73"/>
      <c r="K61" s="178"/>
      <c r="L61" s="34"/>
      <c r="M61" s="34"/>
      <c r="N61" s="31"/>
      <c r="O61" s="23"/>
      <c r="P61" s="23"/>
      <c r="Q61" s="23"/>
      <c r="R61" s="32"/>
      <c r="S61" s="32"/>
      <c r="T61" s="23"/>
      <c r="U61" s="32"/>
      <c r="V61" s="25"/>
      <c r="W61" s="25"/>
      <c r="X61" s="25"/>
      <c r="Y61" s="183"/>
      <c r="Z61" s="183"/>
      <c r="AA61" s="183"/>
      <c r="AB61" s="183"/>
      <c r="AC61" s="33"/>
      <c r="AD61" s="59"/>
      <c r="AE61" s="61"/>
      <c r="AF61" s="62"/>
      <c r="AG61" s="61"/>
      <c r="AH61" s="65"/>
      <c r="AI61" s="66"/>
      <c r="AJ61" s="67"/>
      <c r="AK61" s="68"/>
      <c r="AL61" s="68"/>
      <c r="AM61" s="68"/>
      <c r="AN61" s="61"/>
      <c r="AO61" s="62"/>
      <c r="AP61" s="61"/>
      <c r="AQ61" s="65"/>
      <c r="AR61" s="66"/>
      <c r="AS61" s="67"/>
      <c r="AT61" s="68"/>
      <c r="AU61" s="68"/>
      <c r="AV61" s="68"/>
      <c r="AW61" s="61"/>
      <c r="AX61" s="62"/>
      <c r="AY61" s="61"/>
      <c r="AZ61" s="65"/>
      <c r="BA61" s="66"/>
      <c r="BB61" s="67"/>
      <c r="BC61" s="68"/>
      <c r="BD61" s="68"/>
      <c r="BE61" s="68"/>
      <c r="BF61" s="61"/>
      <c r="BG61" s="62"/>
      <c r="BH61" s="61"/>
      <c r="BI61" s="65"/>
      <c r="BJ61" s="66"/>
      <c r="BK61" s="67"/>
      <c r="BL61" s="68"/>
      <c r="BM61" s="68"/>
      <c r="BN61" s="68"/>
      <c r="BO61" s="63"/>
      <c r="BP61" s="64"/>
      <c r="BQ61" s="61"/>
      <c r="BR61" s="65"/>
      <c r="BS61" s="66"/>
      <c r="BT61" s="67"/>
      <c r="BU61" s="68"/>
      <c r="BV61" s="68"/>
      <c r="BW61" s="68"/>
      <c r="BX61" s="63"/>
      <c r="BY61" s="64"/>
      <c r="BZ61" s="61"/>
      <c r="CA61" s="65"/>
      <c r="CB61" s="66"/>
      <c r="CC61" s="67"/>
      <c r="CD61" s="68"/>
      <c r="CE61" s="68"/>
      <c r="CF61" s="68"/>
      <c r="CG61" s="63"/>
      <c r="CH61" s="64"/>
      <c r="CI61" s="61"/>
      <c r="CJ61" s="65"/>
      <c r="CK61" s="66"/>
      <c r="CL61" s="67"/>
      <c r="CM61" s="68"/>
      <c r="CN61" s="68"/>
      <c r="CO61" s="68"/>
      <c r="CP61" s="69"/>
      <c r="CQ61" s="66"/>
      <c r="CR61" s="66"/>
      <c r="CS61" s="66"/>
      <c r="CT61" s="70"/>
    </row>
    <row r="62" spans="1:99">
      <c r="A62" s="19">
        <f>AC62</f>
        <v>2.3486714893617</v>
      </c>
      <c r="B62" s="39"/>
      <c r="C62" s="39"/>
      <c r="D62" s="39"/>
      <c r="E62" s="39"/>
      <c r="F62" s="39"/>
      <c r="G62" s="39"/>
      <c r="H62" s="40" t="s">
        <v>166</v>
      </c>
      <c r="I62" s="40"/>
      <c r="J62" s="40"/>
      <c r="K62" s="179">
        <f>SUM(K6:K61)</f>
        <v>3525000</v>
      </c>
      <c r="L62" s="41">
        <f>SUM(L6:L61)</f>
        <v>1980</v>
      </c>
      <c r="M62" s="41">
        <f>SUM(M6:M61)</f>
        <v>709</v>
      </c>
      <c r="N62" s="41">
        <f>SUM(N6:N61)</f>
        <v>2363</v>
      </c>
      <c r="O62" s="41">
        <f>SUM(O6:O61)</f>
        <v>397</v>
      </c>
      <c r="P62" s="41">
        <f>SUM(P6:P61)</f>
        <v>1</v>
      </c>
      <c r="Q62" s="41">
        <f>SUM(Q6:Q61)</f>
        <v>398</v>
      </c>
      <c r="R62" s="42">
        <f>IFERROR(Q62/N62,"-")</f>
        <v>0.16842996191282</v>
      </c>
      <c r="S62" s="76">
        <f>SUM(S6:S61)</f>
        <v>41</v>
      </c>
      <c r="T62" s="76">
        <f>SUM(T6:T61)</f>
        <v>92</v>
      </c>
      <c r="U62" s="42">
        <f>IFERROR(S62/Q62,"-")</f>
        <v>0.10301507537688</v>
      </c>
      <c r="V62" s="43">
        <f>IFERROR(K62/Q62,"-")</f>
        <v>8856.783919598</v>
      </c>
      <c r="W62" s="44">
        <f>SUM(W6:W61)</f>
        <v>90</v>
      </c>
      <c r="X62" s="42">
        <f>IFERROR(W62/Q62,"-")</f>
        <v>0.22613065326633</v>
      </c>
      <c r="Y62" s="179">
        <f>SUM(Y6:Y61)</f>
        <v>8279067</v>
      </c>
      <c r="Z62" s="179">
        <f>IFERROR(Y62/Q62,"-")</f>
        <v>20801.675879397</v>
      </c>
      <c r="AA62" s="179">
        <f>IFERROR(Y62/W62,"-")</f>
        <v>91989.633333333</v>
      </c>
      <c r="AB62" s="179">
        <f>Y62-K62</f>
        <v>4754067</v>
      </c>
      <c r="AC62" s="45">
        <f>Y62/K62</f>
        <v>2.3486714893617</v>
      </c>
      <c r="AD62" s="58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6"/>
    <mergeCell ref="K33:K36"/>
    <mergeCell ref="V33:V36"/>
    <mergeCell ref="AB33:AB36"/>
    <mergeCell ref="AC33:AC36"/>
    <mergeCell ref="A37:A41"/>
    <mergeCell ref="K37:K41"/>
    <mergeCell ref="V37:V41"/>
    <mergeCell ref="AB37:AB41"/>
    <mergeCell ref="AC37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0.30769230769231</v>
      </c>
      <c r="B6" s="184" t="s">
        <v>168</v>
      </c>
      <c r="C6" s="184" t="s">
        <v>169</v>
      </c>
      <c r="D6" s="184" t="s">
        <v>170</v>
      </c>
      <c r="E6" s="184" t="s">
        <v>171</v>
      </c>
      <c r="F6" s="184"/>
      <c r="G6" s="184" t="s">
        <v>61</v>
      </c>
      <c r="H6" s="87" t="s">
        <v>172</v>
      </c>
      <c r="I6" s="87" t="s">
        <v>173</v>
      </c>
      <c r="J6" s="186" t="s">
        <v>174</v>
      </c>
      <c r="K6" s="176">
        <v>65000</v>
      </c>
      <c r="L6" s="79">
        <v>0</v>
      </c>
      <c r="M6" s="79">
        <v>0</v>
      </c>
      <c r="N6" s="79">
        <v>6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32500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-45000</v>
      </c>
      <c r="AC6" s="83">
        <f>SUM(Y6:Y7)/SUM(K6:K7)</f>
        <v>0.30769230769231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175</v>
      </c>
      <c r="C7" s="184" t="s">
        <v>169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21</v>
      </c>
      <c r="M7" s="79">
        <v>15</v>
      </c>
      <c r="N7" s="79">
        <v>11</v>
      </c>
      <c r="O7" s="88">
        <v>2</v>
      </c>
      <c r="P7" s="89">
        <v>0</v>
      </c>
      <c r="Q7" s="90">
        <f>O7+P7</f>
        <v>2</v>
      </c>
      <c r="R7" s="80">
        <f>IFERROR(Q7/N7,"-")</f>
        <v>0.18181818181818</v>
      </c>
      <c r="S7" s="79">
        <v>1</v>
      </c>
      <c r="T7" s="79">
        <v>0</v>
      </c>
      <c r="U7" s="80">
        <f>IFERROR(T7/(Q7),"-")</f>
        <v>0</v>
      </c>
      <c r="V7" s="81"/>
      <c r="W7" s="82">
        <v>1</v>
      </c>
      <c r="X7" s="80">
        <f>IF(Q7=0,"-",W7/Q7)</f>
        <v>0.5</v>
      </c>
      <c r="Y7" s="181">
        <v>20000</v>
      </c>
      <c r="Z7" s="182">
        <f>IFERROR(Y7/Q7,"-")</f>
        <v>10000</v>
      </c>
      <c r="AA7" s="182">
        <f>IFERROR(Y7/W7,"-")</f>
        <v>20000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0.5</v>
      </c>
      <c r="BQ7" s="118">
        <v>1</v>
      </c>
      <c r="BR7" s="119">
        <f>IFERROR(BQ7/BO7,"-")</f>
        <v>1</v>
      </c>
      <c r="BS7" s="120">
        <v>20000</v>
      </c>
      <c r="BT7" s="121">
        <f>IFERROR(BS7/BO7,"-")</f>
        <v>20000</v>
      </c>
      <c r="BU7" s="122"/>
      <c r="BV7" s="122"/>
      <c r="BW7" s="122">
        <v>1</v>
      </c>
      <c r="BX7" s="123">
        <v>1</v>
      </c>
      <c r="BY7" s="124">
        <f>IF(Q7=0,"",IF(BX7=0,"",(BX7/Q7)))</f>
        <v>0.5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20000</v>
      </c>
      <c r="CR7" s="138">
        <v>20000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0.68571428571429</v>
      </c>
      <c r="B8" s="184" t="s">
        <v>176</v>
      </c>
      <c r="C8" s="184" t="s">
        <v>169</v>
      </c>
      <c r="D8" s="184" t="s">
        <v>177</v>
      </c>
      <c r="E8" s="184" t="s">
        <v>178</v>
      </c>
      <c r="F8" s="184"/>
      <c r="G8" s="184" t="s">
        <v>61</v>
      </c>
      <c r="H8" s="87" t="s">
        <v>179</v>
      </c>
      <c r="I8" s="87" t="s">
        <v>173</v>
      </c>
      <c r="J8" s="87" t="s">
        <v>180</v>
      </c>
      <c r="K8" s="176">
        <v>70000</v>
      </c>
      <c r="L8" s="79">
        <v>7</v>
      </c>
      <c r="M8" s="79">
        <v>0</v>
      </c>
      <c r="N8" s="79">
        <v>33</v>
      </c>
      <c r="O8" s="88">
        <v>4</v>
      </c>
      <c r="P8" s="89">
        <v>0</v>
      </c>
      <c r="Q8" s="90">
        <f>O8+P8</f>
        <v>4</v>
      </c>
      <c r="R8" s="80">
        <f>IFERROR(Q8/N8,"-")</f>
        <v>0.12121212121212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2916.6666666667</v>
      </c>
      <c r="W8" s="82">
        <v>1</v>
      </c>
      <c r="X8" s="80">
        <f>IF(Q8=0,"-",W8/Q8)</f>
        <v>0.25</v>
      </c>
      <c r="Y8" s="181">
        <v>3000</v>
      </c>
      <c r="Z8" s="182">
        <f>IFERROR(Y8/Q8,"-")</f>
        <v>750</v>
      </c>
      <c r="AA8" s="182">
        <f>IFERROR(Y8/W8,"-")</f>
        <v>3000</v>
      </c>
      <c r="AB8" s="176">
        <f>SUM(Y8:Y9)-SUM(K8:K9)</f>
        <v>-22000</v>
      </c>
      <c r="AC8" s="83">
        <f>SUM(Y8:Y9)/SUM(K8:K9)</f>
        <v>0.68571428571429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2</v>
      </c>
      <c r="AX8" s="104">
        <f>IF(Q8=0,"",IF(AW8=0,"",(AW8/Q8)))</f>
        <v>0.5</v>
      </c>
      <c r="AY8" s="103">
        <v>1</v>
      </c>
      <c r="AZ8" s="105">
        <f>IFERROR(AY8/AW8,"-")</f>
        <v>0.5</v>
      </c>
      <c r="BA8" s="106">
        <v>3000</v>
      </c>
      <c r="BB8" s="107">
        <f>IFERROR(BA8/AW8,"-")</f>
        <v>1500</v>
      </c>
      <c r="BC8" s="108">
        <v>1</v>
      </c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181</v>
      </c>
      <c r="C9" s="184" t="s">
        <v>169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98</v>
      </c>
      <c r="M9" s="79">
        <v>65</v>
      </c>
      <c r="N9" s="79">
        <v>27</v>
      </c>
      <c r="O9" s="88">
        <v>20</v>
      </c>
      <c r="P9" s="89">
        <v>0</v>
      </c>
      <c r="Q9" s="90">
        <f>O9+P9</f>
        <v>20</v>
      </c>
      <c r="R9" s="80">
        <f>IFERROR(Q9/N9,"-")</f>
        <v>0.74074074074074</v>
      </c>
      <c r="S9" s="79">
        <v>4</v>
      </c>
      <c r="T9" s="79">
        <v>1</v>
      </c>
      <c r="U9" s="80">
        <f>IFERROR(T9/(Q9),"-")</f>
        <v>0.05</v>
      </c>
      <c r="V9" s="81"/>
      <c r="W9" s="82">
        <v>5</v>
      </c>
      <c r="X9" s="80">
        <f>IF(Q9=0,"-",W9/Q9)</f>
        <v>0.25</v>
      </c>
      <c r="Y9" s="181">
        <v>45000</v>
      </c>
      <c r="Z9" s="182">
        <f>IFERROR(Y9/Q9,"-")</f>
        <v>2250</v>
      </c>
      <c r="AA9" s="182">
        <f>IFERROR(Y9/W9,"-")</f>
        <v>9000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2</v>
      </c>
      <c r="AO9" s="98">
        <f>IF(Q9=0,"",IF(AN9=0,"",(AN9/Q9)))</f>
        <v>0.1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7</v>
      </c>
      <c r="BG9" s="110">
        <f>IF(Q9=0,"",IF(BF9=0,"",(BF9/Q9)))</f>
        <v>0.35</v>
      </c>
      <c r="BH9" s="109">
        <v>1</v>
      </c>
      <c r="BI9" s="111">
        <f>IFERROR(BH9/BF9,"-")</f>
        <v>0.14285714285714</v>
      </c>
      <c r="BJ9" s="112">
        <v>11000</v>
      </c>
      <c r="BK9" s="113">
        <f>IFERROR(BJ9/BF9,"-")</f>
        <v>1571.4285714286</v>
      </c>
      <c r="BL9" s="114"/>
      <c r="BM9" s="114"/>
      <c r="BN9" s="114">
        <v>1</v>
      </c>
      <c r="BO9" s="116">
        <v>5</v>
      </c>
      <c r="BP9" s="117">
        <f>IF(Q9=0,"",IF(BO9=0,"",(BO9/Q9)))</f>
        <v>0.25</v>
      </c>
      <c r="BQ9" s="118">
        <v>2</v>
      </c>
      <c r="BR9" s="119">
        <f>IFERROR(BQ9/BO9,"-")</f>
        <v>0.4</v>
      </c>
      <c r="BS9" s="120">
        <v>21000</v>
      </c>
      <c r="BT9" s="121">
        <f>IFERROR(BS9/BO9,"-")</f>
        <v>4200</v>
      </c>
      <c r="BU9" s="122">
        <v>1</v>
      </c>
      <c r="BV9" s="122"/>
      <c r="BW9" s="122">
        <v>1</v>
      </c>
      <c r="BX9" s="123">
        <v>4</v>
      </c>
      <c r="BY9" s="124">
        <f>IF(Q9=0,"",IF(BX9=0,"",(BX9/Q9)))</f>
        <v>0.2</v>
      </c>
      <c r="BZ9" s="125">
        <v>3</v>
      </c>
      <c r="CA9" s="126">
        <f>IFERROR(BZ9/BX9,"-")</f>
        <v>0.75</v>
      </c>
      <c r="CB9" s="127">
        <v>16000</v>
      </c>
      <c r="CC9" s="128">
        <f>IFERROR(CB9/BX9,"-")</f>
        <v>4000</v>
      </c>
      <c r="CD9" s="129">
        <v>2</v>
      </c>
      <c r="CE9" s="129">
        <v>1</v>
      </c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5</v>
      </c>
      <c r="CQ9" s="138">
        <v>45000</v>
      </c>
      <c r="CR9" s="138">
        <v>18000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0.65333333333333</v>
      </c>
      <c r="B10" s="184" t="s">
        <v>182</v>
      </c>
      <c r="C10" s="184" t="s">
        <v>169</v>
      </c>
      <c r="D10" s="184" t="s">
        <v>170</v>
      </c>
      <c r="E10" s="184" t="s">
        <v>183</v>
      </c>
      <c r="F10" s="184"/>
      <c r="G10" s="184" t="s">
        <v>61</v>
      </c>
      <c r="H10" s="87" t="s">
        <v>184</v>
      </c>
      <c r="I10" s="87" t="s">
        <v>185</v>
      </c>
      <c r="J10" s="186" t="s">
        <v>82</v>
      </c>
      <c r="K10" s="176">
        <v>75000</v>
      </c>
      <c r="L10" s="79">
        <v>27</v>
      </c>
      <c r="M10" s="79">
        <v>0</v>
      </c>
      <c r="N10" s="79">
        <v>71</v>
      </c>
      <c r="O10" s="88">
        <v>13</v>
      </c>
      <c r="P10" s="89">
        <v>0</v>
      </c>
      <c r="Q10" s="90">
        <f>O10+P10</f>
        <v>13</v>
      </c>
      <c r="R10" s="80">
        <f>IFERROR(Q10/N10,"-")</f>
        <v>0.1830985915493</v>
      </c>
      <c r="S10" s="79">
        <v>1</v>
      </c>
      <c r="T10" s="79">
        <v>3</v>
      </c>
      <c r="U10" s="80">
        <f>IFERROR(T10/(Q10),"-")</f>
        <v>0.23076923076923</v>
      </c>
      <c r="V10" s="81">
        <f>IFERROR(K10/SUM(Q10:Q11),"-")</f>
        <v>3260.8695652174</v>
      </c>
      <c r="W10" s="82">
        <v>2</v>
      </c>
      <c r="X10" s="80">
        <f>IF(Q10=0,"-",W10/Q10)</f>
        <v>0.15384615384615</v>
      </c>
      <c r="Y10" s="181">
        <v>43000</v>
      </c>
      <c r="Z10" s="182">
        <f>IFERROR(Y10/Q10,"-")</f>
        <v>3307.6923076923</v>
      </c>
      <c r="AA10" s="182">
        <f>IFERROR(Y10/W10,"-")</f>
        <v>21500</v>
      </c>
      <c r="AB10" s="176">
        <f>SUM(Y10:Y11)-SUM(K10:K11)</f>
        <v>-26000</v>
      </c>
      <c r="AC10" s="83">
        <f>SUM(Y10:Y11)/SUM(K10:K11)</f>
        <v>0.65333333333333</v>
      </c>
      <c r="AD10" s="77"/>
      <c r="AE10" s="91">
        <v>1</v>
      </c>
      <c r="AF10" s="92">
        <f>IF(Q10=0,"",IF(AE10=0,"",(AE10/Q10)))</f>
        <v>0.076923076923077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3</v>
      </c>
      <c r="AO10" s="98">
        <f>IF(Q10=0,"",IF(AN10=0,"",(AN10/Q10)))</f>
        <v>0.23076923076923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0.076923076923077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0.38461538461538</v>
      </c>
      <c r="BH10" s="109">
        <v>1</v>
      </c>
      <c r="BI10" s="111">
        <f>IFERROR(BH10/BF10,"-")</f>
        <v>0.2</v>
      </c>
      <c r="BJ10" s="112">
        <v>3000</v>
      </c>
      <c r="BK10" s="113">
        <f>IFERROR(BJ10/BF10,"-")</f>
        <v>600</v>
      </c>
      <c r="BL10" s="114">
        <v>1</v>
      </c>
      <c r="BM10" s="114"/>
      <c r="BN10" s="114"/>
      <c r="BO10" s="116">
        <v>3</v>
      </c>
      <c r="BP10" s="117">
        <f>IF(Q10=0,"",IF(BO10=0,"",(BO10/Q10)))</f>
        <v>0.23076923076923</v>
      </c>
      <c r="BQ10" s="118">
        <v>2</v>
      </c>
      <c r="BR10" s="119">
        <f>IFERROR(BQ10/BO10,"-")</f>
        <v>0.66666666666667</v>
      </c>
      <c r="BS10" s="120">
        <v>70000</v>
      </c>
      <c r="BT10" s="121">
        <f>IFERROR(BS10/BO10,"-")</f>
        <v>23333.333333333</v>
      </c>
      <c r="BU10" s="122"/>
      <c r="BV10" s="122"/>
      <c r="BW10" s="122">
        <v>2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43000</v>
      </c>
      <c r="CR10" s="138">
        <v>40000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186</v>
      </c>
      <c r="C11" s="184" t="s">
        <v>169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49</v>
      </c>
      <c r="M11" s="79">
        <v>33</v>
      </c>
      <c r="N11" s="79">
        <v>9</v>
      </c>
      <c r="O11" s="88">
        <v>10</v>
      </c>
      <c r="P11" s="89">
        <v>0</v>
      </c>
      <c r="Q11" s="90">
        <f>O11+P11</f>
        <v>10</v>
      </c>
      <c r="R11" s="80">
        <f>IFERROR(Q11/N11,"-")</f>
        <v>1.1111111111111</v>
      </c>
      <c r="S11" s="79">
        <v>0</v>
      </c>
      <c r="T11" s="79">
        <v>2</v>
      </c>
      <c r="U11" s="80">
        <f>IFERROR(T11/(Q11),"-")</f>
        <v>0.2</v>
      </c>
      <c r="V11" s="81"/>
      <c r="W11" s="82">
        <v>0</v>
      </c>
      <c r="X11" s="80">
        <f>IF(Q11=0,"-",W11/Q11)</f>
        <v>0</v>
      </c>
      <c r="Y11" s="181">
        <v>6000</v>
      </c>
      <c r="Z11" s="182">
        <f>IFERROR(Y11/Q11,"-")</f>
        <v>600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</v>
      </c>
      <c r="BH11" s="109">
        <v>1</v>
      </c>
      <c r="BI11" s="111">
        <f>IFERROR(BH11/BF11,"-")</f>
        <v>0.33333333333333</v>
      </c>
      <c r="BJ11" s="112">
        <v>6000</v>
      </c>
      <c r="BK11" s="113">
        <f>IFERROR(BJ11/BF11,"-")</f>
        <v>2000</v>
      </c>
      <c r="BL11" s="114"/>
      <c r="BM11" s="114">
        <v>1</v>
      </c>
      <c r="BN11" s="114"/>
      <c r="BO11" s="116">
        <v>4</v>
      </c>
      <c r="BP11" s="117">
        <f>IF(Q11=0,"",IF(BO11=0,"",(BO11/Q11)))</f>
        <v>0.4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6000</v>
      </c>
      <c r="CR11" s="138">
        <v>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3.0444444444444</v>
      </c>
      <c r="B12" s="184" t="s">
        <v>187</v>
      </c>
      <c r="C12" s="184" t="s">
        <v>169</v>
      </c>
      <c r="D12" s="184" t="s">
        <v>177</v>
      </c>
      <c r="E12" s="184" t="s">
        <v>188</v>
      </c>
      <c r="F12" s="184"/>
      <c r="G12" s="184" t="s">
        <v>61</v>
      </c>
      <c r="H12" s="87" t="s">
        <v>189</v>
      </c>
      <c r="I12" s="87" t="s">
        <v>190</v>
      </c>
      <c r="J12" s="186" t="s">
        <v>82</v>
      </c>
      <c r="K12" s="176">
        <v>45000</v>
      </c>
      <c r="L12" s="79">
        <v>41</v>
      </c>
      <c r="M12" s="79">
        <v>0</v>
      </c>
      <c r="N12" s="79">
        <v>102</v>
      </c>
      <c r="O12" s="88">
        <v>16</v>
      </c>
      <c r="P12" s="89">
        <v>0</v>
      </c>
      <c r="Q12" s="90">
        <f>O12+P12</f>
        <v>16</v>
      </c>
      <c r="R12" s="80">
        <f>IFERROR(Q12/N12,"-")</f>
        <v>0.15686274509804</v>
      </c>
      <c r="S12" s="79">
        <v>1</v>
      </c>
      <c r="T12" s="79">
        <v>5</v>
      </c>
      <c r="U12" s="80">
        <f>IFERROR(T12/(Q12),"-")</f>
        <v>0.3125</v>
      </c>
      <c r="V12" s="81">
        <f>IFERROR(K12/SUM(Q12:Q13),"-")</f>
        <v>1184.2105263158</v>
      </c>
      <c r="W12" s="82">
        <v>3</v>
      </c>
      <c r="X12" s="80">
        <f>IF(Q12=0,"-",W12/Q12)</f>
        <v>0.1875</v>
      </c>
      <c r="Y12" s="181">
        <v>23000</v>
      </c>
      <c r="Z12" s="182">
        <f>IFERROR(Y12/Q12,"-")</f>
        <v>1437.5</v>
      </c>
      <c r="AA12" s="182">
        <f>IFERROR(Y12/W12,"-")</f>
        <v>7666.6666666667</v>
      </c>
      <c r="AB12" s="176">
        <f>SUM(Y12:Y13)-SUM(K12:K13)</f>
        <v>92000</v>
      </c>
      <c r="AC12" s="83">
        <f>SUM(Y12:Y13)/SUM(K12:K13)</f>
        <v>3.0444444444444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3</v>
      </c>
      <c r="AO12" s="98">
        <f>IF(Q12=0,"",IF(AN12=0,"",(AN12/Q12)))</f>
        <v>0.1875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2</v>
      </c>
      <c r="AX12" s="104">
        <f>IF(Q12=0,"",IF(AW12=0,"",(AW12/Q12)))</f>
        <v>0.125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8</v>
      </c>
      <c r="BG12" s="110">
        <f>IF(Q12=0,"",IF(BF12=0,"",(BF12/Q12)))</f>
        <v>0.5</v>
      </c>
      <c r="BH12" s="109">
        <v>2</v>
      </c>
      <c r="BI12" s="111">
        <f>IFERROR(BH12/BF12,"-")</f>
        <v>0.25</v>
      </c>
      <c r="BJ12" s="112">
        <v>13000</v>
      </c>
      <c r="BK12" s="113">
        <f>IFERROR(BJ12/BF12,"-")</f>
        <v>1625</v>
      </c>
      <c r="BL12" s="114">
        <v>1</v>
      </c>
      <c r="BM12" s="114">
        <v>1</v>
      </c>
      <c r="BN12" s="114"/>
      <c r="BO12" s="116">
        <v>3</v>
      </c>
      <c r="BP12" s="117">
        <f>IF(Q12=0,"",IF(BO12=0,"",(BO12/Q12)))</f>
        <v>0.1875</v>
      </c>
      <c r="BQ12" s="118">
        <v>2</v>
      </c>
      <c r="BR12" s="119">
        <f>IFERROR(BQ12/BO12,"-")</f>
        <v>0.66666666666667</v>
      </c>
      <c r="BS12" s="120">
        <v>15000</v>
      </c>
      <c r="BT12" s="121">
        <f>IFERROR(BS12/BO12,"-")</f>
        <v>5000</v>
      </c>
      <c r="BU12" s="122">
        <v>2</v>
      </c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23000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191</v>
      </c>
      <c r="C13" s="184" t="s">
        <v>169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81</v>
      </c>
      <c r="M13" s="79">
        <v>52</v>
      </c>
      <c r="N13" s="79">
        <v>19</v>
      </c>
      <c r="O13" s="88">
        <v>22</v>
      </c>
      <c r="P13" s="89">
        <v>0</v>
      </c>
      <c r="Q13" s="90">
        <f>O13+P13</f>
        <v>22</v>
      </c>
      <c r="R13" s="80">
        <f>IFERROR(Q13/N13,"-")</f>
        <v>1.1578947368421</v>
      </c>
      <c r="S13" s="79">
        <v>3</v>
      </c>
      <c r="T13" s="79">
        <v>4</v>
      </c>
      <c r="U13" s="80">
        <f>IFERROR(T13/(Q13),"-")</f>
        <v>0.18181818181818</v>
      </c>
      <c r="V13" s="81"/>
      <c r="W13" s="82">
        <v>5</v>
      </c>
      <c r="X13" s="80">
        <f>IF(Q13=0,"-",W13/Q13)</f>
        <v>0.22727272727273</v>
      </c>
      <c r="Y13" s="181">
        <v>114000</v>
      </c>
      <c r="Z13" s="182">
        <f>IFERROR(Y13/Q13,"-")</f>
        <v>5181.8181818182</v>
      </c>
      <c r="AA13" s="182">
        <f>IFERROR(Y13/W13,"-")</f>
        <v>22800</v>
      </c>
      <c r="AB13" s="176"/>
      <c r="AC13" s="83"/>
      <c r="AD13" s="77"/>
      <c r="AE13" s="91">
        <v>1</v>
      </c>
      <c r="AF13" s="92">
        <f>IF(Q13=0,"",IF(AE13=0,"",(AE13/Q13)))</f>
        <v>0.045454545454545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1</v>
      </c>
      <c r="AO13" s="98">
        <f>IF(Q13=0,"",IF(AN13=0,"",(AN13/Q13)))</f>
        <v>0.045454545454545</v>
      </c>
      <c r="AP13" s="97">
        <v>1</v>
      </c>
      <c r="AQ13" s="99">
        <f>IFERROR(AP13/AN13,"-")</f>
        <v>1</v>
      </c>
      <c r="AR13" s="100">
        <v>25000</v>
      </c>
      <c r="AS13" s="101">
        <f>IFERROR(AR13/AN13,"-")</f>
        <v>25000</v>
      </c>
      <c r="AT13" s="102"/>
      <c r="AU13" s="102"/>
      <c r="AV13" s="102">
        <v>1</v>
      </c>
      <c r="AW13" s="103">
        <v>2</v>
      </c>
      <c r="AX13" s="104">
        <f>IF(Q13=0,"",IF(AW13=0,"",(AW13/Q13)))</f>
        <v>0.090909090909091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0.090909090909091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10</v>
      </c>
      <c r="BP13" s="117">
        <f>IF(Q13=0,"",IF(BO13=0,"",(BO13/Q13)))</f>
        <v>0.45454545454545</v>
      </c>
      <c r="BQ13" s="118">
        <v>2</v>
      </c>
      <c r="BR13" s="119">
        <f>IFERROR(BQ13/BO13,"-")</f>
        <v>0.2</v>
      </c>
      <c r="BS13" s="120">
        <v>23000</v>
      </c>
      <c r="BT13" s="121">
        <f>IFERROR(BS13/BO13,"-")</f>
        <v>2300</v>
      </c>
      <c r="BU13" s="122">
        <v>1</v>
      </c>
      <c r="BV13" s="122"/>
      <c r="BW13" s="122">
        <v>1</v>
      </c>
      <c r="BX13" s="123">
        <v>6</v>
      </c>
      <c r="BY13" s="124">
        <f>IF(Q13=0,"",IF(BX13=0,"",(BX13/Q13)))</f>
        <v>0.27272727272727</v>
      </c>
      <c r="BZ13" s="125">
        <v>2</v>
      </c>
      <c r="CA13" s="126">
        <f>IFERROR(BZ13/BX13,"-")</f>
        <v>0.33333333333333</v>
      </c>
      <c r="CB13" s="127">
        <v>66000</v>
      </c>
      <c r="CC13" s="128">
        <f>IFERROR(CB13/BX13,"-")</f>
        <v>11000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5</v>
      </c>
      <c r="CQ13" s="138">
        <v>114000</v>
      </c>
      <c r="CR13" s="138">
        <v>36000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1.74</v>
      </c>
      <c r="B14" s="184" t="s">
        <v>192</v>
      </c>
      <c r="C14" s="184" t="s">
        <v>169</v>
      </c>
      <c r="D14" s="184" t="s">
        <v>177</v>
      </c>
      <c r="E14" s="184" t="s">
        <v>188</v>
      </c>
      <c r="F14" s="184"/>
      <c r="G14" s="184" t="s">
        <v>61</v>
      </c>
      <c r="H14" s="87" t="s">
        <v>193</v>
      </c>
      <c r="I14" s="87" t="s">
        <v>194</v>
      </c>
      <c r="J14" s="87" t="s">
        <v>195</v>
      </c>
      <c r="K14" s="176">
        <v>75000</v>
      </c>
      <c r="L14" s="79">
        <v>42</v>
      </c>
      <c r="M14" s="79">
        <v>0</v>
      </c>
      <c r="N14" s="79">
        <v>97</v>
      </c>
      <c r="O14" s="88">
        <v>21</v>
      </c>
      <c r="P14" s="89">
        <v>0</v>
      </c>
      <c r="Q14" s="90">
        <f>O14+P14</f>
        <v>21</v>
      </c>
      <c r="R14" s="80">
        <f>IFERROR(Q14/N14,"-")</f>
        <v>0.21649484536082</v>
      </c>
      <c r="S14" s="79">
        <v>1</v>
      </c>
      <c r="T14" s="79">
        <v>6</v>
      </c>
      <c r="U14" s="80">
        <f>IFERROR(T14/(Q14),"-")</f>
        <v>0.28571428571429</v>
      </c>
      <c r="V14" s="81">
        <f>IFERROR(K14/SUM(Q14:Q15),"-")</f>
        <v>1973.6842105263</v>
      </c>
      <c r="W14" s="82">
        <v>1</v>
      </c>
      <c r="X14" s="80">
        <f>IF(Q14=0,"-",W14/Q14)</f>
        <v>0.047619047619048</v>
      </c>
      <c r="Y14" s="181">
        <v>110000</v>
      </c>
      <c r="Z14" s="182">
        <f>IFERROR(Y14/Q14,"-")</f>
        <v>5238.0952380952</v>
      </c>
      <c r="AA14" s="182">
        <f>IFERROR(Y14/W14,"-")</f>
        <v>110000</v>
      </c>
      <c r="AB14" s="176">
        <f>SUM(Y14:Y15)-SUM(K14:K15)</f>
        <v>55500</v>
      </c>
      <c r="AC14" s="83">
        <f>SUM(Y14:Y15)/SUM(K14:K15)</f>
        <v>1.74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7</v>
      </c>
      <c r="AO14" s="98">
        <f>IF(Q14=0,"",IF(AN14=0,"",(AN14/Q14)))</f>
        <v>0.33333333333333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6</v>
      </c>
      <c r="AX14" s="104">
        <f>IF(Q14=0,"",IF(AW14=0,"",(AW14/Q14)))</f>
        <v>0.28571428571429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5</v>
      </c>
      <c r="BG14" s="110">
        <f>IF(Q14=0,"",IF(BF14=0,"",(BF14/Q14)))</f>
        <v>0.23809523809524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0.14285714285714</v>
      </c>
      <c r="BQ14" s="118">
        <v>1</v>
      </c>
      <c r="BR14" s="119">
        <f>IFERROR(BQ14/BO14,"-")</f>
        <v>0.33333333333333</v>
      </c>
      <c r="BS14" s="120">
        <v>110000</v>
      </c>
      <c r="BT14" s="121">
        <f>IFERROR(BS14/BO14,"-")</f>
        <v>36666.666666667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110000</v>
      </c>
      <c r="CR14" s="138">
        <v>110000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196</v>
      </c>
      <c r="C15" s="184" t="s">
        <v>169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106</v>
      </c>
      <c r="M15" s="79">
        <v>73</v>
      </c>
      <c r="N15" s="79">
        <v>29</v>
      </c>
      <c r="O15" s="88">
        <v>17</v>
      </c>
      <c r="P15" s="89">
        <v>0</v>
      </c>
      <c r="Q15" s="90">
        <f>O15+P15</f>
        <v>17</v>
      </c>
      <c r="R15" s="80">
        <f>IFERROR(Q15/N15,"-")</f>
        <v>0.58620689655172</v>
      </c>
      <c r="S15" s="79">
        <v>1</v>
      </c>
      <c r="T15" s="79">
        <v>5</v>
      </c>
      <c r="U15" s="80">
        <f>IFERROR(T15/(Q15),"-")</f>
        <v>0.29411764705882</v>
      </c>
      <c r="V15" s="81"/>
      <c r="W15" s="82">
        <v>4</v>
      </c>
      <c r="X15" s="80">
        <f>IF(Q15=0,"-",W15/Q15)</f>
        <v>0.23529411764706</v>
      </c>
      <c r="Y15" s="181">
        <v>20500</v>
      </c>
      <c r="Z15" s="182">
        <f>IFERROR(Y15/Q15,"-")</f>
        <v>1205.8823529412</v>
      </c>
      <c r="AA15" s="182">
        <f>IFERROR(Y15/W15,"-")</f>
        <v>5125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3</v>
      </c>
      <c r="AO15" s="98">
        <f>IF(Q15=0,"",IF(AN15=0,"",(AN15/Q15)))</f>
        <v>0.17647058823529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3</v>
      </c>
      <c r="AX15" s="104">
        <f>IF(Q15=0,"",IF(AW15=0,"",(AW15/Q15)))</f>
        <v>0.17647058823529</v>
      </c>
      <c r="AY15" s="103">
        <v>1</v>
      </c>
      <c r="AZ15" s="105">
        <f>IFERROR(AY15/AW15,"-")</f>
        <v>0.33333333333333</v>
      </c>
      <c r="BA15" s="106">
        <v>3000</v>
      </c>
      <c r="BB15" s="107">
        <f>IFERROR(BA15/AW15,"-")</f>
        <v>1000</v>
      </c>
      <c r="BC15" s="108">
        <v>1</v>
      </c>
      <c r="BD15" s="108"/>
      <c r="BE15" s="108"/>
      <c r="BF15" s="109">
        <v>4</v>
      </c>
      <c r="BG15" s="110">
        <f>IF(Q15=0,"",IF(BF15=0,"",(BF15/Q15)))</f>
        <v>0.23529411764706</v>
      </c>
      <c r="BH15" s="109">
        <v>1</v>
      </c>
      <c r="BI15" s="111">
        <f>IFERROR(BH15/BF15,"-")</f>
        <v>0.25</v>
      </c>
      <c r="BJ15" s="112">
        <v>11000</v>
      </c>
      <c r="BK15" s="113">
        <f>IFERROR(BJ15/BF15,"-")</f>
        <v>2750</v>
      </c>
      <c r="BL15" s="114"/>
      <c r="BM15" s="114"/>
      <c r="BN15" s="114">
        <v>1</v>
      </c>
      <c r="BO15" s="116">
        <v>5</v>
      </c>
      <c r="BP15" s="117">
        <f>IF(Q15=0,"",IF(BO15=0,"",(BO15/Q15)))</f>
        <v>0.29411764705882</v>
      </c>
      <c r="BQ15" s="118">
        <v>2</v>
      </c>
      <c r="BR15" s="119">
        <f>IFERROR(BQ15/BO15,"-")</f>
        <v>0.4</v>
      </c>
      <c r="BS15" s="120">
        <v>6500</v>
      </c>
      <c r="BT15" s="121">
        <f>IFERROR(BS15/BO15,"-")</f>
        <v>1300</v>
      </c>
      <c r="BU15" s="122">
        <v>1</v>
      </c>
      <c r="BV15" s="122">
        <v>1</v>
      </c>
      <c r="BW15" s="122"/>
      <c r="BX15" s="123">
        <v>2</v>
      </c>
      <c r="BY15" s="124">
        <f>IF(Q15=0,"",IF(BX15=0,"",(BX15/Q15)))</f>
        <v>0.11764705882353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4</v>
      </c>
      <c r="CQ15" s="138">
        <v>20500</v>
      </c>
      <c r="CR15" s="138">
        <v>11000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5.86</v>
      </c>
      <c r="B16" s="184" t="s">
        <v>197</v>
      </c>
      <c r="C16" s="184" t="s">
        <v>169</v>
      </c>
      <c r="D16" s="184" t="s">
        <v>177</v>
      </c>
      <c r="E16" s="184" t="s">
        <v>178</v>
      </c>
      <c r="F16" s="184"/>
      <c r="G16" s="184" t="s">
        <v>61</v>
      </c>
      <c r="H16" s="87" t="s">
        <v>198</v>
      </c>
      <c r="I16" s="87" t="s">
        <v>173</v>
      </c>
      <c r="J16" s="87" t="s">
        <v>195</v>
      </c>
      <c r="K16" s="176">
        <v>75000</v>
      </c>
      <c r="L16" s="79">
        <v>16</v>
      </c>
      <c r="M16" s="79">
        <v>0</v>
      </c>
      <c r="N16" s="79">
        <v>53</v>
      </c>
      <c r="O16" s="88">
        <v>9</v>
      </c>
      <c r="P16" s="89">
        <v>0</v>
      </c>
      <c r="Q16" s="90">
        <f>O16+P16</f>
        <v>9</v>
      </c>
      <c r="R16" s="80">
        <f>IFERROR(Q16/N16,"-")</f>
        <v>0.16981132075472</v>
      </c>
      <c r="S16" s="79">
        <v>4</v>
      </c>
      <c r="T16" s="79">
        <v>1</v>
      </c>
      <c r="U16" s="80">
        <f>IFERROR(T16/(Q16),"-")</f>
        <v>0.11111111111111</v>
      </c>
      <c r="V16" s="81">
        <f>IFERROR(K16/SUM(Q16:Q17),"-")</f>
        <v>1470.5882352941</v>
      </c>
      <c r="W16" s="82">
        <v>2</v>
      </c>
      <c r="X16" s="80">
        <f>IF(Q16=0,"-",W16/Q16)</f>
        <v>0.22222222222222</v>
      </c>
      <c r="Y16" s="181">
        <v>171000</v>
      </c>
      <c r="Z16" s="182">
        <f>IFERROR(Y16/Q16,"-")</f>
        <v>19000</v>
      </c>
      <c r="AA16" s="182">
        <f>IFERROR(Y16/W16,"-")</f>
        <v>85500</v>
      </c>
      <c r="AB16" s="176">
        <f>SUM(Y16:Y17)-SUM(K16:K17)</f>
        <v>364500</v>
      </c>
      <c r="AC16" s="83">
        <f>SUM(Y16:Y17)/SUM(K16:K17)</f>
        <v>5.86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0.22222222222222</v>
      </c>
      <c r="BH16" s="109">
        <v>1</v>
      </c>
      <c r="BI16" s="111">
        <f>IFERROR(BH16/BF16,"-")</f>
        <v>0.5</v>
      </c>
      <c r="BJ16" s="112">
        <v>8000</v>
      </c>
      <c r="BK16" s="113">
        <f>IFERROR(BJ16/BF16,"-")</f>
        <v>4000</v>
      </c>
      <c r="BL16" s="114"/>
      <c r="BM16" s="114">
        <v>1</v>
      </c>
      <c r="BN16" s="114"/>
      <c r="BO16" s="116">
        <v>5</v>
      </c>
      <c r="BP16" s="117">
        <f>IF(Q16=0,"",IF(BO16=0,"",(BO16/Q16)))</f>
        <v>0.55555555555556</v>
      </c>
      <c r="BQ16" s="118">
        <v>2</v>
      </c>
      <c r="BR16" s="119">
        <f>IFERROR(BQ16/BO16,"-")</f>
        <v>0.4</v>
      </c>
      <c r="BS16" s="120">
        <v>191000</v>
      </c>
      <c r="BT16" s="121">
        <f>IFERROR(BS16/BO16,"-")</f>
        <v>38200</v>
      </c>
      <c r="BU16" s="122"/>
      <c r="BV16" s="122"/>
      <c r="BW16" s="122">
        <v>2</v>
      </c>
      <c r="BX16" s="123">
        <v>2</v>
      </c>
      <c r="BY16" s="124">
        <f>IF(Q16=0,"",IF(BX16=0,"",(BX16/Q16)))</f>
        <v>0.22222222222222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171000</v>
      </c>
      <c r="CR16" s="138">
        <v>168000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199</v>
      </c>
      <c r="C17" s="184" t="s">
        <v>169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182</v>
      </c>
      <c r="M17" s="79">
        <v>112</v>
      </c>
      <c r="N17" s="79">
        <v>63</v>
      </c>
      <c r="O17" s="88">
        <v>42</v>
      </c>
      <c r="P17" s="89">
        <v>0</v>
      </c>
      <c r="Q17" s="90">
        <f>O17+P17</f>
        <v>42</v>
      </c>
      <c r="R17" s="80">
        <f>IFERROR(Q17/N17,"-")</f>
        <v>0.66666666666667</v>
      </c>
      <c r="S17" s="79">
        <v>6</v>
      </c>
      <c r="T17" s="79">
        <v>10</v>
      </c>
      <c r="U17" s="80">
        <f>IFERROR(T17/(Q17),"-")</f>
        <v>0.23809523809524</v>
      </c>
      <c r="V17" s="81"/>
      <c r="W17" s="82">
        <v>14</v>
      </c>
      <c r="X17" s="80">
        <f>IF(Q17=0,"-",W17/Q17)</f>
        <v>0.33333333333333</v>
      </c>
      <c r="Y17" s="181">
        <v>268500</v>
      </c>
      <c r="Z17" s="182">
        <f>IFERROR(Y17/Q17,"-")</f>
        <v>6392.8571428571</v>
      </c>
      <c r="AA17" s="182">
        <f>IFERROR(Y17/W17,"-")</f>
        <v>19178.571428571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0.047619047619048</v>
      </c>
      <c r="AP17" s="97">
        <v>1</v>
      </c>
      <c r="AQ17" s="99">
        <f>IFERROR(AP17/AN17,"-")</f>
        <v>0.5</v>
      </c>
      <c r="AR17" s="100">
        <v>3000</v>
      </c>
      <c r="AS17" s="101">
        <f>IFERROR(AR17/AN17,"-")</f>
        <v>1500</v>
      </c>
      <c r="AT17" s="102">
        <v>1</v>
      </c>
      <c r="AU17" s="102"/>
      <c r="AV17" s="102"/>
      <c r="AW17" s="103">
        <v>7</v>
      </c>
      <c r="AX17" s="104">
        <f>IF(Q17=0,"",IF(AW17=0,"",(AW17/Q17)))</f>
        <v>0.16666666666667</v>
      </c>
      <c r="AY17" s="103">
        <v>1</v>
      </c>
      <c r="AZ17" s="105">
        <f>IFERROR(AY17/AW17,"-")</f>
        <v>0.14285714285714</v>
      </c>
      <c r="BA17" s="106">
        <v>5000</v>
      </c>
      <c r="BB17" s="107">
        <f>IFERROR(BA17/AW17,"-")</f>
        <v>714.28571428571</v>
      </c>
      <c r="BC17" s="108">
        <v>1</v>
      </c>
      <c r="BD17" s="108"/>
      <c r="BE17" s="108"/>
      <c r="BF17" s="109">
        <v>9</v>
      </c>
      <c r="BG17" s="110">
        <f>IF(Q17=0,"",IF(BF17=0,"",(BF17/Q17)))</f>
        <v>0.21428571428571</v>
      </c>
      <c r="BH17" s="109">
        <v>1</v>
      </c>
      <c r="BI17" s="111">
        <f>IFERROR(BH17/BF17,"-")</f>
        <v>0.11111111111111</v>
      </c>
      <c r="BJ17" s="112">
        <v>500</v>
      </c>
      <c r="BK17" s="113">
        <f>IFERROR(BJ17/BF17,"-")</f>
        <v>55.555555555556</v>
      </c>
      <c r="BL17" s="114">
        <v>1</v>
      </c>
      <c r="BM17" s="114"/>
      <c r="BN17" s="114"/>
      <c r="BO17" s="116">
        <v>16</v>
      </c>
      <c r="BP17" s="117">
        <f>IF(Q17=0,"",IF(BO17=0,"",(BO17/Q17)))</f>
        <v>0.38095238095238</v>
      </c>
      <c r="BQ17" s="118">
        <v>6</v>
      </c>
      <c r="BR17" s="119">
        <f>IFERROR(BQ17/BO17,"-")</f>
        <v>0.375</v>
      </c>
      <c r="BS17" s="120">
        <v>50500</v>
      </c>
      <c r="BT17" s="121">
        <f>IFERROR(BS17/BO17,"-")</f>
        <v>3156.25</v>
      </c>
      <c r="BU17" s="122">
        <v>3</v>
      </c>
      <c r="BV17" s="122">
        <v>2</v>
      </c>
      <c r="BW17" s="122">
        <v>1</v>
      </c>
      <c r="BX17" s="123">
        <v>7</v>
      </c>
      <c r="BY17" s="124">
        <f>IF(Q17=0,"",IF(BX17=0,"",(BX17/Q17)))</f>
        <v>0.16666666666667</v>
      </c>
      <c r="BZ17" s="125">
        <v>6</v>
      </c>
      <c r="CA17" s="126">
        <f>IFERROR(BZ17/BX17,"-")</f>
        <v>0.85714285714286</v>
      </c>
      <c r="CB17" s="127">
        <v>195000</v>
      </c>
      <c r="CC17" s="128">
        <f>IFERROR(CB17/BX17,"-")</f>
        <v>27857.142857143</v>
      </c>
      <c r="CD17" s="129">
        <v>2</v>
      </c>
      <c r="CE17" s="129"/>
      <c r="CF17" s="129">
        <v>4</v>
      </c>
      <c r="CG17" s="130">
        <v>1</v>
      </c>
      <c r="CH17" s="131">
        <f>IF(Q17=0,"",IF(CG17=0,"",(CG17/Q17)))</f>
        <v>0.023809523809524</v>
      </c>
      <c r="CI17" s="132">
        <v>1</v>
      </c>
      <c r="CJ17" s="133">
        <f>IFERROR(CI17/CG17,"-")</f>
        <v>1</v>
      </c>
      <c r="CK17" s="134">
        <v>29500</v>
      </c>
      <c r="CL17" s="135">
        <f>IFERROR(CK17/CG17,"-")</f>
        <v>29500</v>
      </c>
      <c r="CM17" s="136"/>
      <c r="CN17" s="136"/>
      <c r="CO17" s="136">
        <v>1</v>
      </c>
      <c r="CP17" s="137">
        <v>14</v>
      </c>
      <c r="CQ17" s="138">
        <v>268500</v>
      </c>
      <c r="CR17" s="138">
        <v>100000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1.136</v>
      </c>
      <c r="B18" s="184" t="s">
        <v>200</v>
      </c>
      <c r="C18" s="184" t="s">
        <v>169</v>
      </c>
      <c r="D18" s="184" t="s">
        <v>201</v>
      </c>
      <c r="E18" s="184" t="s">
        <v>171</v>
      </c>
      <c r="F18" s="184"/>
      <c r="G18" s="184" t="s">
        <v>61</v>
      </c>
      <c r="H18" s="87" t="s">
        <v>202</v>
      </c>
      <c r="I18" s="87" t="s">
        <v>173</v>
      </c>
      <c r="J18" s="87" t="s">
        <v>203</v>
      </c>
      <c r="K18" s="176">
        <v>125000</v>
      </c>
      <c r="L18" s="79">
        <v>20</v>
      </c>
      <c r="M18" s="79">
        <v>0</v>
      </c>
      <c r="N18" s="79">
        <v>49</v>
      </c>
      <c r="O18" s="88">
        <v>6</v>
      </c>
      <c r="P18" s="89">
        <v>0</v>
      </c>
      <c r="Q18" s="90">
        <f>O18+P18</f>
        <v>6</v>
      </c>
      <c r="R18" s="80">
        <f>IFERROR(Q18/N18,"-")</f>
        <v>0.12244897959184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5952.380952381</v>
      </c>
      <c r="W18" s="82">
        <v>1</v>
      </c>
      <c r="X18" s="80">
        <f>IF(Q18=0,"-",W18/Q18)</f>
        <v>0.16666666666667</v>
      </c>
      <c r="Y18" s="181">
        <v>24000</v>
      </c>
      <c r="Z18" s="182">
        <f>IFERROR(Y18/Q18,"-")</f>
        <v>4000</v>
      </c>
      <c r="AA18" s="182">
        <f>IFERROR(Y18/W18,"-")</f>
        <v>24000</v>
      </c>
      <c r="AB18" s="176">
        <f>SUM(Y18:Y19)-SUM(K18:K19)</f>
        <v>17000</v>
      </c>
      <c r="AC18" s="83">
        <f>SUM(Y18:Y19)/SUM(K18:K19)</f>
        <v>1.136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0.16666666666667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0.33333333333333</v>
      </c>
      <c r="BZ18" s="125">
        <v>1</v>
      </c>
      <c r="CA18" s="126">
        <f>IFERROR(BZ18/BX18,"-")</f>
        <v>0.5</v>
      </c>
      <c r="CB18" s="127">
        <v>24000</v>
      </c>
      <c r="CC18" s="128">
        <f>IFERROR(CB18/BX18,"-")</f>
        <v>12000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24000</v>
      </c>
      <c r="CR18" s="138">
        <v>24000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204</v>
      </c>
      <c r="C19" s="184" t="s">
        <v>169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66</v>
      </c>
      <c r="M19" s="79">
        <v>39</v>
      </c>
      <c r="N19" s="79">
        <v>19</v>
      </c>
      <c r="O19" s="88">
        <v>15</v>
      </c>
      <c r="P19" s="89">
        <v>0</v>
      </c>
      <c r="Q19" s="90">
        <f>O19+P19</f>
        <v>15</v>
      </c>
      <c r="R19" s="80">
        <f>IFERROR(Q19/N19,"-")</f>
        <v>0.78947368421053</v>
      </c>
      <c r="S19" s="79">
        <v>0</v>
      </c>
      <c r="T19" s="79">
        <v>1</v>
      </c>
      <c r="U19" s="80">
        <f>IFERROR(T19/(Q19),"-")</f>
        <v>0.066666666666667</v>
      </c>
      <c r="V19" s="81"/>
      <c r="W19" s="82">
        <v>1</v>
      </c>
      <c r="X19" s="80">
        <f>IF(Q19=0,"-",W19/Q19)</f>
        <v>0.066666666666667</v>
      </c>
      <c r="Y19" s="181">
        <v>118000</v>
      </c>
      <c r="Z19" s="182">
        <f>IFERROR(Y19/Q19,"-")</f>
        <v>7866.6666666667</v>
      </c>
      <c r="AA19" s="182">
        <f>IFERROR(Y19/W19,"-")</f>
        <v>118000</v>
      </c>
      <c r="AB19" s="176"/>
      <c r="AC19" s="83"/>
      <c r="AD19" s="77"/>
      <c r="AE19" s="91">
        <v>1</v>
      </c>
      <c r="AF19" s="92">
        <f>IF(Q19=0,"",IF(AE19=0,"",(AE19/Q19)))</f>
        <v>0.066666666666667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</v>
      </c>
      <c r="AO19" s="98">
        <f>IF(Q19=0,"",IF(AN19=0,"",(AN19/Q19)))</f>
        <v>0.066666666666667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>
        <v>1</v>
      </c>
      <c r="AX19" s="104">
        <f>IF(Q19=0,"",IF(AW19=0,"",(AW19/Q19)))</f>
        <v>0.066666666666667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4</v>
      </c>
      <c r="BG19" s="110">
        <f>IF(Q19=0,"",IF(BF19=0,"",(BF19/Q19)))</f>
        <v>0.26666666666667</v>
      </c>
      <c r="BH19" s="109">
        <v>1</v>
      </c>
      <c r="BI19" s="111">
        <f>IFERROR(BH19/BF19,"-")</f>
        <v>0.25</v>
      </c>
      <c r="BJ19" s="112">
        <v>6000</v>
      </c>
      <c r="BK19" s="113">
        <f>IFERROR(BJ19/BF19,"-")</f>
        <v>1500</v>
      </c>
      <c r="BL19" s="114"/>
      <c r="BM19" s="114">
        <v>1</v>
      </c>
      <c r="BN19" s="114"/>
      <c r="BO19" s="116">
        <v>4</v>
      </c>
      <c r="BP19" s="117">
        <f>IF(Q19=0,"",IF(BO19=0,"",(BO19/Q19)))</f>
        <v>0.26666666666667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4</v>
      </c>
      <c r="BY19" s="124">
        <f>IF(Q19=0,"",IF(BX19=0,"",(BX19/Q19)))</f>
        <v>0.26666666666667</v>
      </c>
      <c r="BZ19" s="125">
        <v>2</v>
      </c>
      <c r="CA19" s="126">
        <f>IFERROR(BZ19/BX19,"-")</f>
        <v>0.5</v>
      </c>
      <c r="CB19" s="127">
        <v>115000</v>
      </c>
      <c r="CC19" s="128">
        <f>IFERROR(CB19/BX19,"-")</f>
        <v>28750</v>
      </c>
      <c r="CD19" s="129">
        <v>1</v>
      </c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118000</v>
      </c>
      <c r="CR19" s="138">
        <v>110000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1.822641509434</v>
      </c>
      <c r="B22" s="39"/>
      <c r="C22" s="39"/>
      <c r="D22" s="39"/>
      <c r="E22" s="39"/>
      <c r="F22" s="39"/>
      <c r="G22" s="39"/>
      <c r="H22" s="40" t="s">
        <v>205</v>
      </c>
      <c r="I22" s="40"/>
      <c r="J22" s="40"/>
      <c r="K22" s="179">
        <f>SUM(K6:K21)</f>
        <v>530000</v>
      </c>
      <c r="L22" s="41">
        <f>SUM(L6:L21)</f>
        <v>756</v>
      </c>
      <c r="M22" s="41">
        <f>SUM(M6:M21)</f>
        <v>389</v>
      </c>
      <c r="N22" s="41">
        <f>SUM(N6:N21)</f>
        <v>588</v>
      </c>
      <c r="O22" s="41">
        <f>SUM(O6:O21)</f>
        <v>197</v>
      </c>
      <c r="P22" s="41">
        <f>SUM(P6:P21)</f>
        <v>0</v>
      </c>
      <c r="Q22" s="41">
        <f>SUM(Q6:Q21)</f>
        <v>197</v>
      </c>
      <c r="R22" s="42">
        <f>IFERROR(Q22/N22,"-")</f>
        <v>0.33503401360544</v>
      </c>
      <c r="S22" s="76">
        <f>SUM(S6:S21)</f>
        <v>22</v>
      </c>
      <c r="T22" s="76">
        <f>SUM(T6:T21)</f>
        <v>38</v>
      </c>
      <c r="U22" s="42">
        <f>IFERROR(S22/Q22,"-")</f>
        <v>0.11167512690355</v>
      </c>
      <c r="V22" s="43">
        <f>IFERROR(K22/Q22,"-")</f>
        <v>2690.3553299492</v>
      </c>
      <c r="W22" s="44">
        <f>SUM(W6:W21)</f>
        <v>40</v>
      </c>
      <c r="X22" s="42">
        <f>IFERROR(W22/Q22,"-")</f>
        <v>0.20304568527919</v>
      </c>
      <c r="Y22" s="179">
        <f>SUM(Y6:Y21)</f>
        <v>966000</v>
      </c>
      <c r="Z22" s="179">
        <f>IFERROR(Y22/Q22,"-")</f>
        <v>4903.5532994924</v>
      </c>
      <c r="AA22" s="179">
        <f>IFERROR(Y22/W22,"-")</f>
        <v>24150</v>
      </c>
      <c r="AB22" s="179">
        <f>Y22-K22</f>
        <v>436000</v>
      </c>
      <c r="AC22" s="45">
        <f>Y22/K22</f>
        <v>1.822641509434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0.80540540540541</v>
      </c>
      <c r="B6" s="184" t="s">
        <v>207</v>
      </c>
      <c r="C6" s="184" t="s">
        <v>169</v>
      </c>
      <c r="D6" s="184" t="s">
        <v>208</v>
      </c>
      <c r="E6" s="184" t="s">
        <v>209</v>
      </c>
      <c r="F6" s="184" t="s">
        <v>210</v>
      </c>
      <c r="G6" s="184" t="s">
        <v>61</v>
      </c>
      <c r="H6" s="87" t="s">
        <v>211</v>
      </c>
      <c r="I6" s="87" t="s">
        <v>212</v>
      </c>
      <c r="J6" s="87" t="s">
        <v>213</v>
      </c>
      <c r="K6" s="176">
        <v>185000</v>
      </c>
      <c r="L6" s="79">
        <v>51</v>
      </c>
      <c r="M6" s="79">
        <v>0</v>
      </c>
      <c r="N6" s="79">
        <v>207</v>
      </c>
      <c r="O6" s="88">
        <v>20</v>
      </c>
      <c r="P6" s="89">
        <v>1</v>
      </c>
      <c r="Q6" s="90">
        <f>O6+P6</f>
        <v>21</v>
      </c>
      <c r="R6" s="80">
        <f>IFERROR(Q6/N6,"-")</f>
        <v>0.10144927536232</v>
      </c>
      <c r="S6" s="79">
        <v>0</v>
      </c>
      <c r="T6" s="79">
        <v>9</v>
      </c>
      <c r="U6" s="80">
        <f>IFERROR(T6/(Q6),"-")</f>
        <v>0.42857142857143</v>
      </c>
      <c r="V6" s="81">
        <f>IFERROR(K6/SUM(Q6:Q7),"-")</f>
        <v>1201.2987012987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-36000</v>
      </c>
      <c r="AC6" s="83">
        <f>SUM(Y6:Y7)/SUM(K6:K7)</f>
        <v>0.80540540540541</v>
      </c>
      <c r="AD6" s="77"/>
      <c r="AE6" s="91">
        <v>2</v>
      </c>
      <c r="AF6" s="92">
        <f>IF(Q6=0,"",IF(AE6=0,"",(AE6/Q6)))</f>
        <v>0.095238095238095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5</v>
      </c>
      <c r="AO6" s="98">
        <f>IF(Q6=0,"",IF(AN6=0,"",(AN6/Q6)))</f>
        <v>0.23809523809524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5</v>
      </c>
      <c r="AX6" s="104">
        <f>IF(Q6=0,"",IF(AW6=0,"",(AW6/Q6)))</f>
        <v>0.23809523809524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0.23809523809524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0.14285714285714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0.047619047619048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214</v>
      </c>
      <c r="C7" s="184" t="s">
        <v>169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520</v>
      </c>
      <c r="M7" s="79">
        <v>356</v>
      </c>
      <c r="N7" s="79">
        <v>230</v>
      </c>
      <c r="O7" s="88">
        <v>129</v>
      </c>
      <c r="P7" s="89">
        <v>4</v>
      </c>
      <c r="Q7" s="90">
        <f>O7+P7</f>
        <v>133</v>
      </c>
      <c r="R7" s="80">
        <f>IFERROR(Q7/N7,"-")</f>
        <v>0.57826086956522</v>
      </c>
      <c r="S7" s="79">
        <v>7</v>
      </c>
      <c r="T7" s="79">
        <v>24</v>
      </c>
      <c r="U7" s="80">
        <f>IFERROR(T7/(Q7),"-")</f>
        <v>0.18045112781955</v>
      </c>
      <c r="V7" s="81"/>
      <c r="W7" s="82">
        <v>6</v>
      </c>
      <c r="X7" s="80">
        <f>IF(Q7=0,"-",W7/Q7)</f>
        <v>0.045112781954887</v>
      </c>
      <c r="Y7" s="181">
        <v>149000</v>
      </c>
      <c r="Z7" s="182">
        <f>IFERROR(Y7/Q7,"-")</f>
        <v>1120.3007518797</v>
      </c>
      <c r="AA7" s="182">
        <f>IFERROR(Y7/W7,"-")</f>
        <v>24833.333333333</v>
      </c>
      <c r="AB7" s="176"/>
      <c r="AC7" s="83"/>
      <c r="AD7" s="77"/>
      <c r="AE7" s="91">
        <v>23</v>
      </c>
      <c r="AF7" s="92">
        <f>IF(Q7=0,"",IF(AE7=0,"",(AE7/Q7)))</f>
        <v>0.17293233082707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21</v>
      </c>
      <c r="AO7" s="98">
        <f>IF(Q7=0,"",IF(AN7=0,"",(AN7/Q7)))</f>
        <v>0.15789473684211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15</v>
      </c>
      <c r="AX7" s="104">
        <f>IF(Q7=0,"",IF(AW7=0,"",(AW7/Q7)))</f>
        <v>0.11278195488722</v>
      </c>
      <c r="AY7" s="103">
        <v>1</v>
      </c>
      <c r="AZ7" s="105">
        <f>IFERROR(AY7/AW7,"-")</f>
        <v>0.066666666666667</v>
      </c>
      <c r="BA7" s="106">
        <v>18000</v>
      </c>
      <c r="BB7" s="107">
        <f>IFERROR(BA7/AW7,"-")</f>
        <v>1200</v>
      </c>
      <c r="BC7" s="108"/>
      <c r="BD7" s="108"/>
      <c r="BE7" s="108">
        <v>1</v>
      </c>
      <c r="BF7" s="109">
        <v>27</v>
      </c>
      <c r="BG7" s="110">
        <f>IF(Q7=0,"",IF(BF7=0,"",(BF7/Q7)))</f>
        <v>0.20300751879699</v>
      </c>
      <c r="BH7" s="109">
        <v>2</v>
      </c>
      <c r="BI7" s="111">
        <f>IFERROR(BH7/BF7,"-")</f>
        <v>0.074074074074074</v>
      </c>
      <c r="BJ7" s="112">
        <v>9000</v>
      </c>
      <c r="BK7" s="113">
        <f>IFERROR(BJ7/BF7,"-")</f>
        <v>333.33333333333</v>
      </c>
      <c r="BL7" s="114">
        <v>1</v>
      </c>
      <c r="BM7" s="114">
        <v>1</v>
      </c>
      <c r="BN7" s="114"/>
      <c r="BO7" s="116">
        <v>31</v>
      </c>
      <c r="BP7" s="117">
        <f>IF(Q7=0,"",IF(BO7=0,"",(BO7/Q7)))</f>
        <v>0.23308270676692</v>
      </c>
      <c r="BQ7" s="118">
        <v>2</v>
      </c>
      <c r="BR7" s="119">
        <f>IFERROR(BQ7/BO7,"-")</f>
        <v>0.064516129032258</v>
      </c>
      <c r="BS7" s="120">
        <v>80000</v>
      </c>
      <c r="BT7" s="121">
        <f>IFERROR(BS7/BO7,"-")</f>
        <v>2580.6451612903</v>
      </c>
      <c r="BU7" s="122"/>
      <c r="BV7" s="122"/>
      <c r="BW7" s="122">
        <v>2</v>
      </c>
      <c r="BX7" s="123">
        <v>12</v>
      </c>
      <c r="BY7" s="124">
        <f>IF(Q7=0,"",IF(BX7=0,"",(BX7/Q7)))</f>
        <v>0.090225563909774</v>
      </c>
      <c r="BZ7" s="125">
        <v>3</v>
      </c>
      <c r="CA7" s="126">
        <f>IFERROR(BZ7/BX7,"-")</f>
        <v>0.25</v>
      </c>
      <c r="CB7" s="127">
        <v>248000</v>
      </c>
      <c r="CC7" s="128">
        <f>IFERROR(CB7/BX7,"-")</f>
        <v>20666.666666667</v>
      </c>
      <c r="CD7" s="129"/>
      <c r="CE7" s="129"/>
      <c r="CF7" s="129">
        <v>3</v>
      </c>
      <c r="CG7" s="130">
        <v>4</v>
      </c>
      <c r="CH7" s="131">
        <f>IF(Q7=0,"",IF(CG7=0,"",(CG7/Q7)))</f>
        <v>0.030075187969925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6</v>
      </c>
      <c r="CQ7" s="138">
        <v>149000</v>
      </c>
      <c r="CR7" s="138">
        <v>188000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0.80540540540541</v>
      </c>
      <c r="B10" s="39"/>
      <c r="C10" s="39"/>
      <c r="D10" s="39"/>
      <c r="E10" s="39"/>
      <c r="F10" s="39"/>
      <c r="G10" s="39"/>
      <c r="H10" s="40" t="s">
        <v>215</v>
      </c>
      <c r="I10" s="40"/>
      <c r="J10" s="40"/>
      <c r="K10" s="179">
        <f>SUM(K6:K9)</f>
        <v>185000</v>
      </c>
      <c r="L10" s="41">
        <f>SUM(L6:L9)</f>
        <v>571</v>
      </c>
      <c r="M10" s="41">
        <f>SUM(M6:M9)</f>
        <v>356</v>
      </c>
      <c r="N10" s="41">
        <f>SUM(N6:N9)</f>
        <v>437</v>
      </c>
      <c r="O10" s="41">
        <f>SUM(O6:O9)</f>
        <v>149</v>
      </c>
      <c r="P10" s="41">
        <f>SUM(P6:P9)</f>
        <v>5</v>
      </c>
      <c r="Q10" s="41">
        <f>SUM(Q6:Q9)</f>
        <v>154</v>
      </c>
      <c r="R10" s="42">
        <f>IFERROR(Q10/N10,"-")</f>
        <v>0.35240274599542</v>
      </c>
      <c r="S10" s="76">
        <f>SUM(S6:S9)</f>
        <v>7</v>
      </c>
      <c r="T10" s="76">
        <f>SUM(T6:T9)</f>
        <v>33</v>
      </c>
      <c r="U10" s="42">
        <f>IFERROR(S10/Q10,"-")</f>
        <v>0.045454545454545</v>
      </c>
      <c r="V10" s="43">
        <f>IFERROR(K10/Q10,"-")</f>
        <v>1201.2987012987</v>
      </c>
      <c r="W10" s="44">
        <f>SUM(W6:W9)</f>
        <v>6</v>
      </c>
      <c r="X10" s="42">
        <f>IFERROR(W10/Q10,"-")</f>
        <v>0.038961038961039</v>
      </c>
      <c r="Y10" s="179">
        <f>SUM(Y6:Y9)</f>
        <v>149000</v>
      </c>
      <c r="Z10" s="179">
        <f>IFERROR(Y10/Q10,"-")</f>
        <v>967.53246753247</v>
      </c>
      <c r="AA10" s="179">
        <f>IFERROR(Y10/W10,"-")</f>
        <v>24833.333333333</v>
      </c>
      <c r="AB10" s="179">
        <f>Y10-K10</f>
        <v>-36000</v>
      </c>
      <c r="AC10" s="45">
        <f>Y10/K10</f>
        <v>0.80540540540541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