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<sst xmlns="http://schemas.openxmlformats.org/spreadsheetml/2006/main" uniqueCount="230">
  <si>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</si>
  <si>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</si>
  <si>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</si>
  <si>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</si>
  <si>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</si>
  <si>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</si>
  <si>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</si>
  <si>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</si>
  <si>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</si>
  <si>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</si>
  <si>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</si>
  <si>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</si>
  <si>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</si>
  <si>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</si>
  <si>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</si>
  <si>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</si>
  <si>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</si>
  <si>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</si>
  <si>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</si>
  <si>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</si>
  <si>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</si>
  <si>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</si>
  <si>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</si>
  <si>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</si>
  <si>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</si>
  <si>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</si>
  <si>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</si>
  <si>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</si>
  <si>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</si>
  <si>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</si>
  <si>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</si>
  <si>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</si>
  <si>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</si>
  <si>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</si>
  <si>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</si>
  <si>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</si>
  <si>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</si>
  <si>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</si>
  <si>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</si>
  <si>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</si>
  <si>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</si>
  <si>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</si>
  <si>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</si>
  <si>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</si>
  <si>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</si>
  <si>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</si>
  <si>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</si>
  <si>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</si>
  <si>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</si>
  <si>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</si>
  <si>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</si>
  <si>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</si>
  <si>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</si>
  <si>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</si>
  <si>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</si>
  <si>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</si>
  <si>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</si>
  <si>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ic1415</t>
  </si>
  <si>
    <t>インターカラー</t>
  </si>
  <si>
    <t>デリヘル版</t>
  </si>
  <si>
    <t>(新txt)もう50代の熟女だけど</t>
  </si>
  <si>
    <t>lp01</t>
  </si>
  <si>
    <t>スポニチ関東</t>
  </si>
  <si>
    <t>4C終面全5段</t>
  </si>
  <si>
    <t>12月15日(日)</t>
  </si>
  <si>
    <t>ic1416</t>
  </si>
  <si>
    <t>スポニチ関西</t>
  </si>
  <si>
    <t>ic1417</t>
  </si>
  <si>
    <t>スポニチ西部</t>
  </si>
  <si>
    <t>ic1418</t>
  </si>
  <si>
    <t>スポニチ北海道</t>
  </si>
  <si>
    <t>ic1419</t>
  </si>
  <si>
    <t>(空電共通)</t>
  </si>
  <si>
    <t>空電</t>
  </si>
  <si>
    <t>空電 (共通)</t>
  </si>
  <si>
    <t>ic1420</t>
  </si>
  <si>
    <t>①右女３</t>
  </si>
  <si>
    <t>①もう５０代の熟女だけど、試しに付き合ってみる？</t>
  </si>
  <si>
    <t>サンスポ関東</t>
  </si>
  <si>
    <t>半2段・半3段つかみ10段保証</t>
  </si>
  <si>
    <t>1～10日</t>
  </si>
  <si>
    <t>ic1421</t>
  </si>
  <si>
    <t>②旧デイリー風</t>
  </si>
  <si>
    <t>②中高年の出会いの場である○○に危機</t>
  </si>
  <si>
    <t>11～20日</t>
  </si>
  <si>
    <t>ic1422</t>
  </si>
  <si>
    <t>③新版</t>
  </si>
  <si>
    <t>③やってみてダメなら、すぐ退会OK</t>
  </si>
  <si>
    <t>21～31日</t>
  </si>
  <si>
    <t>ic1423</t>
  </si>
  <si>
    <t>ic1424</t>
  </si>
  <si>
    <t>サンスポ関西</t>
  </si>
  <si>
    <t>ic1425</t>
  </si>
  <si>
    <t>ic1426</t>
  </si>
  <si>
    <t>ic1427</t>
  </si>
  <si>
    <t>ic1428</t>
  </si>
  <si>
    <t>右女３</t>
  </si>
  <si>
    <t>もう５０代の熟女だけど、試しに付き合ってみる？</t>
  </si>
  <si>
    <t>半2段つかみ１0段保証</t>
  </si>
  <si>
    <t>10段保証</t>
  </si>
  <si>
    <t>ic1429</t>
  </si>
  <si>
    <t>ic1430</t>
  </si>
  <si>
    <t>ニッカン西部</t>
  </si>
  <si>
    <t>半2段つかみ20段保証</t>
  </si>
  <si>
    <t>ic1431</t>
  </si>
  <si>
    <t>ic1432</t>
  </si>
  <si>
    <t>ic1433</t>
  </si>
  <si>
    <t>ic1434</t>
  </si>
  <si>
    <t>右女３スマホ</t>
  </si>
  <si>
    <t>中高年の出会いの場である○○に危機</t>
  </si>
  <si>
    <t>全5段</t>
  </si>
  <si>
    <t>12月05日(木)</t>
  </si>
  <si>
    <t>ic1435</t>
  </si>
  <si>
    <t>ic1436</t>
  </si>
  <si>
    <t>C版</t>
  </si>
  <si>
    <t>学生いません！ギャルもいません！熟女！熟女！熟女！熟女！</t>
  </si>
  <si>
    <t>12月13日(金)</t>
  </si>
  <si>
    <t>ic1437</t>
  </si>
  <si>
    <t>ic1438</t>
  </si>
  <si>
    <t>雑誌版 SPA</t>
  </si>
  <si>
    <t>やってみてダメなら、すぐ退会OK指名</t>
  </si>
  <si>
    <t>12月22日(日)</t>
  </si>
  <si>
    <t>ic1439</t>
  </si>
  <si>
    <t>ic1440</t>
  </si>
  <si>
    <t>12月01日(日)</t>
  </si>
  <si>
    <t>ic1441</t>
  </si>
  <si>
    <t>ic1442</t>
  </si>
  <si>
    <t>12月07日(土)</t>
  </si>
  <si>
    <t>ic1443</t>
  </si>
  <si>
    <t>ic1444</t>
  </si>
  <si>
    <t>ニッカン関西</t>
  </si>
  <si>
    <t>ic1445</t>
  </si>
  <si>
    <t>ic1446</t>
  </si>
  <si>
    <t>デイリースポーツ関西</t>
  </si>
  <si>
    <t>4C終面全3段</t>
  </si>
  <si>
    <t>12月14日(土)</t>
  </si>
  <si>
    <t>ic1447</t>
  </si>
  <si>
    <t>ic1448</t>
  </si>
  <si>
    <t>12月20日(金)</t>
  </si>
  <si>
    <t>ic1449</t>
  </si>
  <si>
    <t>ic1450</t>
  </si>
  <si>
    <t>九スポ</t>
  </si>
  <si>
    <t>ic1451</t>
  </si>
  <si>
    <t>ic1452</t>
  </si>
  <si>
    <t>ic1453</t>
  </si>
  <si>
    <t>ic1454</t>
  </si>
  <si>
    <t>4C煙突</t>
  </si>
  <si>
    <t>12月28日(土)</t>
  </si>
  <si>
    <t>ic1455</t>
  </si>
  <si>
    <t>ic1456</t>
  </si>
  <si>
    <t>記事枠</t>
  </si>
  <si>
    <t>ic1457</t>
  </si>
  <si>
    <t>新聞 TOTAL</t>
  </si>
  <si>
    <t>●雑誌 広告</t>
  </si>
  <si>
    <t>za149</t>
  </si>
  <si>
    <t>扶桑社</t>
  </si>
  <si>
    <t>出会い熱望。私たち50代も真剣なんです。</t>
  </si>
  <si>
    <t>Tvnavi</t>
  </si>
  <si>
    <t>(月間Tvnavi)①</t>
  </si>
  <si>
    <t>za150</t>
  </si>
  <si>
    <t>za151</t>
  </si>
  <si>
    <t>恋愛経験は不要！女性がリードしてくれる！</t>
  </si>
  <si>
    <t>za152</t>
  </si>
  <si>
    <t>ad559</t>
  </si>
  <si>
    <t>アドライヴ</t>
  </si>
  <si>
    <t>コアマガジン</t>
  </si>
  <si>
    <t>5P風俗ヘスティア(一条さん)</t>
  </si>
  <si>
    <t>実話BUNKA超タブー</t>
  </si>
  <si>
    <t>1C5P</t>
  </si>
  <si>
    <t>12月02日(月)</t>
  </si>
  <si>
    <t>ad560</t>
  </si>
  <si>
    <t>ad569</t>
  </si>
  <si>
    <t>大洋図書</t>
  </si>
  <si>
    <t>実話ナックルズ ウルトラ</t>
  </si>
  <si>
    <t>12月11日(水)</t>
  </si>
  <si>
    <t>ad570</t>
  </si>
  <si>
    <t>ad561</t>
  </si>
  <si>
    <t>1P記事_求む！中高年男性版_ヘスティア</t>
  </si>
  <si>
    <t>実話BUNKAタブー</t>
  </si>
  <si>
    <t>表4</t>
  </si>
  <si>
    <t>12月16日(月)</t>
  </si>
  <si>
    <t>ad562</t>
  </si>
  <si>
    <t>ad565</t>
  </si>
  <si>
    <t>楽楽出版</t>
  </si>
  <si>
    <t>2P逆ナンインタビュー版_ヘスティア</t>
  </si>
  <si>
    <t>絶世World Class!!</t>
  </si>
  <si>
    <t>4C2P</t>
  </si>
  <si>
    <t>12月23日(月)</t>
  </si>
  <si>
    <t>ad566</t>
  </si>
  <si>
    <t>ad571</t>
  </si>
  <si>
    <t>5P元祖</t>
  </si>
  <si>
    <t>臨時増刊ラヴァーズ</t>
  </si>
  <si>
    <t>ad572</t>
  </si>
  <si>
    <t>ad563</t>
  </si>
  <si>
    <t>徳間書店</t>
  </si>
  <si>
    <t>DVD-袋専用セリフアレンジ黒-ヘスティア</t>
  </si>
  <si>
    <t>アサヒ芸能.4W火</t>
  </si>
  <si>
    <t>DVD袋裏4C</t>
  </si>
  <si>
    <t>12月24日(火)</t>
  </si>
  <si>
    <t>ad564</t>
  </si>
  <si>
    <t>ad567</t>
  </si>
  <si>
    <t>日本ジャーナル出版</t>
  </si>
  <si>
    <t>週刊実話増刊「実話ザ・タブー」</t>
  </si>
  <si>
    <t>12月25日(水)</t>
  </si>
  <si>
    <t>ad568</t>
  </si>
  <si>
    <t>雑誌 TOTAL</t>
  </si>
  <si>
    <t>●DVD 広告</t>
  </si>
  <si>
    <t>pa521</t>
  </si>
  <si>
    <t>ぶんか社</t>
  </si>
  <si>
    <t>DVD4コマ-ヘスティア</t>
  </si>
  <si>
    <t>EXCITING MAX!SPECIAL</t>
  </si>
  <si>
    <t>DVD袋裏1C+DVDコンテンツ枠</t>
  </si>
  <si>
    <t>pa522</t>
  </si>
  <si>
    <t>DVD TOTAL</t>
  </si>
  <si>
    <t>●アフィリエイト 広告</t>
  </si>
  <si>
    <t>UA</t>
  </si>
  <si>
    <t>AF単価</t>
  </si>
  <si>
    <t>20歳以上</t>
  </si>
  <si>
    <t>fr001</t>
  </si>
  <si>
    <t>ファーストアール</t>
  </si>
  <si>
    <t>おまたせアプリランキング</t>
  </si>
  <si>
    <t>12/17～12/31</t>
  </si>
  <si>
    <t>アフィリエイト TOTAL</t>
  </si>
  <si>
    <t>●リスティング 広告</t>
  </si>
  <si>
    <t>ydn</t>
  </si>
  <si>
    <t>レアゾン</t>
  </si>
  <si>
    <t>SP/MB</t>
  </si>
  <si>
    <t>YDN</t>
  </si>
  <si>
    <t>12/1～12/31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</si>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</sst>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51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1.7971428571429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69</v>
      </c>
      <c r="M6" s="80">
        <v>0</v>
      </c>
      <c r="N6" s="80">
        <v>173</v>
      </c>
      <c r="O6" s="91">
        <v>20</v>
      </c>
      <c r="P6" s="92">
        <v>0</v>
      </c>
      <c r="Q6" s="93">
        <f>O6+P6</f>
        <v>20</v>
      </c>
      <c r="R6" s="81">
        <f>IFERROR(Q6/N6,"-")</f>
        <v>0.11560693641618</v>
      </c>
      <c r="S6" s="80">
        <v>0</v>
      </c>
      <c r="T6" s="80">
        <v>7</v>
      </c>
      <c r="U6" s="81">
        <f>IFERROR(T6/(Q6),"-")</f>
        <v>0.35</v>
      </c>
      <c r="V6" s="82">
        <f>IFERROR(K6/SUM(Q6:Q10),"-")</f>
        <v>8235.2941176471</v>
      </c>
      <c r="W6" s="83">
        <v>5</v>
      </c>
      <c r="X6" s="81">
        <f>IF(Q6=0,"-",W6/Q6)</f>
        <v>0.25</v>
      </c>
      <c r="Y6" s="186">
        <v>97000</v>
      </c>
      <c r="Z6" s="187">
        <f>IFERROR(Y6/Q6,"-")</f>
        <v>4850</v>
      </c>
      <c r="AA6" s="187">
        <f>IFERROR(Y6/W6,"-")</f>
        <v>19400</v>
      </c>
      <c r="AB6" s="181">
        <f>SUM(Y6:Y10)-SUM(K6:K10)</f>
        <v>558000</v>
      </c>
      <c r="AC6" s="85">
        <f>SUM(Y6:Y10)/SUM(K6:K10)</f>
        <v>1.7971428571429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0.05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5</v>
      </c>
      <c r="BG6" s="113">
        <f>IF(Q6=0,"",IF(BF6=0,"",(BF6/Q6)))</f>
        <v>0.25</v>
      </c>
      <c r="BH6" s="112">
        <v>3</v>
      </c>
      <c r="BI6" s="114">
        <f>IFERROR(BH6/BF6,"-")</f>
        <v>0.6</v>
      </c>
      <c r="BJ6" s="115">
        <v>61000</v>
      </c>
      <c r="BK6" s="116">
        <f>IFERROR(BJ6/BF6,"-")</f>
        <v>12200</v>
      </c>
      <c r="BL6" s="117">
        <v>1</v>
      </c>
      <c r="BM6" s="117"/>
      <c r="BN6" s="117">
        <v>2</v>
      </c>
      <c r="BO6" s="119">
        <v>8</v>
      </c>
      <c r="BP6" s="120">
        <f>IF(Q6=0,"",IF(BO6=0,"",(BO6/Q6)))</f>
        <v>0.4</v>
      </c>
      <c r="BQ6" s="121">
        <v>3</v>
      </c>
      <c r="BR6" s="122">
        <f>IFERROR(BQ6/BO6,"-")</f>
        <v>0.375</v>
      </c>
      <c r="BS6" s="123">
        <v>31000</v>
      </c>
      <c r="BT6" s="124">
        <f>IFERROR(BS6/BO6,"-")</f>
        <v>3875</v>
      </c>
      <c r="BU6" s="125">
        <v>2</v>
      </c>
      <c r="BV6" s="125"/>
      <c r="BW6" s="125">
        <v>1</v>
      </c>
      <c r="BX6" s="126">
        <v>5</v>
      </c>
      <c r="BY6" s="127">
        <f>IF(Q6=0,"",IF(BX6=0,"",(BX6/Q6)))</f>
        <v>0.25</v>
      </c>
      <c r="BZ6" s="128">
        <v>1</v>
      </c>
      <c r="CA6" s="129">
        <f>IFERROR(BZ6/BX6,"-")</f>
        <v>0.2</v>
      </c>
      <c r="CB6" s="130">
        <v>21000</v>
      </c>
      <c r="CC6" s="131">
        <f>IFERROR(CB6/BX6,"-")</f>
        <v>4200</v>
      </c>
      <c r="CD6" s="132"/>
      <c r="CE6" s="132"/>
      <c r="CF6" s="132">
        <v>1</v>
      </c>
      <c r="CG6" s="133">
        <v>1</v>
      </c>
      <c r="CH6" s="134">
        <f>IF(Q6=0,"",IF(CG6=0,"",(CG6/Q6)))</f>
        <v>0.05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5</v>
      </c>
      <c r="CQ6" s="141">
        <v>97000</v>
      </c>
      <c r="CR6" s="141">
        <v>38000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50</v>
      </c>
      <c r="M7" s="80">
        <v>0</v>
      </c>
      <c r="N7" s="80">
        <v>145</v>
      </c>
      <c r="O7" s="91">
        <v>18</v>
      </c>
      <c r="P7" s="92">
        <v>0</v>
      </c>
      <c r="Q7" s="93">
        <f>O7+P7</f>
        <v>18</v>
      </c>
      <c r="R7" s="81">
        <f>IFERROR(Q7/N7,"-")</f>
        <v>0.12413793103448</v>
      </c>
      <c r="S7" s="80">
        <v>1</v>
      </c>
      <c r="T7" s="80">
        <v>5</v>
      </c>
      <c r="U7" s="81">
        <f>IFERROR(T7/(Q7),"-")</f>
        <v>0.27777777777778</v>
      </c>
      <c r="V7" s="82"/>
      <c r="W7" s="83">
        <v>5</v>
      </c>
      <c r="X7" s="81">
        <f>IF(Q7=0,"-",W7/Q7)</f>
        <v>0.27777777777778</v>
      </c>
      <c r="Y7" s="186">
        <v>258000</v>
      </c>
      <c r="Z7" s="187">
        <f>IFERROR(Y7/Q7,"-")</f>
        <v>14333.333333333</v>
      </c>
      <c r="AA7" s="187">
        <f>IFERROR(Y7/W7,"-")</f>
        <v>51600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3</v>
      </c>
      <c r="AO7" s="101">
        <f>IF(Q7=0,"",IF(AN7=0,"",(AN7/Q7)))</f>
        <v>0.16666666666667</v>
      </c>
      <c r="AP7" s="100">
        <v>1</v>
      </c>
      <c r="AQ7" s="102">
        <f>IFERROR(AP7/AN7,"-")</f>
        <v>0.33333333333333</v>
      </c>
      <c r="AR7" s="103">
        <v>5000</v>
      </c>
      <c r="AS7" s="104">
        <f>IFERROR(AR7/AN7,"-")</f>
        <v>1666.6666666667</v>
      </c>
      <c r="AT7" s="105">
        <v>1</v>
      </c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5</v>
      </c>
      <c r="BG7" s="113">
        <f>IF(Q7=0,"",IF(BF7=0,"",(BF7/Q7)))</f>
        <v>0.27777777777778</v>
      </c>
      <c r="BH7" s="112">
        <v>1</v>
      </c>
      <c r="BI7" s="114">
        <f>IFERROR(BH7/BF7,"-")</f>
        <v>0.2</v>
      </c>
      <c r="BJ7" s="115">
        <v>8000</v>
      </c>
      <c r="BK7" s="116">
        <f>IFERROR(BJ7/BF7,"-")</f>
        <v>1600</v>
      </c>
      <c r="BL7" s="117"/>
      <c r="BM7" s="117">
        <v>1</v>
      </c>
      <c r="BN7" s="117"/>
      <c r="BO7" s="119">
        <v>9</v>
      </c>
      <c r="BP7" s="120">
        <f>IF(Q7=0,"",IF(BO7=0,"",(BO7/Q7)))</f>
        <v>0.5</v>
      </c>
      <c r="BQ7" s="121">
        <v>2</v>
      </c>
      <c r="BR7" s="122">
        <f>IFERROR(BQ7/BO7,"-")</f>
        <v>0.22222222222222</v>
      </c>
      <c r="BS7" s="123">
        <v>6000</v>
      </c>
      <c r="BT7" s="124">
        <f>IFERROR(BS7/BO7,"-")</f>
        <v>666.66666666667</v>
      </c>
      <c r="BU7" s="125">
        <v>2</v>
      </c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>
        <v>1</v>
      </c>
      <c r="CH7" s="134">
        <f>IF(Q7=0,"",IF(CG7=0,"",(CG7/Q7)))</f>
        <v>0.055555555555556</v>
      </c>
      <c r="CI7" s="135">
        <v>1</v>
      </c>
      <c r="CJ7" s="136">
        <f>IFERROR(CI7/CG7,"-")</f>
        <v>1</v>
      </c>
      <c r="CK7" s="137">
        <v>239000</v>
      </c>
      <c r="CL7" s="138">
        <f>IFERROR(CK7/CG7,"-")</f>
        <v>239000</v>
      </c>
      <c r="CM7" s="139"/>
      <c r="CN7" s="139"/>
      <c r="CO7" s="139">
        <v>1</v>
      </c>
      <c r="CP7" s="140">
        <v>5</v>
      </c>
      <c r="CQ7" s="141">
        <v>258000</v>
      </c>
      <c r="CR7" s="141">
        <v>239000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0" t="s">
        <v>64</v>
      </c>
      <c r="K8" s="181"/>
      <c r="L8" s="80">
        <v>9</v>
      </c>
      <c r="M8" s="80">
        <v>0</v>
      </c>
      <c r="N8" s="80">
        <v>37</v>
      </c>
      <c r="O8" s="91">
        <v>3</v>
      </c>
      <c r="P8" s="92">
        <v>0</v>
      </c>
      <c r="Q8" s="93">
        <f>O8+P8</f>
        <v>3</v>
      </c>
      <c r="R8" s="81">
        <f>IFERROR(Q8/N8,"-")</f>
        <v>0.081081081081081</v>
      </c>
      <c r="S8" s="80">
        <v>0</v>
      </c>
      <c r="T8" s="80">
        <v>1</v>
      </c>
      <c r="U8" s="81">
        <f>IFERROR(T8/(Q8),"-")</f>
        <v>0.33333333333333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0.33333333333333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</v>
      </c>
      <c r="BP8" s="120">
        <f>IF(Q8=0,"",IF(BO8=0,"",(BO8/Q8)))</f>
        <v>0.33333333333333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1</v>
      </c>
      <c r="BY8" s="127">
        <f>IF(Q8=0,"",IF(BX8=0,"",(BX8/Q8)))</f>
        <v>0.33333333333333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70</v>
      </c>
      <c r="I9" s="89" t="s">
        <v>63</v>
      </c>
      <c r="J9" s="190" t="s">
        <v>64</v>
      </c>
      <c r="K9" s="181"/>
      <c r="L9" s="80">
        <v>9</v>
      </c>
      <c r="M9" s="80">
        <v>0</v>
      </c>
      <c r="N9" s="80">
        <v>45</v>
      </c>
      <c r="O9" s="91">
        <v>4</v>
      </c>
      <c r="P9" s="92">
        <v>0</v>
      </c>
      <c r="Q9" s="93">
        <f>O9+P9</f>
        <v>4</v>
      </c>
      <c r="R9" s="81">
        <f>IFERROR(Q9/N9,"-")</f>
        <v>0.088888888888889</v>
      </c>
      <c r="S9" s="80">
        <v>0</v>
      </c>
      <c r="T9" s="80">
        <v>1</v>
      </c>
      <c r="U9" s="81">
        <f>IFERROR(T9/(Q9),"-")</f>
        <v>0.25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2</v>
      </c>
      <c r="BG9" s="113">
        <f>IF(Q9=0,"",IF(BF9=0,"",(BF9/Q9)))</f>
        <v>0.5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2</v>
      </c>
      <c r="BP9" s="120">
        <f>IF(Q9=0,"",IF(BO9=0,"",(BO9/Q9)))</f>
        <v>0.5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72</v>
      </c>
      <c r="G10" s="189" t="s">
        <v>73</v>
      </c>
      <c r="H10" s="89" t="s">
        <v>74</v>
      </c>
      <c r="I10" s="89"/>
      <c r="J10" s="89"/>
      <c r="K10" s="181"/>
      <c r="L10" s="80">
        <v>224</v>
      </c>
      <c r="M10" s="80">
        <v>150</v>
      </c>
      <c r="N10" s="80">
        <v>53</v>
      </c>
      <c r="O10" s="91">
        <v>39</v>
      </c>
      <c r="P10" s="92">
        <v>1</v>
      </c>
      <c r="Q10" s="93">
        <f>O10+P10</f>
        <v>40</v>
      </c>
      <c r="R10" s="81">
        <f>IFERROR(Q10/N10,"-")</f>
        <v>0.75471698113208</v>
      </c>
      <c r="S10" s="80">
        <v>8</v>
      </c>
      <c r="T10" s="80">
        <v>4</v>
      </c>
      <c r="U10" s="81">
        <f>IFERROR(T10/(Q10),"-")</f>
        <v>0.1</v>
      </c>
      <c r="V10" s="82"/>
      <c r="W10" s="83">
        <v>11</v>
      </c>
      <c r="X10" s="81">
        <f>IF(Q10=0,"-",W10/Q10)</f>
        <v>0.275</v>
      </c>
      <c r="Y10" s="186">
        <v>903000</v>
      </c>
      <c r="Z10" s="187">
        <f>IFERROR(Y10/Q10,"-")</f>
        <v>22575</v>
      </c>
      <c r="AA10" s="187">
        <f>IFERROR(Y10/W10,"-")</f>
        <v>82090.909090909</v>
      </c>
      <c r="AB10" s="181"/>
      <c r="AC10" s="85"/>
      <c r="AD10" s="78"/>
      <c r="AE10" s="94">
        <v>2</v>
      </c>
      <c r="AF10" s="95">
        <f>IF(Q10=0,"",IF(AE10=0,"",(AE10/Q10)))</f>
        <v>0.05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>
        <v>4</v>
      </c>
      <c r="AX10" s="107">
        <f>IF(Q10=0,"",IF(AW10=0,"",(AW10/Q10)))</f>
        <v>0.1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2</v>
      </c>
      <c r="BG10" s="113">
        <f>IF(Q10=0,"",IF(BF10=0,"",(BF10/Q10)))</f>
        <v>0.05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13</v>
      </c>
      <c r="BP10" s="120">
        <f>IF(Q10=0,"",IF(BO10=0,"",(BO10/Q10)))</f>
        <v>0.325</v>
      </c>
      <c r="BQ10" s="121">
        <v>7</v>
      </c>
      <c r="BR10" s="122">
        <f>IFERROR(BQ10/BO10,"-")</f>
        <v>0.53846153846154</v>
      </c>
      <c r="BS10" s="123">
        <v>309000</v>
      </c>
      <c r="BT10" s="124">
        <f>IFERROR(BS10/BO10,"-")</f>
        <v>23769.230769231</v>
      </c>
      <c r="BU10" s="125">
        <v>3</v>
      </c>
      <c r="BV10" s="125"/>
      <c r="BW10" s="125">
        <v>4</v>
      </c>
      <c r="BX10" s="126">
        <v>15</v>
      </c>
      <c r="BY10" s="127">
        <f>IF(Q10=0,"",IF(BX10=0,"",(BX10/Q10)))</f>
        <v>0.375</v>
      </c>
      <c r="BZ10" s="128">
        <v>5</v>
      </c>
      <c r="CA10" s="129">
        <f>IFERROR(BZ10/BX10,"-")</f>
        <v>0.33333333333333</v>
      </c>
      <c r="CB10" s="130">
        <v>613000</v>
      </c>
      <c r="CC10" s="131">
        <f>IFERROR(CB10/BX10,"-")</f>
        <v>40866.666666667</v>
      </c>
      <c r="CD10" s="132"/>
      <c r="CE10" s="132">
        <v>1</v>
      </c>
      <c r="CF10" s="132">
        <v>4</v>
      </c>
      <c r="CG10" s="133">
        <v>4</v>
      </c>
      <c r="CH10" s="134">
        <f>IF(Q10=0,"",IF(CG10=0,"",(CG10/Q10)))</f>
        <v>0.1</v>
      </c>
      <c r="CI10" s="135">
        <v>2</v>
      </c>
      <c r="CJ10" s="136">
        <f>IFERROR(CI10/CG10,"-")</f>
        <v>0.5</v>
      </c>
      <c r="CK10" s="137">
        <v>11000</v>
      </c>
      <c r="CL10" s="138">
        <f>IFERROR(CK10/CG10,"-")</f>
        <v>2750</v>
      </c>
      <c r="CM10" s="139">
        <v>1</v>
      </c>
      <c r="CN10" s="139">
        <v>1</v>
      </c>
      <c r="CO10" s="139"/>
      <c r="CP10" s="140">
        <v>11</v>
      </c>
      <c r="CQ10" s="141">
        <v>903000</v>
      </c>
      <c r="CR10" s="141">
        <v>235000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5.838</v>
      </c>
      <c r="B11" s="189" t="s">
        <v>75</v>
      </c>
      <c r="C11" s="189" t="s">
        <v>58</v>
      </c>
      <c r="D11" s="189"/>
      <c r="E11" s="189" t="s">
        <v>76</v>
      </c>
      <c r="F11" s="189" t="s">
        <v>77</v>
      </c>
      <c r="G11" s="189" t="s">
        <v>61</v>
      </c>
      <c r="H11" s="89" t="s">
        <v>78</v>
      </c>
      <c r="I11" s="89" t="s">
        <v>79</v>
      </c>
      <c r="J11" s="89" t="s">
        <v>80</v>
      </c>
      <c r="K11" s="181">
        <v>500000</v>
      </c>
      <c r="L11" s="80">
        <v>7</v>
      </c>
      <c r="M11" s="80">
        <v>0</v>
      </c>
      <c r="N11" s="80">
        <v>37</v>
      </c>
      <c r="O11" s="91">
        <v>2</v>
      </c>
      <c r="P11" s="92">
        <v>0</v>
      </c>
      <c r="Q11" s="93">
        <f>O11+P11</f>
        <v>2</v>
      </c>
      <c r="R11" s="81">
        <f>IFERROR(Q11/N11,"-")</f>
        <v>0.054054054054054</v>
      </c>
      <c r="S11" s="80">
        <v>0</v>
      </c>
      <c r="T11" s="80">
        <v>0</v>
      </c>
      <c r="U11" s="81">
        <f>IFERROR(T11/(Q11),"-")</f>
        <v>0</v>
      </c>
      <c r="V11" s="82">
        <f>IFERROR(K11/SUM(Q11:Q18),"-")</f>
        <v>7042.2535211268</v>
      </c>
      <c r="W11" s="83">
        <v>1</v>
      </c>
      <c r="X11" s="81">
        <f>IF(Q11=0,"-",W11/Q11)</f>
        <v>0.5</v>
      </c>
      <c r="Y11" s="186">
        <v>3000</v>
      </c>
      <c r="Z11" s="187">
        <f>IFERROR(Y11/Q11,"-")</f>
        <v>1500</v>
      </c>
      <c r="AA11" s="187">
        <f>IFERROR(Y11/W11,"-")</f>
        <v>3000</v>
      </c>
      <c r="AB11" s="181">
        <f>SUM(Y11:Y18)-SUM(K11:K18)</f>
        <v>2419000</v>
      </c>
      <c r="AC11" s="85">
        <f>SUM(Y11:Y18)/SUM(K11:K18)</f>
        <v>5.838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>
        <v>1</v>
      </c>
      <c r="AX11" s="107">
        <f>IF(Q11=0,"",IF(AW11=0,"",(AW11/Q11)))</f>
        <v>0.5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1</v>
      </c>
      <c r="BG11" s="113">
        <f>IF(Q11=0,"",IF(BF11=0,"",(BF11/Q11)))</f>
        <v>0.5</v>
      </c>
      <c r="BH11" s="112">
        <v>1</v>
      </c>
      <c r="BI11" s="114">
        <f>IFERROR(BH11/BF11,"-")</f>
        <v>1</v>
      </c>
      <c r="BJ11" s="115">
        <v>3000</v>
      </c>
      <c r="BK11" s="116">
        <f>IFERROR(BJ11/BF11,"-")</f>
        <v>3000</v>
      </c>
      <c r="BL11" s="117">
        <v>1</v>
      </c>
      <c r="BM11" s="117"/>
      <c r="BN11" s="117"/>
      <c r="BO11" s="119"/>
      <c r="BP11" s="120">
        <f>IF(Q11=0,"",IF(BO11=0,"",(BO11/Q11)))</f>
        <v>0</v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3000</v>
      </c>
      <c r="CR11" s="141">
        <v>3000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81</v>
      </c>
      <c r="C12" s="189" t="s">
        <v>58</v>
      </c>
      <c r="D12" s="189"/>
      <c r="E12" s="189" t="s">
        <v>82</v>
      </c>
      <c r="F12" s="189" t="s">
        <v>83</v>
      </c>
      <c r="G12" s="189" t="s">
        <v>61</v>
      </c>
      <c r="H12" s="89"/>
      <c r="I12" s="89" t="s">
        <v>79</v>
      </c>
      <c r="J12" s="89" t="s">
        <v>84</v>
      </c>
      <c r="K12" s="181"/>
      <c r="L12" s="80">
        <v>26</v>
      </c>
      <c r="M12" s="80">
        <v>0</v>
      </c>
      <c r="N12" s="80">
        <v>72</v>
      </c>
      <c r="O12" s="91">
        <v>10</v>
      </c>
      <c r="P12" s="92">
        <v>1</v>
      </c>
      <c r="Q12" s="93">
        <f>O12+P12</f>
        <v>11</v>
      </c>
      <c r="R12" s="81">
        <f>IFERROR(Q12/N12,"-")</f>
        <v>0.15277777777778</v>
      </c>
      <c r="S12" s="80">
        <v>1</v>
      </c>
      <c r="T12" s="80">
        <v>5</v>
      </c>
      <c r="U12" s="81">
        <f>IFERROR(T12/(Q12),"-")</f>
        <v>0.45454545454545</v>
      </c>
      <c r="V12" s="82"/>
      <c r="W12" s="83">
        <v>1</v>
      </c>
      <c r="X12" s="81">
        <f>IF(Q12=0,"-",W12/Q12)</f>
        <v>0.090909090909091</v>
      </c>
      <c r="Y12" s="186">
        <v>12000</v>
      </c>
      <c r="Z12" s="187">
        <f>IFERROR(Y12/Q12,"-")</f>
        <v>1090.9090909091</v>
      </c>
      <c r="AA12" s="187">
        <f>IFERROR(Y12/W12,"-")</f>
        <v>12000</v>
      </c>
      <c r="AB12" s="181"/>
      <c r="AC12" s="85"/>
      <c r="AD12" s="78"/>
      <c r="AE12" s="94">
        <v>1</v>
      </c>
      <c r="AF12" s="95">
        <f>IF(Q12=0,"",IF(AE12=0,"",(AE12/Q12)))</f>
        <v>0.090909090909091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4</v>
      </c>
      <c r="BG12" s="113">
        <f>IF(Q12=0,"",IF(BF12=0,"",(BF12/Q12)))</f>
        <v>0.36363636363636</v>
      </c>
      <c r="BH12" s="112">
        <v>1</v>
      </c>
      <c r="BI12" s="114">
        <f>IFERROR(BH12/BF12,"-")</f>
        <v>0.25</v>
      </c>
      <c r="BJ12" s="115">
        <v>17000</v>
      </c>
      <c r="BK12" s="116">
        <f>IFERROR(BJ12/BF12,"-")</f>
        <v>4250</v>
      </c>
      <c r="BL12" s="117"/>
      <c r="BM12" s="117"/>
      <c r="BN12" s="117">
        <v>1</v>
      </c>
      <c r="BO12" s="119">
        <v>5</v>
      </c>
      <c r="BP12" s="120">
        <f>IF(Q12=0,"",IF(BO12=0,"",(BO12/Q12)))</f>
        <v>0.45454545454545</v>
      </c>
      <c r="BQ12" s="121">
        <v>1</v>
      </c>
      <c r="BR12" s="122">
        <f>IFERROR(BQ12/BO12,"-")</f>
        <v>0.2</v>
      </c>
      <c r="BS12" s="123">
        <v>9000</v>
      </c>
      <c r="BT12" s="124">
        <f>IFERROR(BS12/BO12,"-")</f>
        <v>1800</v>
      </c>
      <c r="BU12" s="125"/>
      <c r="BV12" s="125"/>
      <c r="BW12" s="125">
        <v>1</v>
      </c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>
        <v>1</v>
      </c>
      <c r="CH12" s="134">
        <f>IF(Q12=0,"",IF(CG12=0,"",(CG12/Q12)))</f>
        <v>0.090909090909091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1</v>
      </c>
      <c r="CQ12" s="141">
        <v>12000</v>
      </c>
      <c r="CR12" s="141">
        <v>17000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85</v>
      </c>
      <c r="C13" s="189" t="s">
        <v>58</v>
      </c>
      <c r="D13" s="189"/>
      <c r="E13" s="189" t="s">
        <v>86</v>
      </c>
      <c r="F13" s="189" t="s">
        <v>87</v>
      </c>
      <c r="G13" s="189" t="s">
        <v>61</v>
      </c>
      <c r="H13" s="89"/>
      <c r="I13" s="89" t="s">
        <v>79</v>
      </c>
      <c r="J13" s="89" t="s">
        <v>88</v>
      </c>
      <c r="K13" s="181"/>
      <c r="L13" s="80">
        <v>2</v>
      </c>
      <c r="M13" s="80">
        <v>0</v>
      </c>
      <c r="N13" s="80">
        <v>16</v>
      </c>
      <c r="O13" s="91">
        <v>0</v>
      </c>
      <c r="P13" s="92">
        <v>0</v>
      </c>
      <c r="Q13" s="93">
        <f>O13+P13</f>
        <v>0</v>
      </c>
      <c r="R13" s="81">
        <f>IFERROR(Q13/N13,"-")</f>
        <v>0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89</v>
      </c>
      <c r="C14" s="189" t="s">
        <v>58</v>
      </c>
      <c r="D14" s="189"/>
      <c r="E14" s="189" t="s">
        <v>72</v>
      </c>
      <c r="F14" s="189" t="s">
        <v>72</v>
      </c>
      <c r="G14" s="189" t="s">
        <v>73</v>
      </c>
      <c r="H14" s="89"/>
      <c r="I14" s="89"/>
      <c r="J14" s="89"/>
      <c r="K14" s="181"/>
      <c r="L14" s="80">
        <v>84</v>
      </c>
      <c r="M14" s="80">
        <v>55</v>
      </c>
      <c r="N14" s="80">
        <v>31</v>
      </c>
      <c r="O14" s="91">
        <v>22</v>
      </c>
      <c r="P14" s="92">
        <v>0</v>
      </c>
      <c r="Q14" s="93">
        <f>O14+P14</f>
        <v>22</v>
      </c>
      <c r="R14" s="81">
        <f>IFERROR(Q14/N14,"-")</f>
        <v>0.70967741935484</v>
      </c>
      <c r="S14" s="80">
        <v>4</v>
      </c>
      <c r="T14" s="80">
        <v>0</v>
      </c>
      <c r="U14" s="81">
        <f>IFERROR(T14/(Q14),"-")</f>
        <v>0</v>
      </c>
      <c r="V14" s="82"/>
      <c r="W14" s="83">
        <v>5</v>
      </c>
      <c r="X14" s="81">
        <f>IF(Q14=0,"-",W14/Q14)</f>
        <v>0.22727272727273</v>
      </c>
      <c r="Y14" s="186">
        <v>1076000</v>
      </c>
      <c r="Z14" s="187">
        <f>IFERROR(Y14/Q14,"-")</f>
        <v>48909.090909091</v>
      </c>
      <c r="AA14" s="187">
        <f>IFERROR(Y14/W14,"-")</f>
        <v>215200</v>
      </c>
      <c r="AB14" s="181"/>
      <c r="AC14" s="85"/>
      <c r="AD14" s="78"/>
      <c r="AE14" s="94">
        <v>1</v>
      </c>
      <c r="AF14" s="95">
        <f>IF(Q14=0,"",IF(AE14=0,"",(AE14/Q14)))</f>
        <v>0.045454545454545</v>
      </c>
      <c r="AG14" s="94"/>
      <c r="AH14" s="96">
        <f>IFERROR(AG14/AE14,"-")</f>
        <v>0</v>
      </c>
      <c r="AI14" s="97"/>
      <c r="AJ14" s="98">
        <f>IFERROR(AI14/AE14,"-")</f>
        <v>0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>
        <v>1</v>
      </c>
      <c r="AX14" s="107">
        <f>IF(Q14=0,"",IF(AW14=0,"",(AW14/Q14)))</f>
        <v>0.045454545454545</v>
      </c>
      <c r="AY14" s="106">
        <v>1</v>
      </c>
      <c r="AZ14" s="108">
        <f>IFERROR(AY14/AW14,"-")</f>
        <v>1</v>
      </c>
      <c r="BA14" s="109">
        <v>775000</v>
      </c>
      <c r="BB14" s="110">
        <f>IFERROR(BA14/AW14,"-")</f>
        <v>775000</v>
      </c>
      <c r="BC14" s="111"/>
      <c r="BD14" s="111"/>
      <c r="BE14" s="111">
        <v>1</v>
      </c>
      <c r="BF14" s="112">
        <v>4</v>
      </c>
      <c r="BG14" s="113">
        <f>IF(Q14=0,"",IF(BF14=0,"",(BF14/Q14)))</f>
        <v>0.18181818181818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8</v>
      </c>
      <c r="BP14" s="120">
        <f>IF(Q14=0,"",IF(BO14=0,"",(BO14/Q14)))</f>
        <v>0.36363636363636</v>
      </c>
      <c r="BQ14" s="121">
        <v>3</v>
      </c>
      <c r="BR14" s="122">
        <f>IFERROR(BQ14/BO14,"-")</f>
        <v>0.375</v>
      </c>
      <c r="BS14" s="123">
        <v>284000</v>
      </c>
      <c r="BT14" s="124">
        <f>IFERROR(BS14/BO14,"-")</f>
        <v>35500</v>
      </c>
      <c r="BU14" s="125"/>
      <c r="BV14" s="125">
        <v>1</v>
      </c>
      <c r="BW14" s="125">
        <v>2</v>
      </c>
      <c r="BX14" s="126">
        <v>5</v>
      </c>
      <c r="BY14" s="127">
        <f>IF(Q14=0,"",IF(BX14=0,"",(BX14/Q14)))</f>
        <v>0.22727272727273</v>
      </c>
      <c r="BZ14" s="128">
        <v>1</v>
      </c>
      <c r="CA14" s="129">
        <f>IFERROR(BZ14/BX14,"-")</f>
        <v>0.2</v>
      </c>
      <c r="CB14" s="130">
        <v>10000</v>
      </c>
      <c r="CC14" s="131">
        <f>IFERROR(CB14/BX14,"-")</f>
        <v>2000</v>
      </c>
      <c r="CD14" s="132"/>
      <c r="CE14" s="132">
        <v>1</v>
      </c>
      <c r="CF14" s="132"/>
      <c r="CG14" s="133">
        <v>3</v>
      </c>
      <c r="CH14" s="134">
        <f>IF(Q14=0,"",IF(CG14=0,"",(CG14/Q14)))</f>
        <v>0.13636363636364</v>
      </c>
      <c r="CI14" s="135">
        <v>2</v>
      </c>
      <c r="CJ14" s="136">
        <f>IFERROR(CI14/CG14,"-")</f>
        <v>0.66666666666667</v>
      </c>
      <c r="CK14" s="137">
        <v>53000</v>
      </c>
      <c r="CL14" s="138">
        <f>IFERROR(CK14/CG14,"-")</f>
        <v>17666.666666667</v>
      </c>
      <c r="CM14" s="139"/>
      <c r="CN14" s="139">
        <v>1</v>
      </c>
      <c r="CO14" s="139">
        <v>1</v>
      </c>
      <c r="CP14" s="140">
        <v>5</v>
      </c>
      <c r="CQ14" s="141">
        <v>1076000</v>
      </c>
      <c r="CR14" s="141">
        <v>775000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/>
      <c r="B15" s="189" t="s">
        <v>90</v>
      </c>
      <c r="C15" s="189" t="s">
        <v>58</v>
      </c>
      <c r="D15" s="189"/>
      <c r="E15" s="189" t="s">
        <v>76</v>
      </c>
      <c r="F15" s="189" t="s">
        <v>77</v>
      </c>
      <c r="G15" s="189" t="s">
        <v>61</v>
      </c>
      <c r="H15" s="89" t="s">
        <v>91</v>
      </c>
      <c r="I15" s="89" t="s">
        <v>79</v>
      </c>
      <c r="J15" s="89" t="s">
        <v>80</v>
      </c>
      <c r="K15" s="181"/>
      <c r="L15" s="80">
        <v>17</v>
      </c>
      <c r="M15" s="80">
        <v>0</v>
      </c>
      <c r="N15" s="80">
        <v>56</v>
      </c>
      <c r="O15" s="91">
        <v>8</v>
      </c>
      <c r="P15" s="92">
        <v>0</v>
      </c>
      <c r="Q15" s="93">
        <f>O15+P15</f>
        <v>8</v>
      </c>
      <c r="R15" s="81">
        <f>IFERROR(Q15/N15,"-")</f>
        <v>0.14285714285714</v>
      </c>
      <c r="S15" s="80">
        <v>2</v>
      </c>
      <c r="T15" s="80">
        <v>2</v>
      </c>
      <c r="U15" s="81">
        <f>IFERROR(T15/(Q15),"-")</f>
        <v>0.25</v>
      </c>
      <c r="V15" s="82"/>
      <c r="W15" s="83">
        <v>3</v>
      </c>
      <c r="X15" s="81">
        <f>IF(Q15=0,"-",W15/Q15)</f>
        <v>0.375</v>
      </c>
      <c r="Y15" s="186">
        <v>32000</v>
      </c>
      <c r="Z15" s="187">
        <f>IFERROR(Y15/Q15,"-")</f>
        <v>4000</v>
      </c>
      <c r="AA15" s="187">
        <f>IFERROR(Y15/W15,"-")</f>
        <v>10666.666666667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>
        <v>1</v>
      </c>
      <c r="AX15" s="107">
        <f>IF(Q15=0,"",IF(AW15=0,"",(AW15/Q15)))</f>
        <v>0.125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1</v>
      </c>
      <c r="BG15" s="113">
        <f>IF(Q15=0,"",IF(BF15=0,"",(BF15/Q15)))</f>
        <v>0.125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5</v>
      </c>
      <c r="BP15" s="120">
        <f>IF(Q15=0,"",IF(BO15=0,"",(BO15/Q15)))</f>
        <v>0.625</v>
      </c>
      <c r="BQ15" s="121">
        <v>3</v>
      </c>
      <c r="BR15" s="122">
        <f>IFERROR(BQ15/BO15,"-")</f>
        <v>0.6</v>
      </c>
      <c r="BS15" s="123">
        <v>22000</v>
      </c>
      <c r="BT15" s="124">
        <f>IFERROR(BS15/BO15,"-")</f>
        <v>4400</v>
      </c>
      <c r="BU15" s="125">
        <v>2</v>
      </c>
      <c r="BV15" s="125"/>
      <c r="BW15" s="125">
        <v>1</v>
      </c>
      <c r="BX15" s="126">
        <v>1</v>
      </c>
      <c r="BY15" s="127">
        <f>IF(Q15=0,"",IF(BX15=0,"",(BX15/Q15)))</f>
        <v>0.125</v>
      </c>
      <c r="BZ15" s="128">
        <v>1</v>
      </c>
      <c r="CA15" s="129">
        <f>IFERROR(BZ15/BX15,"-")</f>
        <v>1</v>
      </c>
      <c r="CB15" s="130">
        <v>10000</v>
      </c>
      <c r="CC15" s="131">
        <f>IFERROR(CB15/BX15,"-")</f>
        <v>10000</v>
      </c>
      <c r="CD15" s="132"/>
      <c r="CE15" s="132">
        <v>1</v>
      </c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3</v>
      </c>
      <c r="CQ15" s="141">
        <v>32000</v>
      </c>
      <c r="CR15" s="141">
        <v>12000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92</v>
      </c>
      <c r="C16" s="189" t="s">
        <v>58</v>
      </c>
      <c r="D16" s="189"/>
      <c r="E16" s="189" t="s">
        <v>82</v>
      </c>
      <c r="F16" s="189" t="s">
        <v>83</v>
      </c>
      <c r="G16" s="189" t="s">
        <v>61</v>
      </c>
      <c r="H16" s="89"/>
      <c r="I16" s="89" t="s">
        <v>79</v>
      </c>
      <c r="J16" s="89" t="s">
        <v>84</v>
      </c>
      <c r="K16" s="181"/>
      <c r="L16" s="80">
        <v>25</v>
      </c>
      <c r="M16" s="80">
        <v>0</v>
      </c>
      <c r="N16" s="80">
        <v>89</v>
      </c>
      <c r="O16" s="91">
        <v>8</v>
      </c>
      <c r="P16" s="92">
        <v>0</v>
      </c>
      <c r="Q16" s="93">
        <f>O16+P16</f>
        <v>8</v>
      </c>
      <c r="R16" s="81">
        <f>IFERROR(Q16/N16,"-")</f>
        <v>0.089887640449438</v>
      </c>
      <c r="S16" s="80">
        <v>0</v>
      </c>
      <c r="T16" s="80">
        <v>3</v>
      </c>
      <c r="U16" s="81">
        <f>IFERROR(T16/(Q16),"-")</f>
        <v>0.375</v>
      </c>
      <c r="V16" s="82"/>
      <c r="W16" s="83">
        <v>3</v>
      </c>
      <c r="X16" s="81">
        <f>IF(Q16=0,"-",W16/Q16)</f>
        <v>0.375</v>
      </c>
      <c r="Y16" s="186">
        <v>27000</v>
      </c>
      <c r="Z16" s="187">
        <f>IFERROR(Y16/Q16,"-")</f>
        <v>3375</v>
      </c>
      <c r="AA16" s="187">
        <f>IFERROR(Y16/W16,"-")</f>
        <v>9000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2</v>
      </c>
      <c r="BG16" s="113">
        <f>IF(Q16=0,"",IF(BF16=0,"",(BF16/Q16)))</f>
        <v>0.25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4</v>
      </c>
      <c r="BP16" s="120">
        <f>IF(Q16=0,"",IF(BO16=0,"",(BO16/Q16)))</f>
        <v>0.5</v>
      </c>
      <c r="BQ16" s="121">
        <v>2</v>
      </c>
      <c r="BR16" s="122">
        <f>IFERROR(BQ16/BO16,"-")</f>
        <v>0.5</v>
      </c>
      <c r="BS16" s="123">
        <v>24000</v>
      </c>
      <c r="BT16" s="124">
        <f>IFERROR(BS16/BO16,"-")</f>
        <v>6000</v>
      </c>
      <c r="BU16" s="125">
        <v>1</v>
      </c>
      <c r="BV16" s="125"/>
      <c r="BW16" s="125">
        <v>1</v>
      </c>
      <c r="BX16" s="126">
        <v>2</v>
      </c>
      <c r="BY16" s="127">
        <f>IF(Q16=0,"",IF(BX16=0,"",(BX16/Q16)))</f>
        <v>0.25</v>
      </c>
      <c r="BZ16" s="128">
        <v>1</v>
      </c>
      <c r="CA16" s="129">
        <f>IFERROR(BZ16/BX16,"-")</f>
        <v>0.5</v>
      </c>
      <c r="CB16" s="130">
        <v>3000</v>
      </c>
      <c r="CC16" s="131">
        <f>IFERROR(CB16/BX16,"-")</f>
        <v>1500</v>
      </c>
      <c r="CD16" s="132">
        <v>1</v>
      </c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3</v>
      </c>
      <c r="CQ16" s="141">
        <v>27000</v>
      </c>
      <c r="CR16" s="141">
        <v>21000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93</v>
      </c>
      <c r="C17" s="189" t="s">
        <v>58</v>
      </c>
      <c r="D17" s="189"/>
      <c r="E17" s="189" t="s">
        <v>86</v>
      </c>
      <c r="F17" s="189" t="s">
        <v>87</v>
      </c>
      <c r="G17" s="189" t="s">
        <v>61</v>
      </c>
      <c r="H17" s="89"/>
      <c r="I17" s="89" t="s">
        <v>79</v>
      </c>
      <c r="J17" s="89" t="s">
        <v>88</v>
      </c>
      <c r="K17" s="181"/>
      <c r="L17" s="80">
        <v>0</v>
      </c>
      <c r="M17" s="80">
        <v>0</v>
      </c>
      <c r="N17" s="80">
        <v>10</v>
      </c>
      <c r="O17" s="91">
        <v>0</v>
      </c>
      <c r="P17" s="92">
        <v>0</v>
      </c>
      <c r="Q17" s="93">
        <f>O17+P17</f>
        <v>0</v>
      </c>
      <c r="R17" s="81">
        <f>IFERROR(Q17/N17,"-")</f>
        <v>0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94</v>
      </c>
      <c r="C18" s="189" t="s">
        <v>58</v>
      </c>
      <c r="D18" s="189"/>
      <c r="E18" s="189" t="s">
        <v>72</v>
      </c>
      <c r="F18" s="189" t="s">
        <v>72</v>
      </c>
      <c r="G18" s="189" t="s">
        <v>73</v>
      </c>
      <c r="H18" s="89"/>
      <c r="I18" s="89"/>
      <c r="J18" s="89"/>
      <c r="K18" s="181"/>
      <c r="L18" s="80">
        <v>121</v>
      </c>
      <c r="M18" s="80">
        <v>65</v>
      </c>
      <c r="N18" s="80">
        <v>49</v>
      </c>
      <c r="O18" s="91">
        <v>20</v>
      </c>
      <c r="P18" s="92">
        <v>0</v>
      </c>
      <c r="Q18" s="93">
        <f>O18+P18</f>
        <v>20</v>
      </c>
      <c r="R18" s="81">
        <f>IFERROR(Q18/N18,"-")</f>
        <v>0.40816326530612</v>
      </c>
      <c r="S18" s="80">
        <v>5</v>
      </c>
      <c r="T18" s="80">
        <v>1</v>
      </c>
      <c r="U18" s="81">
        <f>IFERROR(T18/(Q18),"-")</f>
        <v>0.05</v>
      </c>
      <c r="V18" s="82"/>
      <c r="W18" s="83">
        <v>6</v>
      </c>
      <c r="X18" s="81">
        <f>IF(Q18=0,"-",W18/Q18)</f>
        <v>0.3</v>
      </c>
      <c r="Y18" s="186">
        <v>1769000</v>
      </c>
      <c r="Z18" s="187">
        <f>IFERROR(Y18/Q18,"-")</f>
        <v>88450</v>
      </c>
      <c r="AA18" s="187">
        <f>IFERROR(Y18/W18,"-")</f>
        <v>294833.33333333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0.05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10</v>
      </c>
      <c r="BP18" s="120">
        <f>IF(Q18=0,"",IF(BO18=0,"",(BO18/Q18)))</f>
        <v>0.5</v>
      </c>
      <c r="BQ18" s="121">
        <v>5</v>
      </c>
      <c r="BR18" s="122">
        <f>IFERROR(BQ18/BO18,"-")</f>
        <v>0.5</v>
      </c>
      <c r="BS18" s="123">
        <v>104000</v>
      </c>
      <c r="BT18" s="124">
        <f>IFERROR(BS18/BO18,"-")</f>
        <v>10400</v>
      </c>
      <c r="BU18" s="125">
        <v>2</v>
      </c>
      <c r="BV18" s="125"/>
      <c r="BW18" s="125">
        <v>3</v>
      </c>
      <c r="BX18" s="126">
        <v>4</v>
      </c>
      <c r="BY18" s="127">
        <f>IF(Q18=0,"",IF(BX18=0,"",(BX18/Q18)))</f>
        <v>0.2</v>
      </c>
      <c r="BZ18" s="128">
        <v>1</v>
      </c>
      <c r="CA18" s="129">
        <f>IFERROR(BZ18/BX18,"-")</f>
        <v>0.25</v>
      </c>
      <c r="CB18" s="130">
        <v>1060000</v>
      </c>
      <c r="CC18" s="131">
        <f>IFERROR(CB18/BX18,"-")</f>
        <v>265000</v>
      </c>
      <c r="CD18" s="132"/>
      <c r="CE18" s="132"/>
      <c r="CF18" s="132">
        <v>1</v>
      </c>
      <c r="CG18" s="133">
        <v>5</v>
      </c>
      <c r="CH18" s="134">
        <f>IF(Q18=0,"",IF(CG18=0,"",(CG18/Q18)))</f>
        <v>0.25</v>
      </c>
      <c r="CI18" s="135">
        <v>1</v>
      </c>
      <c r="CJ18" s="136">
        <f>IFERROR(CI18/CG18,"-")</f>
        <v>0.2</v>
      </c>
      <c r="CK18" s="137">
        <v>620000</v>
      </c>
      <c r="CL18" s="138">
        <f>IFERROR(CK18/CG18,"-")</f>
        <v>124000</v>
      </c>
      <c r="CM18" s="139"/>
      <c r="CN18" s="139"/>
      <c r="CO18" s="139">
        <v>1</v>
      </c>
      <c r="CP18" s="140">
        <v>6</v>
      </c>
      <c r="CQ18" s="141">
        <v>1769000</v>
      </c>
      <c r="CR18" s="141">
        <v>1060000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>
        <f>AC19</f>
        <v>0.364</v>
      </c>
      <c r="B19" s="189" t="s">
        <v>95</v>
      </c>
      <c r="C19" s="189" t="s">
        <v>58</v>
      </c>
      <c r="D19" s="189"/>
      <c r="E19" s="189" t="s">
        <v>96</v>
      </c>
      <c r="F19" s="189" t="s">
        <v>97</v>
      </c>
      <c r="G19" s="189" t="s">
        <v>61</v>
      </c>
      <c r="H19" s="89" t="s">
        <v>68</v>
      </c>
      <c r="I19" s="89" t="s">
        <v>98</v>
      </c>
      <c r="J19" s="89" t="s">
        <v>99</v>
      </c>
      <c r="K19" s="181">
        <v>250000</v>
      </c>
      <c r="L19" s="80">
        <v>25</v>
      </c>
      <c r="M19" s="80">
        <v>0</v>
      </c>
      <c r="N19" s="80">
        <v>69</v>
      </c>
      <c r="O19" s="91">
        <v>4</v>
      </c>
      <c r="P19" s="92">
        <v>0</v>
      </c>
      <c r="Q19" s="93">
        <f>O19+P19</f>
        <v>4</v>
      </c>
      <c r="R19" s="81">
        <f>IFERROR(Q19/N19,"-")</f>
        <v>0.057971014492754</v>
      </c>
      <c r="S19" s="80">
        <v>0</v>
      </c>
      <c r="T19" s="80">
        <v>2</v>
      </c>
      <c r="U19" s="81">
        <f>IFERROR(T19/(Q19),"-")</f>
        <v>0.5</v>
      </c>
      <c r="V19" s="82">
        <f>IFERROR(K19/SUM(Q19:Q20),"-")</f>
        <v>31250</v>
      </c>
      <c r="W19" s="83">
        <v>1</v>
      </c>
      <c r="X19" s="81">
        <f>IF(Q19=0,"-",W19/Q19)</f>
        <v>0.25</v>
      </c>
      <c r="Y19" s="186">
        <v>3000</v>
      </c>
      <c r="Z19" s="187">
        <f>IFERROR(Y19/Q19,"-")</f>
        <v>750</v>
      </c>
      <c r="AA19" s="187">
        <f>IFERROR(Y19/W19,"-")</f>
        <v>3000</v>
      </c>
      <c r="AB19" s="181">
        <f>SUM(Y19:Y20)-SUM(K19:K20)</f>
        <v>-159000</v>
      </c>
      <c r="AC19" s="85">
        <f>SUM(Y19:Y20)/SUM(K19:K20)</f>
        <v>0.364</v>
      </c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3</v>
      </c>
      <c r="BG19" s="113">
        <f>IF(Q19=0,"",IF(BF19=0,"",(BF19/Q19)))</f>
        <v>0.75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>
        <v>1</v>
      </c>
      <c r="BP19" s="120">
        <f>IF(Q19=0,"",IF(BO19=0,"",(BO19/Q19)))</f>
        <v>0.25</v>
      </c>
      <c r="BQ19" s="121">
        <v>1</v>
      </c>
      <c r="BR19" s="122">
        <f>IFERROR(BQ19/BO19,"-")</f>
        <v>1</v>
      </c>
      <c r="BS19" s="123">
        <v>3000</v>
      </c>
      <c r="BT19" s="124">
        <f>IFERROR(BS19/BO19,"-")</f>
        <v>3000</v>
      </c>
      <c r="BU19" s="125">
        <v>1</v>
      </c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1</v>
      </c>
      <c r="CQ19" s="141">
        <v>3000</v>
      </c>
      <c r="CR19" s="141">
        <v>3000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100</v>
      </c>
      <c r="C20" s="189" t="s">
        <v>58</v>
      </c>
      <c r="D20" s="189"/>
      <c r="E20" s="189" t="s">
        <v>96</v>
      </c>
      <c r="F20" s="189" t="s">
        <v>97</v>
      </c>
      <c r="G20" s="189" t="s">
        <v>73</v>
      </c>
      <c r="H20" s="89"/>
      <c r="I20" s="89"/>
      <c r="J20" s="89"/>
      <c r="K20" s="181"/>
      <c r="L20" s="80">
        <v>56</v>
      </c>
      <c r="M20" s="80">
        <v>35</v>
      </c>
      <c r="N20" s="80">
        <v>5</v>
      </c>
      <c r="O20" s="91">
        <v>4</v>
      </c>
      <c r="P20" s="92">
        <v>0</v>
      </c>
      <c r="Q20" s="93">
        <f>O20+P20</f>
        <v>4</v>
      </c>
      <c r="R20" s="81">
        <f>IFERROR(Q20/N20,"-")</f>
        <v>0.8</v>
      </c>
      <c r="S20" s="80">
        <v>0</v>
      </c>
      <c r="T20" s="80">
        <v>1</v>
      </c>
      <c r="U20" s="81">
        <f>IFERROR(T20/(Q20),"-")</f>
        <v>0.25</v>
      </c>
      <c r="V20" s="82"/>
      <c r="W20" s="83">
        <v>2</v>
      </c>
      <c r="X20" s="81">
        <f>IF(Q20=0,"-",W20/Q20)</f>
        <v>0.5</v>
      </c>
      <c r="Y20" s="186">
        <v>88000</v>
      </c>
      <c r="Z20" s="187">
        <f>IFERROR(Y20/Q20,"-")</f>
        <v>22000</v>
      </c>
      <c r="AA20" s="187">
        <f>IFERROR(Y20/W20,"-")</f>
        <v>44000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2</v>
      </c>
      <c r="BP20" s="120">
        <f>IF(Q20=0,"",IF(BO20=0,"",(BO20/Q20)))</f>
        <v>0.5</v>
      </c>
      <c r="BQ20" s="121">
        <v>1</v>
      </c>
      <c r="BR20" s="122">
        <f>IFERROR(BQ20/BO20,"-")</f>
        <v>0.5</v>
      </c>
      <c r="BS20" s="123">
        <v>85000</v>
      </c>
      <c r="BT20" s="124">
        <f>IFERROR(BS20/BO20,"-")</f>
        <v>42500</v>
      </c>
      <c r="BU20" s="125"/>
      <c r="BV20" s="125"/>
      <c r="BW20" s="125">
        <v>1</v>
      </c>
      <c r="BX20" s="126">
        <v>2</v>
      </c>
      <c r="BY20" s="127">
        <f>IF(Q20=0,"",IF(BX20=0,"",(BX20/Q20)))</f>
        <v>0.5</v>
      </c>
      <c r="BZ20" s="128">
        <v>1</v>
      </c>
      <c r="CA20" s="129">
        <f>IFERROR(BZ20/BX20,"-")</f>
        <v>0.5</v>
      </c>
      <c r="CB20" s="130">
        <v>3000</v>
      </c>
      <c r="CC20" s="131">
        <f>IFERROR(CB20/BX20,"-")</f>
        <v>1500</v>
      </c>
      <c r="CD20" s="132">
        <v>1</v>
      </c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2</v>
      </c>
      <c r="CQ20" s="141">
        <v>88000</v>
      </c>
      <c r="CR20" s="141">
        <v>85000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>
        <f>AC21</f>
        <v>4.535</v>
      </c>
      <c r="B21" s="189" t="s">
        <v>101</v>
      </c>
      <c r="C21" s="189" t="s">
        <v>58</v>
      </c>
      <c r="D21" s="189"/>
      <c r="E21" s="189" t="s">
        <v>76</v>
      </c>
      <c r="F21" s="189" t="s">
        <v>77</v>
      </c>
      <c r="G21" s="189" t="s">
        <v>61</v>
      </c>
      <c r="H21" s="89" t="s">
        <v>102</v>
      </c>
      <c r="I21" s="89" t="s">
        <v>103</v>
      </c>
      <c r="J21" s="89" t="s">
        <v>80</v>
      </c>
      <c r="K21" s="181">
        <v>200000</v>
      </c>
      <c r="L21" s="80">
        <v>14</v>
      </c>
      <c r="M21" s="80">
        <v>0</v>
      </c>
      <c r="N21" s="80">
        <v>36</v>
      </c>
      <c r="O21" s="91">
        <v>7</v>
      </c>
      <c r="P21" s="92">
        <v>0</v>
      </c>
      <c r="Q21" s="93">
        <f>O21+P21</f>
        <v>7</v>
      </c>
      <c r="R21" s="81">
        <f>IFERROR(Q21/N21,"-")</f>
        <v>0.19444444444444</v>
      </c>
      <c r="S21" s="80">
        <v>0</v>
      </c>
      <c r="T21" s="80">
        <v>1</v>
      </c>
      <c r="U21" s="81">
        <f>IFERROR(T21/(Q21),"-")</f>
        <v>0.14285714285714</v>
      </c>
      <c r="V21" s="82">
        <f>IFERROR(K21/SUM(Q21:Q24),"-")</f>
        <v>4081.6326530612</v>
      </c>
      <c r="W21" s="83">
        <v>1</v>
      </c>
      <c r="X21" s="81">
        <f>IF(Q21=0,"-",W21/Q21)</f>
        <v>0.14285714285714</v>
      </c>
      <c r="Y21" s="186">
        <v>20000</v>
      </c>
      <c r="Z21" s="187">
        <f>IFERROR(Y21/Q21,"-")</f>
        <v>2857.1428571429</v>
      </c>
      <c r="AA21" s="187">
        <f>IFERROR(Y21/W21,"-")</f>
        <v>20000</v>
      </c>
      <c r="AB21" s="181">
        <f>SUM(Y21:Y24)-SUM(K21:K24)</f>
        <v>707000</v>
      </c>
      <c r="AC21" s="85">
        <f>SUM(Y21:Y24)/SUM(K21:K24)</f>
        <v>4.535</v>
      </c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>
        <v>1</v>
      </c>
      <c r="AX21" s="107">
        <f>IF(Q21=0,"",IF(AW21=0,"",(AW21/Q21)))</f>
        <v>0.14285714285714</v>
      </c>
      <c r="AY21" s="106"/>
      <c r="AZ21" s="108">
        <f>IFERROR(AY21/AW21,"-")</f>
        <v>0</v>
      </c>
      <c r="BA21" s="109"/>
      <c r="BB21" s="110">
        <f>IFERROR(BA21/AW21,"-")</f>
        <v>0</v>
      </c>
      <c r="BC21" s="111"/>
      <c r="BD21" s="111"/>
      <c r="BE21" s="111"/>
      <c r="BF21" s="112">
        <v>1</v>
      </c>
      <c r="BG21" s="113">
        <f>IF(Q21=0,"",IF(BF21=0,"",(BF21/Q21)))</f>
        <v>0.14285714285714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3</v>
      </c>
      <c r="BP21" s="120">
        <f>IF(Q21=0,"",IF(BO21=0,"",(BO21/Q21)))</f>
        <v>0.42857142857143</v>
      </c>
      <c r="BQ21" s="121">
        <v>1</v>
      </c>
      <c r="BR21" s="122">
        <f>IFERROR(BQ21/BO21,"-")</f>
        <v>0.33333333333333</v>
      </c>
      <c r="BS21" s="123">
        <v>20000</v>
      </c>
      <c r="BT21" s="124">
        <f>IFERROR(BS21/BO21,"-")</f>
        <v>6666.6666666667</v>
      </c>
      <c r="BU21" s="125"/>
      <c r="BV21" s="125"/>
      <c r="BW21" s="125">
        <v>1</v>
      </c>
      <c r="BX21" s="126">
        <v>2</v>
      </c>
      <c r="BY21" s="127">
        <f>IF(Q21=0,"",IF(BX21=0,"",(BX21/Q21)))</f>
        <v>0.28571428571429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1</v>
      </c>
      <c r="CQ21" s="141">
        <v>20000</v>
      </c>
      <c r="CR21" s="141">
        <v>20000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104</v>
      </c>
      <c r="C22" s="189" t="s">
        <v>58</v>
      </c>
      <c r="D22" s="189"/>
      <c r="E22" s="189" t="s">
        <v>82</v>
      </c>
      <c r="F22" s="189" t="s">
        <v>83</v>
      </c>
      <c r="G22" s="189" t="s">
        <v>61</v>
      </c>
      <c r="H22" s="89"/>
      <c r="I22" s="89" t="s">
        <v>103</v>
      </c>
      <c r="J22" s="89" t="s">
        <v>84</v>
      </c>
      <c r="K22" s="181"/>
      <c r="L22" s="80">
        <v>8</v>
      </c>
      <c r="M22" s="80">
        <v>0</v>
      </c>
      <c r="N22" s="80">
        <v>31</v>
      </c>
      <c r="O22" s="91">
        <v>5</v>
      </c>
      <c r="P22" s="92">
        <v>0</v>
      </c>
      <c r="Q22" s="93">
        <f>O22+P22</f>
        <v>5</v>
      </c>
      <c r="R22" s="81">
        <f>IFERROR(Q22/N22,"-")</f>
        <v>0.16129032258065</v>
      </c>
      <c r="S22" s="80">
        <v>0</v>
      </c>
      <c r="T22" s="80">
        <v>2</v>
      </c>
      <c r="U22" s="81">
        <f>IFERROR(T22/(Q22),"-")</f>
        <v>0.4</v>
      </c>
      <c r="V22" s="82"/>
      <c r="W22" s="83">
        <v>1</v>
      </c>
      <c r="X22" s="81">
        <f>IF(Q22=0,"-",W22/Q22)</f>
        <v>0.2</v>
      </c>
      <c r="Y22" s="186">
        <v>3000</v>
      </c>
      <c r="Z22" s="187">
        <f>IFERROR(Y22/Q22,"-")</f>
        <v>600</v>
      </c>
      <c r="AA22" s="187">
        <f>IFERROR(Y22/W22,"-")</f>
        <v>3000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3</v>
      </c>
      <c r="BG22" s="113">
        <f>IF(Q22=0,"",IF(BF22=0,"",(BF22/Q22)))</f>
        <v>0.6</v>
      </c>
      <c r="BH22" s="112">
        <v>1</v>
      </c>
      <c r="BI22" s="114">
        <f>IFERROR(BH22/BF22,"-")</f>
        <v>0.33333333333333</v>
      </c>
      <c r="BJ22" s="115">
        <v>3000</v>
      </c>
      <c r="BK22" s="116">
        <f>IFERROR(BJ22/BF22,"-")</f>
        <v>1000</v>
      </c>
      <c r="BL22" s="117">
        <v>1</v>
      </c>
      <c r="BM22" s="117"/>
      <c r="BN22" s="117"/>
      <c r="BO22" s="119">
        <v>2</v>
      </c>
      <c r="BP22" s="120">
        <f>IF(Q22=0,"",IF(BO22=0,"",(BO22/Q22)))</f>
        <v>0.4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1</v>
      </c>
      <c r="CQ22" s="141">
        <v>3000</v>
      </c>
      <c r="CR22" s="141">
        <v>3000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105</v>
      </c>
      <c r="C23" s="189" t="s">
        <v>58</v>
      </c>
      <c r="D23" s="189"/>
      <c r="E23" s="189" t="s">
        <v>86</v>
      </c>
      <c r="F23" s="189" t="s">
        <v>87</v>
      </c>
      <c r="G23" s="189" t="s">
        <v>61</v>
      </c>
      <c r="H23" s="89"/>
      <c r="I23" s="89" t="s">
        <v>103</v>
      </c>
      <c r="J23" s="89" t="s">
        <v>88</v>
      </c>
      <c r="K23" s="181"/>
      <c r="L23" s="80">
        <v>19</v>
      </c>
      <c r="M23" s="80">
        <v>0</v>
      </c>
      <c r="N23" s="80">
        <v>40</v>
      </c>
      <c r="O23" s="91">
        <v>8</v>
      </c>
      <c r="P23" s="92">
        <v>0</v>
      </c>
      <c r="Q23" s="93">
        <f>O23+P23</f>
        <v>8</v>
      </c>
      <c r="R23" s="81">
        <f>IFERROR(Q23/N23,"-")</f>
        <v>0.2</v>
      </c>
      <c r="S23" s="80">
        <v>0</v>
      </c>
      <c r="T23" s="80">
        <v>4</v>
      </c>
      <c r="U23" s="81">
        <f>IFERROR(T23/(Q23),"-")</f>
        <v>0.5</v>
      </c>
      <c r="V23" s="82"/>
      <c r="W23" s="83">
        <v>2</v>
      </c>
      <c r="X23" s="81">
        <f>IF(Q23=0,"-",W23/Q23)</f>
        <v>0.25</v>
      </c>
      <c r="Y23" s="186">
        <v>68000</v>
      </c>
      <c r="Z23" s="187">
        <f>IFERROR(Y23/Q23,"-")</f>
        <v>8500</v>
      </c>
      <c r="AA23" s="187">
        <f>IFERROR(Y23/W23,"-")</f>
        <v>34000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>
        <v>2</v>
      </c>
      <c r="AX23" s="107">
        <f>IF(Q23=0,"",IF(AW23=0,"",(AW23/Q23)))</f>
        <v>0.25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1</v>
      </c>
      <c r="BG23" s="113">
        <f>IF(Q23=0,"",IF(BF23=0,"",(BF23/Q23)))</f>
        <v>0.125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3</v>
      </c>
      <c r="BP23" s="120">
        <f>IF(Q23=0,"",IF(BO23=0,"",(BO23/Q23)))</f>
        <v>0.375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1</v>
      </c>
      <c r="BY23" s="127">
        <f>IF(Q23=0,"",IF(BX23=0,"",(BX23/Q23)))</f>
        <v>0.125</v>
      </c>
      <c r="BZ23" s="128">
        <v>1</v>
      </c>
      <c r="CA23" s="129">
        <f>IFERROR(BZ23/BX23,"-")</f>
        <v>1</v>
      </c>
      <c r="CB23" s="130">
        <v>3000</v>
      </c>
      <c r="CC23" s="131">
        <f>IFERROR(CB23/BX23,"-")</f>
        <v>3000</v>
      </c>
      <c r="CD23" s="132">
        <v>1</v>
      </c>
      <c r="CE23" s="132"/>
      <c r="CF23" s="132"/>
      <c r="CG23" s="133">
        <v>1</v>
      </c>
      <c r="CH23" s="134">
        <f>IF(Q23=0,"",IF(CG23=0,"",(CG23/Q23)))</f>
        <v>0.125</v>
      </c>
      <c r="CI23" s="135">
        <v>1</v>
      </c>
      <c r="CJ23" s="136">
        <f>IFERROR(CI23/CG23,"-")</f>
        <v>1</v>
      </c>
      <c r="CK23" s="137">
        <v>65000</v>
      </c>
      <c r="CL23" s="138">
        <f>IFERROR(CK23/CG23,"-")</f>
        <v>65000</v>
      </c>
      <c r="CM23" s="139"/>
      <c r="CN23" s="139"/>
      <c r="CO23" s="139">
        <v>1</v>
      </c>
      <c r="CP23" s="140">
        <v>2</v>
      </c>
      <c r="CQ23" s="141">
        <v>68000</v>
      </c>
      <c r="CR23" s="141">
        <v>65000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106</v>
      </c>
      <c r="C24" s="189" t="s">
        <v>58</v>
      </c>
      <c r="D24" s="189"/>
      <c r="E24" s="189" t="s">
        <v>72</v>
      </c>
      <c r="F24" s="189" t="s">
        <v>72</v>
      </c>
      <c r="G24" s="189" t="s">
        <v>73</v>
      </c>
      <c r="H24" s="89"/>
      <c r="I24" s="89"/>
      <c r="J24" s="89"/>
      <c r="K24" s="181"/>
      <c r="L24" s="80">
        <v>72</v>
      </c>
      <c r="M24" s="80">
        <v>55</v>
      </c>
      <c r="N24" s="80">
        <v>35</v>
      </c>
      <c r="O24" s="91">
        <v>29</v>
      </c>
      <c r="P24" s="92">
        <v>0</v>
      </c>
      <c r="Q24" s="93">
        <f>O24+P24</f>
        <v>29</v>
      </c>
      <c r="R24" s="81">
        <f>IFERROR(Q24/N24,"-")</f>
        <v>0.82857142857143</v>
      </c>
      <c r="S24" s="80">
        <v>7</v>
      </c>
      <c r="T24" s="80">
        <v>7</v>
      </c>
      <c r="U24" s="81">
        <f>IFERROR(T24/(Q24),"-")</f>
        <v>0.24137931034483</v>
      </c>
      <c r="V24" s="82"/>
      <c r="W24" s="83">
        <v>11</v>
      </c>
      <c r="X24" s="81">
        <f>IF(Q24=0,"-",W24/Q24)</f>
        <v>0.37931034482759</v>
      </c>
      <c r="Y24" s="186">
        <v>816000</v>
      </c>
      <c r="Z24" s="187">
        <f>IFERROR(Y24/Q24,"-")</f>
        <v>28137.931034483</v>
      </c>
      <c r="AA24" s="187">
        <f>IFERROR(Y24/W24,"-")</f>
        <v>74181.818181818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3</v>
      </c>
      <c r="BG24" s="113">
        <f>IF(Q24=0,"",IF(BF24=0,"",(BF24/Q24)))</f>
        <v>0.10344827586207</v>
      </c>
      <c r="BH24" s="112">
        <v>1</v>
      </c>
      <c r="BI24" s="114">
        <f>IFERROR(BH24/BF24,"-")</f>
        <v>0.33333333333333</v>
      </c>
      <c r="BJ24" s="115">
        <v>1500</v>
      </c>
      <c r="BK24" s="116">
        <f>IFERROR(BJ24/BF24,"-")</f>
        <v>500</v>
      </c>
      <c r="BL24" s="117">
        <v>1</v>
      </c>
      <c r="BM24" s="117"/>
      <c r="BN24" s="117"/>
      <c r="BO24" s="119">
        <v>18</v>
      </c>
      <c r="BP24" s="120">
        <f>IF(Q24=0,"",IF(BO24=0,"",(BO24/Q24)))</f>
        <v>0.62068965517241</v>
      </c>
      <c r="BQ24" s="121">
        <v>9</v>
      </c>
      <c r="BR24" s="122">
        <f>IFERROR(BQ24/BO24,"-")</f>
        <v>0.5</v>
      </c>
      <c r="BS24" s="123">
        <v>695500</v>
      </c>
      <c r="BT24" s="124">
        <f>IFERROR(BS24/BO24,"-")</f>
        <v>38638.888888889</v>
      </c>
      <c r="BU24" s="125">
        <v>4</v>
      </c>
      <c r="BV24" s="125"/>
      <c r="BW24" s="125">
        <v>5</v>
      </c>
      <c r="BX24" s="126">
        <v>6</v>
      </c>
      <c r="BY24" s="127">
        <f>IF(Q24=0,"",IF(BX24=0,"",(BX24/Q24)))</f>
        <v>0.20689655172414</v>
      </c>
      <c r="BZ24" s="128">
        <v>2</v>
      </c>
      <c r="CA24" s="129">
        <f>IFERROR(BZ24/BX24,"-")</f>
        <v>0.33333333333333</v>
      </c>
      <c r="CB24" s="130">
        <v>261000</v>
      </c>
      <c r="CC24" s="131">
        <f>IFERROR(CB24/BX24,"-")</f>
        <v>43500</v>
      </c>
      <c r="CD24" s="132"/>
      <c r="CE24" s="132">
        <v>1</v>
      </c>
      <c r="CF24" s="132">
        <v>1</v>
      </c>
      <c r="CG24" s="133">
        <v>2</v>
      </c>
      <c r="CH24" s="134">
        <f>IF(Q24=0,"",IF(CG24=0,"",(CG24/Q24)))</f>
        <v>0.068965517241379</v>
      </c>
      <c r="CI24" s="135">
        <v>1</v>
      </c>
      <c r="CJ24" s="136">
        <f>IFERROR(CI24/CG24,"-")</f>
        <v>0.5</v>
      </c>
      <c r="CK24" s="137">
        <v>121000</v>
      </c>
      <c r="CL24" s="138">
        <f>IFERROR(CK24/CG24,"-")</f>
        <v>60500</v>
      </c>
      <c r="CM24" s="139"/>
      <c r="CN24" s="139"/>
      <c r="CO24" s="139">
        <v>1</v>
      </c>
      <c r="CP24" s="140">
        <v>11</v>
      </c>
      <c r="CQ24" s="141">
        <v>816000</v>
      </c>
      <c r="CR24" s="141">
        <v>290000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0</v>
      </c>
      <c r="B25" s="189" t="s">
        <v>107</v>
      </c>
      <c r="C25" s="189" t="s">
        <v>58</v>
      </c>
      <c r="D25" s="189"/>
      <c r="E25" s="189" t="s">
        <v>108</v>
      </c>
      <c r="F25" s="189" t="s">
        <v>109</v>
      </c>
      <c r="G25" s="189" t="s">
        <v>61</v>
      </c>
      <c r="H25" s="89" t="s">
        <v>62</v>
      </c>
      <c r="I25" s="89" t="s">
        <v>110</v>
      </c>
      <c r="J25" s="89" t="s">
        <v>111</v>
      </c>
      <c r="K25" s="181">
        <v>120000</v>
      </c>
      <c r="L25" s="80">
        <v>13</v>
      </c>
      <c r="M25" s="80">
        <v>0</v>
      </c>
      <c r="N25" s="80">
        <v>35</v>
      </c>
      <c r="O25" s="91">
        <v>1</v>
      </c>
      <c r="P25" s="92">
        <v>1</v>
      </c>
      <c r="Q25" s="93">
        <f>O25+P25</f>
        <v>2</v>
      </c>
      <c r="R25" s="81">
        <f>IFERROR(Q25/N25,"-")</f>
        <v>0.057142857142857</v>
      </c>
      <c r="S25" s="80">
        <v>0</v>
      </c>
      <c r="T25" s="80">
        <v>0</v>
      </c>
      <c r="U25" s="81">
        <f>IFERROR(T25/(Q25),"-")</f>
        <v>0</v>
      </c>
      <c r="V25" s="82">
        <f>IFERROR(K25/SUM(Q25:Q26),"-")</f>
        <v>13333.333333333</v>
      </c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>
        <f>SUM(Y25:Y26)-SUM(K25:K26)</f>
        <v>-120000</v>
      </c>
      <c r="AC25" s="85">
        <f>SUM(Y25:Y26)/SUM(K25:K26)</f>
        <v>0</v>
      </c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>
        <v>1</v>
      </c>
      <c r="BP25" s="120">
        <f>IF(Q25=0,"",IF(BO25=0,"",(BO25/Q25)))</f>
        <v>0.5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>
        <v>1</v>
      </c>
      <c r="CH25" s="134">
        <f>IF(Q25=0,"",IF(CG25=0,"",(CG25/Q25)))</f>
        <v>0.5</v>
      </c>
      <c r="CI25" s="135"/>
      <c r="CJ25" s="136">
        <f>IFERROR(CI25/CG25,"-")</f>
        <v>0</v>
      </c>
      <c r="CK25" s="137"/>
      <c r="CL25" s="138">
        <f>IFERROR(CK25/CG25,"-")</f>
        <v>0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112</v>
      </c>
      <c r="C26" s="189" t="s">
        <v>58</v>
      </c>
      <c r="D26" s="189"/>
      <c r="E26" s="189" t="s">
        <v>108</v>
      </c>
      <c r="F26" s="189" t="s">
        <v>109</v>
      </c>
      <c r="G26" s="189" t="s">
        <v>73</v>
      </c>
      <c r="H26" s="89"/>
      <c r="I26" s="89"/>
      <c r="J26" s="89"/>
      <c r="K26" s="181"/>
      <c r="L26" s="80">
        <v>27</v>
      </c>
      <c r="M26" s="80">
        <v>24</v>
      </c>
      <c r="N26" s="80">
        <v>14</v>
      </c>
      <c r="O26" s="91">
        <v>7</v>
      </c>
      <c r="P26" s="92">
        <v>0</v>
      </c>
      <c r="Q26" s="93">
        <f>O26+P26</f>
        <v>7</v>
      </c>
      <c r="R26" s="81">
        <f>IFERROR(Q26/N26,"-")</f>
        <v>0.5</v>
      </c>
      <c r="S26" s="80">
        <v>1</v>
      </c>
      <c r="T26" s="80">
        <v>0</v>
      </c>
      <c r="U26" s="81">
        <f>IFERROR(T26/(Q26),"-")</f>
        <v>0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2</v>
      </c>
      <c r="BG26" s="113">
        <f>IF(Q26=0,"",IF(BF26=0,"",(BF26/Q26)))</f>
        <v>0.28571428571429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3</v>
      </c>
      <c r="BP26" s="120">
        <f>IF(Q26=0,"",IF(BO26=0,"",(BO26/Q26)))</f>
        <v>0.42857142857143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>
        <v>2</v>
      </c>
      <c r="BY26" s="127">
        <f>IF(Q26=0,"",IF(BX26=0,"",(BX26/Q26)))</f>
        <v>0.28571428571429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>
        <f>AC27</f>
        <v>1.3083333333333</v>
      </c>
      <c r="B27" s="189" t="s">
        <v>113</v>
      </c>
      <c r="C27" s="189" t="s">
        <v>58</v>
      </c>
      <c r="D27" s="189"/>
      <c r="E27" s="189" t="s">
        <v>114</v>
      </c>
      <c r="F27" s="189" t="s">
        <v>115</v>
      </c>
      <c r="G27" s="189" t="s">
        <v>61</v>
      </c>
      <c r="H27" s="89" t="s">
        <v>62</v>
      </c>
      <c r="I27" s="89" t="s">
        <v>110</v>
      </c>
      <c r="J27" s="89" t="s">
        <v>116</v>
      </c>
      <c r="K27" s="181">
        <v>120000</v>
      </c>
      <c r="L27" s="80">
        <v>11</v>
      </c>
      <c r="M27" s="80">
        <v>0</v>
      </c>
      <c r="N27" s="80">
        <v>46</v>
      </c>
      <c r="O27" s="91">
        <v>5</v>
      </c>
      <c r="P27" s="92">
        <v>0</v>
      </c>
      <c r="Q27" s="93">
        <f>O27+P27</f>
        <v>5</v>
      </c>
      <c r="R27" s="81">
        <f>IFERROR(Q27/N27,"-")</f>
        <v>0.10869565217391</v>
      </c>
      <c r="S27" s="80">
        <v>0</v>
      </c>
      <c r="T27" s="80">
        <v>1</v>
      </c>
      <c r="U27" s="81">
        <f>IFERROR(T27/(Q27),"-")</f>
        <v>0.2</v>
      </c>
      <c r="V27" s="82">
        <f>IFERROR(K27/SUM(Q27:Q28),"-")</f>
        <v>10000</v>
      </c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>
        <f>SUM(Y27:Y28)-SUM(K27:K28)</f>
        <v>37000</v>
      </c>
      <c r="AC27" s="85">
        <f>SUM(Y27:Y28)/SUM(K27:K28)</f>
        <v>1.3083333333333</v>
      </c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>
        <v>2</v>
      </c>
      <c r="BG27" s="113">
        <f>IF(Q27=0,"",IF(BF27=0,"",(BF27/Q27)))</f>
        <v>0.4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>
        <v>3</v>
      </c>
      <c r="BP27" s="120">
        <f>IF(Q27=0,"",IF(BO27=0,"",(BO27/Q27)))</f>
        <v>0.6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/>
      <c r="BY27" s="127">
        <f>IF(Q27=0,"",IF(BX27=0,"",(BX27/Q27)))</f>
        <v>0</v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117</v>
      </c>
      <c r="C28" s="189" t="s">
        <v>58</v>
      </c>
      <c r="D28" s="189"/>
      <c r="E28" s="189" t="s">
        <v>114</v>
      </c>
      <c r="F28" s="189" t="s">
        <v>115</v>
      </c>
      <c r="G28" s="189" t="s">
        <v>73</v>
      </c>
      <c r="H28" s="89"/>
      <c r="I28" s="89"/>
      <c r="J28" s="89"/>
      <c r="K28" s="181"/>
      <c r="L28" s="80">
        <v>22</v>
      </c>
      <c r="M28" s="80">
        <v>17</v>
      </c>
      <c r="N28" s="80">
        <v>6</v>
      </c>
      <c r="O28" s="91">
        <v>7</v>
      </c>
      <c r="P28" s="92">
        <v>0</v>
      </c>
      <c r="Q28" s="93">
        <f>O28+P28</f>
        <v>7</v>
      </c>
      <c r="R28" s="81">
        <f>IFERROR(Q28/N28,"-")</f>
        <v>1.1666666666667</v>
      </c>
      <c r="S28" s="80">
        <v>3</v>
      </c>
      <c r="T28" s="80">
        <v>1</v>
      </c>
      <c r="U28" s="81">
        <f>IFERROR(T28/(Q28),"-")</f>
        <v>0.14285714285714</v>
      </c>
      <c r="V28" s="82"/>
      <c r="W28" s="83">
        <v>2</v>
      </c>
      <c r="X28" s="81">
        <f>IF(Q28=0,"-",W28/Q28)</f>
        <v>0.28571428571429</v>
      </c>
      <c r="Y28" s="186">
        <v>157000</v>
      </c>
      <c r="Z28" s="187">
        <f>IFERROR(Y28/Q28,"-")</f>
        <v>22428.571428571</v>
      </c>
      <c r="AA28" s="187">
        <f>IFERROR(Y28/W28,"-")</f>
        <v>78500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3</v>
      </c>
      <c r="BP28" s="120">
        <f>IF(Q28=0,"",IF(BO28=0,"",(BO28/Q28)))</f>
        <v>0.42857142857143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2</v>
      </c>
      <c r="BY28" s="127">
        <f>IF(Q28=0,"",IF(BX28=0,"",(BX28/Q28)))</f>
        <v>0.28571428571429</v>
      </c>
      <c r="BZ28" s="128">
        <v>2</v>
      </c>
      <c r="CA28" s="129">
        <f>IFERROR(BZ28/BX28,"-")</f>
        <v>1</v>
      </c>
      <c r="CB28" s="130">
        <v>110003</v>
      </c>
      <c r="CC28" s="131">
        <f>IFERROR(CB28/BX28,"-")</f>
        <v>55001.5</v>
      </c>
      <c r="CD28" s="132"/>
      <c r="CE28" s="132"/>
      <c r="CF28" s="132">
        <v>2</v>
      </c>
      <c r="CG28" s="133">
        <v>2</v>
      </c>
      <c r="CH28" s="134">
        <f>IF(Q28=0,"",IF(CG28=0,"",(CG28/Q28)))</f>
        <v>0.28571428571429</v>
      </c>
      <c r="CI28" s="135">
        <v>1</v>
      </c>
      <c r="CJ28" s="136">
        <f>IFERROR(CI28/CG28,"-")</f>
        <v>0.5</v>
      </c>
      <c r="CK28" s="137">
        <v>58000</v>
      </c>
      <c r="CL28" s="138">
        <f>IFERROR(CK28/CG28,"-")</f>
        <v>29000</v>
      </c>
      <c r="CM28" s="139"/>
      <c r="CN28" s="139"/>
      <c r="CO28" s="139">
        <v>1</v>
      </c>
      <c r="CP28" s="140">
        <v>2</v>
      </c>
      <c r="CQ28" s="141">
        <v>157000</v>
      </c>
      <c r="CR28" s="141">
        <v>91000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>
        <f>AC29</f>
        <v>1.5583333333333</v>
      </c>
      <c r="B29" s="189" t="s">
        <v>118</v>
      </c>
      <c r="C29" s="189" t="s">
        <v>58</v>
      </c>
      <c r="D29" s="189"/>
      <c r="E29" s="189" t="s">
        <v>119</v>
      </c>
      <c r="F29" s="189" t="s">
        <v>120</v>
      </c>
      <c r="G29" s="189" t="s">
        <v>61</v>
      </c>
      <c r="H29" s="89" t="s">
        <v>62</v>
      </c>
      <c r="I29" s="89" t="s">
        <v>110</v>
      </c>
      <c r="J29" s="190" t="s">
        <v>121</v>
      </c>
      <c r="K29" s="181">
        <v>120000</v>
      </c>
      <c r="L29" s="80">
        <v>18</v>
      </c>
      <c r="M29" s="80">
        <v>0</v>
      </c>
      <c r="N29" s="80">
        <v>56</v>
      </c>
      <c r="O29" s="91">
        <v>7</v>
      </c>
      <c r="P29" s="92">
        <v>0</v>
      </c>
      <c r="Q29" s="93">
        <f>O29+P29</f>
        <v>7</v>
      </c>
      <c r="R29" s="81">
        <f>IFERROR(Q29/N29,"-")</f>
        <v>0.125</v>
      </c>
      <c r="S29" s="80">
        <v>0</v>
      </c>
      <c r="T29" s="80">
        <v>3</v>
      </c>
      <c r="U29" s="81">
        <f>IFERROR(T29/(Q29),"-")</f>
        <v>0.42857142857143</v>
      </c>
      <c r="V29" s="82">
        <f>IFERROR(K29/SUM(Q29:Q30),"-")</f>
        <v>6666.6666666667</v>
      </c>
      <c r="W29" s="83">
        <v>2</v>
      </c>
      <c r="X29" s="81">
        <f>IF(Q29=0,"-",W29/Q29)</f>
        <v>0.28571428571429</v>
      </c>
      <c r="Y29" s="186">
        <v>6000</v>
      </c>
      <c r="Z29" s="187">
        <f>IFERROR(Y29/Q29,"-")</f>
        <v>857.14285714286</v>
      </c>
      <c r="AA29" s="187">
        <f>IFERROR(Y29/W29,"-")</f>
        <v>3000</v>
      </c>
      <c r="AB29" s="181">
        <f>SUM(Y29:Y30)-SUM(K29:K30)</f>
        <v>67000</v>
      </c>
      <c r="AC29" s="85">
        <f>SUM(Y29:Y30)/SUM(K29:K30)</f>
        <v>1.5583333333333</v>
      </c>
      <c r="AD29" s="78"/>
      <c r="AE29" s="94">
        <v>1</v>
      </c>
      <c r="AF29" s="95">
        <f>IF(Q29=0,"",IF(AE29=0,"",(AE29/Q29)))</f>
        <v>0.14285714285714</v>
      </c>
      <c r="AG29" s="94"/>
      <c r="AH29" s="96">
        <f>IFERROR(AG29/AE29,"-")</f>
        <v>0</v>
      </c>
      <c r="AI29" s="97"/>
      <c r="AJ29" s="98">
        <f>IFERROR(AI29/AE29,"-")</f>
        <v>0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1</v>
      </c>
      <c r="BG29" s="113">
        <f>IF(Q29=0,"",IF(BF29=0,"",(BF29/Q29)))</f>
        <v>0.14285714285714</v>
      </c>
      <c r="BH29" s="112">
        <v>1</v>
      </c>
      <c r="BI29" s="114">
        <f>IFERROR(BH29/BF29,"-")</f>
        <v>1</v>
      </c>
      <c r="BJ29" s="115">
        <v>3000</v>
      </c>
      <c r="BK29" s="116">
        <f>IFERROR(BJ29/BF29,"-")</f>
        <v>3000</v>
      </c>
      <c r="BL29" s="117">
        <v>1</v>
      </c>
      <c r="BM29" s="117"/>
      <c r="BN29" s="117"/>
      <c r="BO29" s="119">
        <v>5</v>
      </c>
      <c r="BP29" s="120">
        <f>IF(Q29=0,"",IF(BO29=0,"",(BO29/Q29)))</f>
        <v>0.71428571428571</v>
      </c>
      <c r="BQ29" s="121">
        <v>1</v>
      </c>
      <c r="BR29" s="122">
        <f>IFERROR(BQ29/BO29,"-")</f>
        <v>0.2</v>
      </c>
      <c r="BS29" s="123">
        <v>3000</v>
      </c>
      <c r="BT29" s="124">
        <f>IFERROR(BS29/BO29,"-")</f>
        <v>600</v>
      </c>
      <c r="BU29" s="125">
        <v>1</v>
      </c>
      <c r="BV29" s="125"/>
      <c r="BW29" s="125"/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2</v>
      </c>
      <c r="CQ29" s="141">
        <v>6000</v>
      </c>
      <c r="CR29" s="141">
        <v>3000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122</v>
      </c>
      <c r="C30" s="189" t="s">
        <v>58</v>
      </c>
      <c r="D30" s="189"/>
      <c r="E30" s="189" t="s">
        <v>119</v>
      </c>
      <c r="F30" s="189" t="s">
        <v>120</v>
      </c>
      <c r="G30" s="189" t="s">
        <v>73</v>
      </c>
      <c r="H30" s="89"/>
      <c r="I30" s="89"/>
      <c r="J30" s="89"/>
      <c r="K30" s="181"/>
      <c r="L30" s="80">
        <v>64</v>
      </c>
      <c r="M30" s="80">
        <v>32</v>
      </c>
      <c r="N30" s="80">
        <v>28</v>
      </c>
      <c r="O30" s="91">
        <v>11</v>
      </c>
      <c r="P30" s="92">
        <v>0</v>
      </c>
      <c r="Q30" s="93">
        <f>O30+P30</f>
        <v>11</v>
      </c>
      <c r="R30" s="81">
        <f>IFERROR(Q30/N30,"-")</f>
        <v>0.39285714285714</v>
      </c>
      <c r="S30" s="80">
        <v>1</v>
      </c>
      <c r="T30" s="80">
        <v>2</v>
      </c>
      <c r="U30" s="81">
        <f>IFERROR(T30/(Q30),"-")</f>
        <v>0.18181818181818</v>
      </c>
      <c r="V30" s="82"/>
      <c r="W30" s="83">
        <v>3</v>
      </c>
      <c r="X30" s="81">
        <f>IF(Q30=0,"-",W30/Q30)</f>
        <v>0.27272727272727</v>
      </c>
      <c r="Y30" s="186">
        <v>181000</v>
      </c>
      <c r="Z30" s="187">
        <f>IFERROR(Y30/Q30,"-")</f>
        <v>16454.545454545</v>
      </c>
      <c r="AA30" s="187">
        <f>IFERROR(Y30/W30,"-")</f>
        <v>60333.333333333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>
        <v>1</v>
      </c>
      <c r="AX30" s="107">
        <f>IF(Q30=0,"",IF(AW30=0,"",(AW30/Q30)))</f>
        <v>0.090909090909091</v>
      </c>
      <c r="AY30" s="106">
        <v>1</v>
      </c>
      <c r="AZ30" s="108">
        <f>IFERROR(AY30/AW30,"-")</f>
        <v>1</v>
      </c>
      <c r="BA30" s="109">
        <v>5000</v>
      </c>
      <c r="BB30" s="110">
        <f>IFERROR(BA30/AW30,"-")</f>
        <v>5000</v>
      </c>
      <c r="BC30" s="111">
        <v>1</v>
      </c>
      <c r="BD30" s="111"/>
      <c r="BE30" s="111"/>
      <c r="BF30" s="112">
        <v>2</v>
      </c>
      <c r="BG30" s="113">
        <f>IF(Q30=0,"",IF(BF30=0,"",(BF30/Q30)))</f>
        <v>0.18181818181818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1</v>
      </c>
      <c r="BP30" s="120">
        <f>IF(Q30=0,"",IF(BO30=0,"",(BO30/Q30)))</f>
        <v>0.090909090909091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5</v>
      </c>
      <c r="BY30" s="127">
        <f>IF(Q30=0,"",IF(BX30=0,"",(BX30/Q30)))</f>
        <v>0.45454545454545</v>
      </c>
      <c r="BZ30" s="128">
        <v>3</v>
      </c>
      <c r="CA30" s="129">
        <f>IFERROR(BZ30/BX30,"-")</f>
        <v>0.6</v>
      </c>
      <c r="CB30" s="130">
        <v>363000</v>
      </c>
      <c r="CC30" s="131">
        <f>IFERROR(CB30/BX30,"-")</f>
        <v>72600</v>
      </c>
      <c r="CD30" s="132"/>
      <c r="CE30" s="132">
        <v>1</v>
      </c>
      <c r="CF30" s="132">
        <v>2</v>
      </c>
      <c r="CG30" s="133">
        <v>2</v>
      </c>
      <c r="CH30" s="134">
        <f>IF(Q30=0,"",IF(CG30=0,"",(CG30/Q30)))</f>
        <v>0.18181818181818</v>
      </c>
      <c r="CI30" s="135">
        <v>2</v>
      </c>
      <c r="CJ30" s="136">
        <f>IFERROR(CI30/CG30,"-")</f>
        <v>1</v>
      </c>
      <c r="CK30" s="137">
        <v>11000</v>
      </c>
      <c r="CL30" s="138">
        <f>IFERROR(CK30/CG30,"-")</f>
        <v>5500</v>
      </c>
      <c r="CM30" s="139">
        <v>1</v>
      </c>
      <c r="CN30" s="139">
        <v>1</v>
      </c>
      <c r="CO30" s="139"/>
      <c r="CP30" s="140">
        <v>3</v>
      </c>
      <c r="CQ30" s="141">
        <v>181000</v>
      </c>
      <c r="CR30" s="141">
        <v>182000</v>
      </c>
      <c r="CS30" s="141"/>
      <c r="CT30" s="142" t="str">
        <f>IF(AND(CR30=0,CS30=0),"",IF(AND(CR30&lt;=100000,CS30&lt;=100000),"",IF(CR30/CQ30&gt;0.7,"男高",IF(CS30/CQ30&gt;0.7,"女高",""))))</f>
        <v>男高</v>
      </c>
    </row>
    <row r="31" spans="1:99">
      <c r="A31" s="79">
        <f>AC31</f>
        <v>0.84</v>
      </c>
      <c r="B31" s="189" t="s">
        <v>123</v>
      </c>
      <c r="C31" s="189" t="s">
        <v>58</v>
      </c>
      <c r="D31" s="189"/>
      <c r="E31" s="189" t="s">
        <v>108</v>
      </c>
      <c r="F31" s="189" t="s">
        <v>109</v>
      </c>
      <c r="G31" s="189" t="s">
        <v>61</v>
      </c>
      <c r="H31" s="89" t="s">
        <v>66</v>
      </c>
      <c r="I31" s="89" t="s">
        <v>110</v>
      </c>
      <c r="J31" s="190" t="s">
        <v>124</v>
      </c>
      <c r="K31" s="181">
        <v>150000</v>
      </c>
      <c r="L31" s="80">
        <v>14</v>
      </c>
      <c r="M31" s="80">
        <v>0</v>
      </c>
      <c r="N31" s="80">
        <v>59</v>
      </c>
      <c r="O31" s="91">
        <v>7</v>
      </c>
      <c r="P31" s="92">
        <v>0</v>
      </c>
      <c r="Q31" s="93">
        <f>O31+P31</f>
        <v>7</v>
      </c>
      <c r="R31" s="81">
        <f>IFERROR(Q31/N31,"-")</f>
        <v>0.11864406779661</v>
      </c>
      <c r="S31" s="80">
        <v>1</v>
      </c>
      <c r="T31" s="80">
        <v>3</v>
      </c>
      <c r="U31" s="81">
        <f>IFERROR(T31/(Q31),"-")</f>
        <v>0.42857142857143</v>
      </c>
      <c r="V31" s="82">
        <f>IFERROR(K31/SUM(Q31:Q32),"-")</f>
        <v>10714.285714286</v>
      </c>
      <c r="W31" s="83">
        <v>4</v>
      </c>
      <c r="X31" s="81">
        <f>IF(Q31=0,"-",W31/Q31)</f>
        <v>0.57142857142857</v>
      </c>
      <c r="Y31" s="186">
        <v>78000</v>
      </c>
      <c r="Z31" s="187">
        <f>IFERROR(Y31/Q31,"-")</f>
        <v>11142.857142857</v>
      </c>
      <c r="AA31" s="187">
        <f>IFERROR(Y31/W31,"-")</f>
        <v>19500</v>
      </c>
      <c r="AB31" s="181">
        <f>SUM(Y31:Y32)-SUM(K31:K32)</f>
        <v>-24000</v>
      </c>
      <c r="AC31" s="85">
        <f>SUM(Y31:Y32)/SUM(K31:K32)</f>
        <v>0.84</v>
      </c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>
        <v>1</v>
      </c>
      <c r="AO31" s="101">
        <f>IF(Q31=0,"",IF(AN31=0,"",(AN31/Q31)))</f>
        <v>0.14285714285714</v>
      </c>
      <c r="AP31" s="100"/>
      <c r="AQ31" s="102">
        <f>IFERROR(AP31/AN31,"-")</f>
        <v>0</v>
      </c>
      <c r="AR31" s="103"/>
      <c r="AS31" s="104">
        <f>IFERROR(AR31/AN31,"-")</f>
        <v>0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1</v>
      </c>
      <c r="BG31" s="113">
        <f>IF(Q31=0,"",IF(BF31=0,"",(BF31/Q31)))</f>
        <v>0.14285714285714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2</v>
      </c>
      <c r="BP31" s="120">
        <f>IF(Q31=0,"",IF(BO31=0,"",(BO31/Q31)))</f>
        <v>0.28571428571429</v>
      </c>
      <c r="BQ31" s="121">
        <v>1</v>
      </c>
      <c r="BR31" s="122">
        <f>IFERROR(BQ31/BO31,"-")</f>
        <v>0.5</v>
      </c>
      <c r="BS31" s="123">
        <v>18000</v>
      </c>
      <c r="BT31" s="124">
        <f>IFERROR(BS31/BO31,"-")</f>
        <v>9000</v>
      </c>
      <c r="BU31" s="125"/>
      <c r="BV31" s="125"/>
      <c r="BW31" s="125">
        <v>1</v>
      </c>
      <c r="BX31" s="126">
        <v>1</v>
      </c>
      <c r="BY31" s="127">
        <f>IF(Q31=0,"",IF(BX31=0,"",(BX31/Q31)))</f>
        <v>0.14285714285714</v>
      </c>
      <c r="BZ31" s="128">
        <v>1</v>
      </c>
      <c r="CA31" s="129">
        <f>IFERROR(BZ31/BX31,"-")</f>
        <v>1</v>
      </c>
      <c r="CB31" s="130">
        <v>5000</v>
      </c>
      <c r="CC31" s="131">
        <f>IFERROR(CB31/BX31,"-")</f>
        <v>5000</v>
      </c>
      <c r="CD31" s="132">
        <v>1</v>
      </c>
      <c r="CE31" s="132"/>
      <c r="CF31" s="132"/>
      <c r="CG31" s="133">
        <v>2</v>
      </c>
      <c r="CH31" s="134">
        <f>IF(Q31=0,"",IF(CG31=0,"",(CG31/Q31)))</f>
        <v>0.28571428571429</v>
      </c>
      <c r="CI31" s="135">
        <v>2</v>
      </c>
      <c r="CJ31" s="136">
        <f>IFERROR(CI31/CG31,"-")</f>
        <v>1</v>
      </c>
      <c r="CK31" s="137">
        <v>55000</v>
      </c>
      <c r="CL31" s="138">
        <f>IFERROR(CK31/CG31,"-")</f>
        <v>27500</v>
      </c>
      <c r="CM31" s="139"/>
      <c r="CN31" s="139"/>
      <c r="CO31" s="139">
        <v>2</v>
      </c>
      <c r="CP31" s="140">
        <v>4</v>
      </c>
      <c r="CQ31" s="141">
        <v>78000</v>
      </c>
      <c r="CR31" s="141">
        <v>32000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125</v>
      </c>
      <c r="C32" s="189" t="s">
        <v>58</v>
      </c>
      <c r="D32" s="189"/>
      <c r="E32" s="189" t="s">
        <v>108</v>
      </c>
      <c r="F32" s="189" t="s">
        <v>109</v>
      </c>
      <c r="G32" s="189" t="s">
        <v>73</v>
      </c>
      <c r="H32" s="89"/>
      <c r="I32" s="89"/>
      <c r="J32" s="89"/>
      <c r="K32" s="181"/>
      <c r="L32" s="80">
        <v>24</v>
      </c>
      <c r="M32" s="80">
        <v>16</v>
      </c>
      <c r="N32" s="80">
        <v>13</v>
      </c>
      <c r="O32" s="91">
        <v>7</v>
      </c>
      <c r="P32" s="92">
        <v>0</v>
      </c>
      <c r="Q32" s="93">
        <f>O32+P32</f>
        <v>7</v>
      </c>
      <c r="R32" s="81">
        <f>IFERROR(Q32/N32,"-")</f>
        <v>0.53846153846154</v>
      </c>
      <c r="S32" s="80">
        <v>2</v>
      </c>
      <c r="T32" s="80">
        <v>0</v>
      </c>
      <c r="U32" s="81">
        <f>IFERROR(T32/(Q32),"-")</f>
        <v>0</v>
      </c>
      <c r="V32" s="82"/>
      <c r="W32" s="83">
        <v>2</v>
      </c>
      <c r="X32" s="81">
        <f>IF(Q32=0,"-",W32/Q32)</f>
        <v>0.28571428571429</v>
      </c>
      <c r="Y32" s="186">
        <v>48000</v>
      </c>
      <c r="Z32" s="187">
        <f>IFERROR(Y32/Q32,"-")</f>
        <v>6857.1428571429</v>
      </c>
      <c r="AA32" s="187">
        <f>IFERROR(Y32/W32,"-")</f>
        <v>24000</v>
      </c>
      <c r="AB32" s="181"/>
      <c r="AC32" s="85"/>
      <c r="AD32" s="78"/>
      <c r="AE32" s="94">
        <v>1</v>
      </c>
      <c r="AF32" s="95">
        <f>IF(Q32=0,"",IF(AE32=0,"",(AE32/Q32)))</f>
        <v>0.14285714285714</v>
      </c>
      <c r="AG32" s="94"/>
      <c r="AH32" s="96">
        <f>IFERROR(AG32/AE32,"-")</f>
        <v>0</v>
      </c>
      <c r="AI32" s="97"/>
      <c r="AJ32" s="98">
        <f>IFERROR(AI32/AE32,"-")</f>
        <v>0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>
        <v>1</v>
      </c>
      <c r="BP32" s="120">
        <f>IF(Q32=0,"",IF(BO32=0,"",(BO32/Q32)))</f>
        <v>0.14285714285714</v>
      </c>
      <c r="BQ32" s="121">
        <v>1</v>
      </c>
      <c r="BR32" s="122">
        <f>IFERROR(BQ32/BO32,"-")</f>
        <v>1</v>
      </c>
      <c r="BS32" s="123">
        <v>15000</v>
      </c>
      <c r="BT32" s="124">
        <f>IFERROR(BS32/BO32,"-")</f>
        <v>15000</v>
      </c>
      <c r="BU32" s="125"/>
      <c r="BV32" s="125"/>
      <c r="BW32" s="125">
        <v>1</v>
      </c>
      <c r="BX32" s="126">
        <v>4</v>
      </c>
      <c r="BY32" s="127">
        <f>IF(Q32=0,"",IF(BX32=0,"",(BX32/Q32)))</f>
        <v>0.57142857142857</v>
      </c>
      <c r="BZ32" s="128">
        <v>1</v>
      </c>
      <c r="CA32" s="129">
        <f>IFERROR(BZ32/BX32,"-")</f>
        <v>0.25</v>
      </c>
      <c r="CB32" s="130">
        <v>33000</v>
      </c>
      <c r="CC32" s="131">
        <f>IFERROR(CB32/BX32,"-")</f>
        <v>8250</v>
      </c>
      <c r="CD32" s="132"/>
      <c r="CE32" s="132"/>
      <c r="CF32" s="132">
        <v>1</v>
      </c>
      <c r="CG32" s="133">
        <v>1</v>
      </c>
      <c r="CH32" s="134">
        <f>IF(Q32=0,"",IF(CG32=0,"",(CG32/Q32)))</f>
        <v>0.14285714285714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2</v>
      </c>
      <c r="CQ32" s="141">
        <v>48000</v>
      </c>
      <c r="CR32" s="141">
        <v>33000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0.033333333333333</v>
      </c>
      <c r="B33" s="189" t="s">
        <v>126</v>
      </c>
      <c r="C33" s="189" t="s">
        <v>58</v>
      </c>
      <c r="D33" s="189"/>
      <c r="E33" s="189" t="s">
        <v>114</v>
      </c>
      <c r="F33" s="189" t="s">
        <v>115</v>
      </c>
      <c r="G33" s="189" t="s">
        <v>61</v>
      </c>
      <c r="H33" s="89" t="s">
        <v>66</v>
      </c>
      <c r="I33" s="89" t="s">
        <v>110</v>
      </c>
      <c r="J33" s="191" t="s">
        <v>127</v>
      </c>
      <c r="K33" s="181">
        <v>150000</v>
      </c>
      <c r="L33" s="80">
        <v>6</v>
      </c>
      <c r="M33" s="80">
        <v>0</v>
      </c>
      <c r="N33" s="80">
        <v>38</v>
      </c>
      <c r="O33" s="91">
        <v>2</v>
      </c>
      <c r="P33" s="92">
        <v>0</v>
      </c>
      <c r="Q33" s="93">
        <f>O33+P33</f>
        <v>2</v>
      </c>
      <c r="R33" s="81">
        <f>IFERROR(Q33/N33,"-")</f>
        <v>0.052631578947368</v>
      </c>
      <c r="S33" s="80">
        <v>0</v>
      </c>
      <c r="T33" s="80">
        <v>0</v>
      </c>
      <c r="U33" s="81">
        <f>IFERROR(T33/(Q33),"-")</f>
        <v>0</v>
      </c>
      <c r="V33" s="82">
        <f>IFERROR(K33/SUM(Q33:Q34),"-")</f>
        <v>21428.571428571</v>
      </c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>
        <f>SUM(Y33:Y34)-SUM(K33:K34)</f>
        <v>-145000</v>
      </c>
      <c r="AC33" s="85">
        <f>SUM(Y33:Y34)/SUM(K33:K34)</f>
        <v>0.033333333333333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>
        <v>1</v>
      </c>
      <c r="AO33" s="101">
        <f>IF(Q33=0,"",IF(AN33=0,"",(AN33/Q33)))</f>
        <v>0.5</v>
      </c>
      <c r="AP33" s="100"/>
      <c r="AQ33" s="102">
        <f>IFERROR(AP33/AN33,"-")</f>
        <v>0</v>
      </c>
      <c r="AR33" s="103"/>
      <c r="AS33" s="104">
        <f>IFERROR(AR33/AN33,"-")</f>
        <v>0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>
        <f>IF(Q33=0,"",IF(BO33=0,"",(BO33/Q33)))</f>
        <v>0</v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>
        <v>1</v>
      </c>
      <c r="BY33" s="127">
        <f>IF(Q33=0,"",IF(BX33=0,"",(BX33/Q33)))</f>
        <v>0.5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128</v>
      </c>
      <c r="C34" s="189" t="s">
        <v>58</v>
      </c>
      <c r="D34" s="189"/>
      <c r="E34" s="189" t="s">
        <v>114</v>
      </c>
      <c r="F34" s="189" t="s">
        <v>115</v>
      </c>
      <c r="G34" s="189" t="s">
        <v>73</v>
      </c>
      <c r="H34" s="89"/>
      <c r="I34" s="89"/>
      <c r="J34" s="89"/>
      <c r="K34" s="181"/>
      <c r="L34" s="80">
        <v>24</v>
      </c>
      <c r="M34" s="80">
        <v>17</v>
      </c>
      <c r="N34" s="80">
        <v>7</v>
      </c>
      <c r="O34" s="91">
        <v>5</v>
      </c>
      <c r="P34" s="92">
        <v>0</v>
      </c>
      <c r="Q34" s="93">
        <f>O34+P34</f>
        <v>5</v>
      </c>
      <c r="R34" s="81">
        <f>IFERROR(Q34/N34,"-")</f>
        <v>0.71428571428571</v>
      </c>
      <c r="S34" s="80">
        <v>1</v>
      </c>
      <c r="T34" s="80">
        <v>0</v>
      </c>
      <c r="U34" s="81">
        <f>IFERROR(T34/(Q34),"-")</f>
        <v>0</v>
      </c>
      <c r="V34" s="82"/>
      <c r="W34" s="83">
        <v>1</v>
      </c>
      <c r="X34" s="81">
        <f>IF(Q34=0,"-",W34/Q34)</f>
        <v>0.2</v>
      </c>
      <c r="Y34" s="186">
        <v>5000</v>
      </c>
      <c r="Z34" s="187">
        <f>IFERROR(Y34/Q34,"-")</f>
        <v>1000</v>
      </c>
      <c r="AA34" s="187">
        <f>IFERROR(Y34/W34,"-")</f>
        <v>5000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1</v>
      </c>
      <c r="BP34" s="120">
        <f>IF(Q34=0,"",IF(BO34=0,"",(BO34/Q34)))</f>
        <v>0.2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2</v>
      </c>
      <c r="BY34" s="127">
        <f>IF(Q34=0,"",IF(BX34=0,"",(BX34/Q34)))</f>
        <v>0.4</v>
      </c>
      <c r="BZ34" s="128">
        <v>1</v>
      </c>
      <c r="CA34" s="129">
        <f>IFERROR(BZ34/BX34,"-")</f>
        <v>0.5</v>
      </c>
      <c r="CB34" s="130">
        <v>5000</v>
      </c>
      <c r="CC34" s="131">
        <f>IFERROR(CB34/BX34,"-")</f>
        <v>2500</v>
      </c>
      <c r="CD34" s="132">
        <v>1</v>
      </c>
      <c r="CE34" s="132"/>
      <c r="CF34" s="132"/>
      <c r="CG34" s="133">
        <v>2</v>
      </c>
      <c r="CH34" s="134">
        <f>IF(Q34=0,"",IF(CG34=0,"",(CG34/Q34)))</f>
        <v>0.4</v>
      </c>
      <c r="CI34" s="135">
        <v>1</v>
      </c>
      <c r="CJ34" s="136">
        <f>IFERROR(CI34/CG34,"-")</f>
        <v>0.5</v>
      </c>
      <c r="CK34" s="137">
        <v>5000</v>
      </c>
      <c r="CL34" s="138">
        <f>IFERROR(CK34/CG34,"-")</f>
        <v>2500</v>
      </c>
      <c r="CM34" s="139">
        <v>1</v>
      </c>
      <c r="CN34" s="139"/>
      <c r="CO34" s="139"/>
      <c r="CP34" s="140">
        <v>1</v>
      </c>
      <c r="CQ34" s="141">
        <v>5000</v>
      </c>
      <c r="CR34" s="141">
        <v>5000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>
        <f>AC35</f>
        <v>0.86153846153846</v>
      </c>
      <c r="B35" s="189" t="s">
        <v>129</v>
      </c>
      <c r="C35" s="189" t="s">
        <v>58</v>
      </c>
      <c r="D35" s="189"/>
      <c r="E35" s="189" t="s">
        <v>108</v>
      </c>
      <c r="F35" s="189" t="s">
        <v>109</v>
      </c>
      <c r="G35" s="189" t="s">
        <v>61</v>
      </c>
      <c r="H35" s="89" t="s">
        <v>130</v>
      </c>
      <c r="I35" s="89" t="s">
        <v>110</v>
      </c>
      <c r="J35" s="191" t="s">
        <v>127</v>
      </c>
      <c r="K35" s="181">
        <v>130000</v>
      </c>
      <c r="L35" s="80">
        <v>8</v>
      </c>
      <c r="M35" s="80">
        <v>0</v>
      </c>
      <c r="N35" s="80">
        <v>27</v>
      </c>
      <c r="O35" s="91">
        <v>4</v>
      </c>
      <c r="P35" s="92">
        <v>0</v>
      </c>
      <c r="Q35" s="93">
        <f>O35+P35</f>
        <v>4</v>
      </c>
      <c r="R35" s="81">
        <f>IFERROR(Q35/N35,"-")</f>
        <v>0.14814814814815</v>
      </c>
      <c r="S35" s="80">
        <v>1</v>
      </c>
      <c r="T35" s="80">
        <v>2</v>
      </c>
      <c r="U35" s="81">
        <f>IFERROR(T35/(Q35),"-")</f>
        <v>0.5</v>
      </c>
      <c r="V35" s="82">
        <f>IFERROR(K35/SUM(Q35:Q36),"-")</f>
        <v>21666.666666667</v>
      </c>
      <c r="W35" s="83">
        <v>2</v>
      </c>
      <c r="X35" s="81">
        <f>IF(Q35=0,"-",W35/Q35)</f>
        <v>0.5</v>
      </c>
      <c r="Y35" s="186">
        <v>112000</v>
      </c>
      <c r="Z35" s="187">
        <f>IFERROR(Y35/Q35,"-")</f>
        <v>28000</v>
      </c>
      <c r="AA35" s="187">
        <f>IFERROR(Y35/W35,"-")</f>
        <v>56000</v>
      </c>
      <c r="AB35" s="181">
        <f>SUM(Y35:Y36)-SUM(K35:K36)</f>
        <v>-18000</v>
      </c>
      <c r="AC35" s="85">
        <f>SUM(Y35:Y36)/SUM(K35:K36)</f>
        <v>0.86153846153846</v>
      </c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>
        <v>1</v>
      </c>
      <c r="AX35" s="107">
        <f>IF(Q35=0,"",IF(AW35=0,"",(AW35/Q35)))</f>
        <v>0.25</v>
      </c>
      <c r="AY35" s="106">
        <v>1</v>
      </c>
      <c r="AZ35" s="108">
        <f>IFERROR(AY35/AW35,"-")</f>
        <v>1</v>
      </c>
      <c r="BA35" s="109">
        <v>3000</v>
      </c>
      <c r="BB35" s="110">
        <f>IFERROR(BA35/AW35,"-")</f>
        <v>3000</v>
      </c>
      <c r="BC35" s="111">
        <v>1</v>
      </c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>
        <f>IF(Q35=0,"",IF(BO35=0,"",(BO35/Q35)))</f>
        <v>0</v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>
        <v>3</v>
      </c>
      <c r="BY35" s="127">
        <f>IF(Q35=0,"",IF(BX35=0,"",(BX35/Q35)))</f>
        <v>0.75</v>
      </c>
      <c r="BZ35" s="128">
        <v>1</v>
      </c>
      <c r="CA35" s="129">
        <f>IFERROR(BZ35/BX35,"-")</f>
        <v>0.33333333333333</v>
      </c>
      <c r="CB35" s="130">
        <v>114000</v>
      </c>
      <c r="CC35" s="131">
        <f>IFERROR(CB35/BX35,"-")</f>
        <v>38000</v>
      </c>
      <c r="CD35" s="132"/>
      <c r="CE35" s="132"/>
      <c r="CF35" s="132">
        <v>1</v>
      </c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2</v>
      </c>
      <c r="CQ35" s="141">
        <v>112000</v>
      </c>
      <c r="CR35" s="141">
        <v>114000</v>
      </c>
      <c r="CS35" s="141"/>
      <c r="CT35" s="142" t="str">
        <f>IF(AND(CR35=0,CS35=0),"",IF(AND(CR35&lt;=100000,CS35&lt;=100000),"",IF(CR35/CQ35&gt;0.7,"男高",IF(CS35/CQ35&gt;0.7,"女高",""))))</f>
        <v>男高</v>
      </c>
    </row>
    <row r="36" spans="1:99">
      <c r="A36" s="79"/>
      <c r="B36" s="189" t="s">
        <v>131</v>
      </c>
      <c r="C36" s="189" t="s">
        <v>58</v>
      </c>
      <c r="D36" s="189"/>
      <c r="E36" s="189" t="s">
        <v>108</v>
      </c>
      <c r="F36" s="189" t="s">
        <v>109</v>
      </c>
      <c r="G36" s="189" t="s">
        <v>73</v>
      </c>
      <c r="H36" s="89"/>
      <c r="I36" s="89"/>
      <c r="J36" s="89"/>
      <c r="K36" s="181"/>
      <c r="L36" s="80">
        <v>7</v>
      </c>
      <c r="M36" s="80">
        <v>7</v>
      </c>
      <c r="N36" s="80">
        <v>2</v>
      </c>
      <c r="O36" s="91">
        <v>2</v>
      </c>
      <c r="P36" s="92">
        <v>0</v>
      </c>
      <c r="Q36" s="93">
        <f>O36+P36</f>
        <v>2</v>
      </c>
      <c r="R36" s="81">
        <f>IFERROR(Q36/N36,"-")</f>
        <v>1</v>
      </c>
      <c r="S36" s="80">
        <v>0</v>
      </c>
      <c r="T36" s="80">
        <v>1</v>
      </c>
      <c r="U36" s="81">
        <f>IFERROR(T36/(Q36),"-")</f>
        <v>0.5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1</v>
      </c>
      <c r="BG36" s="113">
        <f>IF(Q36=0,"",IF(BF36=0,"",(BF36/Q36)))</f>
        <v>0.5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/>
      <c r="BP36" s="120">
        <f>IF(Q36=0,"",IF(BO36=0,"",(BO36/Q36)))</f>
        <v>0</v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>
        <v>1</v>
      </c>
      <c r="CH36" s="134">
        <f>IF(Q36=0,"",IF(CG36=0,"",(CG36/Q36)))</f>
        <v>0.5</v>
      </c>
      <c r="CI36" s="135"/>
      <c r="CJ36" s="136">
        <f>IFERROR(CI36/CG36,"-")</f>
        <v>0</v>
      </c>
      <c r="CK36" s="137"/>
      <c r="CL36" s="138">
        <f>IFERROR(CK36/CG36,"-")</f>
        <v>0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>
        <f>AC37</f>
        <v>0.075</v>
      </c>
      <c r="B37" s="189" t="s">
        <v>132</v>
      </c>
      <c r="C37" s="189" t="s">
        <v>58</v>
      </c>
      <c r="D37" s="189"/>
      <c r="E37" s="189" t="s">
        <v>59</v>
      </c>
      <c r="F37" s="189" t="s">
        <v>60</v>
      </c>
      <c r="G37" s="189" t="s">
        <v>61</v>
      </c>
      <c r="H37" s="89" t="s">
        <v>133</v>
      </c>
      <c r="I37" s="89" t="s">
        <v>134</v>
      </c>
      <c r="J37" s="191" t="s">
        <v>135</v>
      </c>
      <c r="K37" s="181">
        <v>120000</v>
      </c>
      <c r="L37" s="80">
        <v>11</v>
      </c>
      <c r="M37" s="80">
        <v>0</v>
      </c>
      <c r="N37" s="80">
        <v>75</v>
      </c>
      <c r="O37" s="91">
        <v>4</v>
      </c>
      <c r="P37" s="92">
        <v>0</v>
      </c>
      <c r="Q37" s="93">
        <f>O37+P37</f>
        <v>4</v>
      </c>
      <c r="R37" s="81">
        <f>IFERROR(Q37/N37,"-")</f>
        <v>0.053333333333333</v>
      </c>
      <c r="S37" s="80">
        <v>0</v>
      </c>
      <c r="T37" s="80">
        <v>3</v>
      </c>
      <c r="U37" s="81">
        <f>IFERROR(T37/(Q37),"-")</f>
        <v>0.75</v>
      </c>
      <c r="V37" s="82">
        <f>IFERROR(K37/SUM(Q37:Q38),"-")</f>
        <v>15000</v>
      </c>
      <c r="W37" s="83">
        <v>1</v>
      </c>
      <c r="X37" s="81">
        <f>IF(Q37=0,"-",W37/Q37)</f>
        <v>0.25</v>
      </c>
      <c r="Y37" s="186">
        <v>3000</v>
      </c>
      <c r="Z37" s="187">
        <f>IFERROR(Y37/Q37,"-")</f>
        <v>750</v>
      </c>
      <c r="AA37" s="187">
        <f>IFERROR(Y37/W37,"-")</f>
        <v>3000</v>
      </c>
      <c r="AB37" s="181">
        <f>SUM(Y37:Y38)-SUM(K37:K38)</f>
        <v>-111000</v>
      </c>
      <c r="AC37" s="85">
        <f>SUM(Y37:Y38)/SUM(K37:K38)</f>
        <v>0.075</v>
      </c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>
        <v>1</v>
      </c>
      <c r="AO37" s="101">
        <f>IF(Q37=0,"",IF(AN37=0,"",(AN37/Q37)))</f>
        <v>0.25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>
        <v>1</v>
      </c>
      <c r="AX37" s="107">
        <f>IF(Q37=0,"",IF(AW37=0,"",(AW37/Q37)))</f>
        <v>0.25</v>
      </c>
      <c r="AY37" s="106">
        <v>1</v>
      </c>
      <c r="AZ37" s="108">
        <f>IFERROR(AY37/AW37,"-")</f>
        <v>1</v>
      </c>
      <c r="BA37" s="109">
        <v>3000</v>
      </c>
      <c r="BB37" s="110">
        <f>IFERROR(BA37/AW37,"-")</f>
        <v>3000</v>
      </c>
      <c r="BC37" s="111">
        <v>1</v>
      </c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1</v>
      </c>
      <c r="BP37" s="120">
        <f>IF(Q37=0,"",IF(BO37=0,"",(BO37/Q37)))</f>
        <v>0.25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1</v>
      </c>
      <c r="BY37" s="127">
        <f>IF(Q37=0,"",IF(BX37=0,"",(BX37/Q37)))</f>
        <v>0.25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1</v>
      </c>
      <c r="CQ37" s="141">
        <v>3000</v>
      </c>
      <c r="CR37" s="141">
        <v>3000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136</v>
      </c>
      <c r="C38" s="189" t="s">
        <v>58</v>
      </c>
      <c r="D38" s="189"/>
      <c r="E38" s="189" t="s">
        <v>59</v>
      </c>
      <c r="F38" s="189" t="s">
        <v>60</v>
      </c>
      <c r="G38" s="189" t="s">
        <v>73</v>
      </c>
      <c r="H38" s="89"/>
      <c r="I38" s="89"/>
      <c r="J38" s="89"/>
      <c r="K38" s="181"/>
      <c r="L38" s="80">
        <v>24</v>
      </c>
      <c r="M38" s="80">
        <v>20</v>
      </c>
      <c r="N38" s="80">
        <v>8</v>
      </c>
      <c r="O38" s="91">
        <v>4</v>
      </c>
      <c r="P38" s="92">
        <v>0</v>
      </c>
      <c r="Q38" s="93">
        <f>O38+P38</f>
        <v>4</v>
      </c>
      <c r="R38" s="81">
        <f>IFERROR(Q38/N38,"-")</f>
        <v>0.5</v>
      </c>
      <c r="S38" s="80">
        <v>0</v>
      </c>
      <c r="T38" s="80">
        <v>0</v>
      </c>
      <c r="U38" s="81">
        <f>IFERROR(T38/(Q38),"-")</f>
        <v>0</v>
      </c>
      <c r="V38" s="82"/>
      <c r="W38" s="83">
        <v>1</v>
      </c>
      <c r="X38" s="81">
        <f>IF(Q38=0,"-",W38/Q38)</f>
        <v>0.25</v>
      </c>
      <c r="Y38" s="186">
        <v>6000</v>
      </c>
      <c r="Z38" s="187">
        <f>IFERROR(Y38/Q38,"-")</f>
        <v>1500</v>
      </c>
      <c r="AA38" s="187">
        <f>IFERROR(Y38/W38,"-")</f>
        <v>6000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1</v>
      </c>
      <c r="BG38" s="113">
        <f>IF(Q38=0,"",IF(BF38=0,"",(BF38/Q38)))</f>
        <v>0.25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1</v>
      </c>
      <c r="BP38" s="120">
        <f>IF(Q38=0,"",IF(BO38=0,"",(BO38/Q38)))</f>
        <v>0.25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>
        <v>2</v>
      </c>
      <c r="BY38" s="127">
        <f>IF(Q38=0,"",IF(BX38=0,"",(BX38/Q38)))</f>
        <v>0.5</v>
      </c>
      <c r="BZ38" s="128">
        <v>1</v>
      </c>
      <c r="CA38" s="129">
        <f>IFERROR(BZ38/BX38,"-")</f>
        <v>0.5</v>
      </c>
      <c r="CB38" s="130">
        <v>6000</v>
      </c>
      <c r="CC38" s="131">
        <f>IFERROR(CB38/BX38,"-")</f>
        <v>3000</v>
      </c>
      <c r="CD38" s="132"/>
      <c r="CE38" s="132">
        <v>1</v>
      </c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1</v>
      </c>
      <c r="CQ38" s="141">
        <v>6000</v>
      </c>
      <c r="CR38" s="141">
        <v>6000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>
        <f>AC39</f>
        <v>2.075</v>
      </c>
      <c r="B39" s="189" t="s">
        <v>137</v>
      </c>
      <c r="C39" s="189" t="s">
        <v>58</v>
      </c>
      <c r="D39" s="189"/>
      <c r="E39" s="189" t="s">
        <v>108</v>
      </c>
      <c r="F39" s="189" t="s">
        <v>109</v>
      </c>
      <c r="G39" s="189" t="s">
        <v>61</v>
      </c>
      <c r="H39" s="89" t="s">
        <v>133</v>
      </c>
      <c r="I39" s="89" t="s">
        <v>63</v>
      </c>
      <c r="J39" s="89" t="s">
        <v>138</v>
      </c>
      <c r="K39" s="181">
        <v>120000</v>
      </c>
      <c r="L39" s="80">
        <v>9</v>
      </c>
      <c r="M39" s="80">
        <v>0</v>
      </c>
      <c r="N39" s="80">
        <v>38</v>
      </c>
      <c r="O39" s="91">
        <v>4</v>
      </c>
      <c r="P39" s="92">
        <v>0</v>
      </c>
      <c r="Q39" s="93">
        <f>O39+P39</f>
        <v>4</v>
      </c>
      <c r="R39" s="81">
        <f>IFERROR(Q39/N39,"-")</f>
        <v>0.10526315789474</v>
      </c>
      <c r="S39" s="80">
        <v>0</v>
      </c>
      <c r="T39" s="80">
        <v>2</v>
      </c>
      <c r="U39" s="81">
        <f>IFERROR(T39/(Q39),"-")</f>
        <v>0.5</v>
      </c>
      <c r="V39" s="82">
        <f>IFERROR(K39/SUM(Q39:Q40),"-")</f>
        <v>10000</v>
      </c>
      <c r="W39" s="83">
        <v>2</v>
      </c>
      <c r="X39" s="81">
        <f>IF(Q39=0,"-",W39/Q39)</f>
        <v>0.5</v>
      </c>
      <c r="Y39" s="186">
        <v>21000</v>
      </c>
      <c r="Z39" s="187">
        <f>IFERROR(Y39/Q39,"-")</f>
        <v>5250</v>
      </c>
      <c r="AA39" s="187">
        <f>IFERROR(Y39/W39,"-")</f>
        <v>10500</v>
      </c>
      <c r="AB39" s="181">
        <f>SUM(Y39:Y40)-SUM(K39:K40)</f>
        <v>129000</v>
      </c>
      <c r="AC39" s="85">
        <f>SUM(Y39:Y40)/SUM(K39:K40)</f>
        <v>2.075</v>
      </c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>
        <v>1</v>
      </c>
      <c r="AO39" s="101">
        <f>IF(Q39=0,"",IF(AN39=0,"",(AN39/Q39)))</f>
        <v>0.25</v>
      </c>
      <c r="AP39" s="100"/>
      <c r="AQ39" s="102">
        <f>IFERROR(AP39/AN39,"-")</f>
        <v>0</v>
      </c>
      <c r="AR39" s="103"/>
      <c r="AS39" s="104">
        <f>IFERROR(AR39/AN39,"-")</f>
        <v>0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>
        <v>1</v>
      </c>
      <c r="BG39" s="113">
        <f>IF(Q39=0,"",IF(BF39=0,"",(BF39/Q39)))</f>
        <v>0.25</v>
      </c>
      <c r="BH39" s="112">
        <v>1</v>
      </c>
      <c r="BI39" s="114">
        <f>IFERROR(BH39/BF39,"-")</f>
        <v>1</v>
      </c>
      <c r="BJ39" s="115">
        <v>18000</v>
      </c>
      <c r="BK39" s="116">
        <f>IFERROR(BJ39/BF39,"-")</f>
        <v>18000</v>
      </c>
      <c r="BL39" s="117"/>
      <c r="BM39" s="117"/>
      <c r="BN39" s="117">
        <v>1</v>
      </c>
      <c r="BO39" s="119">
        <v>2</v>
      </c>
      <c r="BP39" s="120">
        <f>IF(Q39=0,"",IF(BO39=0,"",(BO39/Q39)))</f>
        <v>0.5</v>
      </c>
      <c r="BQ39" s="121">
        <v>1</v>
      </c>
      <c r="BR39" s="122">
        <f>IFERROR(BQ39/BO39,"-")</f>
        <v>0.5</v>
      </c>
      <c r="BS39" s="123">
        <v>3000</v>
      </c>
      <c r="BT39" s="124">
        <f>IFERROR(BS39/BO39,"-")</f>
        <v>1500</v>
      </c>
      <c r="BU39" s="125">
        <v>1</v>
      </c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2</v>
      </c>
      <c r="CQ39" s="141">
        <v>21000</v>
      </c>
      <c r="CR39" s="141">
        <v>18000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139</v>
      </c>
      <c r="C40" s="189" t="s">
        <v>58</v>
      </c>
      <c r="D40" s="189"/>
      <c r="E40" s="189" t="s">
        <v>108</v>
      </c>
      <c r="F40" s="189" t="s">
        <v>109</v>
      </c>
      <c r="G40" s="189" t="s">
        <v>73</v>
      </c>
      <c r="H40" s="89"/>
      <c r="I40" s="89"/>
      <c r="J40" s="89"/>
      <c r="K40" s="181"/>
      <c r="L40" s="80">
        <v>21</v>
      </c>
      <c r="M40" s="80">
        <v>20</v>
      </c>
      <c r="N40" s="80">
        <v>9</v>
      </c>
      <c r="O40" s="91">
        <v>8</v>
      </c>
      <c r="P40" s="92">
        <v>0</v>
      </c>
      <c r="Q40" s="93">
        <f>O40+P40</f>
        <v>8</v>
      </c>
      <c r="R40" s="81">
        <f>IFERROR(Q40/N40,"-")</f>
        <v>0.88888888888889</v>
      </c>
      <c r="S40" s="80">
        <v>1</v>
      </c>
      <c r="T40" s="80">
        <v>2</v>
      </c>
      <c r="U40" s="81">
        <f>IFERROR(T40/(Q40),"-")</f>
        <v>0.25</v>
      </c>
      <c r="V40" s="82"/>
      <c r="W40" s="83">
        <v>1</v>
      </c>
      <c r="X40" s="81">
        <f>IF(Q40=0,"-",W40/Q40)</f>
        <v>0.125</v>
      </c>
      <c r="Y40" s="186">
        <v>228000</v>
      </c>
      <c r="Z40" s="187">
        <f>IFERROR(Y40/Q40,"-")</f>
        <v>28500</v>
      </c>
      <c r="AA40" s="187">
        <f>IFERROR(Y40/W40,"-")</f>
        <v>228000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2</v>
      </c>
      <c r="BG40" s="113">
        <f>IF(Q40=0,"",IF(BF40=0,"",(BF40/Q40)))</f>
        <v>0.25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3</v>
      </c>
      <c r="BP40" s="120">
        <f>IF(Q40=0,"",IF(BO40=0,"",(BO40/Q40)))</f>
        <v>0.375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>
        <v>3</v>
      </c>
      <c r="BY40" s="127">
        <f>IF(Q40=0,"",IF(BX40=0,"",(BX40/Q40)))</f>
        <v>0.375</v>
      </c>
      <c r="BZ40" s="128">
        <v>1</v>
      </c>
      <c r="CA40" s="129">
        <f>IFERROR(BZ40/BX40,"-")</f>
        <v>0.33333333333333</v>
      </c>
      <c r="CB40" s="130">
        <v>228000</v>
      </c>
      <c r="CC40" s="131">
        <f>IFERROR(CB40/BX40,"-")</f>
        <v>76000</v>
      </c>
      <c r="CD40" s="132"/>
      <c r="CE40" s="132"/>
      <c r="CF40" s="132">
        <v>1</v>
      </c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1</v>
      </c>
      <c r="CQ40" s="141">
        <v>228000</v>
      </c>
      <c r="CR40" s="141">
        <v>228000</v>
      </c>
      <c r="CS40" s="141"/>
      <c r="CT40" s="142" t="str">
        <f>IF(AND(CR40=0,CS40=0),"",IF(AND(CR40&lt;=100000,CS40&lt;=100000),"",IF(CR40/CQ40&gt;0.7,"男高",IF(CS40/CQ40&gt;0.7,"女高",""))))</f>
        <v>男高</v>
      </c>
    </row>
    <row r="41" spans="1:99">
      <c r="A41" s="79">
        <f>AC41</f>
        <v>0.3125</v>
      </c>
      <c r="B41" s="189" t="s">
        <v>140</v>
      </c>
      <c r="C41" s="189" t="s">
        <v>58</v>
      </c>
      <c r="D41" s="189"/>
      <c r="E41" s="189" t="s">
        <v>59</v>
      </c>
      <c r="F41" s="189" t="s">
        <v>60</v>
      </c>
      <c r="G41" s="189" t="s">
        <v>61</v>
      </c>
      <c r="H41" s="89" t="s">
        <v>141</v>
      </c>
      <c r="I41" s="89" t="s">
        <v>110</v>
      </c>
      <c r="J41" s="190" t="s">
        <v>124</v>
      </c>
      <c r="K41" s="181">
        <v>80000</v>
      </c>
      <c r="L41" s="80">
        <v>13</v>
      </c>
      <c r="M41" s="80">
        <v>0</v>
      </c>
      <c r="N41" s="80">
        <v>32</v>
      </c>
      <c r="O41" s="91">
        <v>3</v>
      </c>
      <c r="P41" s="92">
        <v>0</v>
      </c>
      <c r="Q41" s="93">
        <f>O41+P41</f>
        <v>3</v>
      </c>
      <c r="R41" s="81">
        <f>IFERROR(Q41/N41,"-")</f>
        <v>0.09375</v>
      </c>
      <c r="S41" s="80">
        <v>0</v>
      </c>
      <c r="T41" s="80">
        <v>0</v>
      </c>
      <c r="U41" s="81">
        <f>IFERROR(T41/(Q41),"-")</f>
        <v>0</v>
      </c>
      <c r="V41" s="82">
        <f>IFERROR(K41/SUM(Q41:Q42),"-")</f>
        <v>11428.571428571</v>
      </c>
      <c r="W41" s="83">
        <v>1</v>
      </c>
      <c r="X41" s="81">
        <f>IF(Q41=0,"-",W41/Q41)</f>
        <v>0.33333333333333</v>
      </c>
      <c r="Y41" s="186">
        <v>10000</v>
      </c>
      <c r="Z41" s="187">
        <f>IFERROR(Y41/Q41,"-")</f>
        <v>3333.3333333333</v>
      </c>
      <c r="AA41" s="187">
        <f>IFERROR(Y41/W41,"-")</f>
        <v>10000</v>
      </c>
      <c r="AB41" s="181">
        <f>SUM(Y41:Y42)-SUM(K41:K42)</f>
        <v>-55000</v>
      </c>
      <c r="AC41" s="85">
        <f>SUM(Y41:Y42)/SUM(K41:K42)</f>
        <v>0.3125</v>
      </c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2</v>
      </c>
      <c r="BG41" s="113">
        <f>IF(Q41=0,"",IF(BF41=0,"",(BF41/Q41)))</f>
        <v>0.66666666666667</v>
      </c>
      <c r="BH41" s="112">
        <v>1</v>
      </c>
      <c r="BI41" s="114">
        <f>IFERROR(BH41/BF41,"-")</f>
        <v>0.5</v>
      </c>
      <c r="BJ41" s="115">
        <v>10000</v>
      </c>
      <c r="BK41" s="116">
        <f>IFERROR(BJ41/BF41,"-")</f>
        <v>5000</v>
      </c>
      <c r="BL41" s="117">
        <v>1</v>
      </c>
      <c r="BM41" s="117"/>
      <c r="BN41" s="117"/>
      <c r="BO41" s="119">
        <v>1</v>
      </c>
      <c r="BP41" s="120">
        <f>IF(Q41=0,"",IF(BO41=0,"",(BO41/Q41)))</f>
        <v>0.33333333333333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1</v>
      </c>
      <c r="CQ41" s="141">
        <v>10000</v>
      </c>
      <c r="CR41" s="141">
        <v>10000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142</v>
      </c>
      <c r="C42" s="189" t="s">
        <v>58</v>
      </c>
      <c r="D42" s="189"/>
      <c r="E42" s="189" t="s">
        <v>59</v>
      </c>
      <c r="F42" s="189" t="s">
        <v>60</v>
      </c>
      <c r="G42" s="189" t="s">
        <v>73</v>
      </c>
      <c r="H42" s="89"/>
      <c r="I42" s="89"/>
      <c r="J42" s="89"/>
      <c r="K42" s="181"/>
      <c r="L42" s="80">
        <v>12</v>
      </c>
      <c r="M42" s="80">
        <v>12</v>
      </c>
      <c r="N42" s="80">
        <v>4</v>
      </c>
      <c r="O42" s="91">
        <v>4</v>
      </c>
      <c r="P42" s="92">
        <v>0</v>
      </c>
      <c r="Q42" s="93">
        <f>O42+P42</f>
        <v>4</v>
      </c>
      <c r="R42" s="81">
        <f>IFERROR(Q42/N42,"-")</f>
        <v>1</v>
      </c>
      <c r="S42" s="80">
        <v>0</v>
      </c>
      <c r="T42" s="80">
        <v>1</v>
      </c>
      <c r="U42" s="81">
        <f>IFERROR(T42/(Q42),"-")</f>
        <v>0.25</v>
      </c>
      <c r="V42" s="82"/>
      <c r="W42" s="83">
        <v>1</v>
      </c>
      <c r="X42" s="81">
        <f>IF(Q42=0,"-",W42/Q42)</f>
        <v>0.25</v>
      </c>
      <c r="Y42" s="186">
        <v>15000</v>
      </c>
      <c r="Z42" s="187">
        <f>IFERROR(Y42/Q42,"-")</f>
        <v>3750</v>
      </c>
      <c r="AA42" s="187">
        <f>IFERROR(Y42/W42,"-")</f>
        <v>15000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>
        <v>2</v>
      </c>
      <c r="BP42" s="120">
        <f>IF(Q42=0,"",IF(BO42=0,"",(BO42/Q42)))</f>
        <v>0.5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>
        <v>2</v>
      </c>
      <c r="BY42" s="127">
        <f>IF(Q42=0,"",IF(BX42=0,"",(BX42/Q42)))</f>
        <v>0.5</v>
      </c>
      <c r="BZ42" s="128">
        <v>1</v>
      </c>
      <c r="CA42" s="129">
        <f>IFERROR(BZ42/BX42,"-")</f>
        <v>0.5</v>
      </c>
      <c r="CB42" s="130">
        <v>15000</v>
      </c>
      <c r="CC42" s="131">
        <f>IFERROR(CB42/BX42,"-")</f>
        <v>7500</v>
      </c>
      <c r="CD42" s="132"/>
      <c r="CE42" s="132">
        <v>1</v>
      </c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1</v>
      </c>
      <c r="CQ42" s="141">
        <v>15000</v>
      </c>
      <c r="CR42" s="141">
        <v>15000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>
        <f>AC43</f>
        <v>0.5875</v>
      </c>
      <c r="B43" s="189" t="s">
        <v>143</v>
      </c>
      <c r="C43" s="189" t="s">
        <v>58</v>
      </c>
      <c r="D43" s="189"/>
      <c r="E43" s="189" t="s">
        <v>108</v>
      </c>
      <c r="F43" s="189" t="s">
        <v>109</v>
      </c>
      <c r="G43" s="189" t="s">
        <v>61</v>
      </c>
      <c r="H43" s="89" t="s">
        <v>141</v>
      </c>
      <c r="I43" s="89" t="s">
        <v>110</v>
      </c>
      <c r="J43" s="191" t="s">
        <v>135</v>
      </c>
      <c r="K43" s="181">
        <v>80000</v>
      </c>
      <c r="L43" s="80">
        <v>8</v>
      </c>
      <c r="M43" s="80">
        <v>0</v>
      </c>
      <c r="N43" s="80">
        <v>31</v>
      </c>
      <c r="O43" s="91">
        <v>4</v>
      </c>
      <c r="P43" s="92">
        <v>0</v>
      </c>
      <c r="Q43" s="93">
        <f>O43+P43</f>
        <v>4</v>
      </c>
      <c r="R43" s="81">
        <f>IFERROR(Q43/N43,"-")</f>
        <v>0.12903225806452</v>
      </c>
      <c r="S43" s="80">
        <v>1</v>
      </c>
      <c r="T43" s="80">
        <v>1</v>
      </c>
      <c r="U43" s="81">
        <f>IFERROR(T43/(Q43),"-")</f>
        <v>0.25</v>
      </c>
      <c r="V43" s="82">
        <f>IFERROR(K43/SUM(Q43:Q44),"-")</f>
        <v>8000</v>
      </c>
      <c r="W43" s="83">
        <v>1</v>
      </c>
      <c r="X43" s="81">
        <f>IF(Q43=0,"-",W43/Q43)</f>
        <v>0.25</v>
      </c>
      <c r="Y43" s="186">
        <v>4000</v>
      </c>
      <c r="Z43" s="187">
        <f>IFERROR(Y43/Q43,"-")</f>
        <v>1000</v>
      </c>
      <c r="AA43" s="187">
        <f>IFERROR(Y43/W43,"-")</f>
        <v>4000</v>
      </c>
      <c r="AB43" s="181">
        <f>SUM(Y43:Y44)-SUM(K43:K44)</f>
        <v>-33000</v>
      </c>
      <c r="AC43" s="85">
        <f>SUM(Y43:Y44)/SUM(K43:K44)</f>
        <v>0.5875</v>
      </c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>
        <v>1</v>
      </c>
      <c r="AO43" s="101">
        <f>IF(Q43=0,"",IF(AN43=0,"",(AN43/Q43)))</f>
        <v>0.25</v>
      </c>
      <c r="AP43" s="100"/>
      <c r="AQ43" s="102">
        <f>IFERROR(AP43/AN43,"-")</f>
        <v>0</v>
      </c>
      <c r="AR43" s="103"/>
      <c r="AS43" s="104">
        <f>IFERROR(AR43/AN43,"-")</f>
        <v>0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1</v>
      </c>
      <c r="BG43" s="113">
        <f>IF(Q43=0,"",IF(BF43=0,"",(BF43/Q43)))</f>
        <v>0.25</v>
      </c>
      <c r="BH43" s="112"/>
      <c r="BI43" s="114">
        <f>IFERROR(BH43/BF43,"-")</f>
        <v>0</v>
      </c>
      <c r="BJ43" s="115"/>
      <c r="BK43" s="116">
        <f>IFERROR(BJ43/BF43,"-")</f>
        <v>0</v>
      </c>
      <c r="BL43" s="117"/>
      <c r="BM43" s="117"/>
      <c r="BN43" s="117"/>
      <c r="BO43" s="119">
        <v>2</v>
      </c>
      <c r="BP43" s="120">
        <f>IF(Q43=0,"",IF(BO43=0,"",(BO43/Q43)))</f>
        <v>0.5</v>
      </c>
      <c r="BQ43" s="121">
        <v>1</v>
      </c>
      <c r="BR43" s="122">
        <f>IFERROR(BQ43/BO43,"-")</f>
        <v>0.5</v>
      </c>
      <c r="BS43" s="123">
        <v>4000</v>
      </c>
      <c r="BT43" s="124">
        <f>IFERROR(BS43/BO43,"-")</f>
        <v>2000</v>
      </c>
      <c r="BU43" s="125"/>
      <c r="BV43" s="125">
        <v>1</v>
      </c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1</v>
      </c>
      <c r="CQ43" s="141">
        <v>4000</v>
      </c>
      <c r="CR43" s="141">
        <v>4000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144</v>
      </c>
      <c r="C44" s="189" t="s">
        <v>58</v>
      </c>
      <c r="D44" s="189"/>
      <c r="E44" s="189" t="s">
        <v>108</v>
      </c>
      <c r="F44" s="189" t="s">
        <v>109</v>
      </c>
      <c r="G44" s="189" t="s">
        <v>73</v>
      </c>
      <c r="H44" s="89"/>
      <c r="I44" s="89"/>
      <c r="J44" s="89"/>
      <c r="K44" s="181"/>
      <c r="L44" s="80">
        <v>18</v>
      </c>
      <c r="M44" s="80">
        <v>13</v>
      </c>
      <c r="N44" s="80">
        <v>7</v>
      </c>
      <c r="O44" s="91">
        <v>6</v>
      </c>
      <c r="P44" s="92">
        <v>0</v>
      </c>
      <c r="Q44" s="93">
        <f>O44+P44</f>
        <v>6</v>
      </c>
      <c r="R44" s="81">
        <f>IFERROR(Q44/N44,"-")</f>
        <v>0.85714285714286</v>
      </c>
      <c r="S44" s="80">
        <v>1</v>
      </c>
      <c r="T44" s="80">
        <v>1</v>
      </c>
      <c r="U44" s="81">
        <f>IFERROR(T44/(Q44),"-")</f>
        <v>0.16666666666667</v>
      </c>
      <c r="V44" s="82"/>
      <c r="W44" s="83">
        <v>3</v>
      </c>
      <c r="X44" s="81">
        <f>IF(Q44=0,"-",W44/Q44)</f>
        <v>0.5</v>
      </c>
      <c r="Y44" s="186">
        <v>43000</v>
      </c>
      <c r="Z44" s="187">
        <f>IFERROR(Y44/Q44,"-")</f>
        <v>7166.6666666667</v>
      </c>
      <c r="AA44" s="187">
        <f>IFERROR(Y44/W44,"-")</f>
        <v>14333.333333333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>
        <v>1</v>
      </c>
      <c r="BG44" s="113">
        <f>IF(Q44=0,"",IF(BF44=0,"",(BF44/Q44)))</f>
        <v>0.16666666666667</v>
      </c>
      <c r="BH44" s="112">
        <v>1</v>
      </c>
      <c r="BI44" s="114">
        <f>IFERROR(BH44/BF44,"-")</f>
        <v>1</v>
      </c>
      <c r="BJ44" s="115">
        <v>3000</v>
      </c>
      <c r="BK44" s="116">
        <f>IFERROR(BJ44/BF44,"-")</f>
        <v>3000</v>
      </c>
      <c r="BL44" s="117">
        <v>1</v>
      </c>
      <c r="BM44" s="117"/>
      <c r="BN44" s="117"/>
      <c r="BO44" s="119">
        <v>2</v>
      </c>
      <c r="BP44" s="120">
        <f>IF(Q44=0,"",IF(BO44=0,"",(BO44/Q44)))</f>
        <v>0.33333333333333</v>
      </c>
      <c r="BQ44" s="121">
        <v>1</v>
      </c>
      <c r="BR44" s="122">
        <f>IFERROR(BQ44/BO44,"-")</f>
        <v>0.5</v>
      </c>
      <c r="BS44" s="123">
        <v>37000</v>
      </c>
      <c r="BT44" s="124">
        <f>IFERROR(BS44/BO44,"-")</f>
        <v>18500</v>
      </c>
      <c r="BU44" s="125"/>
      <c r="BV44" s="125"/>
      <c r="BW44" s="125">
        <v>1</v>
      </c>
      <c r="BX44" s="126">
        <v>1</v>
      </c>
      <c r="BY44" s="127">
        <f>IF(Q44=0,"",IF(BX44=0,"",(BX44/Q44)))</f>
        <v>0.16666666666667</v>
      </c>
      <c r="BZ44" s="128">
        <v>1</v>
      </c>
      <c r="CA44" s="129">
        <f>IFERROR(BZ44/BX44,"-")</f>
        <v>1</v>
      </c>
      <c r="CB44" s="130">
        <v>3000</v>
      </c>
      <c r="CC44" s="131">
        <f>IFERROR(CB44/BX44,"-")</f>
        <v>3000</v>
      </c>
      <c r="CD44" s="132">
        <v>1</v>
      </c>
      <c r="CE44" s="132"/>
      <c r="CF44" s="132"/>
      <c r="CG44" s="133">
        <v>2</v>
      </c>
      <c r="CH44" s="134">
        <f>IF(Q44=0,"",IF(CG44=0,"",(CG44/Q44)))</f>
        <v>0.33333333333333</v>
      </c>
      <c r="CI44" s="135"/>
      <c r="CJ44" s="136">
        <f>IFERROR(CI44/CG44,"-")</f>
        <v>0</v>
      </c>
      <c r="CK44" s="137"/>
      <c r="CL44" s="138">
        <f>IFERROR(CK44/CG44,"-")</f>
        <v>0</v>
      </c>
      <c r="CM44" s="139"/>
      <c r="CN44" s="139"/>
      <c r="CO44" s="139"/>
      <c r="CP44" s="140">
        <v>3</v>
      </c>
      <c r="CQ44" s="141">
        <v>43000</v>
      </c>
      <c r="CR44" s="141">
        <v>37000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>
        <f>AC45</f>
        <v>0.425</v>
      </c>
      <c r="B45" s="189" t="s">
        <v>145</v>
      </c>
      <c r="C45" s="189" t="s">
        <v>58</v>
      </c>
      <c r="D45" s="189"/>
      <c r="E45" s="189" t="s">
        <v>108</v>
      </c>
      <c r="F45" s="189" t="s">
        <v>60</v>
      </c>
      <c r="G45" s="189" t="s">
        <v>61</v>
      </c>
      <c r="H45" s="89" t="s">
        <v>130</v>
      </c>
      <c r="I45" s="89" t="s">
        <v>146</v>
      </c>
      <c r="J45" s="191" t="s">
        <v>147</v>
      </c>
      <c r="K45" s="181">
        <v>320000</v>
      </c>
      <c r="L45" s="80">
        <v>18</v>
      </c>
      <c r="M45" s="80">
        <v>0</v>
      </c>
      <c r="N45" s="80">
        <v>72</v>
      </c>
      <c r="O45" s="91">
        <v>10</v>
      </c>
      <c r="P45" s="92">
        <v>0</v>
      </c>
      <c r="Q45" s="93">
        <f>O45+P45</f>
        <v>10</v>
      </c>
      <c r="R45" s="81">
        <f>IFERROR(Q45/N45,"-")</f>
        <v>0.13888888888889</v>
      </c>
      <c r="S45" s="80">
        <v>0</v>
      </c>
      <c r="T45" s="80">
        <v>5</v>
      </c>
      <c r="U45" s="81">
        <f>IFERROR(T45/(Q45),"-")</f>
        <v>0.5</v>
      </c>
      <c r="V45" s="82">
        <f>IFERROR(K45/SUM(Q45:Q46),"-")</f>
        <v>16000</v>
      </c>
      <c r="W45" s="83">
        <v>1</v>
      </c>
      <c r="X45" s="81">
        <f>IF(Q45=0,"-",W45/Q45)</f>
        <v>0.1</v>
      </c>
      <c r="Y45" s="186">
        <v>120000</v>
      </c>
      <c r="Z45" s="187">
        <f>IFERROR(Y45/Q45,"-")</f>
        <v>12000</v>
      </c>
      <c r="AA45" s="187">
        <f>IFERROR(Y45/W45,"-")</f>
        <v>120000</v>
      </c>
      <c r="AB45" s="181">
        <f>SUM(Y45:Y46)-SUM(K45:K46)</f>
        <v>-184000</v>
      </c>
      <c r="AC45" s="85">
        <f>SUM(Y45:Y46)/SUM(K45:K46)</f>
        <v>0.425</v>
      </c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>
        <v>5</v>
      </c>
      <c r="BG45" s="113">
        <f>IF(Q45=0,"",IF(BF45=0,"",(BF45/Q45)))</f>
        <v>0.5</v>
      </c>
      <c r="BH45" s="112">
        <v>1</v>
      </c>
      <c r="BI45" s="114">
        <f>IFERROR(BH45/BF45,"-")</f>
        <v>0.2</v>
      </c>
      <c r="BJ45" s="115">
        <v>120000</v>
      </c>
      <c r="BK45" s="116">
        <f>IFERROR(BJ45/BF45,"-")</f>
        <v>24000</v>
      </c>
      <c r="BL45" s="117"/>
      <c r="BM45" s="117"/>
      <c r="BN45" s="117">
        <v>1</v>
      </c>
      <c r="BO45" s="119">
        <v>4</v>
      </c>
      <c r="BP45" s="120">
        <f>IF(Q45=0,"",IF(BO45=0,"",(BO45/Q45)))</f>
        <v>0.4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>
        <v>1</v>
      </c>
      <c r="BY45" s="127">
        <f>IF(Q45=0,"",IF(BX45=0,"",(BX45/Q45)))</f>
        <v>0.1</v>
      </c>
      <c r="BZ45" s="128"/>
      <c r="CA45" s="129">
        <f>IFERROR(BZ45/BX45,"-")</f>
        <v>0</v>
      </c>
      <c r="CB45" s="130"/>
      <c r="CC45" s="131">
        <f>IFERROR(CB45/BX45,"-")</f>
        <v>0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1</v>
      </c>
      <c r="CQ45" s="141">
        <v>120000</v>
      </c>
      <c r="CR45" s="141">
        <v>120000</v>
      </c>
      <c r="CS45" s="141"/>
      <c r="CT45" s="142" t="str">
        <f>IF(AND(CR45=0,CS45=0),"",IF(AND(CR45&lt;=100000,CS45&lt;=100000),"",IF(CR45/CQ45&gt;0.7,"男高",IF(CS45/CQ45&gt;0.7,"女高",""))))</f>
        <v>男高</v>
      </c>
    </row>
    <row r="46" spans="1:99">
      <c r="A46" s="79"/>
      <c r="B46" s="189" t="s">
        <v>148</v>
      </c>
      <c r="C46" s="189" t="s">
        <v>58</v>
      </c>
      <c r="D46" s="189"/>
      <c r="E46" s="189" t="s">
        <v>108</v>
      </c>
      <c r="F46" s="189" t="s">
        <v>60</v>
      </c>
      <c r="G46" s="189" t="s">
        <v>73</v>
      </c>
      <c r="H46" s="89"/>
      <c r="I46" s="89"/>
      <c r="J46" s="89"/>
      <c r="K46" s="181"/>
      <c r="L46" s="80">
        <v>41</v>
      </c>
      <c r="M46" s="80">
        <v>32</v>
      </c>
      <c r="N46" s="80">
        <v>104</v>
      </c>
      <c r="O46" s="91">
        <v>10</v>
      </c>
      <c r="P46" s="92">
        <v>0</v>
      </c>
      <c r="Q46" s="93">
        <f>O46+P46</f>
        <v>10</v>
      </c>
      <c r="R46" s="81">
        <f>IFERROR(Q46/N46,"-")</f>
        <v>0.096153846153846</v>
      </c>
      <c r="S46" s="80">
        <v>0</v>
      </c>
      <c r="T46" s="80">
        <v>1</v>
      </c>
      <c r="U46" s="81">
        <f>IFERROR(T46/(Q46),"-")</f>
        <v>0.1</v>
      </c>
      <c r="V46" s="82"/>
      <c r="W46" s="83">
        <v>2</v>
      </c>
      <c r="X46" s="81">
        <f>IF(Q46=0,"-",W46/Q46)</f>
        <v>0.2</v>
      </c>
      <c r="Y46" s="186">
        <v>16000</v>
      </c>
      <c r="Z46" s="187">
        <f>IFERROR(Y46/Q46,"-")</f>
        <v>1600</v>
      </c>
      <c r="AA46" s="187">
        <f>IFERROR(Y46/W46,"-")</f>
        <v>8000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2</v>
      </c>
      <c r="BG46" s="113">
        <f>IF(Q46=0,"",IF(BF46=0,"",(BF46/Q46)))</f>
        <v>0.2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>
        <v>3</v>
      </c>
      <c r="BP46" s="120">
        <f>IF(Q46=0,"",IF(BO46=0,"",(BO46/Q46)))</f>
        <v>0.3</v>
      </c>
      <c r="BQ46" s="121">
        <v>1</v>
      </c>
      <c r="BR46" s="122">
        <f>IFERROR(BQ46/BO46,"-")</f>
        <v>0.33333333333333</v>
      </c>
      <c r="BS46" s="123">
        <v>13000</v>
      </c>
      <c r="BT46" s="124">
        <f>IFERROR(BS46/BO46,"-")</f>
        <v>4333.3333333333</v>
      </c>
      <c r="BU46" s="125"/>
      <c r="BV46" s="125"/>
      <c r="BW46" s="125">
        <v>1</v>
      </c>
      <c r="BX46" s="126">
        <v>5</v>
      </c>
      <c r="BY46" s="127">
        <f>IF(Q46=0,"",IF(BX46=0,"",(BX46/Q46)))</f>
        <v>0.5</v>
      </c>
      <c r="BZ46" s="128">
        <v>1</v>
      </c>
      <c r="CA46" s="129">
        <f>IFERROR(BZ46/BX46,"-")</f>
        <v>0.2</v>
      </c>
      <c r="CB46" s="130">
        <v>3000</v>
      </c>
      <c r="CC46" s="131">
        <f>IFERROR(CB46/BX46,"-")</f>
        <v>600</v>
      </c>
      <c r="CD46" s="132">
        <v>1</v>
      </c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2</v>
      </c>
      <c r="CQ46" s="141">
        <v>16000</v>
      </c>
      <c r="CR46" s="141">
        <v>13000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 t="str">
        <f>AC47</f>
        <v>0</v>
      </c>
      <c r="B47" s="189" t="s">
        <v>149</v>
      </c>
      <c r="C47" s="189" t="s">
        <v>58</v>
      </c>
      <c r="D47" s="189"/>
      <c r="E47" s="189"/>
      <c r="F47" s="189"/>
      <c r="G47" s="189" t="s">
        <v>61</v>
      </c>
      <c r="H47" s="89" t="s">
        <v>141</v>
      </c>
      <c r="I47" s="89" t="s">
        <v>150</v>
      </c>
      <c r="J47" s="190" t="s">
        <v>121</v>
      </c>
      <c r="K47" s="181">
        <v>0</v>
      </c>
      <c r="L47" s="80">
        <v>1</v>
      </c>
      <c r="M47" s="80">
        <v>0</v>
      </c>
      <c r="N47" s="80">
        <v>49</v>
      </c>
      <c r="O47" s="91">
        <v>0</v>
      </c>
      <c r="P47" s="92">
        <v>0</v>
      </c>
      <c r="Q47" s="93">
        <f>O47+P47</f>
        <v>0</v>
      </c>
      <c r="R47" s="81">
        <f>IFERROR(Q47/N47,"-")</f>
        <v>0</v>
      </c>
      <c r="S47" s="80">
        <v>0</v>
      </c>
      <c r="T47" s="80">
        <v>0</v>
      </c>
      <c r="U47" s="81" t="str">
        <f>IFERROR(T47/(Q47),"-")</f>
        <v>-</v>
      </c>
      <c r="V47" s="82">
        <f>IFERROR(K47/SUM(Q47:Q48),"-")</f>
        <v>0</v>
      </c>
      <c r="W47" s="83">
        <v>0</v>
      </c>
      <c r="X47" s="81" t="str">
        <f>IF(Q47=0,"-",W47/Q47)</f>
        <v>-</v>
      </c>
      <c r="Y47" s="186">
        <v>0</v>
      </c>
      <c r="Z47" s="187" t="str">
        <f>IFERROR(Y47/Q47,"-")</f>
        <v>-</v>
      </c>
      <c r="AA47" s="187" t="str">
        <f>IFERROR(Y47/W47,"-")</f>
        <v>-</v>
      </c>
      <c r="AB47" s="181">
        <f>SUM(Y47:Y48)-SUM(K47:K48)</f>
        <v>9000</v>
      </c>
      <c r="AC47" s="85" t="str">
        <f>SUM(Y47:Y48)/SUM(K47:K48)</f>
        <v>0</v>
      </c>
      <c r="AD47" s="78"/>
      <c r="AE47" s="94"/>
      <c r="AF47" s="95" t="str">
        <f>IF(Q47=0,"",IF(AE47=0,"",(AE47/Q47)))</f>
        <v/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 t="str">
        <f>IF(Q47=0,"",IF(AN47=0,"",(AN47/Q47)))</f>
        <v/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 t="str">
        <f>IF(Q47=0,"",IF(AW47=0,"",(AW47/Q47)))</f>
        <v/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 t="str">
        <f>IF(Q47=0,"",IF(BF47=0,"",(BF47/Q47)))</f>
        <v/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 t="str">
        <f>IF(Q47=0,"",IF(BO47=0,"",(BO47/Q47)))</f>
        <v/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 t="str">
        <f>IF(Q47=0,"",IF(BX47=0,"",(BX47/Q47)))</f>
        <v/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 t="str">
        <f>IF(Q47=0,"",IF(CG47=0,"",(CG47/Q47)))</f>
        <v/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151</v>
      </c>
      <c r="C48" s="189" t="s">
        <v>58</v>
      </c>
      <c r="D48" s="189"/>
      <c r="E48" s="189"/>
      <c r="F48" s="189"/>
      <c r="G48" s="189" t="s">
        <v>73</v>
      </c>
      <c r="H48" s="89"/>
      <c r="I48" s="89"/>
      <c r="J48" s="89"/>
      <c r="K48" s="181"/>
      <c r="L48" s="80">
        <v>4</v>
      </c>
      <c r="M48" s="80">
        <v>4</v>
      </c>
      <c r="N48" s="80">
        <v>2</v>
      </c>
      <c r="O48" s="91">
        <v>2</v>
      </c>
      <c r="P48" s="92">
        <v>0</v>
      </c>
      <c r="Q48" s="93">
        <f>O48+P48</f>
        <v>2</v>
      </c>
      <c r="R48" s="81">
        <f>IFERROR(Q48/N48,"-")</f>
        <v>1</v>
      </c>
      <c r="S48" s="80">
        <v>0</v>
      </c>
      <c r="T48" s="80">
        <v>2</v>
      </c>
      <c r="U48" s="81">
        <f>IFERROR(T48/(Q48),"-")</f>
        <v>1</v>
      </c>
      <c r="V48" s="82"/>
      <c r="W48" s="83">
        <v>1</v>
      </c>
      <c r="X48" s="81">
        <f>IF(Q48=0,"-",W48/Q48)</f>
        <v>0.5</v>
      </c>
      <c r="Y48" s="186">
        <v>9000</v>
      </c>
      <c r="Z48" s="187">
        <f>IFERROR(Y48/Q48,"-")</f>
        <v>4500</v>
      </c>
      <c r="AA48" s="187">
        <f>IFERROR(Y48/W48,"-")</f>
        <v>9000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>
        <v>2</v>
      </c>
      <c r="BP48" s="120">
        <f>IF(Q48=0,"",IF(BO48=0,"",(BO48/Q48)))</f>
        <v>1</v>
      </c>
      <c r="BQ48" s="121">
        <v>1</v>
      </c>
      <c r="BR48" s="122">
        <f>IFERROR(BQ48/BO48,"-")</f>
        <v>0.5</v>
      </c>
      <c r="BS48" s="123">
        <v>9000</v>
      </c>
      <c r="BT48" s="124">
        <f>IFERROR(BS48/BO48,"-")</f>
        <v>4500</v>
      </c>
      <c r="BU48" s="125"/>
      <c r="BV48" s="125">
        <v>1</v>
      </c>
      <c r="BW48" s="125"/>
      <c r="BX48" s="126"/>
      <c r="BY48" s="127">
        <f>IF(Q48=0,"",IF(BX48=0,"",(BX48/Q48)))</f>
        <v>0</v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1</v>
      </c>
      <c r="CQ48" s="141">
        <v>9000</v>
      </c>
      <c r="CR48" s="141">
        <v>9000</v>
      </c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30"/>
      <c r="B49" s="86"/>
      <c r="C49" s="86"/>
      <c r="D49" s="87"/>
      <c r="E49" s="87"/>
      <c r="F49" s="87"/>
      <c r="G49" s="88"/>
      <c r="H49" s="89"/>
      <c r="I49" s="89"/>
      <c r="J49" s="89"/>
      <c r="K49" s="182"/>
      <c r="L49" s="34"/>
      <c r="M49" s="34"/>
      <c r="N49" s="31"/>
      <c r="O49" s="23"/>
      <c r="P49" s="23"/>
      <c r="Q49" s="23"/>
      <c r="R49" s="32"/>
      <c r="S49" s="32"/>
      <c r="T49" s="23"/>
      <c r="U49" s="32"/>
      <c r="V49" s="25"/>
      <c r="W49" s="25"/>
      <c r="X49" s="25"/>
      <c r="Y49" s="188"/>
      <c r="Z49" s="188"/>
      <c r="AA49" s="188"/>
      <c r="AB49" s="188"/>
      <c r="AC49" s="33"/>
      <c r="AD49" s="58"/>
      <c r="AE49" s="62"/>
      <c r="AF49" s="63"/>
      <c r="AG49" s="62"/>
      <c r="AH49" s="66"/>
      <c r="AI49" s="67"/>
      <c r="AJ49" s="68"/>
      <c r="AK49" s="69"/>
      <c r="AL49" s="69"/>
      <c r="AM49" s="69"/>
      <c r="AN49" s="62"/>
      <c r="AO49" s="63"/>
      <c r="AP49" s="62"/>
      <c r="AQ49" s="66"/>
      <c r="AR49" s="67"/>
      <c r="AS49" s="68"/>
      <c r="AT49" s="69"/>
      <c r="AU49" s="69"/>
      <c r="AV49" s="69"/>
      <c r="AW49" s="62"/>
      <c r="AX49" s="63"/>
      <c r="AY49" s="62"/>
      <c r="AZ49" s="66"/>
      <c r="BA49" s="67"/>
      <c r="BB49" s="68"/>
      <c r="BC49" s="69"/>
      <c r="BD49" s="69"/>
      <c r="BE49" s="69"/>
      <c r="BF49" s="62"/>
      <c r="BG49" s="63"/>
      <c r="BH49" s="62"/>
      <c r="BI49" s="66"/>
      <c r="BJ49" s="67"/>
      <c r="BK49" s="68"/>
      <c r="BL49" s="69"/>
      <c r="BM49" s="69"/>
      <c r="BN49" s="69"/>
      <c r="BO49" s="64"/>
      <c r="BP49" s="65"/>
      <c r="BQ49" s="62"/>
      <c r="BR49" s="66"/>
      <c r="BS49" s="67"/>
      <c r="BT49" s="68"/>
      <c r="BU49" s="69"/>
      <c r="BV49" s="69"/>
      <c r="BW49" s="69"/>
      <c r="BX49" s="64"/>
      <c r="BY49" s="65"/>
      <c r="BZ49" s="62"/>
      <c r="CA49" s="66"/>
      <c r="CB49" s="67"/>
      <c r="CC49" s="68"/>
      <c r="CD49" s="69"/>
      <c r="CE49" s="69"/>
      <c r="CF49" s="69"/>
      <c r="CG49" s="64"/>
      <c r="CH49" s="65"/>
      <c r="CI49" s="62"/>
      <c r="CJ49" s="66"/>
      <c r="CK49" s="67"/>
      <c r="CL49" s="68"/>
      <c r="CM49" s="69"/>
      <c r="CN49" s="69"/>
      <c r="CO49" s="69"/>
      <c r="CP49" s="70"/>
      <c r="CQ49" s="67"/>
      <c r="CR49" s="67"/>
      <c r="CS49" s="67"/>
      <c r="CT49" s="71"/>
    </row>
    <row r="50" spans="1:99">
      <c r="A50" s="30"/>
      <c r="B50" s="37"/>
      <c r="C50" s="37"/>
      <c r="D50" s="21"/>
      <c r="E50" s="21"/>
      <c r="F50" s="21"/>
      <c r="G50" s="22"/>
      <c r="H50" s="36"/>
      <c r="I50" s="36"/>
      <c r="J50" s="74"/>
      <c r="K50" s="183"/>
      <c r="L50" s="34"/>
      <c r="M50" s="34"/>
      <c r="N50" s="31"/>
      <c r="O50" s="23"/>
      <c r="P50" s="23"/>
      <c r="Q50" s="23"/>
      <c r="R50" s="32"/>
      <c r="S50" s="32"/>
      <c r="T50" s="23"/>
      <c r="U50" s="32"/>
      <c r="V50" s="25"/>
      <c r="W50" s="25"/>
      <c r="X50" s="25"/>
      <c r="Y50" s="188"/>
      <c r="Z50" s="188"/>
      <c r="AA50" s="188"/>
      <c r="AB50" s="188"/>
      <c r="AC50" s="33"/>
      <c r="AD50" s="60"/>
      <c r="AE50" s="62"/>
      <c r="AF50" s="63"/>
      <c r="AG50" s="62"/>
      <c r="AH50" s="66"/>
      <c r="AI50" s="67"/>
      <c r="AJ50" s="68"/>
      <c r="AK50" s="69"/>
      <c r="AL50" s="69"/>
      <c r="AM50" s="69"/>
      <c r="AN50" s="62"/>
      <c r="AO50" s="63"/>
      <c r="AP50" s="62"/>
      <c r="AQ50" s="66"/>
      <c r="AR50" s="67"/>
      <c r="AS50" s="68"/>
      <c r="AT50" s="69"/>
      <c r="AU50" s="69"/>
      <c r="AV50" s="69"/>
      <c r="AW50" s="62"/>
      <c r="AX50" s="63"/>
      <c r="AY50" s="62"/>
      <c r="AZ50" s="66"/>
      <c r="BA50" s="67"/>
      <c r="BB50" s="68"/>
      <c r="BC50" s="69"/>
      <c r="BD50" s="69"/>
      <c r="BE50" s="69"/>
      <c r="BF50" s="62"/>
      <c r="BG50" s="63"/>
      <c r="BH50" s="62"/>
      <c r="BI50" s="66"/>
      <c r="BJ50" s="67"/>
      <c r="BK50" s="68"/>
      <c r="BL50" s="69"/>
      <c r="BM50" s="69"/>
      <c r="BN50" s="69"/>
      <c r="BO50" s="64"/>
      <c r="BP50" s="65"/>
      <c r="BQ50" s="62"/>
      <c r="BR50" s="66"/>
      <c r="BS50" s="67"/>
      <c r="BT50" s="68"/>
      <c r="BU50" s="69"/>
      <c r="BV50" s="69"/>
      <c r="BW50" s="69"/>
      <c r="BX50" s="64"/>
      <c r="BY50" s="65"/>
      <c r="BZ50" s="62"/>
      <c r="CA50" s="66"/>
      <c r="CB50" s="67"/>
      <c r="CC50" s="68"/>
      <c r="CD50" s="69"/>
      <c r="CE50" s="69"/>
      <c r="CF50" s="69"/>
      <c r="CG50" s="64"/>
      <c r="CH50" s="65"/>
      <c r="CI50" s="62"/>
      <c r="CJ50" s="66"/>
      <c r="CK50" s="67"/>
      <c r="CL50" s="68"/>
      <c r="CM50" s="69"/>
      <c r="CN50" s="69"/>
      <c r="CO50" s="69"/>
      <c r="CP50" s="70"/>
      <c r="CQ50" s="67"/>
      <c r="CR50" s="67"/>
      <c r="CS50" s="67"/>
      <c r="CT50" s="71"/>
    </row>
    <row r="51" spans="1:99">
      <c r="A51" s="19">
        <f>AC51</f>
        <v>1.9737341772152</v>
      </c>
      <c r="B51" s="39"/>
      <c r="C51" s="39"/>
      <c r="D51" s="39"/>
      <c r="E51" s="39"/>
      <c r="F51" s="39"/>
      <c r="G51" s="39"/>
      <c r="H51" s="40" t="s">
        <v>152</v>
      </c>
      <c r="I51" s="40"/>
      <c r="J51" s="40"/>
      <c r="K51" s="184">
        <f>SUM(K6:K50)</f>
        <v>3160000</v>
      </c>
      <c r="L51" s="41">
        <f>SUM(L6:L50)</f>
        <v>1255</v>
      </c>
      <c r="M51" s="41">
        <f>SUM(M6:M50)</f>
        <v>574</v>
      </c>
      <c r="N51" s="41">
        <f>SUM(N6:N50)</f>
        <v>1791</v>
      </c>
      <c r="O51" s="41">
        <f>SUM(O6:O50)</f>
        <v>335</v>
      </c>
      <c r="P51" s="41">
        <f>SUM(P6:P50)</f>
        <v>3</v>
      </c>
      <c r="Q51" s="41">
        <f>SUM(Q6:Q50)</f>
        <v>338</v>
      </c>
      <c r="R51" s="42">
        <f>IFERROR(Q51/N51,"-")</f>
        <v>0.18872138470128</v>
      </c>
      <c r="S51" s="77">
        <f>SUM(S6:S50)</f>
        <v>41</v>
      </c>
      <c r="T51" s="77">
        <f>SUM(T6:T50)</f>
        <v>77</v>
      </c>
      <c r="U51" s="42">
        <f>IFERROR(S51/Q51,"-")</f>
        <v>0.12130177514793</v>
      </c>
      <c r="V51" s="43">
        <f>IFERROR(K51/Q51,"-")</f>
        <v>9349.1124260355</v>
      </c>
      <c r="W51" s="44">
        <f>SUM(W6:W50)</f>
        <v>89</v>
      </c>
      <c r="X51" s="42">
        <f>IFERROR(W51/Q51,"-")</f>
        <v>0.26331360946746</v>
      </c>
      <c r="Y51" s="184">
        <f>SUM(Y6:Y50)</f>
        <v>6237000</v>
      </c>
      <c r="Z51" s="184">
        <f>IFERROR(Y51/Q51,"-")</f>
        <v>18452.662721893</v>
      </c>
      <c r="AA51" s="184">
        <f>IFERROR(Y51/W51,"-")</f>
        <v>70078.651685393</v>
      </c>
      <c r="AB51" s="184">
        <f>Y51-K51</f>
        <v>3077000</v>
      </c>
      <c r="AC51" s="46">
        <f>Y51/K51</f>
        <v>1.9737341772152</v>
      </c>
      <c r="AD51" s="59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8"/>
    <mergeCell ref="K11:K18"/>
    <mergeCell ref="V11:V18"/>
    <mergeCell ref="AB11:AB18"/>
    <mergeCell ref="AC11:AC18"/>
    <mergeCell ref="A19:A20"/>
    <mergeCell ref="K19:K20"/>
    <mergeCell ref="V19:V20"/>
    <mergeCell ref="AB19:AB20"/>
    <mergeCell ref="AC19:AC20"/>
    <mergeCell ref="A21:A24"/>
    <mergeCell ref="K21:K24"/>
    <mergeCell ref="V21:V24"/>
    <mergeCell ref="AB21:AB24"/>
    <mergeCell ref="AC21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153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3.2104166666667</v>
      </c>
      <c r="B6" s="189" t="s">
        <v>154</v>
      </c>
      <c r="C6" s="189" t="s">
        <v>58</v>
      </c>
      <c r="D6" s="189" t="s">
        <v>155</v>
      </c>
      <c r="E6" s="189"/>
      <c r="F6" s="189" t="s">
        <v>156</v>
      </c>
      <c r="G6" s="189" t="s">
        <v>61</v>
      </c>
      <c r="H6" s="89" t="s">
        <v>157</v>
      </c>
      <c r="I6" s="89" t="s">
        <v>158</v>
      </c>
      <c r="J6" s="89" t="s">
        <v>116</v>
      </c>
      <c r="K6" s="181">
        <v>240000</v>
      </c>
      <c r="L6" s="80">
        <v>62</v>
      </c>
      <c r="M6" s="80">
        <v>0</v>
      </c>
      <c r="N6" s="80">
        <v>236</v>
      </c>
      <c r="O6" s="91">
        <v>23</v>
      </c>
      <c r="P6" s="92">
        <v>1</v>
      </c>
      <c r="Q6" s="93">
        <f>O6+P6</f>
        <v>24</v>
      </c>
      <c r="R6" s="81">
        <f>IFERROR(Q6/N6,"-")</f>
        <v>0.10169491525424</v>
      </c>
      <c r="S6" s="80">
        <v>1</v>
      </c>
      <c r="T6" s="80">
        <v>7</v>
      </c>
      <c r="U6" s="81">
        <f>IFERROR(T6/(Q6),"-")</f>
        <v>0.29166666666667</v>
      </c>
      <c r="V6" s="82">
        <f>IFERROR(K6/SUM(Q6:Q9),"-")</f>
        <v>4363.6363636364</v>
      </c>
      <c r="W6" s="83">
        <v>3</v>
      </c>
      <c r="X6" s="81">
        <f>IF(Q6=0,"-",W6/Q6)</f>
        <v>0.125</v>
      </c>
      <c r="Y6" s="186">
        <v>88500</v>
      </c>
      <c r="Z6" s="187">
        <f>IFERROR(Y6/Q6,"-")</f>
        <v>3687.5</v>
      </c>
      <c r="AA6" s="187">
        <f>IFERROR(Y6/W6,"-")</f>
        <v>29500</v>
      </c>
      <c r="AB6" s="181">
        <f>SUM(Y6:Y9)-SUM(K6:K9)</f>
        <v>530500</v>
      </c>
      <c r="AC6" s="85">
        <f>SUM(Y6:Y9)/SUM(K6:K9)</f>
        <v>3.2104166666667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0.041666666666667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0.083333333333333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4</v>
      </c>
      <c r="BG6" s="113">
        <f>IF(Q6=0,"",IF(BF6=0,"",(BF6/Q6)))</f>
        <v>0.16666666666667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14</v>
      </c>
      <c r="BP6" s="120">
        <f>IF(Q6=0,"",IF(BO6=0,"",(BO6/Q6)))</f>
        <v>0.58333333333333</v>
      </c>
      <c r="BQ6" s="121">
        <v>3</v>
      </c>
      <c r="BR6" s="122">
        <f>IFERROR(BQ6/BO6,"-")</f>
        <v>0.21428571428571</v>
      </c>
      <c r="BS6" s="123">
        <v>88500</v>
      </c>
      <c r="BT6" s="124">
        <f>IFERROR(BS6/BO6,"-")</f>
        <v>6321.4285714286</v>
      </c>
      <c r="BU6" s="125"/>
      <c r="BV6" s="125"/>
      <c r="BW6" s="125">
        <v>3</v>
      </c>
      <c r="BX6" s="126">
        <v>1</v>
      </c>
      <c r="BY6" s="127">
        <f>IF(Q6=0,"",IF(BX6=0,"",(BX6/Q6)))</f>
        <v>0.041666666666667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2</v>
      </c>
      <c r="CH6" s="134">
        <f>IF(Q6=0,"",IF(CG6=0,"",(CG6/Q6)))</f>
        <v>0.083333333333333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3</v>
      </c>
      <c r="CQ6" s="141">
        <v>88500</v>
      </c>
      <c r="CR6" s="141">
        <v>55500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159</v>
      </c>
      <c r="C7" s="189" t="s">
        <v>58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69</v>
      </c>
      <c r="M7" s="80">
        <v>31</v>
      </c>
      <c r="N7" s="80">
        <v>13</v>
      </c>
      <c r="O7" s="91">
        <v>11</v>
      </c>
      <c r="P7" s="92">
        <v>0</v>
      </c>
      <c r="Q7" s="93">
        <f>O7+P7</f>
        <v>11</v>
      </c>
      <c r="R7" s="81">
        <f>IFERROR(Q7/N7,"-")</f>
        <v>0.84615384615385</v>
      </c>
      <c r="S7" s="80">
        <v>1</v>
      </c>
      <c r="T7" s="80">
        <v>3</v>
      </c>
      <c r="U7" s="81">
        <f>IFERROR(T7/(Q7),"-")</f>
        <v>0.27272727272727</v>
      </c>
      <c r="V7" s="82"/>
      <c r="W7" s="83">
        <v>2</v>
      </c>
      <c r="X7" s="81">
        <f>IF(Q7=0,"-",W7/Q7)</f>
        <v>0.18181818181818</v>
      </c>
      <c r="Y7" s="186">
        <v>87000</v>
      </c>
      <c r="Z7" s="187">
        <f>IFERROR(Y7/Q7,"-")</f>
        <v>7909.0909090909</v>
      </c>
      <c r="AA7" s="187">
        <f>IFERROR(Y7/W7,"-")</f>
        <v>43500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6</v>
      </c>
      <c r="BP7" s="120">
        <f>IF(Q7=0,"",IF(BO7=0,"",(BO7/Q7)))</f>
        <v>0.54545454545455</v>
      </c>
      <c r="BQ7" s="121">
        <v>3</v>
      </c>
      <c r="BR7" s="122">
        <f>IFERROR(BQ7/BO7,"-")</f>
        <v>0.5</v>
      </c>
      <c r="BS7" s="123">
        <v>170000</v>
      </c>
      <c r="BT7" s="124">
        <f>IFERROR(BS7/BO7,"-")</f>
        <v>28333.333333333</v>
      </c>
      <c r="BU7" s="125"/>
      <c r="BV7" s="125">
        <v>1</v>
      </c>
      <c r="BW7" s="125">
        <v>2</v>
      </c>
      <c r="BX7" s="126">
        <v>4</v>
      </c>
      <c r="BY7" s="127">
        <f>IF(Q7=0,"",IF(BX7=0,"",(BX7/Q7)))</f>
        <v>0.36363636363636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0.090909090909091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2</v>
      </c>
      <c r="CQ7" s="141">
        <v>87000</v>
      </c>
      <c r="CR7" s="141">
        <v>83000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160</v>
      </c>
      <c r="C8" s="189" t="s">
        <v>58</v>
      </c>
      <c r="D8" s="189" t="s">
        <v>155</v>
      </c>
      <c r="E8" s="189"/>
      <c r="F8" s="189" t="s">
        <v>161</v>
      </c>
      <c r="G8" s="189" t="s">
        <v>61</v>
      </c>
      <c r="H8" s="89" t="s">
        <v>157</v>
      </c>
      <c r="I8" s="89" t="s">
        <v>158</v>
      </c>
      <c r="J8" s="89"/>
      <c r="K8" s="181"/>
      <c r="L8" s="80">
        <v>25</v>
      </c>
      <c r="M8" s="80">
        <v>0</v>
      </c>
      <c r="N8" s="80">
        <v>107</v>
      </c>
      <c r="O8" s="91">
        <v>15</v>
      </c>
      <c r="P8" s="92">
        <v>0</v>
      </c>
      <c r="Q8" s="93">
        <f>O8+P8</f>
        <v>15</v>
      </c>
      <c r="R8" s="81">
        <f>IFERROR(Q8/N8,"-")</f>
        <v>0.14018691588785</v>
      </c>
      <c r="S8" s="80">
        <v>2</v>
      </c>
      <c r="T8" s="80">
        <v>5</v>
      </c>
      <c r="U8" s="81">
        <f>IFERROR(T8/(Q8),"-")</f>
        <v>0.33333333333333</v>
      </c>
      <c r="V8" s="82"/>
      <c r="W8" s="83">
        <v>2</v>
      </c>
      <c r="X8" s="81">
        <f>IF(Q8=0,"-",W8/Q8)</f>
        <v>0.13333333333333</v>
      </c>
      <c r="Y8" s="186">
        <v>24000</v>
      </c>
      <c r="Z8" s="187">
        <f>IFERROR(Y8/Q8,"-")</f>
        <v>1600</v>
      </c>
      <c r="AA8" s="187">
        <f>IFERROR(Y8/W8,"-")</f>
        <v>12000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0.066666666666667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1</v>
      </c>
      <c r="AX8" s="107">
        <f>IF(Q8=0,"",IF(AW8=0,"",(AW8/Q8)))</f>
        <v>0.066666666666667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6</v>
      </c>
      <c r="BG8" s="113">
        <f>IF(Q8=0,"",IF(BF8=0,"",(BF8/Q8)))</f>
        <v>0.4</v>
      </c>
      <c r="BH8" s="112">
        <v>1</v>
      </c>
      <c r="BI8" s="114">
        <f>IFERROR(BH8/BF8,"-")</f>
        <v>0.16666666666667</v>
      </c>
      <c r="BJ8" s="115">
        <v>20000</v>
      </c>
      <c r="BK8" s="116">
        <f>IFERROR(BJ8/BF8,"-")</f>
        <v>3333.3333333333</v>
      </c>
      <c r="BL8" s="117"/>
      <c r="BM8" s="117"/>
      <c r="BN8" s="117">
        <v>1</v>
      </c>
      <c r="BO8" s="119">
        <v>4</v>
      </c>
      <c r="BP8" s="120">
        <f>IF(Q8=0,"",IF(BO8=0,"",(BO8/Q8)))</f>
        <v>0.26666666666667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3</v>
      </c>
      <c r="BY8" s="127">
        <f>IF(Q8=0,"",IF(BX8=0,"",(BX8/Q8)))</f>
        <v>0.2</v>
      </c>
      <c r="BZ8" s="128">
        <v>1</v>
      </c>
      <c r="CA8" s="129">
        <f>IFERROR(BZ8/BX8,"-")</f>
        <v>0.33333333333333</v>
      </c>
      <c r="CB8" s="130">
        <v>4000</v>
      </c>
      <c r="CC8" s="131">
        <f>IFERROR(CB8/BX8,"-")</f>
        <v>1333.3333333333</v>
      </c>
      <c r="CD8" s="132"/>
      <c r="CE8" s="132">
        <v>1</v>
      </c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24000</v>
      </c>
      <c r="CR8" s="141">
        <v>20000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162</v>
      </c>
      <c r="C9" s="189" t="s">
        <v>58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67</v>
      </c>
      <c r="M9" s="80">
        <v>34</v>
      </c>
      <c r="N9" s="80">
        <v>11</v>
      </c>
      <c r="O9" s="91">
        <v>5</v>
      </c>
      <c r="P9" s="92">
        <v>0</v>
      </c>
      <c r="Q9" s="93">
        <f>O9+P9</f>
        <v>5</v>
      </c>
      <c r="R9" s="81">
        <f>IFERROR(Q9/N9,"-")</f>
        <v>0.45454545454545</v>
      </c>
      <c r="S9" s="80">
        <v>2</v>
      </c>
      <c r="T9" s="80">
        <v>0</v>
      </c>
      <c r="U9" s="81">
        <f>IFERROR(T9/(Q9),"-")</f>
        <v>0</v>
      </c>
      <c r="V9" s="82"/>
      <c r="W9" s="83">
        <v>2</v>
      </c>
      <c r="X9" s="81">
        <f>IF(Q9=0,"-",W9/Q9)</f>
        <v>0.4</v>
      </c>
      <c r="Y9" s="186">
        <v>571000</v>
      </c>
      <c r="Z9" s="187">
        <f>IFERROR(Y9/Q9,"-")</f>
        <v>114200</v>
      </c>
      <c r="AA9" s="187">
        <f>IFERROR(Y9/W9,"-")</f>
        <v>285500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1</v>
      </c>
      <c r="AX9" s="107">
        <f>IF(Q9=0,"",IF(AW9=0,"",(AW9/Q9)))</f>
        <v>0.2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1</v>
      </c>
      <c r="BG9" s="113">
        <f>IF(Q9=0,"",IF(BF9=0,"",(BF9/Q9)))</f>
        <v>0.2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/>
      <c r="BP9" s="120">
        <f>IF(Q9=0,"",IF(BO9=0,"",(BO9/Q9)))</f>
        <v>0</v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>
        <v>3</v>
      </c>
      <c r="BY9" s="127">
        <f>IF(Q9=0,"",IF(BX9=0,"",(BX9/Q9)))</f>
        <v>0.6</v>
      </c>
      <c r="BZ9" s="128">
        <v>2</v>
      </c>
      <c r="CA9" s="129">
        <f>IFERROR(BZ9/BX9,"-")</f>
        <v>0.66666666666667</v>
      </c>
      <c r="CB9" s="130">
        <v>571000</v>
      </c>
      <c r="CC9" s="131">
        <f>IFERROR(CB9/BX9,"-")</f>
        <v>190333.33333333</v>
      </c>
      <c r="CD9" s="132"/>
      <c r="CE9" s="132"/>
      <c r="CF9" s="132">
        <v>2</v>
      </c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2</v>
      </c>
      <c r="CQ9" s="141">
        <v>571000</v>
      </c>
      <c r="CR9" s="141">
        <v>385000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0.96923076923077</v>
      </c>
      <c r="B10" s="189" t="s">
        <v>163</v>
      </c>
      <c r="C10" s="189" t="s">
        <v>164</v>
      </c>
      <c r="D10" s="189" t="s">
        <v>165</v>
      </c>
      <c r="E10" s="189" t="s">
        <v>166</v>
      </c>
      <c r="F10" s="189"/>
      <c r="G10" s="189" t="s">
        <v>61</v>
      </c>
      <c r="H10" s="89" t="s">
        <v>167</v>
      </c>
      <c r="I10" s="89" t="s">
        <v>168</v>
      </c>
      <c r="J10" s="89" t="s">
        <v>169</v>
      </c>
      <c r="K10" s="181">
        <v>65000</v>
      </c>
      <c r="L10" s="80">
        <v>7</v>
      </c>
      <c r="M10" s="80">
        <v>0</v>
      </c>
      <c r="N10" s="80">
        <v>29</v>
      </c>
      <c r="O10" s="91">
        <v>2</v>
      </c>
      <c r="P10" s="92">
        <v>0</v>
      </c>
      <c r="Q10" s="93">
        <f>O10+P10</f>
        <v>2</v>
      </c>
      <c r="R10" s="81">
        <f>IFERROR(Q10/N10,"-")</f>
        <v>0.068965517241379</v>
      </c>
      <c r="S10" s="80">
        <v>0</v>
      </c>
      <c r="T10" s="80">
        <v>0</v>
      </c>
      <c r="U10" s="81">
        <f>IFERROR(T10/(Q10),"-")</f>
        <v>0</v>
      </c>
      <c r="V10" s="82">
        <f>IFERROR(K10/SUM(Q10:Q11),"-")</f>
        <v>6500</v>
      </c>
      <c r="W10" s="83">
        <v>2</v>
      </c>
      <c r="X10" s="81">
        <f>IF(Q10=0,"-",W10/Q10)</f>
        <v>1</v>
      </c>
      <c r="Y10" s="186">
        <v>60000</v>
      </c>
      <c r="Z10" s="187">
        <f>IFERROR(Y10/Q10,"-")</f>
        <v>30000</v>
      </c>
      <c r="AA10" s="187">
        <f>IFERROR(Y10/W10,"-")</f>
        <v>30000</v>
      </c>
      <c r="AB10" s="181">
        <f>SUM(Y10:Y11)-SUM(K10:K11)</f>
        <v>-2000</v>
      </c>
      <c r="AC10" s="85">
        <f>SUM(Y10:Y11)/SUM(K10:K11)</f>
        <v>0.96923076923077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2</v>
      </c>
      <c r="BP10" s="120">
        <f>IF(Q10=0,"",IF(BO10=0,"",(BO10/Q10)))</f>
        <v>1</v>
      </c>
      <c r="BQ10" s="121">
        <v>2</v>
      </c>
      <c r="BR10" s="122">
        <f>IFERROR(BQ10/BO10,"-")</f>
        <v>1</v>
      </c>
      <c r="BS10" s="123">
        <v>60000</v>
      </c>
      <c r="BT10" s="124">
        <f>IFERROR(BS10/BO10,"-")</f>
        <v>30000</v>
      </c>
      <c r="BU10" s="125"/>
      <c r="BV10" s="125"/>
      <c r="BW10" s="125">
        <v>2</v>
      </c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2</v>
      </c>
      <c r="CQ10" s="141">
        <v>60000</v>
      </c>
      <c r="CR10" s="141">
        <v>47000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170</v>
      </c>
      <c r="C11" s="189" t="s">
        <v>164</v>
      </c>
      <c r="D11" s="189"/>
      <c r="E11" s="189"/>
      <c r="F11" s="189"/>
      <c r="G11" s="189" t="s">
        <v>73</v>
      </c>
      <c r="H11" s="89"/>
      <c r="I11" s="89"/>
      <c r="J11" s="89"/>
      <c r="K11" s="181"/>
      <c r="L11" s="80">
        <v>27</v>
      </c>
      <c r="M11" s="80">
        <v>20</v>
      </c>
      <c r="N11" s="80">
        <v>29</v>
      </c>
      <c r="O11" s="91">
        <v>8</v>
      </c>
      <c r="P11" s="92">
        <v>0</v>
      </c>
      <c r="Q11" s="93">
        <f>O11+P11</f>
        <v>8</v>
      </c>
      <c r="R11" s="81">
        <f>IFERROR(Q11/N11,"-")</f>
        <v>0.27586206896552</v>
      </c>
      <c r="S11" s="80">
        <v>0</v>
      </c>
      <c r="T11" s="80">
        <v>0</v>
      </c>
      <c r="U11" s="81">
        <f>IFERROR(T11/(Q11),"-")</f>
        <v>0</v>
      </c>
      <c r="V11" s="82"/>
      <c r="W11" s="83">
        <v>1</v>
      </c>
      <c r="X11" s="81">
        <f>IF(Q11=0,"-",W11/Q11)</f>
        <v>0.125</v>
      </c>
      <c r="Y11" s="186">
        <v>3000</v>
      </c>
      <c r="Z11" s="187">
        <f>IFERROR(Y11/Q11,"-")</f>
        <v>375</v>
      </c>
      <c r="AA11" s="187">
        <f>IFERROR(Y11/W11,"-")</f>
        <v>3000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0.125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3</v>
      </c>
      <c r="BP11" s="120">
        <f>IF(Q11=0,"",IF(BO11=0,"",(BO11/Q11)))</f>
        <v>0.375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0.125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>
        <v>3</v>
      </c>
      <c r="CH11" s="134">
        <f>IF(Q11=0,"",IF(CG11=0,"",(CG11/Q11)))</f>
        <v>0.375</v>
      </c>
      <c r="CI11" s="135">
        <v>1</v>
      </c>
      <c r="CJ11" s="136">
        <f>IFERROR(CI11/CG11,"-")</f>
        <v>0.33333333333333</v>
      </c>
      <c r="CK11" s="137">
        <v>3000</v>
      </c>
      <c r="CL11" s="138">
        <f>IFERROR(CK11/CG11,"-")</f>
        <v>1000</v>
      </c>
      <c r="CM11" s="139">
        <v>1</v>
      </c>
      <c r="CN11" s="139"/>
      <c r="CO11" s="139"/>
      <c r="CP11" s="140">
        <v>1</v>
      </c>
      <c r="CQ11" s="141">
        <v>3000</v>
      </c>
      <c r="CR11" s="141">
        <v>3000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2.48</v>
      </c>
      <c r="B12" s="189" t="s">
        <v>171</v>
      </c>
      <c r="C12" s="189" t="s">
        <v>164</v>
      </c>
      <c r="D12" s="189" t="s">
        <v>172</v>
      </c>
      <c r="E12" s="189" t="s">
        <v>166</v>
      </c>
      <c r="F12" s="189"/>
      <c r="G12" s="189" t="s">
        <v>61</v>
      </c>
      <c r="H12" s="89" t="s">
        <v>173</v>
      </c>
      <c r="I12" s="89" t="s">
        <v>168</v>
      </c>
      <c r="J12" s="89" t="s">
        <v>174</v>
      </c>
      <c r="K12" s="181">
        <v>75000</v>
      </c>
      <c r="L12" s="80">
        <v>17</v>
      </c>
      <c r="M12" s="80">
        <v>0</v>
      </c>
      <c r="N12" s="80">
        <v>73</v>
      </c>
      <c r="O12" s="91">
        <v>11</v>
      </c>
      <c r="P12" s="92">
        <v>0</v>
      </c>
      <c r="Q12" s="93">
        <f>O12+P12</f>
        <v>11</v>
      </c>
      <c r="R12" s="81">
        <f>IFERROR(Q12/N12,"-")</f>
        <v>0.15068493150685</v>
      </c>
      <c r="S12" s="80">
        <v>2</v>
      </c>
      <c r="T12" s="80">
        <v>3</v>
      </c>
      <c r="U12" s="81">
        <f>IFERROR(T12/(Q12),"-")</f>
        <v>0.27272727272727</v>
      </c>
      <c r="V12" s="82">
        <f>IFERROR(K12/SUM(Q12:Q13),"-")</f>
        <v>2586.2068965517</v>
      </c>
      <c r="W12" s="83">
        <v>1</v>
      </c>
      <c r="X12" s="81">
        <f>IF(Q12=0,"-",W12/Q12)</f>
        <v>0.090909090909091</v>
      </c>
      <c r="Y12" s="186">
        <v>11000</v>
      </c>
      <c r="Z12" s="187">
        <f>IFERROR(Y12/Q12,"-")</f>
        <v>1000</v>
      </c>
      <c r="AA12" s="187">
        <f>IFERROR(Y12/W12,"-")</f>
        <v>11000</v>
      </c>
      <c r="AB12" s="181">
        <f>SUM(Y12:Y13)-SUM(K12:K13)</f>
        <v>111000</v>
      </c>
      <c r="AC12" s="85">
        <f>SUM(Y12:Y13)/SUM(K12:K13)</f>
        <v>2.48</v>
      </c>
      <c r="AD12" s="78"/>
      <c r="AE12" s="94">
        <v>1</v>
      </c>
      <c r="AF12" s="95">
        <f>IF(Q12=0,"",IF(AE12=0,"",(AE12/Q12)))</f>
        <v>0.090909090909091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4</v>
      </c>
      <c r="AO12" s="101">
        <f>IF(Q12=0,"",IF(AN12=0,"",(AN12/Q12)))</f>
        <v>0.36363636363636</v>
      </c>
      <c r="AP12" s="100">
        <v>1</v>
      </c>
      <c r="AQ12" s="102">
        <f>IFERROR(AP12/AN12,"-")</f>
        <v>0.25</v>
      </c>
      <c r="AR12" s="103">
        <v>3000</v>
      </c>
      <c r="AS12" s="104">
        <f>IFERROR(AR12/AN12,"-")</f>
        <v>750</v>
      </c>
      <c r="AT12" s="105">
        <v>1</v>
      </c>
      <c r="AU12" s="105"/>
      <c r="AV12" s="105"/>
      <c r="AW12" s="106">
        <v>1</v>
      </c>
      <c r="AX12" s="107">
        <f>IF(Q12=0,"",IF(AW12=0,"",(AW12/Q12)))</f>
        <v>0.090909090909091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1</v>
      </c>
      <c r="BG12" s="113">
        <f>IF(Q12=0,"",IF(BF12=0,"",(BF12/Q12)))</f>
        <v>0.090909090909091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3</v>
      </c>
      <c r="BP12" s="120">
        <f>IF(Q12=0,"",IF(BO12=0,"",(BO12/Q12)))</f>
        <v>0.27272727272727</v>
      </c>
      <c r="BQ12" s="121">
        <v>1</v>
      </c>
      <c r="BR12" s="122">
        <f>IFERROR(BQ12/BO12,"-")</f>
        <v>0.33333333333333</v>
      </c>
      <c r="BS12" s="123">
        <v>5000</v>
      </c>
      <c r="BT12" s="124">
        <f>IFERROR(BS12/BO12,"-")</f>
        <v>1666.6666666667</v>
      </c>
      <c r="BU12" s="125">
        <v>1</v>
      </c>
      <c r="BV12" s="125"/>
      <c r="BW12" s="125"/>
      <c r="BX12" s="126">
        <v>1</v>
      </c>
      <c r="BY12" s="127">
        <f>IF(Q12=0,"",IF(BX12=0,"",(BX12/Q12)))</f>
        <v>0.090909090909091</v>
      </c>
      <c r="BZ12" s="128">
        <v>1</v>
      </c>
      <c r="CA12" s="129">
        <f>IFERROR(BZ12/BX12,"-")</f>
        <v>1</v>
      </c>
      <c r="CB12" s="130">
        <v>35000</v>
      </c>
      <c r="CC12" s="131">
        <f>IFERROR(CB12/BX12,"-")</f>
        <v>35000</v>
      </c>
      <c r="CD12" s="132"/>
      <c r="CE12" s="132"/>
      <c r="CF12" s="132">
        <v>1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1</v>
      </c>
      <c r="CQ12" s="141">
        <v>11000</v>
      </c>
      <c r="CR12" s="141">
        <v>35000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175</v>
      </c>
      <c r="C13" s="189" t="s">
        <v>164</v>
      </c>
      <c r="D13" s="189"/>
      <c r="E13" s="189"/>
      <c r="F13" s="189"/>
      <c r="G13" s="189" t="s">
        <v>73</v>
      </c>
      <c r="H13" s="89"/>
      <c r="I13" s="89"/>
      <c r="J13" s="89"/>
      <c r="K13" s="181"/>
      <c r="L13" s="80">
        <v>64</v>
      </c>
      <c r="M13" s="80">
        <v>43</v>
      </c>
      <c r="N13" s="80">
        <v>26</v>
      </c>
      <c r="O13" s="91">
        <v>17</v>
      </c>
      <c r="P13" s="92">
        <v>1</v>
      </c>
      <c r="Q13" s="93">
        <f>O13+P13</f>
        <v>18</v>
      </c>
      <c r="R13" s="81">
        <f>IFERROR(Q13/N13,"-")</f>
        <v>0.69230769230769</v>
      </c>
      <c r="S13" s="80">
        <v>0</v>
      </c>
      <c r="T13" s="80">
        <v>7</v>
      </c>
      <c r="U13" s="81">
        <f>IFERROR(T13/(Q13),"-")</f>
        <v>0.38888888888889</v>
      </c>
      <c r="V13" s="82"/>
      <c r="W13" s="83">
        <v>4</v>
      </c>
      <c r="X13" s="81">
        <f>IF(Q13=0,"-",W13/Q13)</f>
        <v>0.22222222222222</v>
      </c>
      <c r="Y13" s="186">
        <v>175000</v>
      </c>
      <c r="Z13" s="187">
        <f>IFERROR(Y13/Q13,"-")</f>
        <v>9722.2222222222</v>
      </c>
      <c r="AA13" s="187">
        <f>IFERROR(Y13/W13,"-")</f>
        <v>43750</v>
      </c>
      <c r="AB13" s="181"/>
      <c r="AC13" s="85"/>
      <c r="AD13" s="78"/>
      <c r="AE13" s="94">
        <v>2</v>
      </c>
      <c r="AF13" s="95">
        <f>IF(Q13=0,"",IF(AE13=0,"",(AE13/Q13)))</f>
        <v>0.11111111111111</v>
      </c>
      <c r="AG13" s="94"/>
      <c r="AH13" s="96">
        <f>IFERROR(AG13/AE13,"-")</f>
        <v>0</v>
      </c>
      <c r="AI13" s="97"/>
      <c r="AJ13" s="98">
        <f>IFERROR(AI13/AE13,"-")</f>
        <v>0</v>
      </c>
      <c r="AK13" s="99"/>
      <c r="AL13" s="99"/>
      <c r="AM13" s="99"/>
      <c r="AN13" s="100">
        <v>2</v>
      </c>
      <c r="AO13" s="101">
        <f>IF(Q13=0,"",IF(AN13=0,"",(AN13/Q13)))</f>
        <v>0.11111111111111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4</v>
      </c>
      <c r="BG13" s="113">
        <f>IF(Q13=0,"",IF(BF13=0,"",(BF13/Q13)))</f>
        <v>0.22222222222222</v>
      </c>
      <c r="BH13" s="112">
        <v>1</v>
      </c>
      <c r="BI13" s="114">
        <f>IFERROR(BH13/BF13,"-")</f>
        <v>0.25</v>
      </c>
      <c r="BJ13" s="115">
        <v>10000</v>
      </c>
      <c r="BK13" s="116">
        <f>IFERROR(BJ13/BF13,"-")</f>
        <v>2500</v>
      </c>
      <c r="BL13" s="117"/>
      <c r="BM13" s="117">
        <v>1</v>
      </c>
      <c r="BN13" s="117"/>
      <c r="BO13" s="119">
        <v>7</v>
      </c>
      <c r="BP13" s="120">
        <f>IF(Q13=0,"",IF(BO13=0,"",(BO13/Q13)))</f>
        <v>0.38888888888889</v>
      </c>
      <c r="BQ13" s="121">
        <v>3</v>
      </c>
      <c r="BR13" s="122">
        <f>IFERROR(BQ13/BO13,"-")</f>
        <v>0.42857142857143</v>
      </c>
      <c r="BS13" s="123">
        <v>136000</v>
      </c>
      <c r="BT13" s="124">
        <f>IFERROR(BS13/BO13,"-")</f>
        <v>19428.571428571</v>
      </c>
      <c r="BU13" s="125"/>
      <c r="BV13" s="125">
        <v>2</v>
      </c>
      <c r="BW13" s="125">
        <v>1</v>
      </c>
      <c r="BX13" s="126">
        <v>3</v>
      </c>
      <c r="BY13" s="127">
        <f>IF(Q13=0,"",IF(BX13=0,"",(BX13/Q13)))</f>
        <v>0.16666666666667</v>
      </c>
      <c r="BZ13" s="128">
        <v>2</v>
      </c>
      <c r="CA13" s="129">
        <f>IFERROR(BZ13/BX13,"-")</f>
        <v>0.66666666666667</v>
      </c>
      <c r="CB13" s="130">
        <v>37000</v>
      </c>
      <c r="CC13" s="131">
        <f>IFERROR(CB13/BX13,"-")</f>
        <v>12333.333333333</v>
      </c>
      <c r="CD13" s="132">
        <v>1</v>
      </c>
      <c r="CE13" s="132"/>
      <c r="CF13" s="132">
        <v>1</v>
      </c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4</v>
      </c>
      <c r="CQ13" s="141">
        <v>175000</v>
      </c>
      <c r="CR13" s="141">
        <v>120000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0.26666666666667</v>
      </c>
      <c r="B14" s="189" t="s">
        <v>176</v>
      </c>
      <c r="C14" s="189" t="s">
        <v>164</v>
      </c>
      <c r="D14" s="189" t="s">
        <v>165</v>
      </c>
      <c r="E14" s="189" t="s">
        <v>177</v>
      </c>
      <c r="F14" s="189"/>
      <c r="G14" s="189" t="s">
        <v>61</v>
      </c>
      <c r="H14" s="89" t="s">
        <v>178</v>
      </c>
      <c r="I14" s="89" t="s">
        <v>179</v>
      </c>
      <c r="J14" s="89" t="s">
        <v>180</v>
      </c>
      <c r="K14" s="181">
        <v>75000</v>
      </c>
      <c r="L14" s="80">
        <v>10</v>
      </c>
      <c r="M14" s="80">
        <v>0</v>
      </c>
      <c r="N14" s="80">
        <v>47</v>
      </c>
      <c r="O14" s="91">
        <v>5</v>
      </c>
      <c r="P14" s="92">
        <v>1</v>
      </c>
      <c r="Q14" s="93">
        <f>O14+P14</f>
        <v>6</v>
      </c>
      <c r="R14" s="81">
        <f>IFERROR(Q14/N14,"-")</f>
        <v>0.12765957446809</v>
      </c>
      <c r="S14" s="80">
        <v>0</v>
      </c>
      <c r="T14" s="80">
        <v>1</v>
      </c>
      <c r="U14" s="81">
        <f>IFERROR(T14/(Q14),"-")</f>
        <v>0.16666666666667</v>
      </c>
      <c r="V14" s="82">
        <f>IFERROR(K14/SUM(Q14:Q15),"-")</f>
        <v>4411.7647058824</v>
      </c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>
        <f>SUM(Y14:Y15)-SUM(K14:K15)</f>
        <v>-55000</v>
      </c>
      <c r="AC14" s="85">
        <f>SUM(Y14:Y15)/SUM(K14:K15)</f>
        <v>0.26666666666667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2</v>
      </c>
      <c r="AO14" s="101">
        <f>IF(Q14=0,"",IF(AN14=0,"",(AN14/Q14)))</f>
        <v>0.33333333333333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2</v>
      </c>
      <c r="BP14" s="120">
        <f>IF(Q14=0,"",IF(BO14=0,"",(BO14/Q14)))</f>
        <v>0.33333333333333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2</v>
      </c>
      <c r="BY14" s="127">
        <f>IF(Q14=0,"",IF(BX14=0,"",(BX14/Q14)))</f>
        <v>0.33333333333333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181</v>
      </c>
      <c r="C15" s="189" t="s">
        <v>164</v>
      </c>
      <c r="D15" s="189"/>
      <c r="E15" s="189"/>
      <c r="F15" s="189"/>
      <c r="G15" s="189" t="s">
        <v>73</v>
      </c>
      <c r="H15" s="89"/>
      <c r="I15" s="89"/>
      <c r="J15" s="89"/>
      <c r="K15" s="181"/>
      <c r="L15" s="80">
        <v>54</v>
      </c>
      <c r="M15" s="80">
        <v>36</v>
      </c>
      <c r="N15" s="80">
        <v>12</v>
      </c>
      <c r="O15" s="91">
        <v>11</v>
      </c>
      <c r="P15" s="92">
        <v>0</v>
      </c>
      <c r="Q15" s="93">
        <f>O15+P15</f>
        <v>11</v>
      </c>
      <c r="R15" s="81">
        <f>IFERROR(Q15/N15,"-")</f>
        <v>0.91666666666667</v>
      </c>
      <c r="S15" s="80">
        <v>0</v>
      </c>
      <c r="T15" s="80">
        <v>2</v>
      </c>
      <c r="U15" s="81">
        <f>IFERROR(T15/(Q15),"-")</f>
        <v>0.18181818181818</v>
      </c>
      <c r="V15" s="82"/>
      <c r="W15" s="83">
        <v>1</v>
      </c>
      <c r="X15" s="81">
        <f>IF(Q15=0,"-",W15/Q15)</f>
        <v>0.090909090909091</v>
      </c>
      <c r="Y15" s="186">
        <v>20000</v>
      </c>
      <c r="Z15" s="187">
        <f>IFERROR(Y15/Q15,"-")</f>
        <v>1818.1818181818</v>
      </c>
      <c r="AA15" s="187">
        <f>IFERROR(Y15/W15,"-")</f>
        <v>20000</v>
      </c>
      <c r="AB15" s="181"/>
      <c r="AC15" s="85"/>
      <c r="AD15" s="78"/>
      <c r="AE15" s="94">
        <v>1</v>
      </c>
      <c r="AF15" s="95">
        <f>IF(Q15=0,"",IF(AE15=0,"",(AE15/Q15)))</f>
        <v>0.090909090909091</v>
      </c>
      <c r="AG15" s="94"/>
      <c r="AH15" s="96">
        <f>IFERROR(AG15/AE15,"-")</f>
        <v>0</v>
      </c>
      <c r="AI15" s="97"/>
      <c r="AJ15" s="98">
        <f>IFERROR(AI15/AE15,"-")</f>
        <v>0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>
        <v>2</v>
      </c>
      <c r="AX15" s="107">
        <f>IF(Q15=0,"",IF(AW15=0,"",(AW15/Q15)))</f>
        <v>0.18181818181818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2</v>
      </c>
      <c r="BG15" s="113">
        <f>IF(Q15=0,"",IF(BF15=0,"",(BF15/Q15)))</f>
        <v>0.18181818181818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2</v>
      </c>
      <c r="BP15" s="120">
        <f>IF(Q15=0,"",IF(BO15=0,"",(BO15/Q15)))</f>
        <v>0.18181818181818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3</v>
      </c>
      <c r="BY15" s="127">
        <f>IF(Q15=0,"",IF(BX15=0,"",(BX15/Q15)))</f>
        <v>0.27272727272727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>
        <v>1</v>
      </c>
      <c r="CH15" s="134">
        <f>IF(Q15=0,"",IF(CG15=0,"",(CG15/Q15)))</f>
        <v>0.090909090909091</v>
      </c>
      <c r="CI15" s="135">
        <v>1</v>
      </c>
      <c r="CJ15" s="136">
        <f>IFERROR(CI15/CG15,"-")</f>
        <v>1</v>
      </c>
      <c r="CK15" s="137">
        <v>20000</v>
      </c>
      <c r="CL15" s="138">
        <f>IFERROR(CK15/CG15,"-")</f>
        <v>20000</v>
      </c>
      <c r="CM15" s="139">
        <v>1</v>
      </c>
      <c r="CN15" s="139"/>
      <c r="CO15" s="139"/>
      <c r="CP15" s="140">
        <v>1</v>
      </c>
      <c r="CQ15" s="141">
        <v>20000</v>
      </c>
      <c r="CR15" s="141">
        <v>20000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1.9</v>
      </c>
      <c r="B16" s="189" t="s">
        <v>182</v>
      </c>
      <c r="C16" s="189" t="s">
        <v>164</v>
      </c>
      <c r="D16" s="189" t="s">
        <v>183</v>
      </c>
      <c r="E16" s="189" t="s">
        <v>184</v>
      </c>
      <c r="F16" s="189"/>
      <c r="G16" s="189" t="s">
        <v>61</v>
      </c>
      <c r="H16" s="89" t="s">
        <v>185</v>
      </c>
      <c r="I16" s="89" t="s">
        <v>186</v>
      </c>
      <c r="J16" s="89" t="s">
        <v>187</v>
      </c>
      <c r="K16" s="181">
        <v>50000</v>
      </c>
      <c r="L16" s="80">
        <v>5</v>
      </c>
      <c r="M16" s="80">
        <v>0</v>
      </c>
      <c r="N16" s="80">
        <v>15</v>
      </c>
      <c r="O16" s="91">
        <v>5</v>
      </c>
      <c r="P16" s="92">
        <v>0</v>
      </c>
      <c r="Q16" s="93">
        <f>O16+P16</f>
        <v>5</v>
      </c>
      <c r="R16" s="81">
        <f>IFERROR(Q16/N16,"-")</f>
        <v>0.33333333333333</v>
      </c>
      <c r="S16" s="80">
        <v>0</v>
      </c>
      <c r="T16" s="80">
        <v>3</v>
      </c>
      <c r="U16" s="81">
        <f>IFERROR(T16/(Q16),"-")</f>
        <v>0.6</v>
      </c>
      <c r="V16" s="82">
        <f>IFERROR(K16/SUM(Q16:Q17),"-")</f>
        <v>4166.6666666667</v>
      </c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>
        <f>SUM(Y16:Y17)-SUM(K16:K17)</f>
        <v>45000</v>
      </c>
      <c r="AC16" s="85">
        <f>SUM(Y16:Y17)/SUM(K16:K17)</f>
        <v>1.9</v>
      </c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>
        <v>2</v>
      </c>
      <c r="AO16" s="101">
        <f>IF(Q16=0,"",IF(AN16=0,"",(AN16/Q16)))</f>
        <v>0.4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3</v>
      </c>
      <c r="BG16" s="113">
        <f>IF(Q16=0,"",IF(BF16=0,"",(BF16/Q16)))</f>
        <v>0.6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/>
      <c r="BP16" s="120">
        <f>IF(Q16=0,"",IF(BO16=0,"",(BO16/Q16)))</f>
        <v>0</v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188</v>
      </c>
      <c r="C17" s="189" t="s">
        <v>164</v>
      </c>
      <c r="D17" s="189"/>
      <c r="E17" s="189"/>
      <c r="F17" s="189"/>
      <c r="G17" s="189" t="s">
        <v>73</v>
      </c>
      <c r="H17" s="89"/>
      <c r="I17" s="89"/>
      <c r="J17" s="89"/>
      <c r="K17" s="181"/>
      <c r="L17" s="80">
        <v>37</v>
      </c>
      <c r="M17" s="80">
        <v>19</v>
      </c>
      <c r="N17" s="80">
        <v>13</v>
      </c>
      <c r="O17" s="91">
        <v>7</v>
      </c>
      <c r="P17" s="92">
        <v>0</v>
      </c>
      <c r="Q17" s="93">
        <f>O17+P17</f>
        <v>7</v>
      </c>
      <c r="R17" s="81">
        <f>IFERROR(Q17/N17,"-")</f>
        <v>0.53846153846154</v>
      </c>
      <c r="S17" s="80">
        <v>1</v>
      </c>
      <c r="T17" s="80">
        <v>2</v>
      </c>
      <c r="U17" s="81">
        <f>IFERROR(T17/(Q17),"-")</f>
        <v>0.28571428571429</v>
      </c>
      <c r="V17" s="82"/>
      <c r="W17" s="83">
        <v>3</v>
      </c>
      <c r="X17" s="81">
        <f>IF(Q17=0,"-",W17/Q17)</f>
        <v>0.42857142857143</v>
      </c>
      <c r="Y17" s="186">
        <v>95000</v>
      </c>
      <c r="Z17" s="187">
        <f>IFERROR(Y17/Q17,"-")</f>
        <v>13571.428571429</v>
      </c>
      <c r="AA17" s="187">
        <f>IFERROR(Y17/W17,"-")</f>
        <v>31666.666666667</v>
      </c>
      <c r="AB17" s="181"/>
      <c r="AC17" s="85"/>
      <c r="AD17" s="78"/>
      <c r="AE17" s="94">
        <v>1</v>
      </c>
      <c r="AF17" s="95">
        <f>IF(Q17=0,"",IF(AE17=0,"",(AE17/Q17)))</f>
        <v>0.14285714285714</v>
      </c>
      <c r="AG17" s="94"/>
      <c r="AH17" s="96">
        <f>IFERROR(AG17/AE17,"-")</f>
        <v>0</v>
      </c>
      <c r="AI17" s="97"/>
      <c r="AJ17" s="98">
        <f>IFERROR(AI17/AE17,"-")</f>
        <v>0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2</v>
      </c>
      <c r="BP17" s="120">
        <f>IF(Q17=0,"",IF(BO17=0,"",(BO17/Q17)))</f>
        <v>0.28571428571429</v>
      </c>
      <c r="BQ17" s="121">
        <v>2</v>
      </c>
      <c r="BR17" s="122">
        <f>IFERROR(BQ17/BO17,"-")</f>
        <v>1</v>
      </c>
      <c r="BS17" s="123">
        <v>45000</v>
      </c>
      <c r="BT17" s="124">
        <f>IFERROR(BS17/BO17,"-")</f>
        <v>22500</v>
      </c>
      <c r="BU17" s="125">
        <v>1</v>
      </c>
      <c r="BV17" s="125"/>
      <c r="BW17" s="125">
        <v>1</v>
      </c>
      <c r="BX17" s="126">
        <v>3</v>
      </c>
      <c r="BY17" s="127">
        <f>IF(Q17=0,"",IF(BX17=0,"",(BX17/Q17)))</f>
        <v>0.42857142857143</v>
      </c>
      <c r="BZ17" s="128">
        <v>1</v>
      </c>
      <c r="CA17" s="129">
        <f>IFERROR(BZ17/BX17,"-")</f>
        <v>0.33333333333333</v>
      </c>
      <c r="CB17" s="130">
        <v>50000</v>
      </c>
      <c r="CC17" s="131">
        <f>IFERROR(CB17/BX17,"-")</f>
        <v>16666.666666667</v>
      </c>
      <c r="CD17" s="132"/>
      <c r="CE17" s="132"/>
      <c r="CF17" s="132">
        <v>1</v>
      </c>
      <c r="CG17" s="133">
        <v>1</v>
      </c>
      <c r="CH17" s="134">
        <f>IF(Q17=0,"",IF(CG17=0,"",(CG17/Q17)))</f>
        <v>0.14285714285714</v>
      </c>
      <c r="CI17" s="135"/>
      <c r="CJ17" s="136">
        <f>IFERROR(CI17/CG17,"-")</f>
        <v>0</v>
      </c>
      <c r="CK17" s="137"/>
      <c r="CL17" s="138">
        <f>IFERROR(CK17/CG17,"-")</f>
        <v>0</v>
      </c>
      <c r="CM17" s="139"/>
      <c r="CN17" s="139"/>
      <c r="CO17" s="139"/>
      <c r="CP17" s="140">
        <v>3</v>
      </c>
      <c r="CQ17" s="141">
        <v>95000</v>
      </c>
      <c r="CR17" s="141">
        <v>50000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>
        <f>AC18</f>
        <v>3.0533333333333</v>
      </c>
      <c r="B18" s="189" t="s">
        <v>189</v>
      </c>
      <c r="C18" s="189" t="s">
        <v>164</v>
      </c>
      <c r="D18" s="189" t="s">
        <v>172</v>
      </c>
      <c r="E18" s="189" t="s">
        <v>190</v>
      </c>
      <c r="F18" s="189"/>
      <c r="G18" s="189" t="s">
        <v>61</v>
      </c>
      <c r="H18" s="89" t="s">
        <v>191</v>
      </c>
      <c r="I18" s="89" t="s">
        <v>168</v>
      </c>
      <c r="J18" s="89" t="s">
        <v>187</v>
      </c>
      <c r="K18" s="181">
        <v>75000</v>
      </c>
      <c r="L18" s="80">
        <v>17</v>
      </c>
      <c r="M18" s="80">
        <v>0</v>
      </c>
      <c r="N18" s="80">
        <v>42</v>
      </c>
      <c r="O18" s="91">
        <v>9</v>
      </c>
      <c r="P18" s="92">
        <v>0</v>
      </c>
      <c r="Q18" s="93">
        <f>O18+P18</f>
        <v>9</v>
      </c>
      <c r="R18" s="81">
        <f>IFERROR(Q18/N18,"-")</f>
        <v>0.21428571428571</v>
      </c>
      <c r="S18" s="80">
        <v>0</v>
      </c>
      <c r="T18" s="80">
        <v>2</v>
      </c>
      <c r="U18" s="81">
        <f>IFERROR(T18/(Q18),"-")</f>
        <v>0.22222222222222</v>
      </c>
      <c r="V18" s="82">
        <f>IFERROR(K18/SUM(Q18:Q19),"-")</f>
        <v>2142.8571428571</v>
      </c>
      <c r="W18" s="83">
        <v>1</v>
      </c>
      <c r="X18" s="81">
        <f>IF(Q18=0,"-",W18/Q18)</f>
        <v>0.11111111111111</v>
      </c>
      <c r="Y18" s="186">
        <v>5000</v>
      </c>
      <c r="Z18" s="187">
        <f>IFERROR(Y18/Q18,"-")</f>
        <v>555.55555555556</v>
      </c>
      <c r="AA18" s="187">
        <f>IFERROR(Y18/W18,"-")</f>
        <v>5000</v>
      </c>
      <c r="AB18" s="181">
        <f>SUM(Y18:Y19)-SUM(K18:K19)</f>
        <v>154000</v>
      </c>
      <c r="AC18" s="85">
        <f>SUM(Y18:Y19)/SUM(K18:K19)</f>
        <v>3.0533333333333</v>
      </c>
      <c r="AD18" s="78"/>
      <c r="AE18" s="94">
        <v>1</v>
      </c>
      <c r="AF18" s="95">
        <f>IF(Q18=0,"",IF(AE18=0,"",(AE18/Q18)))</f>
        <v>0.11111111111111</v>
      </c>
      <c r="AG18" s="94"/>
      <c r="AH18" s="96">
        <f>IFERROR(AG18/AE18,"-")</f>
        <v>0</v>
      </c>
      <c r="AI18" s="97"/>
      <c r="AJ18" s="98">
        <f>IFERROR(AI18/AE18,"-")</f>
        <v>0</v>
      </c>
      <c r="AK18" s="99"/>
      <c r="AL18" s="99"/>
      <c r="AM18" s="99"/>
      <c r="AN18" s="100">
        <v>3</v>
      </c>
      <c r="AO18" s="101">
        <f>IF(Q18=0,"",IF(AN18=0,"",(AN18/Q18)))</f>
        <v>0.33333333333333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>
        <v>1</v>
      </c>
      <c r="AX18" s="107">
        <f>IF(Q18=0,"",IF(AW18=0,"",(AW18/Q18)))</f>
        <v>0.11111111111111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>
        <v>1</v>
      </c>
      <c r="BG18" s="113">
        <f>IF(Q18=0,"",IF(BF18=0,"",(BF18/Q18)))</f>
        <v>0.11111111111111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3</v>
      </c>
      <c r="BP18" s="120">
        <f>IF(Q18=0,"",IF(BO18=0,"",(BO18/Q18)))</f>
        <v>0.33333333333333</v>
      </c>
      <c r="BQ18" s="121">
        <v>1</v>
      </c>
      <c r="BR18" s="122">
        <f>IFERROR(BQ18/BO18,"-")</f>
        <v>0.33333333333333</v>
      </c>
      <c r="BS18" s="123">
        <v>5000</v>
      </c>
      <c r="BT18" s="124">
        <f>IFERROR(BS18/BO18,"-")</f>
        <v>1666.6666666667</v>
      </c>
      <c r="BU18" s="125">
        <v>1</v>
      </c>
      <c r="BV18" s="125"/>
      <c r="BW18" s="125"/>
      <c r="BX18" s="126"/>
      <c r="BY18" s="127">
        <f>IF(Q18=0,"",IF(BX18=0,"",(BX18/Q18)))</f>
        <v>0</v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1</v>
      </c>
      <c r="CQ18" s="141">
        <v>5000</v>
      </c>
      <c r="CR18" s="141">
        <v>5000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192</v>
      </c>
      <c r="C19" s="189" t="s">
        <v>164</v>
      </c>
      <c r="D19" s="189"/>
      <c r="E19" s="189"/>
      <c r="F19" s="189"/>
      <c r="G19" s="189" t="s">
        <v>73</v>
      </c>
      <c r="H19" s="89"/>
      <c r="I19" s="89"/>
      <c r="J19" s="89"/>
      <c r="K19" s="181"/>
      <c r="L19" s="80">
        <v>137</v>
      </c>
      <c r="M19" s="80">
        <v>80</v>
      </c>
      <c r="N19" s="80">
        <v>27</v>
      </c>
      <c r="O19" s="91">
        <v>26</v>
      </c>
      <c r="P19" s="92">
        <v>0</v>
      </c>
      <c r="Q19" s="93">
        <f>O19+P19</f>
        <v>26</v>
      </c>
      <c r="R19" s="81">
        <f>IFERROR(Q19/N19,"-")</f>
        <v>0.96296296296296</v>
      </c>
      <c r="S19" s="80">
        <v>2</v>
      </c>
      <c r="T19" s="80">
        <v>7</v>
      </c>
      <c r="U19" s="81">
        <f>IFERROR(T19/(Q19),"-")</f>
        <v>0.26923076923077</v>
      </c>
      <c r="V19" s="82"/>
      <c r="W19" s="83">
        <v>6</v>
      </c>
      <c r="X19" s="81">
        <f>IF(Q19=0,"-",W19/Q19)</f>
        <v>0.23076923076923</v>
      </c>
      <c r="Y19" s="186">
        <v>224000</v>
      </c>
      <c r="Z19" s="187">
        <f>IFERROR(Y19/Q19,"-")</f>
        <v>8615.3846153846</v>
      </c>
      <c r="AA19" s="187">
        <f>IFERROR(Y19/W19,"-")</f>
        <v>37333.333333333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>
        <v>1</v>
      </c>
      <c r="AO19" s="101">
        <f>IF(Q19=0,"",IF(AN19=0,"",(AN19/Q19)))</f>
        <v>0.038461538461538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>
        <v>1</v>
      </c>
      <c r="AX19" s="107">
        <f>IF(Q19=0,"",IF(AW19=0,"",(AW19/Q19)))</f>
        <v>0.038461538461538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>
        <v>9</v>
      </c>
      <c r="BG19" s="113">
        <f>IF(Q19=0,"",IF(BF19=0,"",(BF19/Q19)))</f>
        <v>0.34615384615385</v>
      </c>
      <c r="BH19" s="112">
        <v>1</v>
      </c>
      <c r="BI19" s="114">
        <f>IFERROR(BH19/BF19,"-")</f>
        <v>0.11111111111111</v>
      </c>
      <c r="BJ19" s="115">
        <v>5000</v>
      </c>
      <c r="BK19" s="116">
        <f>IFERROR(BJ19/BF19,"-")</f>
        <v>555.55555555556</v>
      </c>
      <c r="BL19" s="117">
        <v>1</v>
      </c>
      <c r="BM19" s="117"/>
      <c r="BN19" s="117"/>
      <c r="BO19" s="119">
        <v>7</v>
      </c>
      <c r="BP19" s="120">
        <f>IF(Q19=0,"",IF(BO19=0,"",(BO19/Q19)))</f>
        <v>0.26923076923077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6</v>
      </c>
      <c r="BY19" s="127">
        <f>IF(Q19=0,"",IF(BX19=0,"",(BX19/Q19)))</f>
        <v>0.23076923076923</v>
      </c>
      <c r="BZ19" s="128">
        <v>4</v>
      </c>
      <c r="CA19" s="129">
        <f>IFERROR(BZ19/BX19,"-")</f>
        <v>0.66666666666667</v>
      </c>
      <c r="CB19" s="130">
        <v>144000</v>
      </c>
      <c r="CC19" s="131">
        <f>IFERROR(CB19/BX19,"-")</f>
        <v>24000</v>
      </c>
      <c r="CD19" s="132"/>
      <c r="CE19" s="132"/>
      <c r="CF19" s="132">
        <v>4</v>
      </c>
      <c r="CG19" s="133">
        <v>2</v>
      </c>
      <c r="CH19" s="134">
        <f>IF(Q19=0,"",IF(CG19=0,"",(CG19/Q19)))</f>
        <v>0.076923076923077</v>
      </c>
      <c r="CI19" s="135">
        <v>1</v>
      </c>
      <c r="CJ19" s="136">
        <f>IFERROR(CI19/CG19,"-")</f>
        <v>0.5</v>
      </c>
      <c r="CK19" s="137">
        <v>75000</v>
      </c>
      <c r="CL19" s="138">
        <f>IFERROR(CK19/CG19,"-")</f>
        <v>37500</v>
      </c>
      <c r="CM19" s="139"/>
      <c r="CN19" s="139"/>
      <c r="CO19" s="139">
        <v>1</v>
      </c>
      <c r="CP19" s="140">
        <v>6</v>
      </c>
      <c r="CQ19" s="141">
        <v>224000</v>
      </c>
      <c r="CR19" s="141">
        <v>75000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>
        <f>AC20</f>
        <v>3.7666666666667</v>
      </c>
      <c r="B20" s="189" t="s">
        <v>193</v>
      </c>
      <c r="C20" s="189" t="s">
        <v>164</v>
      </c>
      <c r="D20" s="189" t="s">
        <v>194</v>
      </c>
      <c r="E20" s="189" t="s">
        <v>195</v>
      </c>
      <c r="F20" s="189"/>
      <c r="G20" s="189" t="s">
        <v>61</v>
      </c>
      <c r="H20" s="89" t="s">
        <v>196</v>
      </c>
      <c r="I20" s="89" t="s">
        <v>197</v>
      </c>
      <c r="J20" s="89" t="s">
        <v>198</v>
      </c>
      <c r="K20" s="181">
        <v>75000</v>
      </c>
      <c r="L20" s="80">
        <v>61</v>
      </c>
      <c r="M20" s="80">
        <v>0</v>
      </c>
      <c r="N20" s="80">
        <v>509</v>
      </c>
      <c r="O20" s="91">
        <v>21</v>
      </c>
      <c r="P20" s="92">
        <v>1</v>
      </c>
      <c r="Q20" s="93">
        <f>O20+P20</f>
        <v>22</v>
      </c>
      <c r="R20" s="81">
        <f>IFERROR(Q20/N20,"-")</f>
        <v>0.043222003929273</v>
      </c>
      <c r="S20" s="80">
        <v>2</v>
      </c>
      <c r="T20" s="80">
        <v>3</v>
      </c>
      <c r="U20" s="81">
        <f>IFERROR(T20/(Q20),"-")</f>
        <v>0.13636363636364</v>
      </c>
      <c r="V20" s="82">
        <f>IFERROR(K20/SUM(Q20:Q21),"-")</f>
        <v>1171.875</v>
      </c>
      <c r="W20" s="83">
        <v>4</v>
      </c>
      <c r="X20" s="81">
        <f>IF(Q20=0,"-",W20/Q20)</f>
        <v>0.18181818181818</v>
      </c>
      <c r="Y20" s="186">
        <v>256500</v>
      </c>
      <c r="Z20" s="187">
        <f>IFERROR(Y20/Q20,"-")</f>
        <v>11659.090909091</v>
      </c>
      <c r="AA20" s="187">
        <f>IFERROR(Y20/W20,"-")</f>
        <v>64125</v>
      </c>
      <c r="AB20" s="181">
        <f>SUM(Y20:Y21)-SUM(K20:K21)</f>
        <v>207500</v>
      </c>
      <c r="AC20" s="85">
        <f>SUM(Y20:Y21)/SUM(K20:K21)</f>
        <v>3.7666666666667</v>
      </c>
      <c r="AD20" s="78"/>
      <c r="AE20" s="94">
        <v>2</v>
      </c>
      <c r="AF20" s="95">
        <f>IF(Q20=0,"",IF(AE20=0,"",(AE20/Q20)))</f>
        <v>0.090909090909091</v>
      </c>
      <c r="AG20" s="94"/>
      <c r="AH20" s="96">
        <f>IFERROR(AG20/AE20,"-")</f>
        <v>0</v>
      </c>
      <c r="AI20" s="97"/>
      <c r="AJ20" s="98">
        <f>IFERROR(AI20/AE20,"-")</f>
        <v>0</v>
      </c>
      <c r="AK20" s="99"/>
      <c r="AL20" s="99"/>
      <c r="AM20" s="99"/>
      <c r="AN20" s="100">
        <v>5</v>
      </c>
      <c r="AO20" s="101">
        <f>IF(Q20=0,"",IF(AN20=0,"",(AN20/Q20)))</f>
        <v>0.22727272727273</v>
      </c>
      <c r="AP20" s="100">
        <v>1</v>
      </c>
      <c r="AQ20" s="102">
        <f>IFERROR(AP20/AN20,"-")</f>
        <v>0.2</v>
      </c>
      <c r="AR20" s="103">
        <v>6000</v>
      </c>
      <c r="AS20" s="104">
        <f>IFERROR(AR20/AN20,"-")</f>
        <v>1200</v>
      </c>
      <c r="AT20" s="105"/>
      <c r="AU20" s="105">
        <v>1</v>
      </c>
      <c r="AV20" s="105"/>
      <c r="AW20" s="106">
        <v>1</v>
      </c>
      <c r="AX20" s="107">
        <f>IF(Q20=0,"",IF(AW20=0,"",(AW20/Q20)))</f>
        <v>0.045454545454545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6</v>
      </c>
      <c r="BG20" s="113">
        <f>IF(Q20=0,"",IF(BF20=0,"",(BF20/Q20)))</f>
        <v>0.27272727272727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4</v>
      </c>
      <c r="BP20" s="120">
        <f>IF(Q20=0,"",IF(BO20=0,"",(BO20/Q20)))</f>
        <v>0.18181818181818</v>
      </c>
      <c r="BQ20" s="121">
        <v>1</v>
      </c>
      <c r="BR20" s="122">
        <f>IFERROR(BQ20/BO20,"-")</f>
        <v>0.25</v>
      </c>
      <c r="BS20" s="123">
        <v>73500</v>
      </c>
      <c r="BT20" s="124">
        <f>IFERROR(BS20/BO20,"-")</f>
        <v>18375</v>
      </c>
      <c r="BU20" s="125"/>
      <c r="BV20" s="125"/>
      <c r="BW20" s="125">
        <v>1</v>
      </c>
      <c r="BX20" s="126">
        <v>3</v>
      </c>
      <c r="BY20" s="127">
        <f>IF(Q20=0,"",IF(BX20=0,"",(BX20/Q20)))</f>
        <v>0.13636363636364</v>
      </c>
      <c r="BZ20" s="128">
        <v>2</v>
      </c>
      <c r="CA20" s="129">
        <f>IFERROR(BZ20/BX20,"-")</f>
        <v>0.66666666666667</v>
      </c>
      <c r="CB20" s="130">
        <v>177000</v>
      </c>
      <c r="CC20" s="131">
        <f>IFERROR(CB20/BX20,"-")</f>
        <v>59000</v>
      </c>
      <c r="CD20" s="132"/>
      <c r="CE20" s="132">
        <v>1</v>
      </c>
      <c r="CF20" s="132">
        <v>1</v>
      </c>
      <c r="CG20" s="133">
        <v>1</v>
      </c>
      <c r="CH20" s="134">
        <f>IF(Q20=0,"",IF(CG20=0,"",(CG20/Q20)))</f>
        <v>0.045454545454545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4</v>
      </c>
      <c r="CQ20" s="141">
        <v>256500</v>
      </c>
      <c r="CR20" s="141">
        <v>162000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199</v>
      </c>
      <c r="C21" s="189" t="s">
        <v>164</v>
      </c>
      <c r="D21" s="189"/>
      <c r="E21" s="189"/>
      <c r="F21" s="189"/>
      <c r="G21" s="189" t="s">
        <v>73</v>
      </c>
      <c r="H21" s="89"/>
      <c r="I21" s="89"/>
      <c r="J21" s="89"/>
      <c r="K21" s="181"/>
      <c r="L21" s="80">
        <v>122</v>
      </c>
      <c r="M21" s="80">
        <v>88</v>
      </c>
      <c r="N21" s="80">
        <v>54</v>
      </c>
      <c r="O21" s="91">
        <v>42</v>
      </c>
      <c r="P21" s="92">
        <v>0</v>
      </c>
      <c r="Q21" s="93">
        <f>O21+P21</f>
        <v>42</v>
      </c>
      <c r="R21" s="81">
        <f>IFERROR(Q21/N21,"-")</f>
        <v>0.77777777777778</v>
      </c>
      <c r="S21" s="80">
        <v>3</v>
      </c>
      <c r="T21" s="80">
        <v>7</v>
      </c>
      <c r="U21" s="81">
        <f>IFERROR(T21/(Q21),"-")</f>
        <v>0.16666666666667</v>
      </c>
      <c r="V21" s="82"/>
      <c r="W21" s="83">
        <v>4</v>
      </c>
      <c r="X21" s="81">
        <f>IF(Q21=0,"-",W21/Q21)</f>
        <v>0.095238095238095</v>
      </c>
      <c r="Y21" s="186">
        <v>26000</v>
      </c>
      <c r="Z21" s="187">
        <f>IFERROR(Y21/Q21,"-")</f>
        <v>619.04761904762</v>
      </c>
      <c r="AA21" s="187">
        <f>IFERROR(Y21/W21,"-")</f>
        <v>6500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>
        <v>7</v>
      </c>
      <c r="AO21" s="101">
        <f>IF(Q21=0,"",IF(AN21=0,"",(AN21/Q21)))</f>
        <v>0.16666666666667</v>
      </c>
      <c r="AP21" s="100"/>
      <c r="AQ21" s="102">
        <f>IFERROR(AP21/AN21,"-")</f>
        <v>0</v>
      </c>
      <c r="AR21" s="103"/>
      <c r="AS21" s="104">
        <f>IFERROR(AR21/AN21,"-")</f>
        <v>0</v>
      </c>
      <c r="AT21" s="105"/>
      <c r="AU21" s="105"/>
      <c r="AV21" s="105"/>
      <c r="AW21" s="106">
        <v>1</v>
      </c>
      <c r="AX21" s="107">
        <f>IF(Q21=0,"",IF(AW21=0,"",(AW21/Q21)))</f>
        <v>0.023809523809524</v>
      </c>
      <c r="AY21" s="106"/>
      <c r="AZ21" s="108">
        <f>IFERROR(AY21/AW21,"-")</f>
        <v>0</v>
      </c>
      <c r="BA21" s="109"/>
      <c r="BB21" s="110">
        <f>IFERROR(BA21/AW21,"-")</f>
        <v>0</v>
      </c>
      <c r="BC21" s="111"/>
      <c r="BD21" s="111"/>
      <c r="BE21" s="111"/>
      <c r="BF21" s="112">
        <v>6</v>
      </c>
      <c r="BG21" s="113">
        <f>IF(Q21=0,"",IF(BF21=0,"",(BF21/Q21)))</f>
        <v>0.14285714285714</v>
      </c>
      <c r="BH21" s="112">
        <v>1</v>
      </c>
      <c r="BI21" s="114">
        <f>IFERROR(BH21/BF21,"-")</f>
        <v>0.16666666666667</v>
      </c>
      <c r="BJ21" s="115">
        <v>3000</v>
      </c>
      <c r="BK21" s="116">
        <f>IFERROR(BJ21/BF21,"-")</f>
        <v>500</v>
      </c>
      <c r="BL21" s="117">
        <v>1</v>
      </c>
      <c r="BM21" s="117"/>
      <c r="BN21" s="117"/>
      <c r="BO21" s="119">
        <v>17</v>
      </c>
      <c r="BP21" s="120">
        <f>IF(Q21=0,"",IF(BO21=0,"",(BO21/Q21)))</f>
        <v>0.4047619047619</v>
      </c>
      <c r="BQ21" s="121">
        <v>2</v>
      </c>
      <c r="BR21" s="122">
        <f>IFERROR(BQ21/BO21,"-")</f>
        <v>0.11764705882353</v>
      </c>
      <c r="BS21" s="123">
        <v>18000</v>
      </c>
      <c r="BT21" s="124">
        <f>IFERROR(BS21/BO21,"-")</f>
        <v>1058.8235294118</v>
      </c>
      <c r="BU21" s="125"/>
      <c r="BV21" s="125">
        <v>1</v>
      </c>
      <c r="BW21" s="125">
        <v>1</v>
      </c>
      <c r="BX21" s="126">
        <v>10</v>
      </c>
      <c r="BY21" s="127">
        <f>IF(Q21=0,"",IF(BX21=0,"",(BX21/Q21)))</f>
        <v>0.23809523809524</v>
      </c>
      <c r="BZ21" s="128">
        <v>2</v>
      </c>
      <c r="CA21" s="129">
        <f>IFERROR(BZ21/BX21,"-")</f>
        <v>0.2</v>
      </c>
      <c r="CB21" s="130">
        <v>8000</v>
      </c>
      <c r="CC21" s="131">
        <f>IFERROR(CB21/BX21,"-")</f>
        <v>800</v>
      </c>
      <c r="CD21" s="132">
        <v>1</v>
      </c>
      <c r="CE21" s="132">
        <v>1</v>
      </c>
      <c r="CF21" s="132"/>
      <c r="CG21" s="133">
        <v>1</v>
      </c>
      <c r="CH21" s="134">
        <f>IF(Q21=0,"",IF(CG21=0,"",(CG21/Q21)))</f>
        <v>0.023809523809524</v>
      </c>
      <c r="CI21" s="135"/>
      <c r="CJ21" s="136">
        <f>IFERROR(CI21/CG21,"-")</f>
        <v>0</v>
      </c>
      <c r="CK21" s="137"/>
      <c r="CL21" s="138">
        <f>IFERROR(CK21/CG21,"-")</f>
        <v>0</v>
      </c>
      <c r="CM21" s="139"/>
      <c r="CN21" s="139"/>
      <c r="CO21" s="139"/>
      <c r="CP21" s="140">
        <v>4</v>
      </c>
      <c r="CQ21" s="141">
        <v>26000</v>
      </c>
      <c r="CR21" s="141">
        <v>12000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0.184</v>
      </c>
      <c r="B22" s="189" t="s">
        <v>200</v>
      </c>
      <c r="C22" s="189" t="s">
        <v>164</v>
      </c>
      <c r="D22" s="189" t="s">
        <v>201</v>
      </c>
      <c r="E22" s="189" t="s">
        <v>190</v>
      </c>
      <c r="F22" s="189"/>
      <c r="G22" s="189" t="s">
        <v>61</v>
      </c>
      <c r="H22" s="89" t="s">
        <v>202</v>
      </c>
      <c r="I22" s="89" t="s">
        <v>168</v>
      </c>
      <c r="J22" s="89" t="s">
        <v>203</v>
      </c>
      <c r="K22" s="181">
        <v>125000</v>
      </c>
      <c r="L22" s="80">
        <v>10</v>
      </c>
      <c r="M22" s="80">
        <v>0</v>
      </c>
      <c r="N22" s="80">
        <v>19</v>
      </c>
      <c r="O22" s="91">
        <v>4</v>
      </c>
      <c r="P22" s="92">
        <v>0</v>
      </c>
      <c r="Q22" s="93">
        <f>O22+P22</f>
        <v>4</v>
      </c>
      <c r="R22" s="81">
        <f>IFERROR(Q22/N22,"-")</f>
        <v>0.21052631578947</v>
      </c>
      <c r="S22" s="80">
        <v>0</v>
      </c>
      <c r="T22" s="80">
        <v>1</v>
      </c>
      <c r="U22" s="81">
        <f>IFERROR(T22/(Q22),"-")</f>
        <v>0.25</v>
      </c>
      <c r="V22" s="82">
        <f>IFERROR(K22/SUM(Q22:Q23),"-")</f>
        <v>5952.380952381</v>
      </c>
      <c r="W22" s="83">
        <v>1</v>
      </c>
      <c r="X22" s="81">
        <f>IF(Q22=0,"-",W22/Q22)</f>
        <v>0.25</v>
      </c>
      <c r="Y22" s="186">
        <v>8000</v>
      </c>
      <c r="Z22" s="187">
        <f>IFERROR(Y22/Q22,"-")</f>
        <v>2000</v>
      </c>
      <c r="AA22" s="187">
        <f>IFERROR(Y22/W22,"-")</f>
        <v>8000</v>
      </c>
      <c r="AB22" s="181">
        <f>SUM(Y22:Y23)-SUM(K22:K23)</f>
        <v>-102000</v>
      </c>
      <c r="AC22" s="85">
        <f>SUM(Y22:Y23)/SUM(K22:K23)</f>
        <v>0.184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1</v>
      </c>
      <c r="BG22" s="113">
        <f>IF(Q22=0,"",IF(BF22=0,"",(BF22/Q22)))</f>
        <v>0.25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2</v>
      </c>
      <c r="BP22" s="120">
        <f>IF(Q22=0,"",IF(BO22=0,"",(BO22/Q22)))</f>
        <v>0.5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1</v>
      </c>
      <c r="BY22" s="127">
        <f>IF(Q22=0,"",IF(BX22=0,"",(BX22/Q22)))</f>
        <v>0.25</v>
      </c>
      <c r="BZ22" s="128">
        <v>1</v>
      </c>
      <c r="CA22" s="129">
        <f>IFERROR(BZ22/BX22,"-")</f>
        <v>1</v>
      </c>
      <c r="CB22" s="130">
        <v>8000</v>
      </c>
      <c r="CC22" s="131">
        <f>IFERROR(CB22/BX22,"-")</f>
        <v>8000</v>
      </c>
      <c r="CD22" s="132"/>
      <c r="CE22" s="132">
        <v>1</v>
      </c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1</v>
      </c>
      <c r="CQ22" s="141">
        <v>8000</v>
      </c>
      <c r="CR22" s="141">
        <v>8000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204</v>
      </c>
      <c r="C23" s="189" t="s">
        <v>164</v>
      </c>
      <c r="D23" s="189"/>
      <c r="E23" s="189"/>
      <c r="F23" s="189"/>
      <c r="G23" s="189" t="s">
        <v>73</v>
      </c>
      <c r="H23" s="89"/>
      <c r="I23" s="89"/>
      <c r="J23" s="89"/>
      <c r="K23" s="181"/>
      <c r="L23" s="80">
        <v>99</v>
      </c>
      <c r="M23" s="80">
        <v>43</v>
      </c>
      <c r="N23" s="80">
        <v>20</v>
      </c>
      <c r="O23" s="91">
        <v>17</v>
      </c>
      <c r="P23" s="92">
        <v>0</v>
      </c>
      <c r="Q23" s="93">
        <f>O23+P23</f>
        <v>17</v>
      </c>
      <c r="R23" s="81">
        <f>IFERROR(Q23/N23,"-")</f>
        <v>0.85</v>
      </c>
      <c r="S23" s="80">
        <v>3</v>
      </c>
      <c r="T23" s="80">
        <v>3</v>
      </c>
      <c r="U23" s="81">
        <f>IFERROR(T23/(Q23),"-")</f>
        <v>0.17647058823529</v>
      </c>
      <c r="V23" s="82"/>
      <c r="W23" s="83">
        <v>2</v>
      </c>
      <c r="X23" s="81">
        <f>IF(Q23=0,"-",W23/Q23)</f>
        <v>0.11764705882353</v>
      </c>
      <c r="Y23" s="186">
        <v>15000</v>
      </c>
      <c r="Z23" s="187">
        <f>IFERROR(Y23/Q23,"-")</f>
        <v>882.35294117647</v>
      </c>
      <c r="AA23" s="187">
        <f>IFERROR(Y23/W23,"-")</f>
        <v>7500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>
        <v>1</v>
      </c>
      <c r="AO23" s="101">
        <f>IF(Q23=0,"",IF(AN23=0,"",(AN23/Q23)))</f>
        <v>0.058823529411765</v>
      </c>
      <c r="AP23" s="100"/>
      <c r="AQ23" s="102">
        <f>IFERROR(AP23/AN23,"-")</f>
        <v>0</v>
      </c>
      <c r="AR23" s="103"/>
      <c r="AS23" s="104">
        <f>IFERROR(AR23/AN23,"-")</f>
        <v>0</v>
      </c>
      <c r="AT23" s="105"/>
      <c r="AU23" s="105"/>
      <c r="AV23" s="105"/>
      <c r="AW23" s="106">
        <v>1</v>
      </c>
      <c r="AX23" s="107">
        <f>IF(Q23=0,"",IF(AW23=0,"",(AW23/Q23)))</f>
        <v>0.058823529411765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4</v>
      </c>
      <c r="BG23" s="113">
        <f>IF(Q23=0,"",IF(BF23=0,"",(BF23/Q23)))</f>
        <v>0.23529411764706</v>
      </c>
      <c r="BH23" s="112">
        <v>1</v>
      </c>
      <c r="BI23" s="114">
        <f>IFERROR(BH23/BF23,"-")</f>
        <v>0.25</v>
      </c>
      <c r="BJ23" s="115">
        <v>10000</v>
      </c>
      <c r="BK23" s="116">
        <f>IFERROR(BJ23/BF23,"-")</f>
        <v>2500</v>
      </c>
      <c r="BL23" s="117">
        <v>1</v>
      </c>
      <c r="BM23" s="117"/>
      <c r="BN23" s="117"/>
      <c r="BO23" s="119">
        <v>6</v>
      </c>
      <c r="BP23" s="120">
        <f>IF(Q23=0,"",IF(BO23=0,"",(BO23/Q23)))</f>
        <v>0.35294117647059</v>
      </c>
      <c r="BQ23" s="121">
        <v>1</v>
      </c>
      <c r="BR23" s="122">
        <f>IFERROR(BQ23/BO23,"-")</f>
        <v>0.16666666666667</v>
      </c>
      <c r="BS23" s="123">
        <v>5000</v>
      </c>
      <c r="BT23" s="124">
        <f>IFERROR(BS23/BO23,"-")</f>
        <v>833.33333333333</v>
      </c>
      <c r="BU23" s="125">
        <v>1</v>
      </c>
      <c r="BV23" s="125"/>
      <c r="BW23" s="125"/>
      <c r="BX23" s="126">
        <v>3</v>
      </c>
      <c r="BY23" s="127">
        <f>IF(Q23=0,"",IF(BX23=0,"",(BX23/Q23)))</f>
        <v>0.17647058823529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>
        <v>2</v>
      </c>
      <c r="CH23" s="134">
        <f>IF(Q23=0,"",IF(CG23=0,"",(CG23/Q23)))</f>
        <v>0.11764705882353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2</v>
      </c>
      <c r="CQ23" s="141">
        <v>15000</v>
      </c>
      <c r="CR23" s="141">
        <v>10000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30"/>
      <c r="B24" s="86"/>
      <c r="C24" s="86"/>
      <c r="D24" s="87"/>
      <c r="E24" s="87"/>
      <c r="F24" s="87"/>
      <c r="G24" s="88"/>
      <c r="H24" s="89"/>
      <c r="I24" s="89"/>
      <c r="J24" s="89"/>
      <c r="K24" s="182"/>
      <c r="L24" s="34"/>
      <c r="M24" s="34"/>
      <c r="N24" s="31"/>
      <c r="O24" s="23"/>
      <c r="P24" s="23"/>
      <c r="Q24" s="23"/>
      <c r="R24" s="32"/>
      <c r="S24" s="32"/>
      <c r="T24" s="23"/>
      <c r="U24" s="32"/>
      <c r="V24" s="25"/>
      <c r="W24" s="25"/>
      <c r="X24" s="25"/>
      <c r="Y24" s="188"/>
      <c r="Z24" s="188"/>
      <c r="AA24" s="188"/>
      <c r="AB24" s="188"/>
      <c r="AC24" s="33"/>
      <c r="AD24" s="58"/>
      <c r="AE24" s="62"/>
      <c r="AF24" s="63"/>
      <c r="AG24" s="62"/>
      <c r="AH24" s="66"/>
      <c r="AI24" s="67"/>
      <c r="AJ24" s="68"/>
      <c r="AK24" s="69"/>
      <c r="AL24" s="69"/>
      <c r="AM24" s="69"/>
      <c r="AN24" s="62"/>
      <c r="AO24" s="63"/>
      <c r="AP24" s="62"/>
      <c r="AQ24" s="66"/>
      <c r="AR24" s="67"/>
      <c r="AS24" s="68"/>
      <c r="AT24" s="69"/>
      <c r="AU24" s="69"/>
      <c r="AV24" s="69"/>
      <c r="AW24" s="62"/>
      <c r="AX24" s="63"/>
      <c r="AY24" s="62"/>
      <c r="AZ24" s="66"/>
      <c r="BA24" s="67"/>
      <c r="BB24" s="68"/>
      <c r="BC24" s="69"/>
      <c r="BD24" s="69"/>
      <c r="BE24" s="69"/>
      <c r="BF24" s="62"/>
      <c r="BG24" s="63"/>
      <c r="BH24" s="62"/>
      <c r="BI24" s="66"/>
      <c r="BJ24" s="67"/>
      <c r="BK24" s="68"/>
      <c r="BL24" s="69"/>
      <c r="BM24" s="69"/>
      <c r="BN24" s="69"/>
      <c r="BO24" s="64"/>
      <c r="BP24" s="65"/>
      <c r="BQ24" s="62"/>
      <c r="BR24" s="66"/>
      <c r="BS24" s="67"/>
      <c r="BT24" s="68"/>
      <c r="BU24" s="69"/>
      <c r="BV24" s="69"/>
      <c r="BW24" s="69"/>
      <c r="BX24" s="64"/>
      <c r="BY24" s="65"/>
      <c r="BZ24" s="62"/>
      <c r="CA24" s="66"/>
      <c r="CB24" s="67"/>
      <c r="CC24" s="68"/>
      <c r="CD24" s="69"/>
      <c r="CE24" s="69"/>
      <c r="CF24" s="69"/>
      <c r="CG24" s="64"/>
      <c r="CH24" s="65"/>
      <c r="CI24" s="62"/>
      <c r="CJ24" s="66"/>
      <c r="CK24" s="67"/>
      <c r="CL24" s="68"/>
      <c r="CM24" s="69"/>
      <c r="CN24" s="69"/>
      <c r="CO24" s="69"/>
      <c r="CP24" s="70"/>
      <c r="CQ24" s="67"/>
      <c r="CR24" s="67"/>
      <c r="CS24" s="67"/>
      <c r="CT24" s="71"/>
    </row>
    <row r="25" spans="1:99">
      <c r="A25" s="30"/>
      <c r="B25" s="37"/>
      <c r="C25" s="37"/>
      <c r="D25" s="21"/>
      <c r="E25" s="21"/>
      <c r="F25" s="21"/>
      <c r="G25" s="22"/>
      <c r="H25" s="36"/>
      <c r="I25" s="36"/>
      <c r="J25" s="74"/>
      <c r="K25" s="183"/>
      <c r="L25" s="34"/>
      <c r="M25" s="34"/>
      <c r="N25" s="31"/>
      <c r="O25" s="23"/>
      <c r="P25" s="23"/>
      <c r="Q25" s="23"/>
      <c r="R25" s="32"/>
      <c r="S25" s="32"/>
      <c r="T25" s="23"/>
      <c r="U25" s="32"/>
      <c r="V25" s="25"/>
      <c r="W25" s="25"/>
      <c r="X25" s="25"/>
      <c r="Y25" s="188"/>
      <c r="Z25" s="188"/>
      <c r="AA25" s="188"/>
      <c r="AB25" s="188"/>
      <c r="AC25" s="33"/>
      <c r="AD25" s="60"/>
      <c r="AE25" s="62"/>
      <c r="AF25" s="63"/>
      <c r="AG25" s="62"/>
      <c r="AH25" s="66"/>
      <c r="AI25" s="67"/>
      <c r="AJ25" s="68"/>
      <c r="AK25" s="69"/>
      <c r="AL25" s="69"/>
      <c r="AM25" s="69"/>
      <c r="AN25" s="62"/>
      <c r="AO25" s="63"/>
      <c r="AP25" s="62"/>
      <c r="AQ25" s="66"/>
      <c r="AR25" s="67"/>
      <c r="AS25" s="68"/>
      <c r="AT25" s="69"/>
      <c r="AU25" s="69"/>
      <c r="AV25" s="69"/>
      <c r="AW25" s="62"/>
      <c r="AX25" s="63"/>
      <c r="AY25" s="62"/>
      <c r="AZ25" s="66"/>
      <c r="BA25" s="67"/>
      <c r="BB25" s="68"/>
      <c r="BC25" s="69"/>
      <c r="BD25" s="69"/>
      <c r="BE25" s="69"/>
      <c r="BF25" s="62"/>
      <c r="BG25" s="63"/>
      <c r="BH25" s="62"/>
      <c r="BI25" s="66"/>
      <c r="BJ25" s="67"/>
      <c r="BK25" s="68"/>
      <c r="BL25" s="69"/>
      <c r="BM25" s="69"/>
      <c r="BN25" s="69"/>
      <c r="BO25" s="64"/>
      <c r="BP25" s="65"/>
      <c r="BQ25" s="62"/>
      <c r="BR25" s="66"/>
      <c r="BS25" s="67"/>
      <c r="BT25" s="68"/>
      <c r="BU25" s="69"/>
      <c r="BV25" s="69"/>
      <c r="BW25" s="69"/>
      <c r="BX25" s="64"/>
      <c r="BY25" s="65"/>
      <c r="BZ25" s="62"/>
      <c r="CA25" s="66"/>
      <c r="CB25" s="67"/>
      <c r="CC25" s="68"/>
      <c r="CD25" s="69"/>
      <c r="CE25" s="69"/>
      <c r="CF25" s="69"/>
      <c r="CG25" s="64"/>
      <c r="CH25" s="65"/>
      <c r="CI25" s="62"/>
      <c r="CJ25" s="66"/>
      <c r="CK25" s="67"/>
      <c r="CL25" s="68"/>
      <c r="CM25" s="69"/>
      <c r="CN25" s="69"/>
      <c r="CO25" s="69"/>
      <c r="CP25" s="70"/>
      <c r="CQ25" s="67"/>
      <c r="CR25" s="67"/>
      <c r="CS25" s="67"/>
      <c r="CT25" s="71"/>
    </row>
    <row r="26" spans="1:99">
      <c r="A26" s="19">
        <f>AC26</f>
        <v>2.1397435897436</v>
      </c>
      <c r="B26" s="39"/>
      <c r="C26" s="39"/>
      <c r="D26" s="39"/>
      <c r="E26" s="39"/>
      <c r="F26" s="39"/>
      <c r="G26" s="39"/>
      <c r="H26" s="40" t="s">
        <v>205</v>
      </c>
      <c r="I26" s="40"/>
      <c r="J26" s="40"/>
      <c r="K26" s="184">
        <f>SUM(K6:K25)</f>
        <v>780000</v>
      </c>
      <c r="L26" s="41">
        <f>SUM(L6:L25)</f>
        <v>890</v>
      </c>
      <c r="M26" s="41">
        <f>SUM(M6:M25)</f>
        <v>394</v>
      </c>
      <c r="N26" s="41">
        <f>SUM(N6:N25)</f>
        <v>1282</v>
      </c>
      <c r="O26" s="41">
        <f>SUM(O6:O25)</f>
        <v>239</v>
      </c>
      <c r="P26" s="41">
        <f>SUM(P6:P25)</f>
        <v>4</v>
      </c>
      <c r="Q26" s="41">
        <f>SUM(Q6:Q25)</f>
        <v>243</v>
      </c>
      <c r="R26" s="42">
        <f>IFERROR(Q26/N26,"-")</f>
        <v>0.18954758190328</v>
      </c>
      <c r="S26" s="77">
        <f>SUM(S6:S25)</f>
        <v>19</v>
      </c>
      <c r="T26" s="77">
        <f>SUM(T6:T25)</f>
        <v>56</v>
      </c>
      <c r="U26" s="42">
        <f>IFERROR(S26/Q26,"-")</f>
        <v>0.078189300411523</v>
      </c>
      <c r="V26" s="43">
        <f>IFERROR(K26/Q26,"-")</f>
        <v>3209.8765432099</v>
      </c>
      <c r="W26" s="44">
        <f>SUM(W6:W25)</f>
        <v>39</v>
      </c>
      <c r="X26" s="42">
        <f>IFERROR(W26/Q26,"-")</f>
        <v>0.16049382716049</v>
      </c>
      <c r="Y26" s="184">
        <f>SUM(Y6:Y25)</f>
        <v>1669000</v>
      </c>
      <c r="Z26" s="184">
        <f>IFERROR(Y26/Q26,"-")</f>
        <v>6868.3127572016</v>
      </c>
      <c r="AA26" s="184">
        <f>IFERROR(Y26/W26,"-")</f>
        <v>42794.871794872</v>
      </c>
      <c r="AB26" s="184">
        <f>Y26-K26</f>
        <v>889000</v>
      </c>
      <c r="AC26" s="46">
        <f>Y26/K26</f>
        <v>2.1397435897436</v>
      </c>
      <c r="AD26" s="59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9"/>
    <mergeCell ref="K6:K9"/>
    <mergeCell ref="V6:V9"/>
    <mergeCell ref="AB6:AB9"/>
    <mergeCell ref="AC6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206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0.25405405405405</v>
      </c>
      <c r="B6" s="189" t="s">
        <v>207</v>
      </c>
      <c r="C6" s="189" t="s">
        <v>164</v>
      </c>
      <c r="D6" s="189" t="s">
        <v>208</v>
      </c>
      <c r="E6" s="189" t="s">
        <v>209</v>
      </c>
      <c r="F6" s="189"/>
      <c r="G6" s="189" t="s">
        <v>61</v>
      </c>
      <c r="H6" s="89" t="s">
        <v>210</v>
      </c>
      <c r="I6" s="89" t="s">
        <v>211</v>
      </c>
      <c r="J6" s="89" t="s">
        <v>174</v>
      </c>
      <c r="K6" s="181">
        <v>185000</v>
      </c>
      <c r="L6" s="80">
        <v>56</v>
      </c>
      <c r="M6" s="80">
        <v>0</v>
      </c>
      <c r="N6" s="80">
        <v>282</v>
      </c>
      <c r="O6" s="91">
        <v>19</v>
      </c>
      <c r="P6" s="92">
        <v>3</v>
      </c>
      <c r="Q6" s="93">
        <f>O6+P6</f>
        <v>22</v>
      </c>
      <c r="R6" s="81">
        <f>IFERROR(Q6/N6,"-")</f>
        <v>0.078014184397163</v>
      </c>
      <c r="S6" s="80">
        <v>1</v>
      </c>
      <c r="T6" s="80">
        <v>6</v>
      </c>
      <c r="U6" s="81">
        <f>IFERROR(T6/(Q6),"-")</f>
        <v>0.27272727272727</v>
      </c>
      <c r="V6" s="82">
        <f>IFERROR(K6/SUM(Q6:Q7),"-")</f>
        <v>1330.9352517986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-138000</v>
      </c>
      <c r="AC6" s="85">
        <f>SUM(Y6:Y7)/SUM(K6:K7)</f>
        <v>0.25405405405405</v>
      </c>
      <c r="AD6" s="78"/>
      <c r="AE6" s="94">
        <v>4</v>
      </c>
      <c r="AF6" s="95">
        <f>IF(Q6=0,"",IF(AE6=0,"",(AE6/Q6)))</f>
        <v>0.18181818181818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5</v>
      </c>
      <c r="AO6" s="101">
        <f>IF(Q6=0,"",IF(AN6=0,"",(AN6/Q6)))</f>
        <v>0.22727272727273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0.090909090909091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6</v>
      </c>
      <c r="BG6" s="113">
        <f>IF(Q6=0,"",IF(BF6=0,"",(BF6/Q6)))</f>
        <v>0.27272727272727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0.13636363636364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0.045454545454545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0.045454545454545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212</v>
      </c>
      <c r="C7" s="189" t="s">
        <v>164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515</v>
      </c>
      <c r="M7" s="80">
        <v>315</v>
      </c>
      <c r="N7" s="80">
        <v>221</v>
      </c>
      <c r="O7" s="91">
        <v>116</v>
      </c>
      <c r="P7" s="92">
        <v>1</v>
      </c>
      <c r="Q7" s="93">
        <f>O7+P7</f>
        <v>117</v>
      </c>
      <c r="R7" s="81">
        <f>IFERROR(Q7/N7,"-")</f>
        <v>0.52941176470588</v>
      </c>
      <c r="S7" s="80">
        <v>3</v>
      </c>
      <c r="T7" s="80">
        <v>19</v>
      </c>
      <c r="U7" s="81">
        <f>IFERROR(T7/(Q7),"-")</f>
        <v>0.16239316239316</v>
      </c>
      <c r="V7" s="82"/>
      <c r="W7" s="83">
        <v>5</v>
      </c>
      <c r="X7" s="81">
        <f>IF(Q7=0,"-",W7/Q7)</f>
        <v>0.042735042735043</v>
      </c>
      <c r="Y7" s="186">
        <v>47000</v>
      </c>
      <c r="Z7" s="187">
        <f>IFERROR(Y7/Q7,"-")</f>
        <v>401.7094017094</v>
      </c>
      <c r="AA7" s="187">
        <f>IFERROR(Y7/W7,"-")</f>
        <v>9400</v>
      </c>
      <c r="AB7" s="181"/>
      <c r="AC7" s="85"/>
      <c r="AD7" s="78"/>
      <c r="AE7" s="94">
        <v>10</v>
      </c>
      <c r="AF7" s="95">
        <f>IF(Q7=0,"",IF(AE7=0,"",(AE7/Q7)))</f>
        <v>0.085470085470085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23</v>
      </c>
      <c r="AO7" s="101">
        <f>IF(Q7=0,"",IF(AN7=0,"",(AN7/Q7)))</f>
        <v>0.1965811965812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16</v>
      </c>
      <c r="AX7" s="107">
        <f>IF(Q7=0,"",IF(AW7=0,"",(AW7/Q7)))</f>
        <v>0.13675213675214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27</v>
      </c>
      <c r="BG7" s="113">
        <f>IF(Q7=0,"",IF(BF7=0,"",(BF7/Q7)))</f>
        <v>0.23076923076923</v>
      </c>
      <c r="BH7" s="112">
        <v>1</v>
      </c>
      <c r="BI7" s="114">
        <f>IFERROR(BH7/BF7,"-")</f>
        <v>0.037037037037037</v>
      </c>
      <c r="BJ7" s="115">
        <v>3000</v>
      </c>
      <c r="BK7" s="116">
        <f>IFERROR(BJ7/BF7,"-")</f>
        <v>111.11111111111</v>
      </c>
      <c r="BL7" s="117">
        <v>1</v>
      </c>
      <c r="BM7" s="117"/>
      <c r="BN7" s="117"/>
      <c r="BO7" s="119">
        <v>26</v>
      </c>
      <c r="BP7" s="120">
        <f>IF(Q7=0,"",IF(BO7=0,"",(BO7/Q7)))</f>
        <v>0.22222222222222</v>
      </c>
      <c r="BQ7" s="121">
        <v>4</v>
      </c>
      <c r="BR7" s="122">
        <f>IFERROR(BQ7/BO7,"-")</f>
        <v>0.15384615384615</v>
      </c>
      <c r="BS7" s="123">
        <v>13000</v>
      </c>
      <c r="BT7" s="124">
        <f>IFERROR(BS7/BO7,"-")</f>
        <v>500</v>
      </c>
      <c r="BU7" s="125">
        <v>4</v>
      </c>
      <c r="BV7" s="125"/>
      <c r="BW7" s="125"/>
      <c r="BX7" s="126">
        <v>11</v>
      </c>
      <c r="BY7" s="127">
        <f>IF(Q7=0,"",IF(BX7=0,"",(BX7/Q7)))</f>
        <v>0.094017094017094</v>
      </c>
      <c r="BZ7" s="128">
        <v>1</v>
      </c>
      <c r="CA7" s="129">
        <f>IFERROR(BZ7/BX7,"-")</f>
        <v>0.090909090909091</v>
      </c>
      <c r="CB7" s="130">
        <v>31000</v>
      </c>
      <c r="CC7" s="131">
        <f>IFERROR(CB7/BX7,"-")</f>
        <v>2818.1818181818</v>
      </c>
      <c r="CD7" s="132"/>
      <c r="CE7" s="132"/>
      <c r="CF7" s="132">
        <v>1</v>
      </c>
      <c r="CG7" s="133">
        <v>4</v>
      </c>
      <c r="CH7" s="134">
        <f>IF(Q7=0,"",IF(CG7=0,"",(CG7/Q7)))</f>
        <v>0.034188034188034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5</v>
      </c>
      <c r="CQ7" s="141">
        <v>47000</v>
      </c>
      <c r="CR7" s="141">
        <v>31000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0.25405405405405</v>
      </c>
      <c r="B10" s="39"/>
      <c r="C10" s="39"/>
      <c r="D10" s="39"/>
      <c r="E10" s="39"/>
      <c r="F10" s="39"/>
      <c r="G10" s="39"/>
      <c r="H10" s="40" t="s">
        <v>213</v>
      </c>
      <c r="I10" s="40"/>
      <c r="J10" s="40"/>
      <c r="K10" s="184">
        <f>SUM(K6:K9)</f>
        <v>185000</v>
      </c>
      <c r="L10" s="41">
        <f>SUM(L6:L9)</f>
        <v>571</v>
      </c>
      <c r="M10" s="41">
        <f>SUM(M6:M9)</f>
        <v>315</v>
      </c>
      <c r="N10" s="41">
        <f>SUM(N6:N9)</f>
        <v>503</v>
      </c>
      <c r="O10" s="41">
        <f>SUM(O6:O9)</f>
        <v>135</v>
      </c>
      <c r="P10" s="41">
        <f>SUM(P6:P9)</f>
        <v>4</v>
      </c>
      <c r="Q10" s="41">
        <f>SUM(Q6:Q9)</f>
        <v>139</v>
      </c>
      <c r="R10" s="42">
        <f>IFERROR(Q10/N10,"-")</f>
        <v>0.27634194831014</v>
      </c>
      <c r="S10" s="77">
        <f>SUM(S6:S9)</f>
        <v>4</v>
      </c>
      <c r="T10" s="77">
        <f>SUM(T6:T9)</f>
        <v>25</v>
      </c>
      <c r="U10" s="42">
        <f>IFERROR(S10/Q10,"-")</f>
        <v>0.028776978417266</v>
      </c>
      <c r="V10" s="43">
        <f>IFERROR(K10/Q10,"-")</f>
        <v>1330.9352517986</v>
      </c>
      <c r="W10" s="44">
        <f>SUM(W6:W9)</f>
        <v>5</v>
      </c>
      <c r="X10" s="42">
        <f>IFERROR(W10/Q10,"-")</f>
        <v>0.035971223021583</v>
      </c>
      <c r="Y10" s="184">
        <f>SUM(Y6:Y9)</f>
        <v>47000</v>
      </c>
      <c r="Z10" s="184">
        <f>IFERROR(Y10/Q10,"-")</f>
        <v>338.12949640288</v>
      </c>
      <c r="AA10" s="184">
        <f>IFERROR(Y10/W10,"-")</f>
        <v>9400</v>
      </c>
      <c r="AB10" s="184">
        <f>Y10-K10</f>
        <v>-138000</v>
      </c>
      <c r="AC10" s="46">
        <f>Y10/K10</f>
        <v>0.25405405405405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9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214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215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216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217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>
        <f>Z6</f>
        <v>0.20348837209302</v>
      </c>
      <c r="B6" s="189" t="s">
        <v>218</v>
      </c>
      <c r="C6" s="189" t="s">
        <v>219</v>
      </c>
      <c r="D6" s="189"/>
      <c r="E6" s="189"/>
      <c r="F6" s="89" t="s">
        <v>220</v>
      </c>
      <c r="G6" s="89" t="s">
        <v>221</v>
      </c>
      <c r="H6" s="181">
        <v>258000</v>
      </c>
      <c r="I6" s="84">
        <v>3000</v>
      </c>
      <c r="J6" s="80">
        <v>137</v>
      </c>
      <c r="K6" s="80">
        <v>0</v>
      </c>
      <c r="L6" s="80">
        <v>408</v>
      </c>
      <c r="M6" s="93">
        <v>86</v>
      </c>
      <c r="N6" s="144">
        <v>62</v>
      </c>
      <c r="O6" s="81">
        <f>IFERROR(M6/L6,"-")</f>
        <v>0.21078431372549</v>
      </c>
      <c r="P6" s="80">
        <v>0</v>
      </c>
      <c r="Q6" s="80">
        <v>39</v>
      </c>
      <c r="R6" s="81">
        <f>IFERROR(P6/M6,"-")</f>
        <v>0</v>
      </c>
      <c r="S6" s="82">
        <f>IFERROR(H6/SUM(M6:M6),"-")</f>
        <v>3000</v>
      </c>
      <c r="T6" s="83">
        <v>3</v>
      </c>
      <c r="U6" s="81">
        <f>IF(M6=0,"-",T6/M6)</f>
        <v>0.034883720930233</v>
      </c>
      <c r="V6" s="186">
        <v>52500</v>
      </c>
      <c r="W6" s="187">
        <f>IFERROR(V6/M6,"-")</f>
        <v>610.46511627907</v>
      </c>
      <c r="X6" s="187">
        <f>IFERROR(V6/T6,"-")</f>
        <v>17500</v>
      </c>
      <c r="Y6" s="181">
        <f>SUM(V6:V6)-SUM(H6:H6)</f>
        <v>-205500</v>
      </c>
      <c r="Z6" s="85">
        <f>SUM(V6:V6)/SUM(H6:H6)</f>
        <v>0.20348837209302</v>
      </c>
      <c r="AA6" s="78"/>
      <c r="AB6" s="94">
        <v>24</v>
      </c>
      <c r="AC6" s="95">
        <f>IF(M6=0,"",IF(AB6=0,"",(AB6/M6)))</f>
        <v>0.27906976744186</v>
      </c>
      <c r="AD6" s="94"/>
      <c r="AE6" s="96">
        <f>IFERROR(AD6/AB6,"-")</f>
        <v>0</v>
      </c>
      <c r="AF6" s="97"/>
      <c r="AG6" s="98">
        <f>IFERROR(AF6/AB6,"-")</f>
        <v>0</v>
      </c>
      <c r="AH6" s="99"/>
      <c r="AI6" s="99"/>
      <c r="AJ6" s="99"/>
      <c r="AK6" s="100">
        <v>9</v>
      </c>
      <c r="AL6" s="101">
        <f>IF(M6=0,"",IF(AK6=0,"",(AK6/M6)))</f>
        <v>0.1046511627907</v>
      </c>
      <c r="AM6" s="100"/>
      <c r="AN6" s="102">
        <f>IFERROR(AM6/AK6,"-")</f>
        <v>0</v>
      </c>
      <c r="AO6" s="103"/>
      <c r="AP6" s="104">
        <f>IFERROR(AO6/AK6,"-")</f>
        <v>0</v>
      </c>
      <c r="AQ6" s="105"/>
      <c r="AR6" s="105"/>
      <c r="AS6" s="105"/>
      <c r="AT6" s="106">
        <v>12</v>
      </c>
      <c r="AU6" s="107" t="str">
        <f>IF(M6=0,"",IF(AW6=0,"",(AW6/M6)))</f>
        <v>0</v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>
        <v>16</v>
      </c>
      <c r="BD6" s="113">
        <f>IF(M6=0,"",IF(BC6=0,"",(BC6/M6)))</f>
        <v>0.18604651162791</v>
      </c>
      <c r="BE6" s="112"/>
      <c r="BF6" s="114">
        <f>IFERROR(BE6/BC6,"-")</f>
        <v>0</v>
      </c>
      <c r="BG6" s="115"/>
      <c r="BH6" s="116">
        <f>IFERROR(BG6/BC6,"-")</f>
        <v>0</v>
      </c>
      <c r="BI6" s="117"/>
      <c r="BJ6" s="117"/>
      <c r="BK6" s="117">
        <v>19</v>
      </c>
      <c r="BL6" s="119"/>
      <c r="BM6" s="120">
        <f>IF(M6=0,"",IF(BK6=0,"",(BK6/M6)))</f>
        <v>0.22093023255814</v>
      </c>
      <c r="BN6" s="121">
        <v>2</v>
      </c>
      <c r="BO6" s="122">
        <f>IFERROR(BN6/BK6,"-")</f>
        <v>0.10526315789474</v>
      </c>
      <c r="BP6" s="123">
        <v>51000</v>
      </c>
      <c r="BQ6" s="124">
        <f>IFERROR(BP6/BK6,"-")</f>
        <v>2684.2105263158</v>
      </c>
      <c r="BR6" s="125"/>
      <c r="BS6" s="125"/>
      <c r="BT6" s="125">
        <v>2</v>
      </c>
      <c r="BU6" s="126">
        <v>6</v>
      </c>
      <c r="BV6" s="127">
        <f>IF(M6=0,"",IF(BU6=0,"",(BU6/M6)))</f>
        <v>0.069767441860465</v>
      </c>
      <c r="BW6" s="128">
        <v>1</v>
      </c>
      <c r="BX6" s="129">
        <f>IFERROR(BW6/BU6,"-")</f>
        <v>0.16666666666667</v>
      </c>
      <c r="BY6" s="130">
        <v>1500</v>
      </c>
      <c r="BZ6" s="131">
        <f>IFERROR(BY6/BU6,"-")</f>
        <v>250</v>
      </c>
      <c r="CA6" s="132">
        <v>1</v>
      </c>
      <c r="CB6" s="132"/>
      <c r="CC6" s="132"/>
      <c r="CD6" s="133"/>
      <c r="CE6" s="134">
        <f>IF(M6=0,"",IF(CD6=0,"",(CD6/M6)))</f>
        <v>0</v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3</v>
      </c>
      <c r="CN6" s="141">
        <v>52500</v>
      </c>
      <c r="CO6" s="141">
        <v>38000</v>
      </c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30"/>
      <c r="B7" s="86"/>
      <c r="C7" s="86"/>
      <c r="D7" s="87"/>
      <c r="E7" s="88"/>
      <c r="F7" s="89"/>
      <c r="G7" s="89"/>
      <c r="H7" s="182"/>
      <c r="I7" s="90"/>
      <c r="J7" s="34"/>
      <c r="K7" s="34"/>
      <c r="L7" s="31"/>
      <c r="M7" s="31"/>
      <c r="N7" s="31"/>
      <c r="O7" s="33"/>
      <c r="P7" s="33"/>
      <c r="Q7" s="31"/>
      <c r="R7" s="33"/>
      <c r="S7" s="25"/>
      <c r="T7" s="25"/>
      <c r="U7" s="25"/>
      <c r="V7" s="188"/>
      <c r="W7" s="188"/>
      <c r="X7" s="188"/>
      <c r="Y7" s="188"/>
      <c r="Z7" s="33"/>
      <c r="AA7" s="58"/>
      <c r="AB7" s="62"/>
      <c r="AC7" s="63"/>
      <c r="AD7" s="62"/>
      <c r="AE7" s="66"/>
      <c r="AF7" s="67"/>
      <c r="AG7" s="68"/>
      <c r="AH7" s="69"/>
      <c r="AI7" s="69"/>
      <c r="AJ7" s="69"/>
      <c r="AK7" s="62"/>
      <c r="AL7" s="63"/>
      <c r="AM7" s="62"/>
      <c r="AN7" s="66"/>
      <c r="AO7" s="67"/>
      <c r="AP7" s="68"/>
      <c r="AQ7" s="69"/>
      <c r="AR7" s="69"/>
      <c r="AS7" s="69"/>
      <c r="AT7" s="62"/>
      <c r="AU7" s="63"/>
      <c r="AV7" s="62"/>
      <c r="AW7" s="66"/>
      <c r="AX7" s="67"/>
      <c r="AY7" s="68"/>
      <c r="AZ7" s="69"/>
      <c r="BA7" s="69"/>
      <c r="BB7" s="69"/>
      <c r="BC7" s="62"/>
      <c r="BD7" s="63"/>
      <c r="BE7" s="62"/>
      <c r="BF7" s="66"/>
      <c r="BG7" s="67"/>
      <c r="BH7" s="68"/>
      <c r="BI7" s="69"/>
      <c r="BJ7" s="69"/>
      <c r="BK7" s="69"/>
      <c r="BL7" s="64"/>
      <c r="BM7" s="65"/>
      <c r="BN7" s="62"/>
      <c r="BO7" s="66"/>
      <c r="BP7" s="67"/>
      <c r="BQ7" s="68"/>
      <c r="BR7" s="69"/>
      <c r="BS7" s="69"/>
      <c r="BT7" s="69"/>
      <c r="BU7" s="64"/>
      <c r="BV7" s="65"/>
      <c r="BW7" s="62"/>
      <c r="BX7" s="66"/>
      <c r="BY7" s="67"/>
      <c r="BZ7" s="68"/>
      <c r="CA7" s="69"/>
      <c r="CB7" s="69"/>
      <c r="CC7" s="69"/>
      <c r="CD7" s="64"/>
      <c r="CE7" s="65"/>
      <c r="CF7" s="62"/>
      <c r="CG7" s="66"/>
      <c r="CH7" s="67"/>
      <c r="CI7" s="68"/>
      <c r="CJ7" s="69"/>
      <c r="CK7" s="69"/>
      <c r="CL7" s="69"/>
      <c r="CM7" s="70"/>
      <c r="CN7" s="67"/>
      <c r="CO7" s="67"/>
      <c r="CP7" s="67"/>
      <c r="CQ7" s="71"/>
    </row>
    <row r="8" spans="1:97">
      <c r="A8" s="30"/>
      <c r="B8" s="37"/>
      <c r="C8" s="37"/>
      <c r="D8" s="31"/>
      <c r="E8" s="31"/>
      <c r="F8" s="36"/>
      <c r="G8" s="74"/>
      <c r="H8" s="183"/>
      <c r="I8" s="34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60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19" t="str">
        <f>Z9</f>
        <v>0</v>
      </c>
      <c r="B9" s="41"/>
      <c r="C9" s="41"/>
      <c r="D9" s="41"/>
      <c r="E9" s="41"/>
      <c r="F9" s="40" t="s">
        <v>222</v>
      </c>
      <c r="G9" s="40"/>
      <c r="H9" s="184"/>
      <c r="I9" s="45"/>
      <c r="J9" s="41">
        <f>SUM(J6:J8)</f>
        <v>137</v>
      </c>
      <c r="K9" s="41">
        <f>SUM(K6:K8)</f>
        <v>0</v>
      </c>
      <c r="L9" s="41">
        <f>SUM(L6:L8)</f>
        <v>408</v>
      </c>
      <c r="M9" s="41">
        <f>SUM(M6:M8)</f>
        <v>86</v>
      </c>
      <c r="N9" s="41">
        <f>SUM(N6:N8)</f>
        <v>62</v>
      </c>
      <c r="O9" s="42">
        <f>IFERROR(M9/L9,"-")</f>
        <v>0.21078431372549</v>
      </c>
      <c r="P9" s="77">
        <f>SUM(P6:P8)</f>
        <v>0</v>
      </c>
      <c r="Q9" s="77">
        <f>SUM(Q6:Q8)</f>
        <v>39</v>
      </c>
      <c r="R9" s="42">
        <f>IFERROR(P9/M9,"-")</f>
        <v>0</v>
      </c>
      <c r="S9" s="43">
        <f>IFERROR(H9/M9,"-")</f>
        <v>0</v>
      </c>
      <c r="T9" s="44">
        <f>SUM(T6:T8)</f>
        <v>3</v>
      </c>
      <c r="U9" s="42">
        <f>IFERROR(T9/M9,"-")</f>
        <v>0.034883720930233</v>
      </c>
      <c r="V9" s="184">
        <f>SUM(V6:V8)</f>
        <v>52500</v>
      </c>
      <c r="W9" s="184">
        <f>IFERROR(V9/M9,"-")</f>
        <v>610.46511627907</v>
      </c>
      <c r="X9" s="184">
        <f>IFERROR(V9/T9,"-")</f>
        <v>17500</v>
      </c>
      <c r="Y9" s="184">
        <f>V9-H9</f>
        <v>52500</v>
      </c>
      <c r="Z9" s="46" t="str">
        <f>V9/H9</f>
        <v>0</v>
      </c>
      <c r="AA9" s="59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223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215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224</v>
      </c>
      <c r="C6" s="189" t="s">
        <v>225</v>
      </c>
      <c r="D6" s="189" t="s">
        <v>226</v>
      </c>
      <c r="E6" s="189" t="s">
        <v>61</v>
      </c>
      <c r="F6" s="89" t="s">
        <v>227</v>
      </c>
      <c r="G6" s="89" t="s">
        <v>228</v>
      </c>
      <c r="H6" s="181">
        <v>0</v>
      </c>
      <c r="I6" s="80">
        <v>100</v>
      </c>
      <c r="J6" s="80">
        <v>0</v>
      </c>
      <c r="K6" s="80">
        <v>14693</v>
      </c>
      <c r="L6" s="93">
        <v>46</v>
      </c>
      <c r="M6" s="81">
        <f>IFERROR(L6/K6,"-")</f>
        <v>0.0031307425304567</v>
      </c>
      <c r="N6" s="80">
        <v>0</v>
      </c>
      <c r="O6" s="80">
        <v>16</v>
      </c>
      <c r="P6" s="81">
        <f>IFERROR(N6/(L6),"-")</f>
        <v>0</v>
      </c>
      <c r="Q6" s="82">
        <f>IFERROR(H6/SUM(L6:L6),"-")</f>
        <v>0</v>
      </c>
      <c r="R6" s="83">
        <v>3</v>
      </c>
      <c r="S6" s="81">
        <f>IF(L6=0,"-",R6/L6)</f>
        <v>0.065217391304348</v>
      </c>
      <c r="T6" s="186">
        <v>15000</v>
      </c>
      <c r="U6" s="187">
        <f>IFERROR(T6/L6,"-")</f>
        <v>326.08695652174</v>
      </c>
      <c r="V6" s="187">
        <f>IFERROR(T6/R6,"-")</f>
        <v>5000</v>
      </c>
      <c r="W6" s="181">
        <f>SUM(T6:T6)-SUM(H6:H6)</f>
        <v>15000</v>
      </c>
      <c r="X6" s="85" t="str">
        <f>SUM(T6:T6)/SUM(H6:H6)</f>
        <v>0</v>
      </c>
      <c r="Y6" s="78"/>
      <c r="Z6" s="94">
        <v>3</v>
      </c>
      <c r="AA6" s="95">
        <f>IF(L6=0,"",IF(Z6=0,"",(Z6/L6)))</f>
        <v>0.065217391304348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10</v>
      </c>
      <c r="AJ6" s="101">
        <f>IF(L6=0,"",IF(AI6=0,"",(AI6/L6)))</f>
        <v>0.21739130434783</v>
      </c>
      <c r="AK6" s="100">
        <v>1</v>
      </c>
      <c r="AL6" s="102">
        <f>IFERROR(AK6/AI6,"-")</f>
        <v>0.1</v>
      </c>
      <c r="AM6" s="103">
        <v>6000</v>
      </c>
      <c r="AN6" s="104">
        <f>IFERROR(AM6/AI6,"-")</f>
        <v>600</v>
      </c>
      <c r="AO6" s="105"/>
      <c r="AP6" s="105">
        <v>1</v>
      </c>
      <c r="AQ6" s="105"/>
      <c r="AR6" s="106">
        <v>9</v>
      </c>
      <c r="AS6" s="107">
        <f>IF(L6=0,"",IF(AR6=0,"",(AR6/L6)))</f>
        <v>0.19565217391304</v>
      </c>
      <c r="AT6" s="106">
        <v>1</v>
      </c>
      <c r="AU6" s="108">
        <f>IFERROR(AT6/AR6,"-")</f>
        <v>0.11111111111111</v>
      </c>
      <c r="AV6" s="109">
        <v>3000</v>
      </c>
      <c r="AW6" s="110">
        <f>IFERROR(AV6/AR6,"-")</f>
        <v>333.33333333333</v>
      </c>
      <c r="AX6" s="111">
        <v>1</v>
      </c>
      <c r="AY6" s="111"/>
      <c r="AZ6" s="111"/>
      <c r="BA6" s="112">
        <v>12</v>
      </c>
      <c r="BB6" s="113">
        <f>IF(L6=0,"",IF(BA6=0,"",(BA6/L6)))</f>
        <v>0.26086956521739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>
        <v>9</v>
      </c>
      <c r="BK6" s="120">
        <f>IF(L6=0,"",IF(BJ6=0,"",(BJ6/L6)))</f>
        <v>0.19565217391304</v>
      </c>
      <c r="BL6" s="121">
        <v>1</v>
      </c>
      <c r="BM6" s="122">
        <f>IFERROR(BL6/BJ6,"-")</f>
        <v>0.11111111111111</v>
      </c>
      <c r="BN6" s="123">
        <v>6000</v>
      </c>
      <c r="BO6" s="124">
        <f>IFERROR(BN6/BJ6,"-")</f>
        <v>666.66666666667</v>
      </c>
      <c r="BP6" s="125"/>
      <c r="BQ6" s="125">
        <v>1</v>
      </c>
      <c r="BR6" s="125"/>
      <c r="BS6" s="126">
        <v>3</v>
      </c>
      <c r="BT6" s="127">
        <f>IF(L6=0,"",IF(BS6=0,"",(BS6/L6)))</f>
        <v>0.065217391304348</v>
      </c>
      <c r="BU6" s="128"/>
      <c r="BV6" s="129">
        <f>IFERROR(BU6/BS6,"-")</f>
        <v>0</v>
      </c>
      <c r="BW6" s="130"/>
      <c r="BX6" s="131">
        <f>IFERROR(BW6/BS6,"-")</f>
        <v>0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3</v>
      </c>
      <c r="CL6" s="141">
        <v>15000</v>
      </c>
      <c r="CM6" s="141">
        <v>6000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30"/>
      <c r="B7" s="86"/>
      <c r="C7" s="86"/>
      <c r="D7" s="87"/>
      <c r="E7" s="88"/>
      <c r="F7" s="89"/>
      <c r="G7" s="89"/>
      <c r="H7" s="182"/>
      <c r="I7" s="34"/>
      <c r="J7" s="34"/>
      <c r="K7" s="31"/>
      <c r="L7" s="31"/>
      <c r="M7" s="33"/>
      <c r="N7" s="33"/>
      <c r="O7" s="31"/>
      <c r="P7" s="33"/>
      <c r="Q7" s="25"/>
      <c r="R7" s="25"/>
      <c r="S7" s="25"/>
      <c r="T7" s="188"/>
      <c r="U7" s="188"/>
      <c r="V7" s="188"/>
      <c r="W7" s="188"/>
      <c r="X7" s="33"/>
      <c r="Y7" s="58"/>
      <c r="Z7" s="62"/>
      <c r="AA7" s="63"/>
      <c r="AB7" s="62"/>
      <c r="AC7" s="66"/>
      <c r="AD7" s="67"/>
      <c r="AE7" s="68"/>
      <c r="AF7" s="69"/>
      <c r="AG7" s="69"/>
      <c r="AH7" s="69"/>
      <c r="AI7" s="62"/>
      <c r="AJ7" s="63"/>
      <c r="AK7" s="62"/>
      <c r="AL7" s="66"/>
      <c r="AM7" s="67"/>
      <c r="AN7" s="68"/>
      <c r="AO7" s="69"/>
      <c r="AP7" s="69"/>
      <c r="AQ7" s="69"/>
      <c r="AR7" s="62"/>
      <c r="AS7" s="63"/>
      <c r="AT7" s="62"/>
      <c r="AU7" s="66"/>
      <c r="AV7" s="67"/>
      <c r="AW7" s="68"/>
      <c r="AX7" s="69"/>
      <c r="AY7" s="69"/>
      <c r="AZ7" s="69"/>
      <c r="BA7" s="62"/>
      <c r="BB7" s="63"/>
      <c r="BC7" s="62"/>
      <c r="BD7" s="66"/>
      <c r="BE7" s="67"/>
      <c r="BF7" s="68"/>
      <c r="BG7" s="69"/>
      <c r="BH7" s="69"/>
      <c r="BI7" s="69"/>
      <c r="BJ7" s="64"/>
      <c r="BK7" s="65"/>
      <c r="BL7" s="62"/>
      <c r="BM7" s="66"/>
      <c r="BN7" s="67"/>
      <c r="BO7" s="68"/>
      <c r="BP7" s="69"/>
      <c r="BQ7" s="69"/>
      <c r="BR7" s="69"/>
      <c r="BS7" s="64"/>
      <c r="BT7" s="65"/>
      <c r="BU7" s="62"/>
      <c r="BV7" s="66"/>
      <c r="BW7" s="67"/>
      <c r="BX7" s="68"/>
      <c r="BY7" s="69"/>
      <c r="BZ7" s="69"/>
      <c r="CA7" s="69"/>
      <c r="CB7" s="64"/>
      <c r="CC7" s="65"/>
      <c r="CD7" s="62"/>
      <c r="CE7" s="66"/>
      <c r="CF7" s="67"/>
      <c r="CG7" s="68"/>
      <c r="CH7" s="69"/>
      <c r="CI7" s="69"/>
      <c r="CJ7" s="69"/>
      <c r="CK7" s="70"/>
      <c r="CL7" s="67"/>
      <c r="CM7" s="67"/>
      <c r="CN7" s="67"/>
      <c r="CO7" s="71"/>
    </row>
    <row r="8" spans="1:95">
      <c r="A8" s="30"/>
      <c r="B8" s="37"/>
      <c r="C8" s="37"/>
      <c r="D8" s="31"/>
      <c r="E8" s="31"/>
      <c r="F8" s="36"/>
      <c r="G8" s="74"/>
      <c r="H8" s="183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60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19">
        <f>Z9</f>
        <v/>
      </c>
      <c r="B9" s="41"/>
      <c r="C9" s="41"/>
      <c r="D9" s="41"/>
      <c r="E9" s="41"/>
      <c r="F9" s="40" t="s">
        <v>229</v>
      </c>
      <c r="G9" s="40"/>
      <c r="H9" s="184"/>
      <c r="I9" s="41">
        <f>SUM(I6:I8)</f>
        <v>100</v>
      </c>
      <c r="J9" s="41">
        <f>SUM(J6:J8)</f>
        <v>0</v>
      </c>
      <c r="K9" s="41">
        <f>SUM(K6:K8)</f>
        <v>14693</v>
      </c>
      <c r="L9" s="41">
        <f>SUM(L6:L8)</f>
        <v>46</v>
      </c>
      <c r="M9" s="42">
        <f>IFERROR(L9/K9,"-")</f>
        <v>0.0031307425304567</v>
      </c>
      <c r="N9" s="77">
        <f>SUM(N6:N8)</f>
        <v>0</v>
      </c>
      <c r="O9" s="77">
        <f>SUM(O6:O8)</f>
        <v>16</v>
      </c>
      <c r="P9" s="42">
        <f>IFERROR(N9/L9,"-")</f>
        <v>0</v>
      </c>
      <c r="Q9" s="43">
        <f>IFERROR(H9/L9,"-")</f>
        <v>0</v>
      </c>
      <c r="R9" s="44">
        <f>SUM(R6:R8)</f>
        <v>3</v>
      </c>
      <c r="S9" s="42">
        <f>IFERROR(R9/L9,"-")</f>
        <v>0.065217391304348</v>
      </c>
      <c r="T9" s="184">
        <f>SUM(T6:T8)</f>
        <v>15000</v>
      </c>
      <c r="U9" s="184">
        <f>IFERROR(T9/L9,"-")</f>
        <v>326.08695652174</v>
      </c>
      <c r="V9" s="184">
        <f>IFERROR(T9/R9,"-")</f>
        <v>5000</v>
      </c>
      <c r="W9" s="184">
        <f>T9-H9</f>
        <v>15000</v>
      </c>
      <c r="X9" s="46" t="str">
        <f>T9/H9</f>
        <v>0</v>
      </c>
      <c r="Y9" s="59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