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<sst xmlns="http://schemas.openxmlformats.org/spreadsheetml/2006/main" uniqueCount="237">
  <si>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</si>
  <si>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</si>
  <si>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</si>
  <si>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</si>
  <si>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</si>
  <si>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</si>
  <si>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</si>
  <si>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</si>
  <si>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</si>
  <si>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</si>
  <si>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</si>
  <si>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</si>
  <si>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</si>
  <si>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</si>
  <si>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</si>
  <si>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</si>
  <si>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</si>
  <si>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</si>
  <si>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</si>
  <si>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</si>
  <si>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</si>
  <si>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</si>
  <si>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</si>
  <si>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</si>
  <si>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</si>
  <si>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</si>
  <si>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</si>
  <si>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</si>
  <si>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</si>
  <si>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</si>
  <si>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</si>
  <si>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</si>
  <si>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</si>
  <si>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</si>
  <si>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</si>
  <si>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</si>
  <si>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</si>
  <si>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</si>
  <si>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</si>
  <si>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</si>
  <si>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</si>
  <si>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</si>
  <si>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</si>
  <si>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</si>
  <si>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</si>
  <si>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</si>
  <si>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</si>
  <si>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</si>
  <si>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</si>
  <si>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</si>
  <si>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</si>
  <si>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</si>
  <si>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</si>
  <si>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</si>
  <si>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</si>
  <si>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</si>
  <si>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</si>
  <si>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ic1365</t>
  </si>
  <si>
    <t>インターカラー</t>
  </si>
  <si>
    <t>みすず学苑版</t>
  </si>
  <si>
    <t>熟女が怒涛の個人レッスン</t>
  </si>
  <si>
    <t>lp01</t>
  </si>
  <si>
    <t>スポニチ関東</t>
  </si>
  <si>
    <t>4C終面全5段</t>
  </si>
  <si>
    <t>11月02日(土)</t>
  </si>
  <si>
    <t>ic1366</t>
  </si>
  <si>
    <t>スポニチ関西</t>
  </si>
  <si>
    <t>ic1367</t>
  </si>
  <si>
    <t>スポニチ西部</t>
  </si>
  <si>
    <t>ic1368</t>
  </si>
  <si>
    <t>スポニチ北海道</t>
  </si>
  <si>
    <t>ic1369</t>
  </si>
  <si>
    <t>(空電共通)</t>
  </si>
  <si>
    <t>空電</t>
  </si>
  <si>
    <t>空電 (共通)</t>
  </si>
  <si>
    <t>ic1370</t>
  </si>
  <si>
    <t>サンスポ関西</t>
  </si>
  <si>
    <t>ic1371</t>
  </si>
  <si>
    <t>ic1372</t>
  </si>
  <si>
    <t>右女３スマホ</t>
  </si>
  <si>
    <t>学生いません！ギャルもいません！熟女！熟女！熟女！熟女！</t>
  </si>
  <si>
    <t>サンスポ関東</t>
  </si>
  <si>
    <t>全5段</t>
  </si>
  <si>
    <t>11月10日(日)</t>
  </si>
  <si>
    <t>ic1373</t>
  </si>
  <si>
    <t>ic1374</t>
  </si>
  <si>
    <t>黒：記事版</t>
  </si>
  <si>
    <t>(新txt)もう50代の熟女だけど</t>
  </si>
  <si>
    <t>11月25日(月)</t>
  </si>
  <si>
    <t>ic1375</t>
  </si>
  <si>
    <t>ic1376</t>
  </si>
  <si>
    <t>11月04日(月)</t>
  </si>
  <si>
    <t>ic1377</t>
  </si>
  <si>
    <t>ic1378</t>
  </si>
  <si>
    <t>11月09日(土)</t>
  </si>
  <si>
    <t>ic1379</t>
  </si>
  <si>
    <t>ic1380</t>
  </si>
  <si>
    <t>11月17日(日)</t>
  </si>
  <si>
    <t>ic1381</t>
  </si>
  <si>
    <t>ic1382</t>
  </si>
  <si>
    <t>デイリースポーツ関西</t>
  </si>
  <si>
    <t>全5段・半5段段つかみ10段保証</t>
  </si>
  <si>
    <t>10段保証</t>
  </si>
  <si>
    <t>ic1383</t>
  </si>
  <si>
    <t>ic1384</t>
  </si>
  <si>
    <t>ic1385</t>
  </si>
  <si>
    <t>雑誌版 SPA</t>
  </si>
  <si>
    <t>中高年の出会いの場である○○に危機</t>
  </si>
  <si>
    <t>ic1386</t>
  </si>
  <si>
    <t>デリヘル版</t>
  </si>
  <si>
    <t>やってみてダメなら、すぐ退会OK</t>
  </si>
  <si>
    <t>ic1387</t>
  </si>
  <si>
    <t>ic1388</t>
  </si>
  <si>
    <t>①もう５０代の熟女だけど・・・</t>
  </si>
  <si>
    <t>半2段つかみ20段保証</t>
  </si>
  <si>
    <t>20段保証</t>
  </si>
  <si>
    <t>ic1389</t>
  </si>
  <si>
    <t>②学生いません！ギャルもいません！熟女！熟女！熟女！熟女！</t>
  </si>
  <si>
    <t>ic1390</t>
  </si>
  <si>
    <t>③熟女が怒涛の個人レッスン</t>
  </si>
  <si>
    <t>ic1391</t>
  </si>
  <si>
    <t>ic1392</t>
  </si>
  <si>
    <t>ic1393</t>
  </si>
  <si>
    <t>ic1394</t>
  </si>
  <si>
    <t>ic1395</t>
  </si>
  <si>
    <t>11月23日(土)</t>
  </si>
  <si>
    <t>ic1396</t>
  </si>
  <si>
    <t>ic1397</t>
  </si>
  <si>
    <t>ニッカン関西</t>
  </si>
  <si>
    <t>11月30日(土)</t>
  </si>
  <si>
    <t>ic1398</t>
  </si>
  <si>
    <t>ic1399</t>
  </si>
  <si>
    <t>11月03日(日)</t>
  </si>
  <si>
    <t>ic1400</t>
  </si>
  <si>
    <t>ic1401</t>
  </si>
  <si>
    <t>11月22日(金)</t>
  </si>
  <si>
    <t>ic1402</t>
  </si>
  <si>
    <t>ic1403</t>
  </si>
  <si>
    <t>九スポ</t>
  </si>
  <si>
    <t>ic1404</t>
  </si>
  <si>
    <t>ic1411</t>
  </si>
  <si>
    <t>11月16日(土)</t>
  </si>
  <si>
    <t>ic1412</t>
  </si>
  <si>
    <t>ic1405</t>
  </si>
  <si>
    <t>東スポ 8回セット</t>
  </si>
  <si>
    <t>半2段金土</t>
  </si>
  <si>
    <t>11/1～</t>
  </si>
  <si>
    <t>ic1406</t>
  </si>
  <si>
    <t>ic1407</t>
  </si>
  <si>
    <t>ic1408</t>
  </si>
  <si>
    <t>ic1409</t>
  </si>
  <si>
    <t>スポーツ報知関西</t>
  </si>
  <si>
    <t>ic1410</t>
  </si>
  <si>
    <t>ic1413</t>
  </si>
  <si>
    <t>記事枠</t>
  </si>
  <si>
    <t>11月24日(日)</t>
  </si>
  <si>
    <t>ic1414</t>
  </si>
  <si>
    <t>新聞 TOTAL</t>
  </si>
  <si>
    <t>●雑誌 広告</t>
  </si>
  <si>
    <t>za145</t>
  </si>
  <si>
    <t>ぶんか社</t>
  </si>
  <si>
    <t>新50代</t>
  </si>
  <si>
    <t>EXMAX!</t>
  </si>
  <si>
    <t>表4</t>
  </si>
  <si>
    <t>11月26日(火)</t>
  </si>
  <si>
    <t>za146</t>
  </si>
  <si>
    <t>za147</t>
  </si>
  <si>
    <t>日本ジャーナル出版</t>
  </si>
  <si>
    <t>週刊実話</t>
  </si>
  <si>
    <t>11月14日(木)</t>
  </si>
  <si>
    <t>za148</t>
  </si>
  <si>
    <t>ad555</t>
  </si>
  <si>
    <t>アドライヴ</t>
  </si>
  <si>
    <t>いろいろ</t>
  </si>
  <si>
    <t>企画枠一条さんメイン</t>
  </si>
  <si>
    <t>実話カタログ企画</t>
  </si>
  <si>
    <t>企画枠</t>
  </si>
  <si>
    <t>11月01日(金)</t>
  </si>
  <si>
    <t>ad556</t>
  </si>
  <si>
    <t>ad543</t>
  </si>
  <si>
    <t>コアマガジン</t>
  </si>
  <si>
    <t>1P記事_求む！中高年男性版_ヘスティア</t>
  </si>
  <si>
    <t>実話BUNKA超タブー</t>
  </si>
  <si>
    <t>ad544</t>
  </si>
  <si>
    <t>ad547</t>
  </si>
  <si>
    <t>大洋図書</t>
  </si>
  <si>
    <t>5P元祖</t>
  </si>
  <si>
    <t>実話ナックルズGOLD</t>
  </si>
  <si>
    <t>1C5P</t>
  </si>
  <si>
    <t>ad548</t>
  </si>
  <si>
    <t>ad549</t>
  </si>
  <si>
    <t>2P_対談風原稿_ヘスティア</t>
  </si>
  <si>
    <t>臨増ナックルズDX</t>
  </si>
  <si>
    <t>4C2P</t>
  </si>
  <si>
    <t>11月13日(水)</t>
  </si>
  <si>
    <t>ad550</t>
  </si>
  <si>
    <t>ad551</t>
  </si>
  <si>
    <t>5P風俗ヘスティア(一条さん)</t>
  </si>
  <si>
    <t>ナックルズ極ベスト</t>
  </si>
  <si>
    <t>ad552</t>
  </si>
  <si>
    <t>ad545</t>
  </si>
  <si>
    <t>実話BUNKAタブー</t>
  </si>
  <si>
    <t>ad546</t>
  </si>
  <si>
    <t>ad553</t>
  </si>
  <si>
    <t>別冊ラヴァーズ</t>
  </si>
  <si>
    <t>11月18日(月)</t>
  </si>
  <si>
    <t>ad554</t>
  </si>
  <si>
    <t>ad557</t>
  </si>
  <si>
    <t>三和出版</t>
  </si>
  <si>
    <t>実話NEOヴィーナス</t>
  </si>
  <si>
    <t>11月29日(金)</t>
  </si>
  <si>
    <t>ad558</t>
  </si>
  <si>
    <t>雑誌 TOTAL</t>
  </si>
  <si>
    <t>●DVD 広告</t>
  </si>
  <si>
    <t>pa519</t>
  </si>
  <si>
    <t>ダイアプレス</t>
  </si>
  <si>
    <t>DVD4コマ-ヘスティア</t>
  </si>
  <si>
    <t>季刊、書店売</t>
  </si>
  <si>
    <t>超キレい♪超かわいい</t>
  </si>
  <si>
    <t>DVD袋表4C</t>
  </si>
  <si>
    <t>11月08日(金)</t>
  </si>
  <si>
    <t>pa520</t>
  </si>
  <si>
    <t>pa517</t>
  </si>
  <si>
    <t>DVD漫画きよし</t>
  </si>
  <si>
    <t>EXCITING MAX!SPECIAL</t>
  </si>
  <si>
    <t>DVD袋裏1C+DVDコンテンツ枠</t>
  </si>
  <si>
    <t>11月11日(月)</t>
  </si>
  <si>
    <t>pa518</t>
  </si>
  <si>
    <t>DVD TOTAL</t>
  </si>
  <si>
    <t>●リスティング 広告</t>
  </si>
  <si>
    <t>UA</t>
  </si>
  <si>
    <t>ydn</t>
  </si>
  <si>
    <t>レアゾン</t>
  </si>
  <si>
    <t>SP/MB</t>
  </si>
  <si>
    <t>YDN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</si>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</sst>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5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0.38857142857143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26</v>
      </c>
      <c r="M6" s="79">
        <v>0</v>
      </c>
      <c r="N6" s="79">
        <v>86</v>
      </c>
      <c r="O6" s="88">
        <v>11</v>
      </c>
      <c r="P6" s="89">
        <v>0</v>
      </c>
      <c r="Q6" s="90">
        <f>O6+P6</f>
        <v>11</v>
      </c>
      <c r="R6" s="80">
        <f>IFERROR(Q6/N6,"-")</f>
        <v>0.12790697674419</v>
      </c>
      <c r="S6" s="79">
        <v>0</v>
      </c>
      <c r="T6" s="79">
        <v>1</v>
      </c>
      <c r="U6" s="80">
        <f>IFERROR(T6/(Q6),"-")</f>
        <v>0.090909090909091</v>
      </c>
      <c r="V6" s="81">
        <f>IFERROR(K6/SUM(Q6:Q10),"-")</f>
        <v>14000</v>
      </c>
      <c r="W6" s="82">
        <v>1</v>
      </c>
      <c r="X6" s="80">
        <f>IF(Q6=0,"-",W6/Q6)</f>
        <v>0.090909090909091</v>
      </c>
      <c r="Y6" s="181">
        <v>1000</v>
      </c>
      <c r="Z6" s="182">
        <f>IFERROR(Y6/Q6,"-")</f>
        <v>90.909090909091</v>
      </c>
      <c r="AA6" s="182">
        <f>IFERROR(Y6/W6,"-")</f>
        <v>1000</v>
      </c>
      <c r="AB6" s="176">
        <f>SUM(Y6:Y10)-SUM(K6:K10)</f>
        <v>-428000</v>
      </c>
      <c r="AC6" s="83">
        <f>SUM(Y6:Y10)/SUM(K6:K10)</f>
        <v>0.38857142857143</v>
      </c>
      <c r="AD6" s="77"/>
      <c r="AE6" s="91">
        <v>1</v>
      </c>
      <c r="AF6" s="92">
        <f>IF(Q6=0,"",IF(AE6=0,"",(AE6/Q6)))</f>
        <v>0.090909090909091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0.36363636363636</v>
      </c>
      <c r="BH6" s="109">
        <v>1</v>
      </c>
      <c r="BI6" s="111">
        <f>IFERROR(BH6/BF6,"-")</f>
        <v>0.25</v>
      </c>
      <c r="BJ6" s="112">
        <v>1000</v>
      </c>
      <c r="BK6" s="113">
        <f>IFERROR(BJ6/BF6,"-")</f>
        <v>250</v>
      </c>
      <c r="BL6" s="114">
        <v>1</v>
      </c>
      <c r="BM6" s="114"/>
      <c r="BN6" s="114"/>
      <c r="BO6" s="116">
        <v>3</v>
      </c>
      <c r="BP6" s="117">
        <f>IF(Q6=0,"",IF(BO6=0,"",(BO6/Q6)))</f>
        <v>0.27272727272727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0.27272727272727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1000</v>
      </c>
      <c r="CR6" s="138">
        <v>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21</v>
      </c>
      <c r="M7" s="79">
        <v>0</v>
      </c>
      <c r="N7" s="79">
        <v>76</v>
      </c>
      <c r="O7" s="88">
        <v>11</v>
      </c>
      <c r="P7" s="89">
        <v>0</v>
      </c>
      <c r="Q7" s="90">
        <f>O7+P7</f>
        <v>11</v>
      </c>
      <c r="R7" s="80">
        <f>IFERROR(Q7/N7,"-")</f>
        <v>0.14473684210526</v>
      </c>
      <c r="S7" s="79">
        <v>0</v>
      </c>
      <c r="T7" s="79">
        <v>3</v>
      </c>
      <c r="U7" s="80">
        <f>IFERROR(T7/(Q7),"-")</f>
        <v>0.27272727272727</v>
      </c>
      <c r="V7" s="81"/>
      <c r="W7" s="82">
        <v>2</v>
      </c>
      <c r="X7" s="80">
        <f>IF(Q7=0,"-",W7/Q7)</f>
        <v>0.18181818181818</v>
      </c>
      <c r="Y7" s="181">
        <v>6000</v>
      </c>
      <c r="Z7" s="182">
        <f>IFERROR(Y7/Q7,"-")</f>
        <v>545.45454545455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0.090909090909091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0.36363636363636</v>
      </c>
      <c r="BH7" s="109">
        <v>1</v>
      </c>
      <c r="BI7" s="111">
        <f>IFERROR(BH7/BF7,"-")</f>
        <v>0.25</v>
      </c>
      <c r="BJ7" s="112">
        <v>3000</v>
      </c>
      <c r="BK7" s="113">
        <f>IFERROR(BJ7/BF7,"-")</f>
        <v>750</v>
      </c>
      <c r="BL7" s="114">
        <v>1</v>
      </c>
      <c r="BM7" s="114"/>
      <c r="BN7" s="114"/>
      <c r="BO7" s="116">
        <v>2</v>
      </c>
      <c r="BP7" s="117">
        <f>IF(Q7=0,"",IF(BO7=0,"",(BO7/Q7)))</f>
        <v>0.18181818181818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0.27272727272727</v>
      </c>
      <c r="BZ7" s="125">
        <v>1</v>
      </c>
      <c r="CA7" s="126">
        <f>IFERROR(BZ7/BX7,"-")</f>
        <v>0.33333333333333</v>
      </c>
      <c r="CB7" s="127">
        <v>3000</v>
      </c>
      <c r="CC7" s="128">
        <f>IFERROR(CB7/BX7,"-")</f>
        <v>1000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6000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5</v>
      </c>
      <c r="M8" s="79">
        <v>0</v>
      </c>
      <c r="N8" s="79">
        <v>33</v>
      </c>
      <c r="O8" s="88">
        <v>2</v>
      </c>
      <c r="P8" s="89">
        <v>0</v>
      </c>
      <c r="Q8" s="90">
        <f>O8+P8</f>
        <v>2</v>
      </c>
      <c r="R8" s="80">
        <f>IFERROR(Q8/N8,"-")</f>
        <v>0.060606060606061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13</v>
      </c>
      <c r="M9" s="79">
        <v>0</v>
      </c>
      <c r="N9" s="79">
        <v>31</v>
      </c>
      <c r="O9" s="88">
        <v>4</v>
      </c>
      <c r="P9" s="89">
        <v>0</v>
      </c>
      <c r="Q9" s="90">
        <f>O9+P9</f>
        <v>4</v>
      </c>
      <c r="R9" s="80">
        <f>IFERROR(Q9/N9,"-")</f>
        <v>0.12903225806452</v>
      </c>
      <c r="S9" s="79">
        <v>0</v>
      </c>
      <c r="T9" s="79">
        <v>1</v>
      </c>
      <c r="U9" s="80">
        <f>IFERROR(T9/(Q9),"-")</f>
        <v>0.25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149</v>
      </c>
      <c r="M10" s="79">
        <v>105</v>
      </c>
      <c r="N10" s="79">
        <v>55</v>
      </c>
      <c r="O10" s="88">
        <v>22</v>
      </c>
      <c r="P10" s="89">
        <v>0</v>
      </c>
      <c r="Q10" s="90">
        <f>O10+P10</f>
        <v>22</v>
      </c>
      <c r="R10" s="80">
        <f>IFERROR(Q10/N10,"-")</f>
        <v>0.4</v>
      </c>
      <c r="S10" s="79">
        <v>5</v>
      </c>
      <c r="T10" s="79">
        <v>3</v>
      </c>
      <c r="U10" s="80">
        <f>IFERROR(T10/(Q10),"-")</f>
        <v>0.13636363636364</v>
      </c>
      <c r="V10" s="81"/>
      <c r="W10" s="82">
        <v>7</v>
      </c>
      <c r="X10" s="80">
        <f>IF(Q10=0,"-",W10/Q10)</f>
        <v>0.31818181818182</v>
      </c>
      <c r="Y10" s="181">
        <v>265000</v>
      </c>
      <c r="Z10" s="182">
        <f>IFERROR(Y10/Q10,"-")</f>
        <v>12045.454545455</v>
      </c>
      <c r="AA10" s="182">
        <f>IFERROR(Y10/W10,"-")</f>
        <v>37857.142857143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0.045454545454545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0.045454545454545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0.090909090909091</v>
      </c>
      <c r="BH10" s="109">
        <v>1</v>
      </c>
      <c r="BI10" s="111">
        <f>IFERROR(BH10/BF10,"-")</f>
        <v>0.5</v>
      </c>
      <c r="BJ10" s="112">
        <v>3000</v>
      </c>
      <c r="BK10" s="113">
        <f>IFERROR(BJ10/BF10,"-")</f>
        <v>1500</v>
      </c>
      <c r="BL10" s="114">
        <v>1</v>
      </c>
      <c r="BM10" s="114"/>
      <c r="BN10" s="114"/>
      <c r="BO10" s="116">
        <v>6</v>
      </c>
      <c r="BP10" s="117">
        <f>IF(Q10=0,"",IF(BO10=0,"",(BO10/Q10)))</f>
        <v>0.27272727272727</v>
      </c>
      <c r="BQ10" s="118">
        <v>2</v>
      </c>
      <c r="BR10" s="119">
        <f>IFERROR(BQ10/BO10,"-")</f>
        <v>0.33333333333333</v>
      </c>
      <c r="BS10" s="120">
        <v>15000</v>
      </c>
      <c r="BT10" s="121">
        <f>IFERROR(BS10/BO10,"-")</f>
        <v>2500</v>
      </c>
      <c r="BU10" s="122">
        <v>1</v>
      </c>
      <c r="BV10" s="122"/>
      <c r="BW10" s="122">
        <v>1</v>
      </c>
      <c r="BX10" s="123">
        <v>9</v>
      </c>
      <c r="BY10" s="124">
        <f>IF(Q10=0,"",IF(BX10=0,"",(BX10/Q10)))</f>
        <v>0.40909090909091</v>
      </c>
      <c r="BZ10" s="125">
        <v>2</v>
      </c>
      <c r="CA10" s="126">
        <f>IFERROR(BZ10/BX10,"-")</f>
        <v>0.22222222222222</v>
      </c>
      <c r="CB10" s="127">
        <v>25000</v>
      </c>
      <c r="CC10" s="128">
        <f>IFERROR(CB10/BX10,"-")</f>
        <v>2777.7777777778</v>
      </c>
      <c r="CD10" s="129">
        <v>1</v>
      </c>
      <c r="CE10" s="129"/>
      <c r="CF10" s="129">
        <v>1</v>
      </c>
      <c r="CG10" s="130">
        <v>3</v>
      </c>
      <c r="CH10" s="131">
        <f>IF(Q10=0,"",IF(CG10=0,"",(CG10/Q10)))</f>
        <v>0.13636363636364</v>
      </c>
      <c r="CI10" s="132">
        <v>2</v>
      </c>
      <c r="CJ10" s="133">
        <f>IFERROR(CI10/CG10,"-")</f>
        <v>0.66666666666667</v>
      </c>
      <c r="CK10" s="134">
        <v>222000</v>
      </c>
      <c r="CL10" s="135">
        <f>IFERROR(CK10/CG10,"-")</f>
        <v>74000</v>
      </c>
      <c r="CM10" s="136"/>
      <c r="CN10" s="136"/>
      <c r="CO10" s="136">
        <v>2</v>
      </c>
      <c r="CP10" s="137">
        <v>7</v>
      </c>
      <c r="CQ10" s="138">
        <v>265000</v>
      </c>
      <c r="CR10" s="138">
        <v>185000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2.9552631578947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63</v>
      </c>
      <c r="J11" s="185" t="s">
        <v>64</v>
      </c>
      <c r="K11" s="176">
        <v>570000</v>
      </c>
      <c r="L11" s="79">
        <v>26</v>
      </c>
      <c r="M11" s="79">
        <v>0</v>
      </c>
      <c r="N11" s="79">
        <v>85</v>
      </c>
      <c r="O11" s="88">
        <v>8</v>
      </c>
      <c r="P11" s="89">
        <v>0</v>
      </c>
      <c r="Q11" s="90">
        <f>O11+P11</f>
        <v>8</v>
      </c>
      <c r="R11" s="80">
        <f>IFERROR(Q11/N11,"-")</f>
        <v>0.094117647058824</v>
      </c>
      <c r="S11" s="79">
        <v>0</v>
      </c>
      <c r="T11" s="79">
        <v>4</v>
      </c>
      <c r="U11" s="80">
        <f>IFERROR(T11/(Q11),"-")</f>
        <v>0.5</v>
      </c>
      <c r="V11" s="81">
        <f>IFERROR(K11/SUM(Q11:Q16),"-")</f>
        <v>12666.666666667</v>
      </c>
      <c r="W11" s="82">
        <v>2</v>
      </c>
      <c r="X11" s="80">
        <f>IF(Q11=0,"-",W11/Q11)</f>
        <v>0.25</v>
      </c>
      <c r="Y11" s="181">
        <v>17000</v>
      </c>
      <c r="Z11" s="182">
        <f>IFERROR(Y11/Q11,"-")</f>
        <v>2125</v>
      </c>
      <c r="AA11" s="182">
        <f>IFERROR(Y11/W11,"-")</f>
        <v>8500</v>
      </c>
      <c r="AB11" s="176">
        <f>SUM(Y11:Y16)-SUM(K11:K16)</f>
        <v>1114500</v>
      </c>
      <c r="AC11" s="83">
        <f>SUM(Y11:Y16)/SUM(K11:K16)</f>
        <v>2.9552631578947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0.375</v>
      </c>
      <c r="BH11" s="109">
        <v>1</v>
      </c>
      <c r="BI11" s="111">
        <f>IFERROR(BH11/BF11,"-")</f>
        <v>0.33333333333333</v>
      </c>
      <c r="BJ11" s="112">
        <v>6000</v>
      </c>
      <c r="BK11" s="113">
        <f>IFERROR(BJ11/BF11,"-")</f>
        <v>2000</v>
      </c>
      <c r="BL11" s="114"/>
      <c r="BM11" s="114">
        <v>1</v>
      </c>
      <c r="BN11" s="114"/>
      <c r="BO11" s="116">
        <v>4</v>
      </c>
      <c r="BP11" s="117">
        <f>IF(Q11=0,"",IF(BO11=0,"",(BO11/Q11)))</f>
        <v>0.5</v>
      </c>
      <c r="BQ11" s="118">
        <v>1</v>
      </c>
      <c r="BR11" s="119">
        <f>IFERROR(BQ11/BO11,"-")</f>
        <v>0.25</v>
      </c>
      <c r="BS11" s="120">
        <v>3000</v>
      </c>
      <c r="BT11" s="121">
        <f>IFERROR(BS11/BO11,"-")</f>
        <v>750</v>
      </c>
      <c r="BU11" s="122">
        <v>1</v>
      </c>
      <c r="BV11" s="122"/>
      <c r="BW11" s="122"/>
      <c r="BX11" s="123">
        <v>1</v>
      </c>
      <c r="BY11" s="124">
        <f>IF(Q11=0,"",IF(BX11=0,"",(BX11/Q11)))</f>
        <v>0.125</v>
      </c>
      <c r="BZ11" s="125">
        <v>1</v>
      </c>
      <c r="CA11" s="126">
        <f>IFERROR(BZ11/BX11,"-")</f>
        <v>1</v>
      </c>
      <c r="CB11" s="127">
        <v>11000</v>
      </c>
      <c r="CC11" s="128">
        <f>IFERROR(CB11/BX11,"-")</f>
        <v>11000</v>
      </c>
      <c r="CD11" s="129"/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17000</v>
      </c>
      <c r="CR11" s="138">
        <v>11000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94</v>
      </c>
      <c r="M12" s="79">
        <v>47</v>
      </c>
      <c r="N12" s="79">
        <v>34</v>
      </c>
      <c r="O12" s="88">
        <v>17</v>
      </c>
      <c r="P12" s="89">
        <v>0</v>
      </c>
      <c r="Q12" s="90">
        <f>O12+P12</f>
        <v>17</v>
      </c>
      <c r="R12" s="80">
        <f>IFERROR(Q12/N12,"-")</f>
        <v>0.5</v>
      </c>
      <c r="S12" s="79">
        <v>5</v>
      </c>
      <c r="T12" s="79">
        <v>3</v>
      </c>
      <c r="U12" s="80">
        <f>IFERROR(T12/(Q12),"-")</f>
        <v>0.17647058823529</v>
      </c>
      <c r="V12" s="81"/>
      <c r="W12" s="82">
        <v>6</v>
      </c>
      <c r="X12" s="80">
        <f>IF(Q12=0,"-",W12/Q12)</f>
        <v>0.35294117647059</v>
      </c>
      <c r="Y12" s="181">
        <v>1595000</v>
      </c>
      <c r="Z12" s="182">
        <f>IFERROR(Y12/Q12,"-")</f>
        <v>93823.529411765</v>
      </c>
      <c r="AA12" s="182">
        <f>IFERROR(Y12/W12,"-")</f>
        <v>265833.33333333</v>
      </c>
      <c r="AB12" s="176"/>
      <c r="AC12" s="83"/>
      <c r="AD12" s="77"/>
      <c r="AE12" s="91">
        <v>1</v>
      </c>
      <c r="AF12" s="92">
        <f>IF(Q12=0,"",IF(AE12=0,"",(AE12/Q12)))</f>
        <v>0.058823529411765</v>
      </c>
      <c r="AG12" s="91">
        <v>1</v>
      </c>
      <c r="AH12" s="93">
        <f>IFERROR(AG12/AE12,"-")</f>
        <v>1</v>
      </c>
      <c r="AI12" s="94">
        <v>13000</v>
      </c>
      <c r="AJ12" s="95">
        <f>IFERROR(AI12/AE12,"-")</f>
        <v>13000</v>
      </c>
      <c r="AK12" s="96"/>
      <c r="AL12" s="96"/>
      <c r="AM12" s="96">
        <v>1</v>
      </c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2</v>
      </c>
      <c r="AX12" s="104">
        <f>IF(Q12=0,"",IF(AW12=0,"",(AW12/Q12)))</f>
        <v>0.11764705882353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1</v>
      </c>
      <c r="BG12" s="110">
        <f>IF(Q12=0,"",IF(BF12=0,"",(BF12/Q12)))</f>
        <v>0.058823529411765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0.35294117647059</v>
      </c>
      <c r="BQ12" s="118">
        <v>3</v>
      </c>
      <c r="BR12" s="119">
        <f>IFERROR(BQ12/BO12,"-")</f>
        <v>0.5</v>
      </c>
      <c r="BS12" s="120">
        <v>225000</v>
      </c>
      <c r="BT12" s="121">
        <f>IFERROR(BS12/BO12,"-")</f>
        <v>37500</v>
      </c>
      <c r="BU12" s="122">
        <v>1</v>
      </c>
      <c r="BV12" s="122"/>
      <c r="BW12" s="122">
        <v>2</v>
      </c>
      <c r="BX12" s="123">
        <v>4</v>
      </c>
      <c r="BY12" s="124">
        <f>IF(Q12=0,"",IF(BX12=0,"",(BX12/Q12)))</f>
        <v>0.23529411764706</v>
      </c>
      <c r="BZ12" s="125">
        <v>2</v>
      </c>
      <c r="CA12" s="126">
        <f>IFERROR(BZ12/BX12,"-")</f>
        <v>0.5</v>
      </c>
      <c r="CB12" s="127">
        <v>1062000</v>
      </c>
      <c r="CC12" s="128">
        <f>IFERROR(CB12/BX12,"-")</f>
        <v>265500</v>
      </c>
      <c r="CD12" s="129">
        <v>1</v>
      </c>
      <c r="CE12" s="129"/>
      <c r="CF12" s="129">
        <v>1</v>
      </c>
      <c r="CG12" s="130">
        <v>3</v>
      </c>
      <c r="CH12" s="131">
        <f>IF(Q12=0,"",IF(CG12=0,"",(CG12/Q12)))</f>
        <v>0.17647058823529</v>
      </c>
      <c r="CI12" s="132">
        <v>1</v>
      </c>
      <c r="CJ12" s="133">
        <f>IFERROR(CI12/CG12,"-")</f>
        <v>0.33333333333333</v>
      </c>
      <c r="CK12" s="134">
        <v>301000</v>
      </c>
      <c r="CL12" s="135">
        <f>IFERROR(CK12/CG12,"-")</f>
        <v>100333.33333333</v>
      </c>
      <c r="CM12" s="136"/>
      <c r="CN12" s="136"/>
      <c r="CO12" s="136">
        <v>1</v>
      </c>
      <c r="CP12" s="137">
        <v>6</v>
      </c>
      <c r="CQ12" s="138">
        <v>1595000</v>
      </c>
      <c r="CR12" s="138">
        <v>1061000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78</v>
      </c>
      <c r="C13" s="184" t="s">
        <v>58</v>
      </c>
      <c r="D13" s="184"/>
      <c r="E13" s="184" t="s">
        <v>79</v>
      </c>
      <c r="F13" s="184" t="s">
        <v>80</v>
      </c>
      <c r="G13" s="184" t="s">
        <v>61</v>
      </c>
      <c r="H13" s="87" t="s">
        <v>81</v>
      </c>
      <c r="I13" s="87" t="s">
        <v>82</v>
      </c>
      <c r="J13" s="186" t="s">
        <v>83</v>
      </c>
      <c r="K13" s="176"/>
      <c r="L13" s="79">
        <v>7</v>
      </c>
      <c r="M13" s="79">
        <v>0</v>
      </c>
      <c r="N13" s="79">
        <v>58</v>
      </c>
      <c r="O13" s="88">
        <v>2</v>
      </c>
      <c r="P13" s="89">
        <v>0</v>
      </c>
      <c r="Q13" s="90">
        <f>O13+P13</f>
        <v>2</v>
      </c>
      <c r="R13" s="80">
        <f>IFERROR(Q13/N13,"-")</f>
        <v>0.03448275862069</v>
      </c>
      <c r="S13" s="79">
        <v>0</v>
      </c>
      <c r="T13" s="79">
        <v>1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1</v>
      </c>
      <c r="CH13" s="131">
        <f>IF(Q13=0,"",IF(CG13=0,"",(CG13/Q13)))</f>
        <v>0.5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79</v>
      </c>
      <c r="F14" s="184" t="s">
        <v>80</v>
      </c>
      <c r="G14" s="184" t="s">
        <v>73</v>
      </c>
      <c r="H14" s="87"/>
      <c r="I14" s="87"/>
      <c r="J14" s="87"/>
      <c r="K14" s="176"/>
      <c r="L14" s="79">
        <v>28</v>
      </c>
      <c r="M14" s="79">
        <v>23</v>
      </c>
      <c r="N14" s="79">
        <v>9</v>
      </c>
      <c r="O14" s="88">
        <v>10</v>
      </c>
      <c r="P14" s="89">
        <v>0</v>
      </c>
      <c r="Q14" s="90">
        <f>O14+P14</f>
        <v>10</v>
      </c>
      <c r="R14" s="80">
        <f>IFERROR(Q14/N14,"-")</f>
        <v>1.1111111111111</v>
      </c>
      <c r="S14" s="79">
        <v>1</v>
      </c>
      <c r="T14" s="79">
        <v>2</v>
      </c>
      <c r="U14" s="80">
        <f>IFERROR(T14/(Q14),"-")</f>
        <v>0.2</v>
      </c>
      <c r="V14" s="81"/>
      <c r="W14" s="82">
        <v>4</v>
      </c>
      <c r="X14" s="80">
        <f>IF(Q14=0,"-",W14/Q14)</f>
        <v>0.4</v>
      </c>
      <c r="Y14" s="181">
        <v>72500</v>
      </c>
      <c r="Z14" s="182">
        <f>IFERROR(Y14/Q14,"-")</f>
        <v>7250</v>
      </c>
      <c r="AA14" s="182">
        <f>IFERROR(Y14/W14,"-")</f>
        <v>18125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0.4</v>
      </c>
      <c r="BQ14" s="118">
        <v>3</v>
      </c>
      <c r="BR14" s="119">
        <f>IFERROR(BQ14/BO14,"-")</f>
        <v>0.75</v>
      </c>
      <c r="BS14" s="120">
        <v>47500</v>
      </c>
      <c r="BT14" s="121">
        <f>IFERROR(BS14/BO14,"-")</f>
        <v>11875</v>
      </c>
      <c r="BU14" s="122"/>
      <c r="BV14" s="122">
        <v>1</v>
      </c>
      <c r="BW14" s="122">
        <v>2</v>
      </c>
      <c r="BX14" s="123">
        <v>2</v>
      </c>
      <c r="BY14" s="124">
        <f>IF(Q14=0,"",IF(BX14=0,"",(BX14/Q14)))</f>
        <v>0.2</v>
      </c>
      <c r="BZ14" s="125">
        <v>1</v>
      </c>
      <c r="CA14" s="126">
        <f>IFERROR(BZ14/BX14,"-")</f>
        <v>0.5</v>
      </c>
      <c r="CB14" s="127">
        <v>5000</v>
      </c>
      <c r="CC14" s="128">
        <f>IFERROR(CB14/BX14,"-")</f>
        <v>2500</v>
      </c>
      <c r="CD14" s="129">
        <v>1</v>
      </c>
      <c r="CE14" s="129"/>
      <c r="CF14" s="129"/>
      <c r="CG14" s="130">
        <v>1</v>
      </c>
      <c r="CH14" s="131">
        <f>IF(Q14=0,"",IF(CG14=0,"",(CG14/Q14)))</f>
        <v>0.1</v>
      </c>
      <c r="CI14" s="132">
        <v>1</v>
      </c>
      <c r="CJ14" s="133">
        <f>IFERROR(CI14/CG14,"-")</f>
        <v>1</v>
      </c>
      <c r="CK14" s="134">
        <v>20000</v>
      </c>
      <c r="CL14" s="135">
        <f>IFERROR(CK14/CG14,"-")</f>
        <v>20000</v>
      </c>
      <c r="CM14" s="136"/>
      <c r="CN14" s="136"/>
      <c r="CO14" s="136">
        <v>1</v>
      </c>
      <c r="CP14" s="137">
        <v>4</v>
      </c>
      <c r="CQ14" s="138">
        <v>72500</v>
      </c>
      <c r="CR14" s="138">
        <v>21000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 t="s">
        <v>81</v>
      </c>
      <c r="I15" s="87" t="s">
        <v>82</v>
      </c>
      <c r="J15" s="87" t="s">
        <v>88</v>
      </c>
      <c r="K15" s="176"/>
      <c r="L15" s="79">
        <v>5</v>
      </c>
      <c r="M15" s="79">
        <v>0</v>
      </c>
      <c r="N15" s="79">
        <v>18</v>
      </c>
      <c r="O15" s="88">
        <v>4</v>
      </c>
      <c r="P15" s="89">
        <v>0</v>
      </c>
      <c r="Q15" s="90">
        <f>O15+P15</f>
        <v>4</v>
      </c>
      <c r="R15" s="80">
        <f>IFERROR(Q15/N15,"-")</f>
        <v>0.22222222222222</v>
      </c>
      <c r="S15" s="79">
        <v>0</v>
      </c>
      <c r="T15" s="79">
        <v>1</v>
      </c>
      <c r="U15" s="80">
        <f>IFERROR(T15/(Q15),"-")</f>
        <v>0.25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86</v>
      </c>
      <c r="F16" s="184" t="s">
        <v>87</v>
      </c>
      <c r="G16" s="184" t="s">
        <v>73</v>
      </c>
      <c r="H16" s="87"/>
      <c r="I16" s="87"/>
      <c r="J16" s="87"/>
      <c r="K16" s="176"/>
      <c r="L16" s="79">
        <v>19</v>
      </c>
      <c r="M16" s="79">
        <v>15</v>
      </c>
      <c r="N16" s="79">
        <v>6</v>
      </c>
      <c r="O16" s="88">
        <v>4</v>
      </c>
      <c r="P16" s="89">
        <v>0</v>
      </c>
      <c r="Q16" s="90">
        <f>O16+P16</f>
        <v>4</v>
      </c>
      <c r="R16" s="80">
        <f>IFERROR(Q16/N16,"-")</f>
        <v>0.66666666666667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0.75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0.21929824561404</v>
      </c>
      <c r="B17" s="184" t="s">
        <v>90</v>
      </c>
      <c r="C17" s="184" t="s">
        <v>58</v>
      </c>
      <c r="D17" s="184"/>
      <c r="E17" s="184" t="s">
        <v>59</v>
      </c>
      <c r="F17" s="184" t="s">
        <v>60</v>
      </c>
      <c r="G17" s="184" t="s">
        <v>61</v>
      </c>
      <c r="H17" s="87" t="s">
        <v>81</v>
      </c>
      <c r="I17" s="87" t="s">
        <v>63</v>
      </c>
      <c r="J17" s="87" t="s">
        <v>91</v>
      </c>
      <c r="K17" s="176">
        <v>570000</v>
      </c>
      <c r="L17" s="79">
        <v>19</v>
      </c>
      <c r="M17" s="79">
        <v>0</v>
      </c>
      <c r="N17" s="79">
        <v>51</v>
      </c>
      <c r="O17" s="88">
        <v>10</v>
      </c>
      <c r="P17" s="89">
        <v>0</v>
      </c>
      <c r="Q17" s="90">
        <f>O17+P17</f>
        <v>10</v>
      </c>
      <c r="R17" s="80">
        <f>IFERROR(Q17/N17,"-")</f>
        <v>0.19607843137255</v>
      </c>
      <c r="S17" s="79">
        <v>1</v>
      </c>
      <c r="T17" s="79">
        <v>2</v>
      </c>
      <c r="U17" s="80">
        <f>IFERROR(T17/(Q17),"-")</f>
        <v>0.2</v>
      </c>
      <c r="V17" s="81">
        <f>IFERROR(K17/SUM(Q17:Q22),"-")</f>
        <v>14250</v>
      </c>
      <c r="W17" s="82">
        <v>2</v>
      </c>
      <c r="X17" s="80">
        <f>IF(Q17=0,"-",W17/Q17)</f>
        <v>0.2</v>
      </c>
      <c r="Y17" s="181">
        <v>41000</v>
      </c>
      <c r="Z17" s="182">
        <f>IFERROR(Y17/Q17,"-")</f>
        <v>4100</v>
      </c>
      <c r="AA17" s="182">
        <f>IFERROR(Y17/W17,"-")</f>
        <v>20500</v>
      </c>
      <c r="AB17" s="176">
        <f>SUM(Y17:Y22)-SUM(K17:K22)</f>
        <v>-445000</v>
      </c>
      <c r="AC17" s="83">
        <f>SUM(Y17:Y22)/SUM(K17:K22)</f>
        <v>0.21929824561404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0.6</v>
      </c>
      <c r="BQ17" s="118">
        <v>1</v>
      </c>
      <c r="BR17" s="119">
        <f>IFERROR(BQ17/BO17,"-")</f>
        <v>0.16666666666667</v>
      </c>
      <c r="BS17" s="120">
        <v>38000</v>
      </c>
      <c r="BT17" s="121">
        <f>IFERROR(BS17/BO17,"-")</f>
        <v>6333.3333333333</v>
      </c>
      <c r="BU17" s="122"/>
      <c r="BV17" s="122"/>
      <c r="BW17" s="122">
        <v>1</v>
      </c>
      <c r="BX17" s="123">
        <v>2</v>
      </c>
      <c r="BY17" s="124">
        <f>IF(Q17=0,"",IF(BX17=0,"",(BX17/Q17)))</f>
        <v>0.2</v>
      </c>
      <c r="BZ17" s="125">
        <v>1</v>
      </c>
      <c r="CA17" s="126">
        <f>IFERROR(BZ17/BX17,"-")</f>
        <v>0.5</v>
      </c>
      <c r="CB17" s="127">
        <v>3000</v>
      </c>
      <c r="CC17" s="128">
        <f>IFERROR(CB17/BX17,"-")</f>
        <v>1500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41000</v>
      </c>
      <c r="CR17" s="138">
        <v>38000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59</v>
      </c>
      <c r="F18" s="184" t="s">
        <v>60</v>
      </c>
      <c r="G18" s="184" t="s">
        <v>73</v>
      </c>
      <c r="H18" s="87"/>
      <c r="I18" s="87"/>
      <c r="J18" s="87"/>
      <c r="K18" s="176"/>
      <c r="L18" s="79">
        <v>28</v>
      </c>
      <c r="M18" s="79">
        <v>24</v>
      </c>
      <c r="N18" s="79">
        <v>9</v>
      </c>
      <c r="O18" s="88">
        <v>6</v>
      </c>
      <c r="P18" s="89">
        <v>0</v>
      </c>
      <c r="Q18" s="90">
        <f>O18+P18</f>
        <v>6</v>
      </c>
      <c r="R18" s="80">
        <f>IFERROR(Q18/N18,"-")</f>
        <v>0.66666666666667</v>
      </c>
      <c r="S18" s="79">
        <v>1</v>
      </c>
      <c r="T18" s="79">
        <v>2</v>
      </c>
      <c r="U18" s="80">
        <f>IFERROR(T18/(Q18),"-")</f>
        <v>0.33333333333333</v>
      </c>
      <c r="V18" s="81"/>
      <c r="W18" s="82">
        <v>1</v>
      </c>
      <c r="X18" s="80">
        <f>IF(Q18=0,"-",W18/Q18)</f>
        <v>0.16666666666667</v>
      </c>
      <c r="Y18" s="181">
        <v>18000</v>
      </c>
      <c r="Z18" s="182">
        <f>IFERROR(Y18/Q18,"-")</f>
        <v>3000</v>
      </c>
      <c r="AA18" s="182">
        <f>IFERROR(Y18/W18,"-")</f>
        <v>18000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0.33333333333333</v>
      </c>
      <c r="BH18" s="109">
        <v>1</v>
      </c>
      <c r="BI18" s="111">
        <f>IFERROR(BH18/BF18,"-")</f>
        <v>0.5</v>
      </c>
      <c r="BJ18" s="112">
        <v>18000</v>
      </c>
      <c r="BK18" s="113">
        <f>IFERROR(BJ18/BF18,"-")</f>
        <v>9000</v>
      </c>
      <c r="BL18" s="114"/>
      <c r="BM18" s="114"/>
      <c r="BN18" s="114">
        <v>1</v>
      </c>
      <c r="BO18" s="116">
        <v>2</v>
      </c>
      <c r="BP18" s="117">
        <f>IF(Q18=0,"",IF(BO18=0,"",(BO18/Q18)))</f>
        <v>0.33333333333333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0.33333333333333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18000</v>
      </c>
      <c r="CR18" s="138">
        <v>18000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93</v>
      </c>
      <c r="C19" s="184" t="s">
        <v>58</v>
      </c>
      <c r="D19" s="184"/>
      <c r="E19" s="184" t="s">
        <v>79</v>
      </c>
      <c r="F19" s="184" t="s">
        <v>80</v>
      </c>
      <c r="G19" s="184" t="s">
        <v>61</v>
      </c>
      <c r="H19" s="87" t="s">
        <v>76</v>
      </c>
      <c r="I19" s="87" t="s">
        <v>82</v>
      </c>
      <c r="J19" s="185" t="s">
        <v>94</v>
      </c>
      <c r="K19" s="176"/>
      <c r="L19" s="79">
        <v>3</v>
      </c>
      <c r="M19" s="79">
        <v>0</v>
      </c>
      <c r="N19" s="79">
        <v>40</v>
      </c>
      <c r="O19" s="88">
        <v>3</v>
      </c>
      <c r="P19" s="89">
        <v>0</v>
      </c>
      <c r="Q19" s="90">
        <f>O19+P19</f>
        <v>3</v>
      </c>
      <c r="R19" s="80">
        <f>IFERROR(Q19/N19,"-")</f>
        <v>0.075</v>
      </c>
      <c r="S19" s="79">
        <v>0</v>
      </c>
      <c r="T19" s="79">
        <v>0</v>
      </c>
      <c r="U19" s="80">
        <f>IFERROR(T19/(Q19),"-")</f>
        <v>0</v>
      </c>
      <c r="V19" s="81"/>
      <c r="W19" s="82">
        <v>1</v>
      </c>
      <c r="X19" s="80">
        <f>IF(Q19=0,"-",W19/Q19)</f>
        <v>0.33333333333333</v>
      </c>
      <c r="Y19" s="181">
        <v>3000</v>
      </c>
      <c r="Z19" s="182">
        <f>IFERROR(Y19/Q19,"-")</f>
        <v>1000</v>
      </c>
      <c r="AA19" s="182">
        <f>IFERROR(Y19/W19,"-")</f>
        <v>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0.33333333333333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0.33333333333333</v>
      </c>
      <c r="BZ19" s="125">
        <v>1</v>
      </c>
      <c r="CA19" s="126">
        <f>IFERROR(BZ19/BX19,"-")</f>
        <v>1</v>
      </c>
      <c r="CB19" s="127">
        <v>3000</v>
      </c>
      <c r="CC19" s="128">
        <f>IFERROR(CB19/BX19,"-")</f>
        <v>3000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95</v>
      </c>
      <c r="C20" s="184" t="s">
        <v>58</v>
      </c>
      <c r="D20" s="184"/>
      <c r="E20" s="184" t="s">
        <v>79</v>
      </c>
      <c r="F20" s="184" t="s">
        <v>80</v>
      </c>
      <c r="G20" s="184" t="s">
        <v>73</v>
      </c>
      <c r="H20" s="87"/>
      <c r="I20" s="87"/>
      <c r="J20" s="87"/>
      <c r="K20" s="176"/>
      <c r="L20" s="79">
        <v>35</v>
      </c>
      <c r="M20" s="79">
        <v>19</v>
      </c>
      <c r="N20" s="79">
        <v>8</v>
      </c>
      <c r="O20" s="88">
        <v>7</v>
      </c>
      <c r="P20" s="89">
        <v>0</v>
      </c>
      <c r="Q20" s="90">
        <f>O20+P20</f>
        <v>7</v>
      </c>
      <c r="R20" s="80">
        <f>IFERROR(Q20/N20,"-")</f>
        <v>0.875</v>
      </c>
      <c r="S20" s="79">
        <v>0</v>
      </c>
      <c r="T20" s="79">
        <v>1</v>
      </c>
      <c r="U20" s="80">
        <f>IFERROR(T20/(Q20),"-")</f>
        <v>0.14285714285714</v>
      </c>
      <c r="V20" s="81"/>
      <c r="W20" s="82">
        <v>1</v>
      </c>
      <c r="X20" s="80">
        <f>IF(Q20=0,"-",W20/Q20)</f>
        <v>0.14285714285714</v>
      </c>
      <c r="Y20" s="181">
        <v>4000</v>
      </c>
      <c r="Z20" s="182">
        <f>IFERROR(Y20/Q20,"-")</f>
        <v>571.42857142857</v>
      </c>
      <c r="AA20" s="182">
        <f>IFERROR(Y20/W20,"-")</f>
        <v>4000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0.14285714285714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1</v>
      </c>
      <c r="BG20" s="110">
        <f>IF(Q20=0,"",IF(BF20=0,"",(BF20/Q20)))</f>
        <v>0.14285714285714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0.14285714285714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4</v>
      </c>
      <c r="BY20" s="124">
        <f>IF(Q20=0,"",IF(BX20=0,"",(BX20/Q20)))</f>
        <v>0.57142857142857</v>
      </c>
      <c r="BZ20" s="125">
        <v>1</v>
      </c>
      <c r="CA20" s="126">
        <f>IFERROR(BZ20/BX20,"-")</f>
        <v>0.25</v>
      </c>
      <c r="CB20" s="127">
        <v>4000</v>
      </c>
      <c r="CC20" s="128">
        <f>IFERROR(CB20/BX20,"-")</f>
        <v>1000</v>
      </c>
      <c r="CD20" s="129"/>
      <c r="CE20" s="129">
        <v>1</v>
      </c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4000</v>
      </c>
      <c r="CR20" s="138">
        <v>4000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96</v>
      </c>
      <c r="C21" s="184" t="s">
        <v>58</v>
      </c>
      <c r="D21" s="184"/>
      <c r="E21" s="184" t="s">
        <v>86</v>
      </c>
      <c r="F21" s="184" t="s">
        <v>87</v>
      </c>
      <c r="G21" s="184" t="s">
        <v>61</v>
      </c>
      <c r="H21" s="87" t="s">
        <v>76</v>
      </c>
      <c r="I21" s="87" t="s">
        <v>82</v>
      </c>
      <c r="J21" s="186" t="s">
        <v>97</v>
      </c>
      <c r="K21" s="176"/>
      <c r="L21" s="79">
        <v>24</v>
      </c>
      <c r="M21" s="79">
        <v>0</v>
      </c>
      <c r="N21" s="79">
        <v>61</v>
      </c>
      <c r="O21" s="88">
        <v>8</v>
      </c>
      <c r="P21" s="89">
        <v>0</v>
      </c>
      <c r="Q21" s="90">
        <f>O21+P21</f>
        <v>8</v>
      </c>
      <c r="R21" s="80">
        <f>IFERROR(Q21/N21,"-")</f>
        <v>0.13114754098361</v>
      </c>
      <c r="S21" s="79">
        <v>1</v>
      </c>
      <c r="T21" s="79">
        <v>1</v>
      </c>
      <c r="U21" s="80">
        <f>IFERROR(T21/(Q21),"-")</f>
        <v>0.125</v>
      </c>
      <c r="V21" s="81"/>
      <c r="W21" s="82">
        <v>1</v>
      </c>
      <c r="X21" s="80">
        <f>IF(Q21=0,"-",W21/Q21)</f>
        <v>0.125</v>
      </c>
      <c r="Y21" s="181">
        <v>10000</v>
      </c>
      <c r="Z21" s="182">
        <f>IFERROR(Y21/Q21,"-")</f>
        <v>1250</v>
      </c>
      <c r="AA21" s="182">
        <f>IFERROR(Y21/W21,"-")</f>
        <v>10000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0.125</v>
      </c>
      <c r="AY21" s="103">
        <v>1</v>
      </c>
      <c r="AZ21" s="105">
        <f>IFERROR(AY21/AW21,"-")</f>
        <v>1</v>
      </c>
      <c r="BA21" s="106">
        <v>10000</v>
      </c>
      <c r="BB21" s="107">
        <f>IFERROR(BA21/AW21,"-")</f>
        <v>10000</v>
      </c>
      <c r="BC21" s="108"/>
      <c r="BD21" s="108">
        <v>1</v>
      </c>
      <c r="BE21" s="108"/>
      <c r="BF21" s="109">
        <v>1</v>
      </c>
      <c r="BG21" s="110">
        <f>IF(Q21=0,"",IF(BF21=0,"",(BF21/Q21)))</f>
        <v>0.125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6</v>
      </c>
      <c r="BP21" s="117">
        <f>IF(Q21=0,"",IF(BO21=0,"",(BO21/Q21)))</f>
        <v>0.75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10000</v>
      </c>
      <c r="CR21" s="138">
        <v>10000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98</v>
      </c>
      <c r="C22" s="184" t="s">
        <v>58</v>
      </c>
      <c r="D22" s="184"/>
      <c r="E22" s="184" t="s">
        <v>86</v>
      </c>
      <c r="F22" s="184" t="s">
        <v>87</v>
      </c>
      <c r="G22" s="184" t="s">
        <v>73</v>
      </c>
      <c r="H22" s="87"/>
      <c r="I22" s="87"/>
      <c r="J22" s="87"/>
      <c r="K22" s="176"/>
      <c r="L22" s="79">
        <v>30</v>
      </c>
      <c r="M22" s="79">
        <v>25</v>
      </c>
      <c r="N22" s="79">
        <v>16</v>
      </c>
      <c r="O22" s="88">
        <v>6</v>
      </c>
      <c r="P22" s="89">
        <v>0</v>
      </c>
      <c r="Q22" s="90">
        <f>O22+P22</f>
        <v>6</v>
      </c>
      <c r="R22" s="80">
        <f>IFERROR(Q22/N22,"-")</f>
        <v>0.375</v>
      </c>
      <c r="S22" s="79">
        <v>1</v>
      </c>
      <c r="T22" s="79">
        <v>1</v>
      </c>
      <c r="U22" s="80">
        <f>IFERROR(T22/(Q22),"-")</f>
        <v>0.16666666666667</v>
      </c>
      <c r="V22" s="81"/>
      <c r="W22" s="82">
        <v>3</v>
      </c>
      <c r="X22" s="80">
        <f>IF(Q22=0,"-",W22/Q22)</f>
        <v>0.5</v>
      </c>
      <c r="Y22" s="181">
        <v>49000</v>
      </c>
      <c r="Z22" s="182">
        <f>IFERROR(Y22/Q22,"-")</f>
        <v>8166.6666666667</v>
      </c>
      <c r="AA22" s="182">
        <f>IFERROR(Y22/W22,"-")</f>
        <v>16333.333333333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4</v>
      </c>
      <c r="BP22" s="117">
        <f>IF(Q22=0,"",IF(BO22=0,"",(BO22/Q22)))</f>
        <v>0.66666666666667</v>
      </c>
      <c r="BQ22" s="118">
        <v>1</v>
      </c>
      <c r="BR22" s="119">
        <f>IFERROR(BQ22/BO22,"-")</f>
        <v>0.25</v>
      </c>
      <c r="BS22" s="120">
        <v>23000</v>
      </c>
      <c r="BT22" s="121">
        <f>IFERROR(BS22/BO22,"-")</f>
        <v>5750</v>
      </c>
      <c r="BU22" s="122"/>
      <c r="BV22" s="122"/>
      <c r="BW22" s="122">
        <v>1</v>
      </c>
      <c r="BX22" s="123">
        <v>1</v>
      </c>
      <c r="BY22" s="124">
        <f>IF(Q22=0,"",IF(BX22=0,"",(BX22/Q22)))</f>
        <v>0.16666666666667</v>
      </c>
      <c r="BZ22" s="125">
        <v>1</v>
      </c>
      <c r="CA22" s="126">
        <f>IFERROR(BZ22/BX22,"-")</f>
        <v>1</v>
      </c>
      <c r="CB22" s="127">
        <v>8000</v>
      </c>
      <c r="CC22" s="128">
        <f>IFERROR(CB22/BX22,"-")</f>
        <v>8000</v>
      </c>
      <c r="CD22" s="129"/>
      <c r="CE22" s="129">
        <v>1</v>
      </c>
      <c r="CF22" s="129"/>
      <c r="CG22" s="130">
        <v>1</v>
      </c>
      <c r="CH22" s="131">
        <f>IF(Q22=0,"",IF(CG22=0,"",(CG22/Q22)))</f>
        <v>0.16666666666667</v>
      </c>
      <c r="CI22" s="132">
        <v>1</v>
      </c>
      <c r="CJ22" s="133">
        <f>IFERROR(CI22/CG22,"-")</f>
        <v>1</v>
      </c>
      <c r="CK22" s="134">
        <v>18000</v>
      </c>
      <c r="CL22" s="135">
        <f>IFERROR(CK22/CG22,"-")</f>
        <v>18000</v>
      </c>
      <c r="CM22" s="136"/>
      <c r="CN22" s="136"/>
      <c r="CO22" s="136">
        <v>1</v>
      </c>
      <c r="CP22" s="137">
        <v>3</v>
      </c>
      <c r="CQ22" s="138">
        <v>49000</v>
      </c>
      <c r="CR22" s="138">
        <v>23000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7.065</v>
      </c>
      <c r="B23" s="184" t="s">
        <v>99</v>
      </c>
      <c r="C23" s="184" t="s">
        <v>58</v>
      </c>
      <c r="D23" s="184"/>
      <c r="E23" s="184" t="s">
        <v>59</v>
      </c>
      <c r="F23" s="184" t="s">
        <v>60</v>
      </c>
      <c r="G23" s="184" t="s">
        <v>61</v>
      </c>
      <c r="H23" s="87" t="s">
        <v>100</v>
      </c>
      <c r="I23" s="87" t="s">
        <v>101</v>
      </c>
      <c r="J23" s="87" t="s">
        <v>102</v>
      </c>
      <c r="K23" s="176">
        <v>200000</v>
      </c>
      <c r="L23" s="79">
        <v>17</v>
      </c>
      <c r="M23" s="79">
        <v>0</v>
      </c>
      <c r="N23" s="79">
        <v>59</v>
      </c>
      <c r="O23" s="88">
        <v>4</v>
      </c>
      <c r="P23" s="89">
        <v>0</v>
      </c>
      <c r="Q23" s="90">
        <f>O23+P23</f>
        <v>4</v>
      </c>
      <c r="R23" s="80">
        <f>IFERROR(Q23/N23,"-")</f>
        <v>0.067796610169492</v>
      </c>
      <c r="S23" s="79">
        <v>1</v>
      </c>
      <c r="T23" s="79">
        <v>1</v>
      </c>
      <c r="U23" s="80">
        <f>IFERROR(T23/(Q23),"-")</f>
        <v>0.25</v>
      </c>
      <c r="V23" s="81">
        <f>IFERROR(K23/SUM(Q23:Q28),"-")</f>
        <v>5882.3529411765</v>
      </c>
      <c r="W23" s="82">
        <v>2</v>
      </c>
      <c r="X23" s="80">
        <f>IF(Q23=0,"-",W23/Q23)</f>
        <v>0.5</v>
      </c>
      <c r="Y23" s="181">
        <v>200000</v>
      </c>
      <c r="Z23" s="182">
        <f>IFERROR(Y23/Q23,"-")</f>
        <v>50000</v>
      </c>
      <c r="AA23" s="182">
        <f>IFERROR(Y23/W23,"-")</f>
        <v>100000</v>
      </c>
      <c r="AB23" s="176">
        <f>SUM(Y23:Y28)-SUM(K23:K28)</f>
        <v>1213000</v>
      </c>
      <c r="AC23" s="83">
        <f>SUM(Y23:Y28)/SUM(K23:K28)</f>
        <v>7.065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0.25</v>
      </c>
      <c r="BQ23" s="118">
        <v>1</v>
      </c>
      <c r="BR23" s="119">
        <f>IFERROR(BQ23/BO23,"-")</f>
        <v>1</v>
      </c>
      <c r="BS23" s="120">
        <v>6000</v>
      </c>
      <c r="BT23" s="121">
        <f>IFERROR(BS23/BO23,"-")</f>
        <v>6000</v>
      </c>
      <c r="BU23" s="122"/>
      <c r="BV23" s="122">
        <v>1</v>
      </c>
      <c r="BW23" s="122"/>
      <c r="BX23" s="123">
        <v>3</v>
      </c>
      <c r="BY23" s="124">
        <f>IF(Q23=0,"",IF(BX23=0,"",(BX23/Q23)))</f>
        <v>0.75</v>
      </c>
      <c r="BZ23" s="125">
        <v>1</v>
      </c>
      <c r="CA23" s="126">
        <f>IFERROR(BZ23/BX23,"-")</f>
        <v>0.33333333333333</v>
      </c>
      <c r="CB23" s="127">
        <v>194000</v>
      </c>
      <c r="CC23" s="128">
        <f>IFERROR(CB23/BX23,"-")</f>
        <v>64666.666666667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200000</v>
      </c>
      <c r="CR23" s="138">
        <v>194000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/>
      <c r="B24" s="184" t="s">
        <v>103</v>
      </c>
      <c r="C24" s="184" t="s">
        <v>58</v>
      </c>
      <c r="D24" s="184"/>
      <c r="E24" s="184" t="s">
        <v>79</v>
      </c>
      <c r="F24" s="184" t="s">
        <v>80</v>
      </c>
      <c r="G24" s="184" t="s">
        <v>61</v>
      </c>
      <c r="H24" s="87"/>
      <c r="I24" s="87" t="s">
        <v>101</v>
      </c>
      <c r="J24" s="87"/>
      <c r="K24" s="176"/>
      <c r="L24" s="79">
        <v>6</v>
      </c>
      <c r="M24" s="79">
        <v>0</v>
      </c>
      <c r="N24" s="79">
        <v>36</v>
      </c>
      <c r="O24" s="88">
        <v>3</v>
      </c>
      <c r="P24" s="89">
        <v>0</v>
      </c>
      <c r="Q24" s="90">
        <f>O24+P24</f>
        <v>3</v>
      </c>
      <c r="R24" s="80">
        <f>IFERROR(Q24/N24,"-")</f>
        <v>0.083333333333333</v>
      </c>
      <c r="S24" s="79">
        <v>0</v>
      </c>
      <c r="T24" s="79">
        <v>0</v>
      </c>
      <c r="U24" s="80">
        <f>IFERROR(T24/(Q24),"-")</f>
        <v>0</v>
      </c>
      <c r="V24" s="81"/>
      <c r="W24" s="82">
        <v>1</v>
      </c>
      <c r="X24" s="80">
        <f>IF(Q24=0,"-",W24/Q24)</f>
        <v>0.33333333333333</v>
      </c>
      <c r="Y24" s="181">
        <v>10000</v>
      </c>
      <c r="Z24" s="182">
        <f>IFERROR(Y24/Q24,"-")</f>
        <v>3333.3333333333</v>
      </c>
      <c r="AA24" s="182">
        <f>IFERROR(Y24/W24,"-")</f>
        <v>10000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0.33333333333333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0.33333333333333</v>
      </c>
      <c r="BQ24" s="118">
        <v>1</v>
      </c>
      <c r="BR24" s="119">
        <f>IFERROR(BQ24/BO24,"-")</f>
        <v>1</v>
      </c>
      <c r="BS24" s="120">
        <v>10000</v>
      </c>
      <c r="BT24" s="121">
        <f>IFERROR(BS24/BO24,"-")</f>
        <v>10000</v>
      </c>
      <c r="BU24" s="122"/>
      <c r="BV24" s="122">
        <v>1</v>
      </c>
      <c r="BW24" s="122"/>
      <c r="BX24" s="123">
        <v>1</v>
      </c>
      <c r="BY24" s="124">
        <f>IF(Q24=0,"",IF(BX24=0,"",(BX24/Q24)))</f>
        <v>0.33333333333333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10000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104</v>
      </c>
      <c r="C25" s="184" t="s">
        <v>58</v>
      </c>
      <c r="D25" s="184"/>
      <c r="E25" s="184" t="s">
        <v>86</v>
      </c>
      <c r="F25" s="184" t="s">
        <v>87</v>
      </c>
      <c r="G25" s="184" t="s">
        <v>61</v>
      </c>
      <c r="H25" s="87"/>
      <c r="I25" s="87" t="s">
        <v>101</v>
      </c>
      <c r="J25" s="87"/>
      <c r="K25" s="176"/>
      <c r="L25" s="79">
        <v>5</v>
      </c>
      <c r="M25" s="79">
        <v>0</v>
      </c>
      <c r="N25" s="79">
        <v>28</v>
      </c>
      <c r="O25" s="88">
        <v>1</v>
      </c>
      <c r="P25" s="89">
        <v>0</v>
      </c>
      <c r="Q25" s="90">
        <f>O25+P25</f>
        <v>1</v>
      </c>
      <c r="R25" s="80">
        <f>IFERROR(Q25/N25,"-")</f>
        <v>0.035714285714286</v>
      </c>
      <c r="S25" s="79">
        <v>0</v>
      </c>
      <c r="T25" s="79">
        <v>0</v>
      </c>
      <c r="U25" s="80">
        <f>IFERROR(T25/(Q25),"-")</f>
        <v>0</v>
      </c>
      <c r="V25" s="81"/>
      <c r="W25" s="82">
        <v>1</v>
      </c>
      <c r="X25" s="80">
        <f>IF(Q25=0,"-",W25/Q25)</f>
        <v>1</v>
      </c>
      <c r="Y25" s="181">
        <v>5000</v>
      </c>
      <c r="Z25" s="182">
        <f>IFERROR(Y25/Q25,"-")</f>
        <v>5000</v>
      </c>
      <c r="AA25" s="182">
        <f>IFERROR(Y25/W25,"-")</f>
        <v>5000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1</v>
      </c>
      <c r="BQ25" s="118">
        <v>1</v>
      </c>
      <c r="BR25" s="119">
        <f>IFERROR(BQ25/BO25,"-")</f>
        <v>1</v>
      </c>
      <c r="BS25" s="120">
        <v>5000</v>
      </c>
      <c r="BT25" s="121">
        <f>IFERROR(BS25/BO25,"-")</f>
        <v>5000</v>
      </c>
      <c r="BU25" s="122">
        <v>1</v>
      </c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5000</v>
      </c>
      <c r="CR25" s="138">
        <v>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105</v>
      </c>
      <c r="C26" s="184" t="s">
        <v>58</v>
      </c>
      <c r="D26" s="184"/>
      <c r="E26" s="184" t="s">
        <v>106</v>
      </c>
      <c r="F26" s="184" t="s">
        <v>107</v>
      </c>
      <c r="G26" s="184" t="s">
        <v>61</v>
      </c>
      <c r="H26" s="87"/>
      <c r="I26" s="87" t="s">
        <v>101</v>
      </c>
      <c r="J26" s="87"/>
      <c r="K26" s="176"/>
      <c r="L26" s="79">
        <v>3</v>
      </c>
      <c r="M26" s="79">
        <v>0</v>
      </c>
      <c r="N26" s="79">
        <v>16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108</v>
      </c>
      <c r="C27" s="184" t="s">
        <v>58</v>
      </c>
      <c r="D27" s="184"/>
      <c r="E27" s="184" t="s">
        <v>109</v>
      </c>
      <c r="F27" s="184" t="s">
        <v>110</v>
      </c>
      <c r="G27" s="184" t="s">
        <v>61</v>
      </c>
      <c r="H27" s="87"/>
      <c r="I27" s="87" t="s">
        <v>101</v>
      </c>
      <c r="J27" s="87"/>
      <c r="K27" s="176"/>
      <c r="L27" s="79">
        <v>5</v>
      </c>
      <c r="M27" s="79">
        <v>0</v>
      </c>
      <c r="N27" s="79">
        <v>27</v>
      </c>
      <c r="O27" s="88">
        <v>3</v>
      </c>
      <c r="P27" s="89">
        <v>0</v>
      </c>
      <c r="Q27" s="90">
        <f>O27+P27</f>
        <v>3</v>
      </c>
      <c r="R27" s="80">
        <f>IFERROR(Q27/N27,"-")</f>
        <v>0.11111111111111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0.33333333333333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0.33333333333333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111</v>
      </c>
      <c r="C28" s="184" t="s">
        <v>58</v>
      </c>
      <c r="D28" s="184"/>
      <c r="E28" s="184" t="s">
        <v>72</v>
      </c>
      <c r="F28" s="184" t="s">
        <v>72</v>
      </c>
      <c r="G28" s="184" t="s">
        <v>73</v>
      </c>
      <c r="H28" s="87"/>
      <c r="I28" s="87"/>
      <c r="J28" s="87"/>
      <c r="K28" s="176"/>
      <c r="L28" s="79">
        <v>136</v>
      </c>
      <c r="M28" s="79">
        <v>89</v>
      </c>
      <c r="N28" s="79">
        <v>20</v>
      </c>
      <c r="O28" s="88">
        <v>23</v>
      </c>
      <c r="P28" s="89">
        <v>0</v>
      </c>
      <c r="Q28" s="90">
        <f>O28+P28</f>
        <v>23</v>
      </c>
      <c r="R28" s="80">
        <f>IFERROR(Q28/N28,"-")</f>
        <v>1.15</v>
      </c>
      <c r="S28" s="79">
        <v>3</v>
      </c>
      <c r="T28" s="79">
        <v>2</v>
      </c>
      <c r="U28" s="80">
        <f>IFERROR(T28/(Q28),"-")</f>
        <v>0.08695652173913</v>
      </c>
      <c r="V28" s="81"/>
      <c r="W28" s="82">
        <v>6</v>
      </c>
      <c r="X28" s="80">
        <f>IF(Q28=0,"-",W28/Q28)</f>
        <v>0.26086956521739</v>
      </c>
      <c r="Y28" s="181">
        <v>1198000</v>
      </c>
      <c r="Z28" s="182">
        <f>IFERROR(Y28/Q28,"-")</f>
        <v>52086.956521739</v>
      </c>
      <c r="AA28" s="182">
        <f>IFERROR(Y28/W28,"-")</f>
        <v>199666.66666667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4</v>
      </c>
      <c r="BG28" s="110">
        <f>IF(Q28=0,"",IF(BF28=0,"",(BF28/Q28)))</f>
        <v>0.17391304347826</v>
      </c>
      <c r="BH28" s="109">
        <v>1</v>
      </c>
      <c r="BI28" s="111">
        <f>IFERROR(BH28/BF28,"-")</f>
        <v>0.25</v>
      </c>
      <c r="BJ28" s="112">
        <v>3000</v>
      </c>
      <c r="BK28" s="113">
        <f>IFERROR(BJ28/BF28,"-")</f>
        <v>750</v>
      </c>
      <c r="BL28" s="114">
        <v>1</v>
      </c>
      <c r="BM28" s="114"/>
      <c r="BN28" s="114"/>
      <c r="BO28" s="116">
        <v>9</v>
      </c>
      <c r="BP28" s="117">
        <f>IF(Q28=0,"",IF(BO28=0,"",(BO28/Q28)))</f>
        <v>0.39130434782609</v>
      </c>
      <c r="BQ28" s="118">
        <v>2</v>
      </c>
      <c r="BR28" s="119">
        <f>IFERROR(BQ28/BO28,"-")</f>
        <v>0.22222222222222</v>
      </c>
      <c r="BS28" s="120">
        <v>26000</v>
      </c>
      <c r="BT28" s="121">
        <f>IFERROR(BS28/BO28,"-")</f>
        <v>2888.8888888889</v>
      </c>
      <c r="BU28" s="122"/>
      <c r="BV28" s="122"/>
      <c r="BW28" s="122">
        <v>2</v>
      </c>
      <c r="BX28" s="123">
        <v>7</v>
      </c>
      <c r="BY28" s="124">
        <f>IF(Q28=0,"",IF(BX28=0,"",(BX28/Q28)))</f>
        <v>0.30434782608696</v>
      </c>
      <c r="BZ28" s="125">
        <v>4</v>
      </c>
      <c r="CA28" s="126">
        <f>IFERROR(BZ28/BX28,"-")</f>
        <v>0.57142857142857</v>
      </c>
      <c r="CB28" s="127">
        <v>675000</v>
      </c>
      <c r="CC28" s="128">
        <f>IFERROR(CB28/BX28,"-")</f>
        <v>96428.571428571</v>
      </c>
      <c r="CD28" s="129"/>
      <c r="CE28" s="129"/>
      <c r="CF28" s="129">
        <v>4</v>
      </c>
      <c r="CG28" s="130">
        <v>3</v>
      </c>
      <c r="CH28" s="131">
        <f>IF(Q28=0,"",IF(CG28=0,"",(CG28/Q28)))</f>
        <v>0.1304347826087</v>
      </c>
      <c r="CI28" s="132">
        <v>2</v>
      </c>
      <c r="CJ28" s="133">
        <f>IFERROR(CI28/CG28,"-")</f>
        <v>0.66666666666667</v>
      </c>
      <c r="CK28" s="134">
        <v>1920000</v>
      </c>
      <c r="CL28" s="135">
        <f>IFERROR(CK28/CG28,"-")</f>
        <v>640000</v>
      </c>
      <c r="CM28" s="136"/>
      <c r="CN28" s="136"/>
      <c r="CO28" s="136">
        <v>2</v>
      </c>
      <c r="CP28" s="137">
        <v>6</v>
      </c>
      <c r="CQ28" s="138">
        <v>1198000</v>
      </c>
      <c r="CR28" s="138">
        <v>1905000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1.82875</v>
      </c>
      <c r="B29" s="184" t="s">
        <v>112</v>
      </c>
      <c r="C29" s="184" t="s">
        <v>58</v>
      </c>
      <c r="D29" s="184"/>
      <c r="E29" s="184" t="s">
        <v>59</v>
      </c>
      <c r="F29" s="184" t="s">
        <v>113</v>
      </c>
      <c r="G29" s="184" t="s">
        <v>61</v>
      </c>
      <c r="H29" s="87" t="s">
        <v>62</v>
      </c>
      <c r="I29" s="87" t="s">
        <v>114</v>
      </c>
      <c r="J29" s="87" t="s">
        <v>115</v>
      </c>
      <c r="K29" s="176">
        <v>400000</v>
      </c>
      <c r="L29" s="79">
        <v>13</v>
      </c>
      <c r="M29" s="79">
        <v>0</v>
      </c>
      <c r="N29" s="79">
        <v>65</v>
      </c>
      <c r="O29" s="88">
        <v>3</v>
      </c>
      <c r="P29" s="89">
        <v>0</v>
      </c>
      <c r="Q29" s="90">
        <f>O29+P29</f>
        <v>3</v>
      </c>
      <c r="R29" s="80">
        <f>IFERROR(Q29/N29,"-")</f>
        <v>0.046153846153846</v>
      </c>
      <c r="S29" s="79">
        <v>1</v>
      </c>
      <c r="T29" s="79">
        <v>0</v>
      </c>
      <c r="U29" s="80">
        <f>IFERROR(T29/(Q29),"-")</f>
        <v>0</v>
      </c>
      <c r="V29" s="81">
        <f>IFERROR(K29/SUM(Q29:Q33),"-")</f>
        <v>9756.0975609756</v>
      </c>
      <c r="W29" s="82">
        <v>1</v>
      </c>
      <c r="X29" s="80">
        <f>IF(Q29=0,"-",W29/Q29)</f>
        <v>0.33333333333333</v>
      </c>
      <c r="Y29" s="181">
        <v>326000</v>
      </c>
      <c r="Z29" s="182">
        <f>IFERROR(Y29/Q29,"-")</f>
        <v>108666.66666667</v>
      </c>
      <c r="AA29" s="182">
        <f>IFERROR(Y29/W29,"-")</f>
        <v>326000</v>
      </c>
      <c r="AB29" s="176">
        <f>SUM(Y29:Y33)-SUM(K29:K33)</f>
        <v>331500</v>
      </c>
      <c r="AC29" s="83">
        <f>SUM(Y29:Y33)/SUM(K29:K33)</f>
        <v>1.82875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0.33333333333333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>
        <v>1</v>
      </c>
      <c r="BI29" s="111">
        <f>IFERROR(BH29/BF29,"-")</f>
        <v>1</v>
      </c>
      <c r="BJ29" s="112">
        <v>326000</v>
      </c>
      <c r="BK29" s="113">
        <f>IFERROR(BJ29/BF29,"-")</f>
        <v>326000</v>
      </c>
      <c r="BL29" s="114"/>
      <c r="BM29" s="114"/>
      <c r="BN29" s="114">
        <v>1</v>
      </c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326000</v>
      </c>
      <c r="CR29" s="138">
        <v>326000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/>
      <c r="B30" s="184" t="s">
        <v>116</v>
      </c>
      <c r="C30" s="184" t="s">
        <v>58</v>
      </c>
      <c r="D30" s="184"/>
      <c r="E30" s="184" t="s">
        <v>59</v>
      </c>
      <c r="F30" s="184" t="s">
        <v>117</v>
      </c>
      <c r="G30" s="184" t="s">
        <v>61</v>
      </c>
      <c r="H30" s="87"/>
      <c r="I30" s="87" t="s">
        <v>114</v>
      </c>
      <c r="J30" s="87"/>
      <c r="K30" s="176"/>
      <c r="L30" s="79">
        <v>12</v>
      </c>
      <c r="M30" s="79">
        <v>0</v>
      </c>
      <c r="N30" s="79">
        <v>61</v>
      </c>
      <c r="O30" s="88">
        <v>6</v>
      </c>
      <c r="P30" s="89">
        <v>0</v>
      </c>
      <c r="Q30" s="90">
        <f>O30+P30</f>
        <v>6</v>
      </c>
      <c r="R30" s="80">
        <f>IFERROR(Q30/N30,"-")</f>
        <v>0.098360655737705</v>
      </c>
      <c r="S30" s="79">
        <v>0</v>
      </c>
      <c r="T30" s="79">
        <v>2</v>
      </c>
      <c r="U30" s="80">
        <f>IFERROR(T30/(Q30),"-")</f>
        <v>0.33333333333333</v>
      </c>
      <c r="V30" s="81"/>
      <c r="W30" s="82">
        <v>2</v>
      </c>
      <c r="X30" s="80">
        <f>IF(Q30=0,"-",W30/Q30)</f>
        <v>0.33333333333333</v>
      </c>
      <c r="Y30" s="181">
        <v>12500</v>
      </c>
      <c r="Z30" s="182">
        <f>IFERROR(Y30/Q30,"-")</f>
        <v>2083.3333333333</v>
      </c>
      <c r="AA30" s="182">
        <f>IFERROR(Y30/W30,"-")</f>
        <v>6250</v>
      </c>
      <c r="AB30" s="176"/>
      <c r="AC30" s="83"/>
      <c r="AD30" s="77"/>
      <c r="AE30" s="91">
        <v>1</v>
      </c>
      <c r="AF30" s="92">
        <f>IF(Q30=0,"",IF(AE30=0,"",(AE30/Q30)))</f>
        <v>0.16666666666667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>
        <v>2</v>
      </c>
      <c r="AO30" s="98">
        <f>IF(Q30=0,"",IF(AN30=0,"",(AN30/Q30)))</f>
        <v>0.33333333333333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>
        <v>1</v>
      </c>
      <c r="AX30" s="104">
        <f>IF(Q30=0,"",IF(AW30=0,"",(AW30/Q30)))</f>
        <v>0.16666666666667</v>
      </c>
      <c r="AY30" s="103">
        <v>1</v>
      </c>
      <c r="AZ30" s="105">
        <f>IFERROR(AY30/AW30,"-")</f>
        <v>1</v>
      </c>
      <c r="BA30" s="106">
        <v>9500</v>
      </c>
      <c r="BB30" s="107">
        <f>IFERROR(BA30/AW30,"-")</f>
        <v>9500</v>
      </c>
      <c r="BC30" s="108"/>
      <c r="BD30" s="108"/>
      <c r="BE30" s="108">
        <v>1</v>
      </c>
      <c r="BF30" s="109">
        <v>1</v>
      </c>
      <c r="BG30" s="110">
        <f>IF(Q30=0,"",IF(BF30=0,"",(BF30/Q30)))</f>
        <v>0.16666666666667</v>
      </c>
      <c r="BH30" s="109">
        <v>1</v>
      </c>
      <c r="BI30" s="111">
        <f>IFERROR(BH30/BF30,"-")</f>
        <v>1</v>
      </c>
      <c r="BJ30" s="112">
        <v>3000</v>
      </c>
      <c r="BK30" s="113">
        <f>IFERROR(BJ30/BF30,"-")</f>
        <v>3000</v>
      </c>
      <c r="BL30" s="114">
        <v>1</v>
      </c>
      <c r="BM30" s="114"/>
      <c r="BN30" s="114"/>
      <c r="BO30" s="116">
        <v>1</v>
      </c>
      <c r="BP30" s="117">
        <f>IF(Q30=0,"",IF(BO30=0,"",(BO30/Q30)))</f>
        <v>0.16666666666667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12500</v>
      </c>
      <c r="CR30" s="138">
        <v>9500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118</v>
      </c>
      <c r="C31" s="184" t="s">
        <v>58</v>
      </c>
      <c r="D31" s="184"/>
      <c r="E31" s="184" t="s">
        <v>59</v>
      </c>
      <c r="F31" s="184" t="s">
        <v>119</v>
      </c>
      <c r="G31" s="184" t="s">
        <v>61</v>
      </c>
      <c r="H31" s="87"/>
      <c r="I31" s="87" t="s">
        <v>114</v>
      </c>
      <c r="J31" s="87"/>
      <c r="K31" s="176"/>
      <c r="L31" s="79">
        <v>2</v>
      </c>
      <c r="M31" s="79">
        <v>0</v>
      </c>
      <c r="N31" s="79">
        <v>32</v>
      </c>
      <c r="O31" s="88">
        <v>0</v>
      </c>
      <c r="P31" s="89">
        <v>0</v>
      </c>
      <c r="Q31" s="90">
        <f>O31+P31</f>
        <v>0</v>
      </c>
      <c r="R31" s="80">
        <f>IFERROR(Q31/N31,"-")</f>
        <v>0</v>
      </c>
      <c r="S31" s="79">
        <v>0</v>
      </c>
      <c r="T31" s="79">
        <v>0</v>
      </c>
      <c r="U31" s="80" t="str">
        <f>IFERROR(T31/(Q31),"-")</f>
        <v>-</v>
      </c>
      <c r="V31" s="81"/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/>
      <c r="AC31" s="83"/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120</v>
      </c>
      <c r="C32" s="184" t="s">
        <v>58</v>
      </c>
      <c r="D32" s="184"/>
      <c r="E32" s="184" t="s">
        <v>59</v>
      </c>
      <c r="F32" s="184"/>
      <c r="G32" s="184" t="s">
        <v>61</v>
      </c>
      <c r="H32" s="87"/>
      <c r="I32" s="87" t="s">
        <v>114</v>
      </c>
      <c r="J32" s="87"/>
      <c r="K32" s="176"/>
      <c r="L32" s="79">
        <v>11</v>
      </c>
      <c r="M32" s="79">
        <v>0</v>
      </c>
      <c r="N32" s="79">
        <v>291</v>
      </c>
      <c r="O32" s="88">
        <v>2</v>
      </c>
      <c r="P32" s="89">
        <v>0</v>
      </c>
      <c r="Q32" s="90">
        <f>O32+P32</f>
        <v>2</v>
      </c>
      <c r="R32" s="80">
        <f>IFERROR(Q32/N32,"-")</f>
        <v>0.006872852233677</v>
      </c>
      <c r="S32" s="79">
        <v>1</v>
      </c>
      <c r="T32" s="79">
        <v>1</v>
      </c>
      <c r="U32" s="80">
        <f>IFERROR(T32/(Q32),"-")</f>
        <v>0.5</v>
      </c>
      <c r="V32" s="81"/>
      <c r="W32" s="82">
        <v>1</v>
      </c>
      <c r="X32" s="80">
        <f>IF(Q32=0,"-",W32/Q32)</f>
        <v>0.5</v>
      </c>
      <c r="Y32" s="181">
        <v>500</v>
      </c>
      <c r="Z32" s="182">
        <f>IFERROR(Y32/Q32,"-")</f>
        <v>250</v>
      </c>
      <c r="AA32" s="182">
        <f>IFERROR(Y32/W32,"-")</f>
        <v>500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0.5</v>
      </c>
      <c r="BZ32" s="125">
        <v>1</v>
      </c>
      <c r="CA32" s="126">
        <f>IFERROR(BZ32/BX32,"-")</f>
        <v>1</v>
      </c>
      <c r="CB32" s="127">
        <v>500</v>
      </c>
      <c r="CC32" s="128">
        <f>IFERROR(CB32/BX32,"-")</f>
        <v>500</v>
      </c>
      <c r="CD32" s="129">
        <v>1</v>
      </c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500</v>
      </c>
      <c r="CR32" s="138">
        <v>500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121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/>
      <c r="I33" s="87"/>
      <c r="J33" s="87"/>
      <c r="K33" s="176"/>
      <c r="L33" s="79">
        <v>142</v>
      </c>
      <c r="M33" s="79">
        <v>99</v>
      </c>
      <c r="N33" s="79">
        <v>44</v>
      </c>
      <c r="O33" s="88">
        <v>30</v>
      </c>
      <c r="P33" s="89">
        <v>0</v>
      </c>
      <c r="Q33" s="90">
        <f>O33+P33</f>
        <v>30</v>
      </c>
      <c r="R33" s="80">
        <f>IFERROR(Q33/N33,"-")</f>
        <v>0.68181818181818</v>
      </c>
      <c r="S33" s="79">
        <v>4</v>
      </c>
      <c r="T33" s="79">
        <v>8</v>
      </c>
      <c r="U33" s="80">
        <f>IFERROR(T33/(Q33),"-")</f>
        <v>0.26666666666667</v>
      </c>
      <c r="V33" s="81"/>
      <c r="W33" s="82">
        <v>9</v>
      </c>
      <c r="X33" s="80">
        <f>IF(Q33=0,"-",W33/Q33)</f>
        <v>0.3</v>
      </c>
      <c r="Y33" s="181">
        <v>392500</v>
      </c>
      <c r="Z33" s="182">
        <f>IFERROR(Y33/Q33,"-")</f>
        <v>13083.333333333</v>
      </c>
      <c r="AA33" s="182">
        <f>IFERROR(Y33/W33,"-")</f>
        <v>43611.111111111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2</v>
      </c>
      <c r="AX33" s="104">
        <f>IF(Q33=0,"",IF(AW33=0,"",(AW33/Q33)))</f>
        <v>0.066666666666667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2</v>
      </c>
      <c r="BG33" s="110">
        <f>IF(Q33=0,"",IF(BF33=0,"",(BF33/Q33)))</f>
        <v>0.066666666666667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17</v>
      </c>
      <c r="BP33" s="117">
        <f>IF(Q33=0,"",IF(BO33=0,"",(BO33/Q33)))</f>
        <v>0.56666666666667</v>
      </c>
      <c r="BQ33" s="118">
        <v>8</v>
      </c>
      <c r="BR33" s="119">
        <f>IFERROR(BQ33/BO33,"-")</f>
        <v>0.47058823529412</v>
      </c>
      <c r="BS33" s="120">
        <v>171000</v>
      </c>
      <c r="BT33" s="121">
        <f>IFERROR(BS33/BO33,"-")</f>
        <v>10058.823529412</v>
      </c>
      <c r="BU33" s="122">
        <v>4</v>
      </c>
      <c r="BV33" s="122">
        <v>1</v>
      </c>
      <c r="BW33" s="122">
        <v>3</v>
      </c>
      <c r="BX33" s="123">
        <v>9</v>
      </c>
      <c r="BY33" s="124">
        <f>IF(Q33=0,"",IF(BX33=0,"",(BX33/Q33)))</f>
        <v>0.3</v>
      </c>
      <c r="BZ33" s="125">
        <v>3</v>
      </c>
      <c r="CA33" s="126">
        <f>IFERROR(BZ33/BX33,"-")</f>
        <v>0.33333333333333</v>
      </c>
      <c r="CB33" s="127">
        <v>224500</v>
      </c>
      <c r="CC33" s="128">
        <f>IFERROR(CB33/BX33,"-")</f>
        <v>24944.444444444</v>
      </c>
      <c r="CD33" s="129"/>
      <c r="CE33" s="129"/>
      <c r="CF33" s="129">
        <v>3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9</v>
      </c>
      <c r="CQ33" s="138">
        <v>392500</v>
      </c>
      <c r="CR33" s="138">
        <v>115500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0.125</v>
      </c>
      <c r="B34" s="184" t="s">
        <v>122</v>
      </c>
      <c r="C34" s="184" t="s">
        <v>58</v>
      </c>
      <c r="D34" s="184"/>
      <c r="E34" s="184" t="s">
        <v>79</v>
      </c>
      <c r="F34" s="184" t="s">
        <v>80</v>
      </c>
      <c r="G34" s="184" t="s">
        <v>61</v>
      </c>
      <c r="H34" s="87" t="s">
        <v>62</v>
      </c>
      <c r="I34" s="87" t="s">
        <v>82</v>
      </c>
      <c r="J34" s="186" t="s">
        <v>83</v>
      </c>
      <c r="K34" s="176">
        <v>120000</v>
      </c>
      <c r="L34" s="79">
        <v>6</v>
      </c>
      <c r="M34" s="79">
        <v>0</v>
      </c>
      <c r="N34" s="79">
        <v>80</v>
      </c>
      <c r="O34" s="88">
        <v>2</v>
      </c>
      <c r="P34" s="89">
        <v>0</v>
      </c>
      <c r="Q34" s="90">
        <f>O34+P34</f>
        <v>2</v>
      </c>
      <c r="R34" s="80">
        <f>IFERROR(Q34/N34,"-")</f>
        <v>0.025</v>
      </c>
      <c r="S34" s="79">
        <v>0</v>
      </c>
      <c r="T34" s="79">
        <v>0</v>
      </c>
      <c r="U34" s="80">
        <f>IFERROR(T34/(Q34),"-")</f>
        <v>0</v>
      </c>
      <c r="V34" s="81">
        <f>IFERROR(K34/SUM(Q34:Q35),"-")</f>
        <v>10909.090909091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-105000</v>
      </c>
      <c r="AC34" s="83">
        <f>SUM(Y34:Y35)/SUM(K34:K35)</f>
        <v>0.125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1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123</v>
      </c>
      <c r="C35" s="184" t="s">
        <v>58</v>
      </c>
      <c r="D35" s="184"/>
      <c r="E35" s="184" t="s">
        <v>79</v>
      </c>
      <c r="F35" s="184" t="s">
        <v>80</v>
      </c>
      <c r="G35" s="184" t="s">
        <v>73</v>
      </c>
      <c r="H35" s="87"/>
      <c r="I35" s="87"/>
      <c r="J35" s="87"/>
      <c r="K35" s="176"/>
      <c r="L35" s="79">
        <v>40</v>
      </c>
      <c r="M35" s="79">
        <v>32</v>
      </c>
      <c r="N35" s="79">
        <v>15</v>
      </c>
      <c r="O35" s="88">
        <v>9</v>
      </c>
      <c r="P35" s="89">
        <v>0</v>
      </c>
      <c r="Q35" s="90">
        <f>O35+P35</f>
        <v>9</v>
      </c>
      <c r="R35" s="80">
        <f>IFERROR(Q35/N35,"-")</f>
        <v>0.6</v>
      </c>
      <c r="S35" s="79">
        <v>0</v>
      </c>
      <c r="T35" s="79">
        <v>2</v>
      </c>
      <c r="U35" s="80">
        <f>IFERROR(T35/(Q35),"-")</f>
        <v>0.22222222222222</v>
      </c>
      <c r="V35" s="81"/>
      <c r="W35" s="82">
        <v>2</v>
      </c>
      <c r="X35" s="80">
        <f>IF(Q35=0,"-",W35/Q35)</f>
        <v>0.22222222222222</v>
      </c>
      <c r="Y35" s="181">
        <v>15000</v>
      </c>
      <c r="Z35" s="182">
        <f>IFERROR(Y35/Q35,"-")</f>
        <v>1666.6666666667</v>
      </c>
      <c r="AA35" s="182">
        <f>IFERROR(Y35/W35,"-")</f>
        <v>7500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2</v>
      </c>
      <c r="BG35" s="110">
        <f>IF(Q35=0,"",IF(BF35=0,"",(BF35/Q35)))</f>
        <v>0.22222222222222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3</v>
      </c>
      <c r="BP35" s="117">
        <f>IF(Q35=0,"",IF(BO35=0,"",(BO35/Q35)))</f>
        <v>0.33333333333333</v>
      </c>
      <c r="BQ35" s="118">
        <v>1</v>
      </c>
      <c r="BR35" s="119">
        <f>IFERROR(BQ35/BO35,"-")</f>
        <v>0.33333333333333</v>
      </c>
      <c r="BS35" s="120">
        <v>10000</v>
      </c>
      <c r="BT35" s="121">
        <f>IFERROR(BS35/BO35,"-")</f>
        <v>3333.3333333333</v>
      </c>
      <c r="BU35" s="122">
        <v>1</v>
      </c>
      <c r="BV35" s="122"/>
      <c r="BW35" s="122"/>
      <c r="BX35" s="123">
        <v>3</v>
      </c>
      <c r="BY35" s="124">
        <f>IF(Q35=0,"",IF(BX35=0,"",(BX35/Q35)))</f>
        <v>0.33333333333333</v>
      </c>
      <c r="BZ35" s="125">
        <v>1</v>
      </c>
      <c r="CA35" s="126">
        <f>IFERROR(BZ35/BX35,"-")</f>
        <v>0.33333333333333</v>
      </c>
      <c r="CB35" s="127">
        <v>5000</v>
      </c>
      <c r="CC35" s="128">
        <f>IFERROR(CB35/BX35,"-")</f>
        <v>1666.6666666667</v>
      </c>
      <c r="CD35" s="129">
        <v>1</v>
      </c>
      <c r="CE35" s="129"/>
      <c r="CF35" s="129"/>
      <c r="CG35" s="130">
        <v>1</v>
      </c>
      <c r="CH35" s="131">
        <f>IF(Q35=0,"",IF(CG35=0,"",(CG35/Q35)))</f>
        <v>0.11111111111111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2</v>
      </c>
      <c r="CQ35" s="138">
        <v>15000</v>
      </c>
      <c r="CR35" s="138">
        <v>10000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0.34666666666667</v>
      </c>
      <c r="B36" s="184" t="s">
        <v>124</v>
      </c>
      <c r="C36" s="184" t="s">
        <v>58</v>
      </c>
      <c r="D36" s="184"/>
      <c r="E36" s="184" t="s">
        <v>79</v>
      </c>
      <c r="F36" s="184" t="s">
        <v>80</v>
      </c>
      <c r="G36" s="184" t="s">
        <v>61</v>
      </c>
      <c r="H36" s="87" t="s">
        <v>66</v>
      </c>
      <c r="I36" s="87" t="s">
        <v>82</v>
      </c>
      <c r="J36" s="185" t="s">
        <v>125</v>
      </c>
      <c r="K36" s="176">
        <v>150000</v>
      </c>
      <c r="L36" s="79">
        <v>8</v>
      </c>
      <c r="M36" s="79">
        <v>0</v>
      </c>
      <c r="N36" s="79">
        <v>32</v>
      </c>
      <c r="O36" s="88">
        <v>2</v>
      </c>
      <c r="P36" s="89">
        <v>0</v>
      </c>
      <c r="Q36" s="90">
        <f>O36+P36</f>
        <v>2</v>
      </c>
      <c r="R36" s="80">
        <f>IFERROR(Q36/N36,"-")</f>
        <v>0.0625</v>
      </c>
      <c r="S36" s="79">
        <v>0</v>
      </c>
      <c r="T36" s="79">
        <v>1</v>
      </c>
      <c r="U36" s="80">
        <f>IFERROR(T36/(Q36),"-")</f>
        <v>0.5</v>
      </c>
      <c r="V36" s="81">
        <f>IFERROR(K36/SUM(Q36:Q37),"-")</f>
        <v>16666.666666667</v>
      </c>
      <c r="W36" s="82">
        <v>1</v>
      </c>
      <c r="X36" s="80">
        <f>IF(Q36=0,"-",W36/Q36)</f>
        <v>0.5</v>
      </c>
      <c r="Y36" s="181">
        <v>4000</v>
      </c>
      <c r="Z36" s="182">
        <f>IFERROR(Y36/Q36,"-")</f>
        <v>2000</v>
      </c>
      <c r="AA36" s="182">
        <f>IFERROR(Y36/W36,"-")</f>
        <v>4000</v>
      </c>
      <c r="AB36" s="176">
        <f>SUM(Y36:Y37)-SUM(K36:K37)</f>
        <v>-98000</v>
      </c>
      <c r="AC36" s="83">
        <f>SUM(Y36:Y37)/SUM(K36:K37)</f>
        <v>0.34666666666667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1</v>
      </c>
      <c r="BP36" s="117">
        <f>IF(Q36=0,"",IF(BO36=0,"",(BO36/Q36)))</f>
        <v>0.5</v>
      </c>
      <c r="BQ36" s="118">
        <v>1</v>
      </c>
      <c r="BR36" s="119">
        <f>IFERROR(BQ36/BO36,"-")</f>
        <v>1</v>
      </c>
      <c r="BS36" s="120">
        <v>4000</v>
      </c>
      <c r="BT36" s="121">
        <f>IFERROR(BS36/BO36,"-")</f>
        <v>4000</v>
      </c>
      <c r="BU36" s="122"/>
      <c r="BV36" s="122">
        <v>1</v>
      </c>
      <c r="BW36" s="122"/>
      <c r="BX36" s="123">
        <v>1</v>
      </c>
      <c r="BY36" s="124">
        <f>IF(Q36=0,"",IF(BX36=0,"",(BX36/Q36)))</f>
        <v>0.5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4000</v>
      </c>
      <c r="CR36" s="138">
        <v>4000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126</v>
      </c>
      <c r="C37" s="184" t="s">
        <v>58</v>
      </c>
      <c r="D37" s="184"/>
      <c r="E37" s="184" t="s">
        <v>79</v>
      </c>
      <c r="F37" s="184" t="s">
        <v>80</v>
      </c>
      <c r="G37" s="184" t="s">
        <v>73</v>
      </c>
      <c r="H37" s="87"/>
      <c r="I37" s="87"/>
      <c r="J37" s="87"/>
      <c r="K37" s="176"/>
      <c r="L37" s="79">
        <v>75</v>
      </c>
      <c r="M37" s="79">
        <v>28</v>
      </c>
      <c r="N37" s="79">
        <v>12</v>
      </c>
      <c r="O37" s="88">
        <v>7</v>
      </c>
      <c r="P37" s="89">
        <v>0</v>
      </c>
      <c r="Q37" s="90">
        <f>O37+P37</f>
        <v>7</v>
      </c>
      <c r="R37" s="80">
        <f>IFERROR(Q37/N37,"-")</f>
        <v>0.58333333333333</v>
      </c>
      <c r="S37" s="79">
        <v>2</v>
      </c>
      <c r="T37" s="79">
        <v>1</v>
      </c>
      <c r="U37" s="80">
        <f>IFERROR(T37/(Q37),"-")</f>
        <v>0.14285714285714</v>
      </c>
      <c r="V37" s="81"/>
      <c r="W37" s="82">
        <v>1</v>
      </c>
      <c r="X37" s="80">
        <f>IF(Q37=0,"-",W37/Q37)</f>
        <v>0.14285714285714</v>
      </c>
      <c r="Y37" s="181">
        <v>48000</v>
      </c>
      <c r="Z37" s="182">
        <f>IFERROR(Y37/Q37,"-")</f>
        <v>6857.1428571429</v>
      </c>
      <c r="AA37" s="182">
        <f>IFERROR(Y37/W37,"-")</f>
        <v>48000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0.14285714285714</v>
      </c>
      <c r="BH37" s="109">
        <v>1</v>
      </c>
      <c r="BI37" s="111">
        <f>IFERROR(BH37/BF37,"-")</f>
        <v>1</v>
      </c>
      <c r="BJ37" s="112">
        <v>33000</v>
      </c>
      <c r="BK37" s="113">
        <f>IFERROR(BJ37/BF37,"-")</f>
        <v>33000</v>
      </c>
      <c r="BL37" s="114"/>
      <c r="BM37" s="114"/>
      <c r="BN37" s="114">
        <v>1</v>
      </c>
      <c r="BO37" s="116">
        <v>3</v>
      </c>
      <c r="BP37" s="117">
        <f>IF(Q37=0,"",IF(BO37=0,"",(BO37/Q37)))</f>
        <v>0.42857142857143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0.28571428571429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1</v>
      </c>
      <c r="CH37" s="131">
        <f>IF(Q37=0,"",IF(CG37=0,"",(CG37/Q37)))</f>
        <v>0.14285714285714</v>
      </c>
      <c r="CI37" s="132">
        <v>1</v>
      </c>
      <c r="CJ37" s="133">
        <f>IFERROR(CI37/CG37,"-")</f>
        <v>1</v>
      </c>
      <c r="CK37" s="134">
        <v>15000</v>
      </c>
      <c r="CL37" s="135">
        <f>IFERROR(CK37/CG37,"-")</f>
        <v>15000</v>
      </c>
      <c r="CM37" s="136"/>
      <c r="CN37" s="136">
        <v>1</v>
      </c>
      <c r="CO37" s="136"/>
      <c r="CP37" s="137">
        <v>1</v>
      </c>
      <c r="CQ37" s="138">
        <v>48000</v>
      </c>
      <c r="CR37" s="138">
        <v>33000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0.96538461538462</v>
      </c>
      <c r="B38" s="184" t="s">
        <v>127</v>
      </c>
      <c r="C38" s="184" t="s">
        <v>58</v>
      </c>
      <c r="D38" s="184"/>
      <c r="E38" s="184" t="s">
        <v>59</v>
      </c>
      <c r="F38" s="184" t="s">
        <v>60</v>
      </c>
      <c r="G38" s="184" t="s">
        <v>61</v>
      </c>
      <c r="H38" s="87" t="s">
        <v>128</v>
      </c>
      <c r="I38" s="87" t="s">
        <v>82</v>
      </c>
      <c r="J38" s="185" t="s">
        <v>129</v>
      </c>
      <c r="K38" s="176">
        <v>130000</v>
      </c>
      <c r="L38" s="79">
        <v>10</v>
      </c>
      <c r="M38" s="79">
        <v>0</v>
      </c>
      <c r="N38" s="79">
        <v>40</v>
      </c>
      <c r="O38" s="88">
        <v>7</v>
      </c>
      <c r="P38" s="89">
        <v>0</v>
      </c>
      <c r="Q38" s="90">
        <f>O38+P38</f>
        <v>7</v>
      </c>
      <c r="R38" s="80">
        <f>IFERROR(Q38/N38,"-")</f>
        <v>0.175</v>
      </c>
      <c r="S38" s="79">
        <v>1</v>
      </c>
      <c r="T38" s="79">
        <v>2</v>
      </c>
      <c r="U38" s="80">
        <f>IFERROR(T38/(Q38),"-")</f>
        <v>0.28571428571429</v>
      </c>
      <c r="V38" s="81">
        <f>IFERROR(K38/SUM(Q38:Q39),"-")</f>
        <v>13000</v>
      </c>
      <c r="W38" s="82">
        <v>2</v>
      </c>
      <c r="X38" s="80">
        <f>IF(Q38=0,"-",W38/Q38)</f>
        <v>0.28571428571429</v>
      </c>
      <c r="Y38" s="181">
        <v>34500</v>
      </c>
      <c r="Z38" s="182">
        <f>IFERROR(Y38/Q38,"-")</f>
        <v>4928.5714285714</v>
      </c>
      <c r="AA38" s="182">
        <f>IFERROR(Y38/W38,"-")</f>
        <v>17250</v>
      </c>
      <c r="AB38" s="176">
        <f>SUM(Y38:Y39)-SUM(K38:K39)</f>
        <v>-4500</v>
      </c>
      <c r="AC38" s="83">
        <f>SUM(Y38:Y39)/SUM(K38:K39)</f>
        <v>0.96538461538462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0.28571428571429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0.42857142857143</v>
      </c>
      <c r="BQ38" s="118">
        <v>2</v>
      </c>
      <c r="BR38" s="119">
        <f>IFERROR(BQ38/BO38,"-")</f>
        <v>0.66666666666667</v>
      </c>
      <c r="BS38" s="120">
        <v>34500</v>
      </c>
      <c r="BT38" s="121">
        <f>IFERROR(BS38/BO38,"-")</f>
        <v>11500</v>
      </c>
      <c r="BU38" s="122">
        <v>1</v>
      </c>
      <c r="BV38" s="122"/>
      <c r="BW38" s="122">
        <v>1</v>
      </c>
      <c r="BX38" s="123">
        <v>2</v>
      </c>
      <c r="BY38" s="124">
        <f>IF(Q38=0,"",IF(BX38=0,"",(BX38/Q38)))</f>
        <v>0.28571428571429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34500</v>
      </c>
      <c r="CR38" s="138">
        <v>33500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130</v>
      </c>
      <c r="C39" s="184" t="s">
        <v>58</v>
      </c>
      <c r="D39" s="184"/>
      <c r="E39" s="184" t="s">
        <v>59</v>
      </c>
      <c r="F39" s="184" t="s">
        <v>60</v>
      </c>
      <c r="G39" s="184" t="s">
        <v>73</v>
      </c>
      <c r="H39" s="87"/>
      <c r="I39" s="87"/>
      <c r="J39" s="87"/>
      <c r="K39" s="176"/>
      <c r="L39" s="79">
        <v>16</v>
      </c>
      <c r="M39" s="79">
        <v>13</v>
      </c>
      <c r="N39" s="79">
        <v>11</v>
      </c>
      <c r="O39" s="88">
        <v>3</v>
      </c>
      <c r="P39" s="89">
        <v>0</v>
      </c>
      <c r="Q39" s="90">
        <f>O39+P39</f>
        <v>3</v>
      </c>
      <c r="R39" s="80">
        <f>IFERROR(Q39/N39,"-")</f>
        <v>0.27272727272727</v>
      </c>
      <c r="S39" s="79">
        <v>1</v>
      </c>
      <c r="T39" s="79">
        <v>1</v>
      </c>
      <c r="U39" s="80">
        <f>IFERROR(T39/(Q39),"-")</f>
        <v>0.33333333333333</v>
      </c>
      <c r="V39" s="81"/>
      <c r="W39" s="82">
        <v>1</v>
      </c>
      <c r="X39" s="80">
        <f>IF(Q39=0,"-",W39/Q39)</f>
        <v>0.33333333333333</v>
      </c>
      <c r="Y39" s="181">
        <v>91000</v>
      </c>
      <c r="Z39" s="182">
        <f>IFERROR(Y39/Q39,"-")</f>
        <v>30333.333333333</v>
      </c>
      <c r="AA39" s="182">
        <f>IFERROR(Y39/W39,"-")</f>
        <v>91000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0.33333333333333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0.33333333333333</v>
      </c>
      <c r="BQ39" s="118">
        <v>1</v>
      </c>
      <c r="BR39" s="119">
        <f>IFERROR(BQ39/BO39,"-")</f>
        <v>1</v>
      </c>
      <c r="BS39" s="120">
        <v>91000</v>
      </c>
      <c r="BT39" s="121">
        <f>IFERROR(BS39/BO39,"-")</f>
        <v>91000</v>
      </c>
      <c r="BU39" s="122"/>
      <c r="BV39" s="122"/>
      <c r="BW39" s="122">
        <v>1</v>
      </c>
      <c r="BX39" s="123">
        <v>1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91000</v>
      </c>
      <c r="CR39" s="138">
        <v>91000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7.1625</v>
      </c>
      <c r="B40" s="184" t="s">
        <v>131</v>
      </c>
      <c r="C40" s="184" t="s">
        <v>58</v>
      </c>
      <c r="D40" s="184"/>
      <c r="E40" s="184" t="s">
        <v>59</v>
      </c>
      <c r="F40" s="184" t="s">
        <v>60</v>
      </c>
      <c r="G40" s="184" t="s">
        <v>61</v>
      </c>
      <c r="H40" s="87" t="s">
        <v>100</v>
      </c>
      <c r="I40" s="87" t="s">
        <v>63</v>
      </c>
      <c r="J40" s="186" t="s">
        <v>132</v>
      </c>
      <c r="K40" s="176">
        <v>120000</v>
      </c>
      <c r="L40" s="79">
        <v>14</v>
      </c>
      <c r="M40" s="79">
        <v>0</v>
      </c>
      <c r="N40" s="79">
        <v>50</v>
      </c>
      <c r="O40" s="88">
        <v>7</v>
      </c>
      <c r="P40" s="89">
        <v>0</v>
      </c>
      <c r="Q40" s="90">
        <f>O40+P40</f>
        <v>7</v>
      </c>
      <c r="R40" s="80">
        <f>IFERROR(Q40/N40,"-")</f>
        <v>0.14</v>
      </c>
      <c r="S40" s="79">
        <v>1</v>
      </c>
      <c r="T40" s="79">
        <v>3</v>
      </c>
      <c r="U40" s="80">
        <f>IFERROR(T40/(Q40),"-")</f>
        <v>0.42857142857143</v>
      </c>
      <c r="V40" s="81">
        <f>IFERROR(K40/SUM(Q40:Q41),"-")</f>
        <v>9230.7692307692</v>
      </c>
      <c r="W40" s="82">
        <v>1</v>
      </c>
      <c r="X40" s="80">
        <f>IF(Q40=0,"-",W40/Q40)</f>
        <v>0.14285714285714</v>
      </c>
      <c r="Y40" s="181">
        <v>23000</v>
      </c>
      <c r="Z40" s="182">
        <f>IFERROR(Y40/Q40,"-")</f>
        <v>3285.7142857143</v>
      </c>
      <c r="AA40" s="182">
        <f>IFERROR(Y40/W40,"-")</f>
        <v>23000</v>
      </c>
      <c r="AB40" s="176">
        <f>SUM(Y40:Y41)-SUM(K40:K41)</f>
        <v>739500</v>
      </c>
      <c r="AC40" s="83">
        <f>SUM(Y40:Y41)/SUM(K40:K41)</f>
        <v>7.1625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0.14285714285714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3</v>
      </c>
      <c r="BG40" s="110">
        <f>IF(Q40=0,"",IF(BF40=0,"",(BF40/Q40)))</f>
        <v>0.42857142857143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0.14285714285714</v>
      </c>
      <c r="BQ40" s="118">
        <v>1</v>
      </c>
      <c r="BR40" s="119">
        <f>IFERROR(BQ40/BO40,"-")</f>
        <v>1</v>
      </c>
      <c r="BS40" s="120">
        <v>23000</v>
      </c>
      <c r="BT40" s="121">
        <f>IFERROR(BS40/BO40,"-")</f>
        <v>23000</v>
      </c>
      <c r="BU40" s="122"/>
      <c r="BV40" s="122"/>
      <c r="BW40" s="122">
        <v>1</v>
      </c>
      <c r="BX40" s="123">
        <v>2</v>
      </c>
      <c r="BY40" s="124">
        <f>IF(Q40=0,"",IF(BX40=0,"",(BX40/Q40)))</f>
        <v>0.28571428571429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23000</v>
      </c>
      <c r="CR40" s="138">
        <v>23000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133</v>
      </c>
      <c r="C41" s="184" t="s">
        <v>58</v>
      </c>
      <c r="D41" s="184"/>
      <c r="E41" s="184" t="s">
        <v>59</v>
      </c>
      <c r="F41" s="184" t="s">
        <v>60</v>
      </c>
      <c r="G41" s="184" t="s">
        <v>73</v>
      </c>
      <c r="H41" s="87"/>
      <c r="I41" s="87"/>
      <c r="J41" s="87"/>
      <c r="K41" s="176"/>
      <c r="L41" s="79">
        <v>33</v>
      </c>
      <c r="M41" s="79">
        <v>24</v>
      </c>
      <c r="N41" s="79">
        <v>18</v>
      </c>
      <c r="O41" s="88">
        <v>6</v>
      </c>
      <c r="P41" s="89">
        <v>0</v>
      </c>
      <c r="Q41" s="90">
        <f>O41+P41</f>
        <v>6</v>
      </c>
      <c r="R41" s="80">
        <f>IFERROR(Q41/N41,"-")</f>
        <v>0.33333333333333</v>
      </c>
      <c r="S41" s="79">
        <v>1</v>
      </c>
      <c r="T41" s="79">
        <v>1</v>
      </c>
      <c r="U41" s="80">
        <f>IFERROR(T41/(Q41),"-")</f>
        <v>0.16666666666667</v>
      </c>
      <c r="V41" s="81"/>
      <c r="W41" s="82">
        <v>2</v>
      </c>
      <c r="X41" s="80">
        <f>IF(Q41=0,"-",W41/Q41)</f>
        <v>0.33333333333333</v>
      </c>
      <c r="Y41" s="181">
        <v>836500</v>
      </c>
      <c r="Z41" s="182">
        <f>IFERROR(Y41/Q41,"-")</f>
        <v>139416.66666667</v>
      </c>
      <c r="AA41" s="182">
        <f>IFERROR(Y41/W41,"-")</f>
        <v>418250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0.16666666666667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3</v>
      </c>
      <c r="BP41" s="117">
        <f>IF(Q41=0,"",IF(BO41=0,"",(BO41/Q41)))</f>
        <v>0.5</v>
      </c>
      <c r="BQ41" s="118">
        <v>1</v>
      </c>
      <c r="BR41" s="119">
        <f>IFERROR(BQ41/BO41,"-")</f>
        <v>0.33333333333333</v>
      </c>
      <c r="BS41" s="120">
        <v>835000</v>
      </c>
      <c r="BT41" s="121">
        <f>IFERROR(BS41/BO41,"-")</f>
        <v>278333.33333333</v>
      </c>
      <c r="BU41" s="122"/>
      <c r="BV41" s="122"/>
      <c r="BW41" s="122">
        <v>1</v>
      </c>
      <c r="BX41" s="123">
        <v>2</v>
      </c>
      <c r="BY41" s="124">
        <f>IF(Q41=0,"",IF(BX41=0,"",(BX41/Q41)))</f>
        <v>0.33333333333333</v>
      </c>
      <c r="BZ41" s="125">
        <v>1</v>
      </c>
      <c r="CA41" s="126">
        <f>IFERROR(BZ41/BX41,"-")</f>
        <v>0.5</v>
      </c>
      <c r="CB41" s="127">
        <v>1500</v>
      </c>
      <c r="CC41" s="128">
        <f>IFERROR(CB41/BX41,"-")</f>
        <v>750</v>
      </c>
      <c r="CD41" s="129">
        <v>1</v>
      </c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836500</v>
      </c>
      <c r="CR41" s="138">
        <v>835000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0.65</v>
      </c>
      <c r="B42" s="184" t="s">
        <v>134</v>
      </c>
      <c r="C42" s="184" t="s">
        <v>58</v>
      </c>
      <c r="D42" s="184"/>
      <c r="E42" s="184" t="s">
        <v>79</v>
      </c>
      <c r="F42" s="184" t="s">
        <v>80</v>
      </c>
      <c r="G42" s="184" t="s">
        <v>61</v>
      </c>
      <c r="H42" s="87" t="s">
        <v>100</v>
      </c>
      <c r="I42" s="87" t="s">
        <v>63</v>
      </c>
      <c r="J42" s="87" t="s">
        <v>135</v>
      </c>
      <c r="K42" s="176">
        <v>120000</v>
      </c>
      <c r="L42" s="79">
        <v>25</v>
      </c>
      <c r="M42" s="79">
        <v>0</v>
      </c>
      <c r="N42" s="79">
        <v>67</v>
      </c>
      <c r="O42" s="88">
        <v>9</v>
      </c>
      <c r="P42" s="89">
        <v>0</v>
      </c>
      <c r="Q42" s="90">
        <f>O42+P42</f>
        <v>9</v>
      </c>
      <c r="R42" s="80">
        <f>IFERROR(Q42/N42,"-")</f>
        <v>0.13432835820896</v>
      </c>
      <c r="S42" s="79">
        <v>0</v>
      </c>
      <c r="T42" s="79">
        <v>4</v>
      </c>
      <c r="U42" s="80">
        <f>IFERROR(T42/(Q42),"-")</f>
        <v>0.44444444444444</v>
      </c>
      <c r="V42" s="81">
        <f>IFERROR(K42/SUM(Q42:Q43),"-")</f>
        <v>10000</v>
      </c>
      <c r="W42" s="82">
        <v>1</v>
      </c>
      <c r="X42" s="80">
        <f>IF(Q42=0,"-",W42/Q42)</f>
        <v>0.11111111111111</v>
      </c>
      <c r="Y42" s="181">
        <v>10000</v>
      </c>
      <c r="Z42" s="182">
        <f>IFERROR(Y42/Q42,"-")</f>
        <v>1111.1111111111</v>
      </c>
      <c r="AA42" s="182">
        <f>IFERROR(Y42/W42,"-")</f>
        <v>10000</v>
      </c>
      <c r="AB42" s="176">
        <f>SUM(Y42:Y43)-SUM(K42:K43)</f>
        <v>-42000</v>
      </c>
      <c r="AC42" s="83">
        <f>SUM(Y42:Y43)/SUM(K42:K43)</f>
        <v>0.65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0.11111111111111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4</v>
      </c>
      <c r="BG42" s="110">
        <f>IF(Q42=0,"",IF(BF42=0,"",(BF42/Q42)))</f>
        <v>0.44444444444444</v>
      </c>
      <c r="BH42" s="109">
        <v>1</v>
      </c>
      <c r="BI42" s="111">
        <f>IFERROR(BH42/BF42,"-")</f>
        <v>0.25</v>
      </c>
      <c r="BJ42" s="112">
        <v>10000</v>
      </c>
      <c r="BK42" s="113">
        <f>IFERROR(BJ42/BF42,"-")</f>
        <v>2500</v>
      </c>
      <c r="BL42" s="114"/>
      <c r="BM42" s="114">
        <v>1</v>
      </c>
      <c r="BN42" s="114"/>
      <c r="BO42" s="116">
        <v>3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0.11111111111111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10000</v>
      </c>
      <c r="CR42" s="138">
        <v>10000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136</v>
      </c>
      <c r="C43" s="184" t="s">
        <v>58</v>
      </c>
      <c r="D43" s="184"/>
      <c r="E43" s="184" t="s">
        <v>79</v>
      </c>
      <c r="F43" s="184" t="s">
        <v>80</v>
      </c>
      <c r="G43" s="184" t="s">
        <v>73</v>
      </c>
      <c r="H43" s="87"/>
      <c r="I43" s="87"/>
      <c r="J43" s="87"/>
      <c r="K43" s="176"/>
      <c r="L43" s="79">
        <v>18</v>
      </c>
      <c r="M43" s="79">
        <v>14</v>
      </c>
      <c r="N43" s="79">
        <v>3</v>
      </c>
      <c r="O43" s="88">
        <v>3</v>
      </c>
      <c r="P43" s="89">
        <v>0</v>
      </c>
      <c r="Q43" s="90">
        <f>O43+P43</f>
        <v>3</v>
      </c>
      <c r="R43" s="80">
        <f>IFERROR(Q43/N43,"-")</f>
        <v>1</v>
      </c>
      <c r="S43" s="79">
        <v>2</v>
      </c>
      <c r="T43" s="79">
        <v>0</v>
      </c>
      <c r="U43" s="80">
        <f>IFERROR(T43/(Q43),"-")</f>
        <v>0</v>
      </c>
      <c r="V43" s="81"/>
      <c r="W43" s="82">
        <v>2</v>
      </c>
      <c r="X43" s="80">
        <f>IF(Q43=0,"-",W43/Q43)</f>
        <v>0.66666666666667</v>
      </c>
      <c r="Y43" s="181">
        <v>68000</v>
      </c>
      <c r="Z43" s="182">
        <f>IFERROR(Y43/Q43,"-")</f>
        <v>22666.666666667</v>
      </c>
      <c r="AA43" s="182">
        <f>IFERROR(Y43/W43,"-")</f>
        <v>34000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0.33333333333333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2</v>
      </c>
      <c r="BY43" s="124">
        <f>IF(Q43=0,"",IF(BX43=0,"",(BX43/Q43)))</f>
        <v>0.66666666666667</v>
      </c>
      <c r="BZ43" s="125">
        <v>2</v>
      </c>
      <c r="CA43" s="126">
        <f>IFERROR(BZ43/BX43,"-")</f>
        <v>1</v>
      </c>
      <c r="CB43" s="127">
        <v>68000</v>
      </c>
      <c r="CC43" s="128">
        <f>IFERROR(CB43/BX43,"-")</f>
        <v>34000</v>
      </c>
      <c r="CD43" s="129">
        <v>1</v>
      </c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68000</v>
      </c>
      <c r="CR43" s="138">
        <v>48000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0.1375</v>
      </c>
      <c r="B44" s="184" t="s">
        <v>137</v>
      </c>
      <c r="C44" s="184" t="s">
        <v>58</v>
      </c>
      <c r="D44" s="184"/>
      <c r="E44" s="184" t="s">
        <v>59</v>
      </c>
      <c r="F44" s="184" t="s">
        <v>60</v>
      </c>
      <c r="G44" s="184" t="s">
        <v>61</v>
      </c>
      <c r="H44" s="87" t="s">
        <v>138</v>
      </c>
      <c r="I44" s="87" t="s">
        <v>82</v>
      </c>
      <c r="J44" s="186" t="s">
        <v>132</v>
      </c>
      <c r="K44" s="176">
        <v>80000</v>
      </c>
      <c r="L44" s="79">
        <v>10</v>
      </c>
      <c r="M44" s="79">
        <v>0</v>
      </c>
      <c r="N44" s="79">
        <v>44</v>
      </c>
      <c r="O44" s="88">
        <v>2</v>
      </c>
      <c r="P44" s="89">
        <v>0</v>
      </c>
      <c r="Q44" s="90">
        <f>O44+P44</f>
        <v>2</v>
      </c>
      <c r="R44" s="80">
        <f>IFERROR(Q44/N44,"-")</f>
        <v>0.045454545454545</v>
      </c>
      <c r="S44" s="79">
        <v>0</v>
      </c>
      <c r="T44" s="79">
        <v>1</v>
      </c>
      <c r="U44" s="80">
        <f>IFERROR(T44/(Q44),"-")</f>
        <v>0.5</v>
      </c>
      <c r="V44" s="81">
        <f>IFERROR(K44/SUM(Q44:Q45),"-")</f>
        <v>8888.8888888889</v>
      </c>
      <c r="W44" s="82">
        <v>0</v>
      </c>
      <c r="X44" s="80">
        <f>IF(Q44=0,"-",W44/Q44)</f>
        <v>0</v>
      </c>
      <c r="Y44" s="181">
        <v>5000</v>
      </c>
      <c r="Z44" s="182">
        <f>IFERROR(Y44/Q44,"-")</f>
        <v>2500</v>
      </c>
      <c r="AA44" s="182" t="str">
        <f>IFERROR(Y44/W44,"-")</f>
        <v>-</v>
      </c>
      <c r="AB44" s="176">
        <f>SUM(Y44:Y45)-SUM(K44:K45)</f>
        <v>-69000</v>
      </c>
      <c r="AC44" s="83">
        <f>SUM(Y44:Y45)/SUM(K44:K45)</f>
        <v>0.1375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1</v>
      </c>
      <c r="BQ44" s="118">
        <v>1</v>
      </c>
      <c r="BR44" s="119">
        <f>IFERROR(BQ44/BO44,"-")</f>
        <v>0.5</v>
      </c>
      <c r="BS44" s="120">
        <v>72000</v>
      </c>
      <c r="BT44" s="121">
        <f>IFERROR(BS44/BO44,"-")</f>
        <v>36000</v>
      </c>
      <c r="BU44" s="122"/>
      <c r="BV44" s="122"/>
      <c r="BW44" s="122">
        <v>1</v>
      </c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5000</v>
      </c>
      <c r="CR44" s="138">
        <v>72000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139</v>
      </c>
      <c r="C45" s="184" t="s">
        <v>58</v>
      </c>
      <c r="D45" s="184"/>
      <c r="E45" s="184" t="s">
        <v>59</v>
      </c>
      <c r="F45" s="184" t="s">
        <v>60</v>
      </c>
      <c r="G45" s="184" t="s">
        <v>73</v>
      </c>
      <c r="H45" s="87"/>
      <c r="I45" s="87"/>
      <c r="J45" s="87"/>
      <c r="K45" s="176"/>
      <c r="L45" s="79">
        <v>26</v>
      </c>
      <c r="M45" s="79">
        <v>19</v>
      </c>
      <c r="N45" s="79">
        <v>13</v>
      </c>
      <c r="O45" s="88">
        <v>7</v>
      </c>
      <c r="P45" s="89">
        <v>0</v>
      </c>
      <c r="Q45" s="90">
        <f>O45+P45</f>
        <v>7</v>
      </c>
      <c r="R45" s="80">
        <f>IFERROR(Q45/N45,"-")</f>
        <v>0.53846153846154</v>
      </c>
      <c r="S45" s="79">
        <v>0</v>
      </c>
      <c r="T45" s="79">
        <v>3</v>
      </c>
      <c r="U45" s="80">
        <f>IFERROR(T45/(Q45),"-")</f>
        <v>0.42857142857143</v>
      </c>
      <c r="V45" s="81"/>
      <c r="W45" s="82">
        <v>1</v>
      </c>
      <c r="X45" s="80">
        <f>IF(Q45=0,"-",W45/Q45)</f>
        <v>0.14285714285714</v>
      </c>
      <c r="Y45" s="181">
        <v>6000</v>
      </c>
      <c r="Z45" s="182">
        <f>IFERROR(Y45/Q45,"-")</f>
        <v>857.14285714286</v>
      </c>
      <c r="AA45" s="182">
        <f>IFERROR(Y45/W45,"-")</f>
        <v>6000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0.14285714285714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3</v>
      </c>
      <c r="BP45" s="117">
        <f>IF(Q45=0,"",IF(BO45=0,"",(BO45/Q45)))</f>
        <v>0.42857142857143</v>
      </c>
      <c r="BQ45" s="118">
        <v>1</v>
      </c>
      <c r="BR45" s="119">
        <f>IFERROR(BQ45/BO45,"-")</f>
        <v>0.33333333333333</v>
      </c>
      <c r="BS45" s="120">
        <v>25000</v>
      </c>
      <c r="BT45" s="121">
        <f>IFERROR(BS45/BO45,"-")</f>
        <v>8333.3333333333</v>
      </c>
      <c r="BU45" s="122"/>
      <c r="BV45" s="122"/>
      <c r="BW45" s="122">
        <v>1</v>
      </c>
      <c r="BX45" s="123">
        <v>3</v>
      </c>
      <c r="BY45" s="124">
        <f>IF(Q45=0,"",IF(BX45=0,"",(BX45/Q45)))</f>
        <v>0.42857142857143</v>
      </c>
      <c r="BZ45" s="125">
        <v>1</v>
      </c>
      <c r="CA45" s="126">
        <f>IFERROR(BZ45/BX45,"-")</f>
        <v>0.33333333333333</v>
      </c>
      <c r="CB45" s="127">
        <v>6000</v>
      </c>
      <c r="CC45" s="128">
        <f>IFERROR(CB45/BX45,"-")</f>
        <v>2000</v>
      </c>
      <c r="CD45" s="129"/>
      <c r="CE45" s="129">
        <v>1</v>
      </c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6000</v>
      </c>
      <c r="CR45" s="138">
        <v>25000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1.5</v>
      </c>
      <c r="B46" s="184" t="s">
        <v>140</v>
      </c>
      <c r="C46" s="184" t="s">
        <v>58</v>
      </c>
      <c r="D46" s="184"/>
      <c r="E46" s="184"/>
      <c r="F46" s="184"/>
      <c r="G46" s="184" t="s">
        <v>61</v>
      </c>
      <c r="H46" s="87" t="s">
        <v>138</v>
      </c>
      <c r="I46" s="87" t="s">
        <v>82</v>
      </c>
      <c r="J46" s="185" t="s">
        <v>141</v>
      </c>
      <c r="K46" s="176">
        <v>80000</v>
      </c>
      <c r="L46" s="79">
        <v>12</v>
      </c>
      <c r="M46" s="79">
        <v>0</v>
      </c>
      <c r="N46" s="79">
        <v>50</v>
      </c>
      <c r="O46" s="88">
        <v>3</v>
      </c>
      <c r="P46" s="89">
        <v>0</v>
      </c>
      <c r="Q46" s="90">
        <f>O46+P46</f>
        <v>3</v>
      </c>
      <c r="R46" s="80">
        <f>IFERROR(Q46/N46,"-")</f>
        <v>0.06</v>
      </c>
      <c r="S46" s="79">
        <v>0</v>
      </c>
      <c r="T46" s="79">
        <v>1</v>
      </c>
      <c r="U46" s="80">
        <f>IFERROR(T46/(Q46),"-")</f>
        <v>0.33333333333333</v>
      </c>
      <c r="V46" s="81">
        <f>IFERROR(K46/SUM(Q46:Q47),"-")</f>
        <v>10000</v>
      </c>
      <c r="W46" s="82">
        <v>1</v>
      </c>
      <c r="X46" s="80">
        <f>IF(Q46=0,"-",W46/Q46)</f>
        <v>0.33333333333333</v>
      </c>
      <c r="Y46" s="181">
        <v>85000</v>
      </c>
      <c r="Z46" s="182">
        <f>IFERROR(Y46/Q46,"-")</f>
        <v>28333.333333333</v>
      </c>
      <c r="AA46" s="182">
        <f>IFERROR(Y46/W46,"-")</f>
        <v>85000</v>
      </c>
      <c r="AB46" s="176">
        <f>SUM(Y46:Y47)-SUM(K46:K47)</f>
        <v>40000</v>
      </c>
      <c r="AC46" s="83">
        <f>SUM(Y46:Y47)/SUM(K46:K47)</f>
        <v>1.5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0.33333333333333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2</v>
      </c>
      <c r="BY46" s="124">
        <f>IF(Q46=0,"",IF(BX46=0,"",(BX46/Q46)))</f>
        <v>0.66666666666667</v>
      </c>
      <c r="BZ46" s="125">
        <v>2</v>
      </c>
      <c r="CA46" s="126">
        <f>IFERROR(BZ46/BX46,"-")</f>
        <v>1</v>
      </c>
      <c r="CB46" s="127">
        <v>142000</v>
      </c>
      <c r="CC46" s="128">
        <f>IFERROR(CB46/BX46,"-")</f>
        <v>71000</v>
      </c>
      <c r="CD46" s="129"/>
      <c r="CE46" s="129"/>
      <c r="CF46" s="129">
        <v>2</v>
      </c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85000</v>
      </c>
      <c r="CR46" s="138">
        <v>75000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142</v>
      </c>
      <c r="C47" s="184" t="s">
        <v>58</v>
      </c>
      <c r="D47" s="184"/>
      <c r="E47" s="184"/>
      <c r="F47" s="184"/>
      <c r="G47" s="184" t="s">
        <v>73</v>
      </c>
      <c r="H47" s="87"/>
      <c r="I47" s="87"/>
      <c r="J47" s="87"/>
      <c r="K47" s="176"/>
      <c r="L47" s="79">
        <v>102</v>
      </c>
      <c r="M47" s="79">
        <v>19</v>
      </c>
      <c r="N47" s="79">
        <v>9</v>
      </c>
      <c r="O47" s="88">
        <v>5</v>
      </c>
      <c r="P47" s="89">
        <v>0</v>
      </c>
      <c r="Q47" s="90">
        <f>O47+P47</f>
        <v>5</v>
      </c>
      <c r="R47" s="80">
        <f>IFERROR(Q47/N47,"-")</f>
        <v>0.55555555555556</v>
      </c>
      <c r="S47" s="79">
        <v>1</v>
      </c>
      <c r="T47" s="79">
        <v>0</v>
      </c>
      <c r="U47" s="80">
        <f>IFERROR(T47/(Q47),"-")</f>
        <v>0</v>
      </c>
      <c r="V47" s="81"/>
      <c r="W47" s="82">
        <v>1</v>
      </c>
      <c r="X47" s="80">
        <f>IF(Q47=0,"-",W47/Q47)</f>
        <v>0.2</v>
      </c>
      <c r="Y47" s="181">
        <v>35000</v>
      </c>
      <c r="Z47" s="182">
        <f>IFERROR(Y47/Q47,"-")</f>
        <v>7000</v>
      </c>
      <c r="AA47" s="182">
        <f>IFERROR(Y47/W47,"-")</f>
        <v>35000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5</v>
      </c>
      <c r="BP47" s="117">
        <f>IF(Q47=0,"",IF(BO47=0,"",(BO47/Q47)))</f>
        <v>1</v>
      </c>
      <c r="BQ47" s="118">
        <v>1</v>
      </c>
      <c r="BR47" s="119">
        <f>IFERROR(BQ47/BO47,"-")</f>
        <v>0.2</v>
      </c>
      <c r="BS47" s="120">
        <v>35000</v>
      </c>
      <c r="BT47" s="121">
        <f>IFERROR(BS47/BO47,"-")</f>
        <v>7000</v>
      </c>
      <c r="BU47" s="122"/>
      <c r="BV47" s="122"/>
      <c r="BW47" s="122">
        <v>1</v>
      </c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35000</v>
      </c>
      <c r="CR47" s="138">
        <v>35000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0.3</v>
      </c>
      <c r="B48" s="184" t="s">
        <v>143</v>
      </c>
      <c r="C48" s="184" t="s">
        <v>58</v>
      </c>
      <c r="D48" s="184"/>
      <c r="E48" s="184" t="s">
        <v>59</v>
      </c>
      <c r="F48" s="184" t="s">
        <v>113</v>
      </c>
      <c r="G48" s="184" t="s">
        <v>61</v>
      </c>
      <c r="H48" s="87" t="s">
        <v>144</v>
      </c>
      <c r="I48" s="87" t="s">
        <v>145</v>
      </c>
      <c r="J48" s="87" t="s">
        <v>146</v>
      </c>
      <c r="K48" s="176">
        <v>250000</v>
      </c>
      <c r="L48" s="79">
        <v>8</v>
      </c>
      <c r="M48" s="79">
        <v>0</v>
      </c>
      <c r="N48" s="79">
        <v>85</v>
      </c>
      <c r="O48" s="88">
        <v>3</v>
      </c>
      <c r="P48" s="89">
        <v>0</v>
      </c>
      <c r="Q48" s="90">
        <f>O48+P48</f>
        <v>3</v>
      </c>
      <c r="R48" s="80">
        <f>IFERROR(Q48/N48,"-")</f>
        <v>0.035294117647059</v>
      </c>
      <c r="S48" s="79">
        <v>1</v>
      </c>
      <c r="T48" s="79">
        <v>1</v>
      </c>
      <c r="U48" s="80">
        <f>IFERROR(T48/(Q48),"-")</f>
        <v>0.33333333333333</v>
      </c>
      <c r="V48" s="81">
        <f>IFERROR(K48/SUM(Q48:Q51),"-")</f>
        <v>7812.5</v>
      </c>
      <c r="W48" s="82">
        <v>1</v>
      </c>
      <c r="X48" s="80">
        <f>IF(Q48=0,"-",W48/Q48)</f>
        <v>0.33333333333333</v>
      </c>
      <c r="Y48" s="181">
        <v>6000</v>
      </c>
      <c r="Z48" s="182">
        <f>IFERROR(Y48/Q48,"-")</f>
        <v>2000</v>
      </c>
      <c r="AA48" s="182">
        <f>IFERROR(Y48/W48,"-")</f>
        <v>6000</v>
      </c>
      <c r="AB48" s="176">
        <f>SUM(Y48:Y51)-SUM(K48:K51)</f>
        <v>-175000</v>
      </c>
      <c r="AC48" s="83">
        <f>SUM(Y48:Y51)/SUM(K48:K51)</f>
        <v>0.3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0.66666666666667</v>
      </c>
      <c r="BQ48" s="118">
        <v>2</v>
      </c>
      <c r="BR48" s="119">
        <f>IFERROR(BQ48/BO48,"-")</f>
        <v>1</v>
      </c>
      <c r="BS48" s="120">
        <v>26000</v>
      </c>
      <c r="BT48" s="121">
        <f>IFERROR(BS48/BO48,"-")</f>
        <v>13000</v>
      </c>
      <c r="BU48" s="122">
        <v>1</v>
      </c>
      <c r="BV48" s="122"/>
      <c r="BW48" s="122">
        <v>1</v>
      </c>
      <c r="BX48" s="123">
        <v>1</v>
      </c>
      <c r="BY48" s="124">
        <f>IF(Q48=0,"",IF(BX48=0,"",(BX48/Q48)))</f>
        <v>0.33333333333333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6000</v>
      </c>
      <c r="CR48" s="138">
        <v>23000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147</v>
      </c>
      <c r="C49" s="184" t="s">
        <v>58</v>
      </c>
      <c r="D49" s="184"/>
      <c r="E49" s="184" t="s">
        <v>59</v>
      </c>
      <c r="F49" s="184" t="s">
        <v>117</v>
      </c>
      <c r="G49" s="184" t="s">
        <v>61</v>
      </c>
      <c r="H49" s="87"/>
      <c r="I49" s="87" t="s">
        <v>145</v>
      </c>
      <c r="J49" s="87"/>
      <c r="K49" s="176"/>
      <c r="L49" s="79">
        <v>13</v>
      </c>
      <c r="M49" s="79">
        <v>0</v>
      </c>
      <c r="N49" s="79">
        <v>61</v>
      </c>
      <c r="O49" s="88">
        <v>8</v>
      </c>
      <c r="P49" s="89">
        <v>0</v>
      </c>
      <c r="Q49" s="90">
        <f>O49+P49</f>
        <v>8</v>
      </c>
      <c r="R49" s="80">
        <f>IFERROR(Q49/N49,"-")</f>
        <v>0.13114754098361</v>
      </c>
      <c r="S49" s="79">
        <v>0</v>
      </c>
      <c r="T49" s="79">
        <v>4</v>
      </c>
      <c r="U49" s="80">
        <f>IFERROR(T49/(Q49),"-")</f>
        <v>0.5</v>
      </c>
      <c r="V49" s="81"/>
      <c r="W49" s="82">
        <v>0</v>
      </c>
      <c r="X49" s="80">
        <f>IF(Q49=0,"-",W49/Q49)</f>
        <v>0</v>
      </c>
      <c r="Y49" s="181">
        <v>5000</v>
      </c>
      <c r="Z49" s="182">
        <f>IFERROR(Y49/Q49,"-")</f>
        <v>625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3</v>
      </c>
      <c r="BG49" s="110">
        <f>IF(Q49=0,"",IF(BF49=0,"",(BF49/Q49)))</f>
        <v>0.375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4</v>
      </c>
      <c r="BP49" s="117">
        <f>IF(Q49=0,"",IF(BO49=0,"",(BO49/Q49)))</f>
        <v>0.5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>
        <v>1</v>
      </c>
      <c r="CH49" s="131">
        <f>IF(Q49=0,"",IF(CG49=0,"",(CG49/Q49)))</f>
        <v>0.125</v>
      </c>
      <c r="CI49" s="132">
        <v>1</v>
      </c>
      <c r="CJ49" s="133">
        <f>IFERROR(CI49/CG49,"-")</f>
        <v>1</v>
      </c>
      <c r="CK49" s="134">
        <v>20000</v>
      </c>
      <c r="CL49" s="135">
        <f>IFERROR(CK49/CG49,"-")</f>
        <v>20000</v>
      </c>
      <c r="CM49" s="136"/>
      <c r="CN49" s="136"/>
      <c r="CO49" s="136">
        <v>1</v>
      </c>
      <c r="CP49" s="137">
        <v>0</v>
      </c>
      <c r="CQ49" s="138">
        <v>5000</v>
      </c>
      <c r="CR49" s="138">
        <v>20000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148</v>
      </c>
      <c r="C50" s="184" t="s">
        <v>58</v>
      </c>
      <c r="D50" s="184"/>
      <c r="E50" s="184" t="s">
        <v>59</v>
      </c>
      <c r="F50" s="184" t="s">
        <v>119</v>
      </c>
      <c r="G50" s="184" t="s">
        <v>61</v>
      </c>
      <c r="H50" s="87"/>
      <c r="I50" s="87" t="s">
        <v>145</v>
      </c>
      <c r="J50" s="87"/>
      <c r="K50" s="176"/>
      <c r="L50" s="79">
        <v>6</v>
      </c>
      <c r="M50" s="79">
        <v>0</v>
      </c>
      <c r="N50" s="79">
        <v>50</v>
      </c>
      <c r="O50" s="88">
        <v>4</v>
      </c>
      <c r="P50" s="89">
        <v>0</v>
      </c>
      <c r="Q50" s="90">
        <f>O50+P50</f>
        <v>4</v>
      </c>
      <c r="R50" s="80">
        <f>IFERROR(Q50/N50,"-")</f>
        <v>0.08</v>
      </c>
      <c r="S50" s="79">
        <v>0</v>
      </c>
      <c r="T50" s="79">
        <v>3</v>
      </c>
      <c r="U50" s="80">
        <f>IFERROR(T50/(Q50),"-")</f>
        <v>0.75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1</v>
      </c>
      <c r="BG50" s="110">
        <f>IF(Q50=0,"",IF(BF50=0,"",(BF50/Q50)))</f>
        <v>0.25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>
        <v>3</v>
      </c>
      <c r="BY50" s="124">
        <f>IF(Q50=0,"",IF(BX50=0,"",(BX50/Q50)))</f>
        <v>0.75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149</v>
      </c>
      <c r="C51" s="184" t="s">
        <v>58</v>
      </c>
      <c r="D51" s="184"/>
      <c r="E51" s="184" t="s">
        <v>72</v>
      </c>
      <c r="F51" s="184" t="s">
        <v>72</v>
      </c>
      <c r="G51" s="184" t="s">
        <v>73</v>
      </c>
      <c r="H51" s="87"/>
      <c r="I51" s="87"/>
      <c r="J51" s="87"/>
      <c r="K51" s="176"/>
      <c r="L51" s="79">
        <v>78</v>
      </c>
      <c r="M51" s="79">
        <v>64</v>
      </c>
      <c r="N51" s="79">
        <v>28</v>
      </c>
      <c r="O51" s="88">
        <v>17</v>
      </c>
      <c r="P51" s="89">
        <v>0</v>
      </c>
      <c r="Q51" s="90">
        <f>O51+P51</f>
        <v>17</v>
      </c>
      <c r="R51" s="80">
        <f>IFERROR(Q51/N51,"-")</f>
        <v>0.60714285714286</v>
      </c>
      <c r="S51" s="79">
        <v>2</v>
      </c>
      <c r="T51" s="79">
        <v>2</v>
      </c>
      <c r="U51" s="80">
        <f>IFERROR(T51/(Q51),"-")</f>
        <v>0.11764705882353</v>
      </c>
      <c r="V51" s="81"/>
      <c r="W51" s="82">
        <v>2</v>
      </c>
      <c r="X51" s="80">
        <f>IF(Q51=0,"-",W51/Q51)</f>
        <v>0.11764705882353</v>
      </c>
      <c r="Y51" s="181">
        <v>64000</v>
      </c>
      <c r="Z51" s="182">
        <f>IFERROR(Y51/Q51,"-")</f>
        <v>3764.7058823529</v>
      </c>
      <c r="AA51" s="182">
        <f>IFERROR(Y51/W51,"-")</f>
        <v>32000</v>
      </c>
      <c r="AB51" s="176"/>
      <c r="AC51" s="83"/>
      <c r="AD51" s="77"/>
      <c r="AE51" s="91">
        <v>1</v>
      </c>
      <c r="AF51" s="92">
        <f>IF(Q51=0,"",IF(AE51=0,"",(AE51/Q51)))</f>
        <v>0.058823529411765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3</v>
      </c>
      <c r="BG51" s="110">
        <f>IF(Q51=0,"",IF(BF51=0,"",(BF51/Q51)))</f>
        <v>0.17647058823529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10</v>
      </c>
      <c r="BP51" s="117">
        <f>IF(Q51=0,"",IF(BO51=0,"",(BO51/Q51)))</f>
        <v>0.58823529411765</v>
      </c>
      <c r="BQ51" s="118">
        <v>2</v>
      </c>
      <c r="BR51" s="119">
        <f>IFERROR(BQ51/BO51,"-")</f>
        <v>0.2</v>
      </c>
      <c r="BS51" s="120">
        <v>54000</v>
      </c>
      <c r="BT51" s="121">
        <f>IFERROR(BS51/BO51,"-")</f>
        <v>5400</v>
      </c>
      <c r="BU51" s="122">
        <v>1</v>
      </c>
      <c r="BV51" s="122"/>
      <c r="BW51" s="122">
        <v>1</v>
      </c>
      <c r="BX51" s="123">
        <v>3</v>
      </c>
      <c r="BY51" s="124">
        <f>IF(Q51=0,"",IF(BX51=0,"",(BX51/Q51)))</f>
        <v>0.17647058823529</v>
      </c>
      <c r="BZ51" s="125">
        <v>1</v>
      </c>
      <c r="CA51" s="126">
        <f>IFERROR(BZ51/BX51,"-")</f>
        <v>0.33333333333333</v>
      </c>
      <c r="CB51" s="127">
        <v>10000</v>
      </c>
      <c r="CC51" s="128">
        <f>IFERROR(CB51/BX51,"-")</f>
        <v>3333.3333333333</v>
      </c>
      <c r="CD51" s="129">
        <v>1</v>
      </c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2</v>
      </c>
      <c r="CQ51" s="138">
        <v>64000</v>
      </c>
      <c r="CR51" s="138">
        <v>51000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0.87368421052632</v>
      </c>
      <c r="B52" s="184" t="s">
        <v>150</v>
      </c>
      <c r="C52" s="184" t="s">
        <v>58</v>
      </c>
      <c r="D52" s="184"/>
      <c r="E52" s="184" t="s">
        <v>79</v>
      </c>
      <c r="F52" s="184" t="s">
        <v>87</v>
      </c>
      <c r="G52" s="184" t="s">
        <v>61</v>
      </c>
      <c r="H52" s="87" t="s">
        <v>151</v>
      </c>
      <c r="I52" s="87" t="s">
        <v>63</v>
      </c>
      <c r="J52" s="185" t="s">
        <v>64</v>
      </c>
      <c r="K52" s="176">
        <v>190000</v>
      </c>
      <c r="L52" s="79">
        <v>5</v>
      </c>
      <c r="M52" s="79">
        <v>0</v>
      </c>
      <c r="N52" s="79">
        <v>37</v>
      </c>
      <c r="O52" s="88">
        <v>5</v>
      </c>
      <c r="P52" s="89">
        <v>0</v>
      </c>
      <c r="Q52" s="90">
        <f>O52+P52</f>
        <v>5</v>
      </c>
      <c r="R52" s="80">
        <f>IFERROR(Q52/N52,"-")</f>
        <v>0.13513513513514</v>
      </c>
      <c r="S52" s="79">
        <v>1</v>
      </c>
      <c r="T52" s="79">
        <v>2</v>
      </c>
      <c r="U52" s="80">
        <f>IFERROR(T52/(Q52),"-")</f>
        <v>0.4</v>
      </c>
      <c r="V52" s="81">
        <f>IFERROR(K52/SUM(Q52:Q53),"-")</f>
        <v>14615.384615385</v>
      </c>
      <c r="W52" s="82">
        <v>1</v>
      </c>
      <c r="X52" s="80">
        <f>IF(Q52=0,"-",W52/Q52)</f>
        <v>0.2</v>
      </c>
      <c r="Y52" s="181">
        <v>3000</v>
      </c>
      <c r="Z52" s="182">
        <f>IFERROR(Y52/Q52,"-")</f>
        <v>600</v>
      </c>
      <c r="AA52" s="182">
        <f>IFERROR(Y52/W52,"-")</f>
        <v>3000</v>
      </c>
      <c r="AB52" s="176">
        <f>SUM(Y52:Y53)-SUM(K52:K53)</f>
        <v>-24000</v>
      </c>
      <c r="AC52" s="83">
        <f>SUM(Y52:Y53)/SUM(K52:K53)</f>
        <v>0.87368421052632</v>
      </c>
      <c r="AD52" s="77"/>
      <c r="AE52" s="91">
        <v>1</v>
      </c>
      <c r="AF52" s="92">
        <f>IF(Q52=0,"",IF(AE52=0,"",(AE52/Q52)))</f>
        <v>0.2</v>
      </c>
      <c r="AG52" s="91"/>
      <c r="AH52" s="93">
        <f>IFERROR(AG52/AE52,"-")</f>
        <v>0</v>
      </c>
      <c r="AI52" s="94"/>
      <c r="AJ52" s="95">
        <f>IFERROR(AI52/AE52,"-")</f>
        <v>0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4</v>
      </c>
      <c r="BP52" s="117">
        <f>IF(Q52=0,"",IF(BO52=0,"",(BO52/Q52)))</f>
        <v>0.8</v>
      </c>
      <c r="BQ52" s="118">
        <v>1</v>
      </c>
      <c r="BR52" s="119">
        <f>IFERROR(BQ52/BO52,"-")</f>
        <v>0.25</v>
      </c>
      <c r="BS52" s="120">
        <v>3000</v>
      </c>
      <c r="BT52" s="121">
        <f>IFERROR(BS52/BO52,"-")</f>
        <v>750</v>
      </c>
      <c r="BU52" s="122">
        <v>1</v>
      </c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3000</v>
      </c>
      <c r="CR52" s="138">
        <v>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152</v>
      </c>
      <c r="C53" s="184" t="s">
        <v>58</v>
      </c>
      <c r="D53" s="184"/>
      <c r="E53" s="184" t="s">
        <v>79</v>
      </c>
      <c r="F53" s="184" t="s">
        <v>87</v>
      </c>
      <c r="G53" s="184" t="s">
        <v>73</v>
      </c>
      <c r="H53" s="87"/>
      <c r="I53" s="87"/>
      <c r="J53" s="87"/>
      <c r="K53" s="176"/>
      <c r="L53" s="79">
        <v>45</v>
      </c>
      <c r="M53" s="79">
        <v>20</v>
      </c>
      <c r="N53" s="79">
        <v>6</v>
      </c>
      <c r="O53" s="88">
        <v>8</v>
      </c>
      <c r="P53" s="89">
        <v>0</v>
      </c>
      <c r="Q53" s="90">
        <f>O53+P53</f>
        <v>8</v>
      </c>
      <c r="R53" s="80">
        <f>IFERROR(Q53/N53,"-")</f>
        <v>1.3333333333333</v>
      </c>
      <c r="S53" s="79">
        <v>0</v>
      </c>
      <c r="T53" s="79">
        <v>1</v>
      </c>
      <c r="U53" s="80">
        <f>IFERROR(T53/(Q53),"-")</f>
        <v>0.125</v>
      </c>
      <c r="V53" s="81"/>
      <c r="W53" s="82">
        <v>3</v>
      </c>
      <c r="X53" s="80">
        <f>IF(Q53=0,"-",W53/Q53)</f>
        <v>0.375</v>
      </c>
      <c r="Y53" s="181">
        <v>163000</v>
      </c>
      <c r="Z53" s="182">
        <f>IFERROR(Y53/Q53,"-")</f>
        <v>20375</v>
      </c>
      <c r="AA53" s="182">
        <f>IFERROR(Y53/W53,"-")</f>
        <v>54333.333333333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0.25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4</v>
      </c>
      <c r="BY53" s="124">
        <f>IF(Q53=0,"",IF(BX53=0,"",(BX53/Q53)))</f>
        <v>0.5</v>
      </c>
      <c r="BZ53" s="125">
        <v>3</v>
      </c>
      <c r="CA53" s="126">
        <f>IFERROR(BZ53/BX53,"-")</f>
        <v>0.75</v>
      </c>
      <c r="CB53" s="127">
        <v>58000</v>
      </c>
      <c r="CC53" s="128">
        <f>IFERROR(CB53/BX53,"-")</f>
        <v>14500</v>
      </c>
      <c r="CD53" s="129"/>
      <c r="CE53" s="129">
        <v>1</v>
      </c>
      <c r="CF53" s="129">
        <v>2</v>
      </c>
      <c r="CG53" s="130">
        <v>2</v>
      </c>
      <c r="CH53" s="131">
        <f>IF(Q53=0,"",IF(CG53=0,"",(CG53/Q53)))</f>
        <v>0.25</v>
      </c>
      <c r="CI53" s="132">
        <v>1</v>
      </c>
      <c r="CJ53" s="133">
        <f>IFERROR(CI53/CG53,"-")</f>
        <v>0.5</v>
      </c>
      <c r="CK53" s="134">
        <v>200000</v>
      </c>
      <c r="CL53" s="135">
        <f>IFERROR(CK53/CG53,"-")</f>
        <v>100000</v>
      </c>
      <c r="CM53" s="136"/>
      <c r="CN53" s="136"/>
      <c r="CO53" s="136">
        <v>1</v>
      </c>
      <c r="CP53" s="137">
        <v>3</v>
      </c>
      <c r="CQ53" s="138">
        <v>163000</v>
      </c>
      <c r="CR53" s="138">
        <v>200000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 t="str">
        <f>AC54</f>
        <v>0</v>
      </c>
      <c r="B54" s="184" t="s">
        <v>153</v>
      </c>
      <c r="C54" s="184" t="s">
        <v>58</v>
      </c>
      <c r="D54" s="184"/>
      <c r="E54" s="184"/>
      <c r="F54" s="184"/>
      <c r="G54" s="184" t="s">
        <v>61</v>
      </c>
      <c r="H54" s="87" t="s">
        <v>138</v>
      </c>
      <c r="I54" s="87" t="s">
        <v>154</v>
      </c>
      <c r="J54" s="186" t="s">
        <v>155</v>
      </c>
      <c r="K54" s="176">
        <v>0</v>
      </c>
      <c r="L54" s="79">
        <v>4</v>
      </c>
      <c r="M54" s="79">
        <v>0</v>
      </c>
      <c r="N54" s="79">
        <v>20</v>
      </c>
      <c r="O54" s="88">
        <v>2</v>
      </c>
      <c r="P54" s="89">
        <v>0</v>
      </c>
      <c r="Q54" s="90">
        <f>O54+P54</f>
        <v>2</v>
      </c>
      <c r="R54" s="80">
        <f>IFERROR(Q54/N54,"-")</f>
        <v>0.1</v>
      </c>
      <c r="S54" s="79">
        <v>0</v>
      </c>
      <c r="T54" s="79">
        <v>1</v>
      </c>
      <c r="U54" s="80">
        <f>IFERROR(T54/(Q54),"-")</f>
        <v>0.5</v>
      </c>
      <c r="V54" s="81">
        <f>IFERROR(K54/SUM(Q54:Q55),"-")</f>
        <v>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0</v>
      </c>
      <c r="AC54" s="83" t="str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1</v>
      </c>
      <c r="AO54" s="98">
        <f>IF(Q54=0,"",IF(AN54=0,"",(AN54/Q54)))</f>
        <v>0.5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156</v>
      </c>
      <c r="C55" s="184" t="s">
        <v>58</v>
      </c>
      <c r="D55" s="184"/>
      <c r="E55" s="184"/>
      <c r="F55" s="184"/>
      <c r="G55" s="184" t="s">
        <v>73</v>
      </c>
      <c r="H55" s="87"/>
      <c r="I55" s="87"/>
      <c r="J55" s="87"/>
      <c r="K55" s="176"/>
      <c r="L55" s="79">
        <v>3</v>
      </c>
      <c r="M55" s="79">
        <v>3</v>
      </c>
      <c r="N55" s="79">
        <v>1</v>
      </c>
      <c r="O55" s="88">
        <v>0</v>
      </c>
      <c r="P55" s="89">
        <v>0</v>
      </c>
      <c r="Q55" s="90">
        <f>O55+P55</f>
        <v>0</v>
      </c>
      <c r="R55" s="80">
        <f>IFERROR(Q55/N55,"-")</f>
        <v>0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30"/>
      <c r="B56" s="84"/>
      <c r="C56" s="84"/>
      <c r="D56" s="85"/>
      <c r="E56" s="85"/>
      <c r="F56" s="85"/>
      <c r="G56" s="86"/>
      <c r="H56" s="87"/>
      <c r="I56" s="87"/>
      <c r="J56" s="87"/>
      <c r="K56" s="177"/>
      <c r="L56" s="34"/>
      <c r="M56" s="34"/>
      <c r="N56" s="31"/>
      <c r="O56" s="23"/>
      <c r="P56" s="23"/>
      <c r="Q56" s="23"/>
      <c r="R56" s="32"/>
      <c r="S56" s="32"/>
      <c r="T56" s="23"/>
      <c r="U56" s="32"/>
      <c r="V56" s="25"/>
      <c r="W56" s="25"/>
      <c r="X56" s="25"/>
      <c r="Y56" s="183"/>
      <c r="Z56" s="183"/>
      <c r="AA56" s="183"/>
      <c r="AB56" s="183"/>
      <c r="AC56" s="33"/>
      <c r="AD56" s="57"/>
      <c r="AE56" s="61"/>
      <c r="AF56" s="62"/>
      <c r="AG56" s="61"/>
      <c r="AH56" s="65"/>
      <c r="AI56" s="66"/>
      <c r="AJ56" s="67"/>
      <c r="AK56" s="68"/>
      <c r="AL56" s="68"/>
      <c r="AM56" s="68"/>
      <c r="AN56" s="61"/>
      <c r="AO56" s="62"/>
      <c r="AP56" s="61"/>
      <c r="AQ56" s="65"/>
      <c r="AR56" s="66"/>
      <c r="AS56" s="67"/>
      <c r="AT56" s="68"/>
      <c r="AU56" s="68"/>
      <c r="AV56" s="68"/>
      <c r="AW56" s="61"/>
      <c r="AX56" s="62"/>
      <c r="AY56" s="61"/>
      <c r="AZ56" s="65"/>
      <c r="BA56" s="66"/>
      <c r="BB56" s="67"/>
      <c r="BC56" s="68"/>
      <c r="BD56" s="68"/>
      <c r="BE56" s="68"/>
      <c r="BF56" s="61"/>
      <c r="BG56" s="62"/>
      <c r="BH56" s="61"/>
      <c r="BI56" s="65"/>
      <c r="BJ56" s="66"/>
      <c r="BK56" s="67"/>
      <c r="BL56" s="68"/>
      <c r="BM56" s="68"/>
      <c r="BN56" s="68"/>
      <c r="BO56" s="63"/>
      <c r="BP56" s="64"/>
      <c r="BQ56" s="61"/>
      <c r="BR56" s="65"/>
      <c r="BS56" s="66"/>
      <c r="BT56" s="67"/>
      <c r="BU56" s="68"/>
      <c r="BV56" s="68"/>
      <c r="BW56" s="68"/>
      <c r="BX56" s="63"/>
      <c r="BY56" s="64"/>
      <c r="BZ56" s="61"/>
      <c r="CA56" s="65"/>
      <c r="CB56" s="66"/>
      <c r="CC56" s="67"/>
      <c r="CD56" s="68"/>
      <c r="CE56" s="68"/>
      <c r="CF56" s="68"/>
      <c r="CG56" s="63"/>
      <c r="CH56" s="64"/>
      <c r="CI56" s="61"/>
      <c r="CJ56" s="65"/>
      <c r="CK56" s="66"/>
      <c r="CL56" s="67"/>
      <c r="CM56" s="68"/>
      <c r="CN56" s="68"/>
      <c r="CO56" s="68"/>
      <c r="CP56" s="69"/>
      <c r="CQ56" s="66"/>
      <c r="CR56" s="66"/>
      <c r="CS56" s="66"/>
      <c r="CT56" s="70"/>
    </row>
    <row r="57" spans="1:99">
      <c r="A57" s="30"/>
      <c r="B57" s="37"/>
      <c r="C57" s="37"/>
      <c r="D57" s="21"/>
      <c r="E57" s="21"/>
      <c r="F57" s="21"/>
      <c r="G57" s="22"/>
      <c r="H57" s="36"/>
      <c r="I57" s="36"/>
      <c r="J57" s="73"/>
      <c r="K57" s="178"/>
      <c r="L57" s="34"/>
      <c r="M57" s="34"/>
      <c r="N57" s="31"/>
      <c r="O57" s="23"/>
      <c r="P57" s="23"/>
      <c r="Q57" s="23"/>
      <c r="R57" s="32"/>
      <c r="S57" s="32"/>
      <c r="T57" s="23"/>
      <c r="U57" s="32"/>
      <c r="V57" s="25"/>
      <c r="W57" s="25"/>
      <c r="X57" s="25"/>
      <c r="Y57" s="183"/>
      <c r="Z57" s="183"/>
      <c r="AA57" s="183"/>
      <c r="AB57" s="183"/>
      <c r="AC57" s="33"/>
      <c r="AD57" s="59"/>
      <c r="AE57" s="61"/>
      <c r="AF57" s="62"/>
      <c r="AG57" s="61"/>
      <c r="AH57" s="65"/>
      <c r="AI57" s="66"/>
      <c r="AJ57" s="67"/>
      <c r="AK57" s="68"/>
      <c r="AL57" s="68"/>
      <c r="AM57" s="68"/>
      <c r="AN57" s="61"/>
      <c r="AO57" s="62"/>
      <c r="AP57" s="61"/>
      <c r="AQ57" s="65"/>
      <c r="AR57" s="66"/>
      <c r="AS57" s="67"/>
      <c r="AT57" s="68"/>
      <c r="AU57" s="68"/>
      <c r="AV57" s="68"/>
      <c r="AW57" s="61"/>
      <c r="AX57" s="62"/>
      <c r="AY57" s="61"/>
      <c r="AZ57" s="65"/>
      <c r="BA57" s="66"/>
      <c r="BB57" s="67"/>
      <c r="BC57" s="68"/>
      <c r="BD57" s="68"/>
      <c r="BE57" s="68"/>
      <c r="BF57" s="61"/>
      <c r="BG57" s="62"/>
      <c r="BH57" s="61"/>
      <c r="BI57" s="65"/>
      <c r="BJ57" s="66"/>
      <c r="BK57" s="67"/>
      <c r="BL57" s="68"/>
      <c r="BM57" s="68"/>
      <c r="BN57" s="68"/>
      <c r="BO57" s="63"/>
      <c r="BP57" s="64"/>
      <c r="BQ57" s="61"/>
      <c r="BR57" s="65"/>
      <c r="BS57" s="66"/>
      <c r="BT57" s="67"/>
      <c r="BU57" s="68"/>
      <c r="BV57" s="68"/>
      <c r="BW57" s="68"/>
      <c r="BX57" s="63"/>
      <c r="BY57" s="64"/>
      <c r="BZ57" s="61"/>
      <c r="CA57" s="65"/>
      <c r="CB57" s="66"/>
      <c r="CC57" s="67"/>
      <c r="CD57" s="68"/>
      <c r="CE57" s="68"/>
      <c r="CF57" s="68"/>
      <c r="CG57" s="63"/>
      <c r="CH57" s="64"/>
      <c r="CI57" s="61"/>
      <c r="CJ57" s="65"/>
      <c r="CK57" s="66"/>
      <c r="CL57" s="67"/>
      <c r="CM57" s="68"/>
      <c r="CN57" s="68"/>
      <c r="CO57" s="68"/>
      <c r="CP57" s="69"/>
      <c r="CQ57" s="66"/>
      <c r="CR57" s="66"/>
      <c r="CS57" s="66"/>
      <c r="CT57" s="70"/>
    </row>
    <row r="58" spans="1:99">
      <c r="A58" s="19">
        <f>AC58</f>
        <v>1.5565217391304</v>
      </c>
      <c r="B58" s="39"/>
      <c r="C58" s="39"/>
      <c r="D58" s="39"/>
      <c r="E58" s="39"/>
      <c r="F58" s="39"/>
      <c r="G58" s="39"/>
      <c r="H58" s="40" t="s">
        <v>157</v>
      </c>
      <c r="I58" s="40"/>
      <c r="J58" s="40"/>
      <c r="K58" s="179">
        <f>SUM(K6:K57)</f>
        <v>3680000</v>
      </c>
      <c r="L58" s="41">
        <f>SUM(L6:L57)</f>
        <v>1441</v>
      </c>
      <c r="M58" s="41">
        <f>SUM(M6:M57)</f>
        <v>682</v>
      </c>
      <c r="N58" s="41">
        <f>SUM(N6:N57)</f>
        <v>2087</v>
      </c>
      <c r="O58" s="41">
        <f>SUM(O6:O57)</f>
        <v>329</v>
      </c>
      <c r="P58" s="41">
        <f>SUM(P6:P57)</f>
        <v>0</v>
      </c>
      <c r="Q58" s="41">
        <f>SUM(Q6:Q57)</f>
        <v>329</v>
      </c>
      <c r="R58" s="42">
        <f>IFERROR(Q58/N58,"-")</f>
        <v>0.15764254911356</v>
      </c>
      <c r="S58" s="76">
        <f>SUM(S6:S57)</f>
        <v>38</v>
      </c>
      <c r="T58" s="76">
        <f>SUM(T6:T57)</f>
        <v>74</v>
      </c>
      <c r="U58" s="42">
        <f>IFERROR(S58/Q58,"-")</f>
        <v>0.11550151975684</v>
      </c>
      <c r="V58" s="43">
        <f>IFERROR(K58/Q58,"-")</f>
        <v>11185.410334347</v>
      </c>
      <c r="W58" s="44">
        <f>SUM(W6:W57)</f>
        <v>77</v>
      </c>
      <c r="X58" s="42">
        <f>IFERROR(W58/Q58,"-")</f>
        <v>0.23404255319149</v>
      </c>
      <c r="Y58" s="179">
        <f>SUM(Y6:Y57)</f>
        <v>5728000</v>
      </c>
      <c r="Z58" s="179">
        <f>IFERROR(Y58/Q58,"-")</f>
        <v>17410.334346505</v>
      </c>
      <c r="AA58" s="179">
        <f>IFERROR(Y58/W58,"-")</f>
        <v>74389.61038961</v>
      </c>
      <c r="AB58" s="179">
        <f>Y58-K58</f>
        <v>2048000</v>
      </c>
      <c r="AC58" s="45">
        <f>Y58/K58</f>
        <v>1.5565217391304</v>
      </c>
      <c r="AD58" s="58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8"/>
    <mergeCell ref="K23:K28"/>
    <mergeCell ref="V23:V28"/>
    <mergeCell ref="AB23:AB28"/>
    <mergeCell ref="AC23:AC28"/>
    <mergeCell ref="A29:A33"/>
    <mergeCell ref="K29:K33"/>
    <mergeCell ref="V29:V33"/>
    <mergeCell ref="AB29:AB33"/>
    <mergeCell ref="AC29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51"/>
    <mergeCell ref="K48:K51"/>
    <mergeCell ref="V48:V51"/>
    <mergeCell ref="AB48:AB51"/>
    <mergeCell ref="AC48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158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4.31875</v>
      </c>
      <c r="B6" s="184" t="s">
        <v>159</v>
      </c>
      <c r="C6" s="184" t="s">
        <v>58</v>
      </c>
      <c r="D6" s="184" t="s">
        <v>160</v>
      </c>
      <c r="E6" s="184" t="s">
        <v>161</v>
      </c>
      <c r="F6" s="184" t="s">
        <v>80</v>
      </c>
      <c r="G6" s="184" t="s">
        <v>61</v>
      </c>
      <c r="H6" s="87" t="s">
        <v>162</v>
      </c>
      <c r="I6" s="87" t="s">
        <v>163</v>
      </c>
      <c r="J6" s="87" t="s">
        <v>164</v>
      </c>
      <c r="K6" s="176">
        <v>80000</v>
      </c>
      <c r="L6" s="79">
        <v>19</v>
      </c>
      <c r="M6" s="79">
        <v>0</v>
      </c>
      <c r="N6" s="79">
        <v>68</v>
      </c>
      <c r="O6" s="88">
        <v>12</v>
      </c>
      <c r="P6" s="89">
        <v>0</v>
      </c>
      <c r="Q6" s="90">
        <f>O6+P6</f>
        <v>12</v>
      </c>
      <c r="R6" s="80">
        <f>IFERROR(Q6/N6,"-")</f>
        <v>0.17647058823529</v>
      </c>
      <c r="S6" s="79">
        <v>0</v>
      </c>
      <c r="T6" s="79">
        <v>3</v>
      </c>
      <c r="U6" s="80">
        <f>IFERROR(T6/(Q6),"-")</f>
        <v>0.25</v>
      </c>
      <c r="V6" s="81">
        <f>IFERROR(K6/SUM(Q6:Q7),"-")</f>
        <v>3200</v>
      </c>
      <c r="W6" s="82">
        <v>1</v>
      </c>
      <c r="X6" s="80">
        <f>IF(Q6=0,"-",W6/Q6)</f>
        <v>0.083333333333333</v>
      </c>
      <c r="Y6" s="181">
        <v>45000</v>
      </c>
      <c r="Z6" s="182">
        <f>IFERROR(Y6/Q6,"-")</f>
        <v>3750</v>
      </c>
      <c r="AA6" s="182">
        <f>IFERROR(Y6/W6,"-")</f>
        <v>45000</v>
      </c>
      <c r="AB6" s="176">
        <f>SUM(Y6:Y7)-SUM(K6:K7)</f>
        <v>265500</v>
      </c>
      <c r="AC6" s="83">
        <f>SUM(Y6:Y7)/SUM(K6:K7)</f>
        <v>4.31875</v>
      </c>
      <c r="AD6" s="77"/>
      <c r="AE6" s="91">
        <v>1</v>
      </c>
      <c r="AF6" s="92">
        <f>IF(Q6=0,"",IF(AE6=0,"",(AE6/Q6)))</f>
        <v>0.083333333333333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0.083333333333333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0.25</v>
      </c>
      <c r="BH6" s="109">
        <v>1</v>
      </c>
      <c r="BI6" s="111">
        <f>IFERROR(BH6/BF6,"-")</f>
        <v>0.33333333333333</v>
      </c>
      <c r="BJ6" s="112">
        <v>45000</v>
      </c>
      <c r="BK6" s="113">
        <f>IFERROR(BJ6/BF6,"-")</f>
        <v>15000</v>
      </c>
      <c r="BL6" s="114"/>
      <c r="BM6" s="114"/>
      <c r="BN6" s="114">
        <v>1</v>
      </c>
      <c r="BO6" s="116">
        <v>4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45000</v>
      </c>
      <c r="CR6" s="138">
        <v>45000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165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84</v>
      </c>
      <c r="M7" s="79">
        <v>43</v>
      </c>
      <c r="N7" s="79">
        <v>28</v>
      </c>
      <c r="O7" s="88">
        <v>13</v>
      </c>
      <c r="P7" s="89">
        <v>0</v>
      </c>
      <c r="Q7" s="90">
        <f>O7+P7</f>
        <v>13</v>
      </c>
      <c r="R7" s="80">
        <f>IFERROR(Q7/N7,"-")</f>
        <v>0.46428571428571</v>
      </c>
      <c r="S7" s="79">
        <v>2</v>
      </c>
      <c r="T7" s="79">
        <v>1</v>
      </c>
      <c r="U7" s="80">
        <f>IFERROR(T7/(Q7),"-")</f>
        <v>0.076923076923077</v>
      </c>
      <c r="V7" s="81"/>
      <c r="W7" s="82">
        <v>2</v>
      </c>
      <c r="X7" s="80">
        <f>IF(Q7=0,"-",W7/Q7)</f>
        <v>0.15384615384615</v>
      </c>
      <c r="Y7" s="181">
        <v>300500</v>
      </c>
      <c r="Z7" s="182">
        <f>IFERROR(Y7/Q7,"-")</f>
        <v>23115.384615385</v>
      </c>
      <c r="AA7" s="182">
        <f>IFERROR(Y7/W7,"-")</f>
        <v>150250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0.076923076923077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0.30769230769231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0.38461538461538</v>
      </c>
      <c r="BQ7" s="118">
        <v>1</v>
      </c>
      <c r="BR7" s="119">
        <f>IFERROR(BQ7/BO7,"-")</f>
        <v>0.2</v>
      </c>
      <c r="BS7" s="120">
        <v>215500</v>
      </c>
      <c r="BT7" s="121">
        <f>IFERROR(BS7/BO7,"-")</f>
        <v>43100</v>
      </c>
      <c r="BU7" s="122"/>
      <c r="BV7" s="122"/>
      <c r="BW7" s="122">
        <v>1</v>
      </c>
      <c r="BX7" s="123">
        <v>3</v>
      </c>
      <c r="BY7" s="124">
        <f>IF(Q7=0,"",IF(BX7=0,"",(BX7/Q7)))</f>
        <v>0.23076923076923</v>
      </c>
      <c r="BZ7" s="125">
        <v>1</v>
      </c>
      <c r="CA7" s="126">
        <f>IFERROR(BZ7/BX7,"-")</f>
        <v>0.33333333333333</v>
      </c>
      <c r="CB7" s="127">
        <v>85000</v>
      </c>
      <c r="CC7" s="128">
        <f>IFERROR(CB7/BX7,"-")</f>
        <v>28333.333333333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300500</v>
      </c>
      <c r="CR7" s="138">
        <v>215500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0.53108108108108</v>
      </c>
      <c r="B8" s="184" t="s">
        <v>166</v>
      </c>
      <c r="C8" s="184" t="s">
        <v>58</v>
      </c>
      <c r="D8" s="184" t="s">
        <v>167</v>
      </c>
      <c r="E8" s="184" t="s">
        <v>161</v>
      </c>
      <c r="F8" s="184" t="s">
        <v>87</v>
      </c>
      <c r="G8" s="184" t="s">
        <v>61</v>
      </c>
      <c r="H8" s="87" t="s">
        <v>168</v>
      </c>
      <c r="I8" s="87" t="s">
        <v>163</v>
      </c>
      <c r="J8" s="87" t="s">
        <v>169</v>
      </c>
      <c r="K8" s="176">
        <v>370000</v>
      </c>
      <c r="L8" s="79">
        <v>44</v>
      </c>
      <c r="M8" s="79">
        <v>0</v>
      </c>
      <c r="N8" s="79">
        <v>172</v>
      </c>
      <c r="O8" s="88">
        <v>20</v>
      </c>
      <c r="P8" s="89">
        <v>0</v>
      </c>
      <c r="Q8" s="90">
        <f>O8+P8</f>
        <v>20</v>
      </c>
      <c r="R8" s="80">
        <f>IFERROR(Q8/N8,"-")</f>
        <v>0.11627906976744</v>
      </c>
      <c r="S8" s="79">
        <v>0</v>
      </c>
      <c r="T8" s="79">
        <v>6</v>
      </c>
      <c r="U8" s="80">
        <f>IFERROR(T8/(Q8),"-")</f>
        <v>0.3</v>
      </c>
      <c r="V8" s="81">
        <f>IFERROR(K8/SUM(Q8:Q9),"-")</f>
        <v>6851.8518518519</v>
      </c>
      <c r="W8" s="82">
        <v>2</v>
      </c>
      <c r="X8" s="80">
        <f>IF(Q8=0,"-",W8/Q8)</f>
        <v>0.1</v>
      </c>
      <c r="Y8" s="181">
        <v>42000</v>
      </c>
      <c r="Z8" s="182">
        <f>IFERROR(Y8/Q8,"-")</f>
        <v>2100</v>
      </c>
      <c r="AA8" s="182">
        <f>IFERROR(Y8/W8,"-")</f>
        <v>21000</v>
      </c>
      <c r="AB8" s="176">
        <f>SUM(Y8:Y9)-SUM(K8:K9)</f>
        <v>-173500</v>
      </c>
      <c r="AC8" s="83">
        <f>SUM(Y8:Y9)/SUM(K8:K9)</f>
        <v>0.53108108108108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7</v>
      </c>
      <c r="BG8" s="110">
        <f>IF(Q8=0,"",IF(BF8=0,"",(BF8/Q8)))</f>
        <v>0.35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7</v>
      </c>
      <c r="BP8" s="117">
        <f>IF(Q8=0,"",IF(BO8=0,"",(BO8/Q8)))</f>
        <v>0.35</v>
      </c>
      <c r="BQ8" s="118">
        <v>2</v>
      </c>
      <c r="BR8" s="119">
        <f>IFERROR(BQ8/BO8,"-")</f>
        <v>0.28571428571429</v>
      </c>
      <c r="BS8" s="120">
        <v>26000</v>
      </c>
      <c r="BT8" s="121">
        <f>IFERROR(BS8/BO8,"-")</f>
        <v>3714.2857142857</v>
      </c>
      <c r="BU8" s="122">
        <v>1</v>
      </c>
      <c r="BV8" s="122"/>
      <c r="BW8" s="122">
        <v>1</v>
      </c>
      <c r="BX8" s="123">
        <v>3</v>
      </c>
      <c r="BY8" s="124">
        <f>IF(Q8=0,"",IF(BX8=0,"",(BX8/Q8)))</f>
        <v>0.15</v>
      </c>
      <c r="BZ8" s="125">
        <v>2</v>
      </c>
      <c r="CA8" s="126">
        <f>IFERROR(BZ8/BX8,"-")</f>
        <v>0.66666666666667</v>
      </c>
      <c r="CB8" s="127">
        <v>483000</v>
      </c>
      <c r="CC8" s="128">
        <f>IFERROR(CB8/BX8,"-")</f>
        <v>161000</v>
      </c>
      <c r="CD8" s="129"/>
      <c r="CE8" s="129"/>
      <c r="CF8" s="129">
        <v>2</v>
      </c>
      <c r="CG8" s="130">
        <v>1</v>
      </c>
      <c r="CH8" s="131">
        <f>IF(Q8=0,"",IF(CG8=0,"",(CG8/Q8)))</f>
        <v>0.05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2</v>
      </c>
      <c r="CQ8" s="138">
        <v>42000</v>
      </c>
      <c r="CR8" s="138">
        <v>467000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170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164</v>
      </c>
      <c r="M9" s="79">
        <v>100</v>
      </c>
      <c r="N9" s="79">
        <v>65</v>
      </c>
      <c r="O9" s="88">
        <v>34</v>
      </c>
      <c r="P9" s="89">
        <v>0</v>
      </c>
      <c r="Q9" s="90">
        <f>O9+P9</f>
        <v>34</v>
      </c>
      <c r="R9" s="80">
        <f>IFERROR(Q9/N9,"-")</f>
        <v>0.52307692307692</v>
      </c>
      <c r="S9" s="79">
        <v>7</v>
      </c>
      <c r="T9" s="79">
        <v>3</v>
      </c>
      <c r="U9" s="80">
        <f>IFERROR(T9/(Q9),"-")</f>
        <v>0.088235294117647</v>
      </c>
      <c r="V9" s="81"/>
      <c r="W9" s="82">
        <v>8</v>
      </c>
      <c r="X9" s="80">
        <f>IF(Q9=0,"-",W9/Q9)</f>
        <v>0.23529411764706</v>
      </c>
      <c r="Y9" s="181">
        <v>154500</v>
      </c>
      <c r="Z9" s="182">
        <f>IFERROR(Y9/Q9,"-")</f>
        <v>4544.1176470588</v>
      </c>
      <c r="AA9" s="182">
        <f>IFERROR(Y9/W9,"-")</f>
        <v>19312.5</v>
      </c>
      <c r="AB9" s="176"/>
      <c r="AC9" s="83"/>
      <c r="AD9" s="77"/>
      <c r="AE9" s="91">
        <v>2</v>
      </c>
      <c r="AF9" s="92">
        <f>IF(Q9=0,"",IF(AE9=0,"",(AE9/Q9)))</f>
        <v>0.058823529411765</v>
      </c>
      <c r="AG9" s="91">
        <v>2</v>
      </c>
      <c r="AH9" s="93">
        <f>IFERROR(AG9/AE9,"-")</f>
        <v>1</v>
      </c>
      <c r="AI9" s="94">
        <v>6000</v>
      </c>
      <c r="AJ9" s="95">
        <f>IFERROR(AI9/AE9,"-")</f>
        <v>3000</v>
      </c>
      <c r="AK9" s="96">
        <v>2</v>
      </c>
      <c r="AL9" s="96"/>
      <c r="AM9" s="96"/>
      <c r="AN9" s="97">
        <v>2</v>
      </c>
      <c r="AO9" s="98">
        <f>IF(Q9=0,"",IF(AN9=0,"",(AN9/Q9)))</f>
        <v>0.058823529411765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0.029411764705882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0.17647058823529</v>
      </c>
      <c r="BH9" s="109">
        <v>1</v>
      </c>
      <c r="BI9" s="111">
        <f>IFERROR(BH9/BF9,"-")</f>
        <v>0.16666666666667</v>
      </c>
      <c r="BJ9" s="112">
        <v>2500</v>
      </c>
      <c r="BK9" s="113">
        <f>IFERROR(BJ9/BF9,"-")</f>
        <v>416.66666666667</v>
      </c>
      <c r="BL9" s="114">
        <v>1</v>
      </c>
      <c r="BM9" s="114"/>
      <c r="BN9" s="114"/>
      <c r="BO9" s="116">
        <v>11</v>
      </c>
      <c r="BP9" s="117">
        <f>IF(Q9=0,"",IF(BO9=0,"",(BO9/Q9)))</f>
        <v>0.32352941176471</v>
      </c>
      <c r="BQ9" s="118">
        <v>3</v>
      </c>
      <c r="BR9" s="119">
        <f>IFERROR(BQ9/BO9,"-")</f>
        <v>0.27272727272727</v>
      </c>
      <c r="BS9" s="120">
        <v>195000</v>
      </c>
      <c r="BT9" s="121">
        <f>IFERROR(BS9/BO9,"-")</f>
        <v>17727.272727273</v>
      </c>
      <c r="BU9" s="122"/>
      <c r="BV9" s="122"/>
      <c r="BW9" s="122">
        <v>3</v>
      </c>
      <c r="BX9" s="123">
        <v>10</v>
      </c>
      <c r="BY9" s="124">
        <f>IF(Q9=0,"",IF(BX9=0,"",(BX9/Q9)))</f>
        <v>0.29411764705882</v>
      </c>
      <c r="BZ9" s="125">
        <v>5</v>
      </c>
      <c r="CA9" s="126">
        <f>IFERROR(BZ9/BX9,"-")</f>
        <v>0.5</v>
      </c>
      <c r="CB9" s="127">
        <v>137000</v>
      </c>
      <c r="CC9" s="128">
        <f>IFERROR(CB9/BX9,"-")</f>
        <v>13700</v>
      </c>
      <c r="CD9" s="129">
        <v>3</v>
      </c>
      <c r="CE9" s="129"/>
      <c r="CF9" s="129">
        <v>2</v>
      </c>
      <c r="CG9" s="130">
        <v>2</v>
      </c>
      <c r="CH9" s="131">
        <f>IF(Q9=0,"",IF(CG9=0,"",(CG9/Q9)))</f>
        <v>0.058823529411765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8</v>
      </c>
      <c r="CQ9" s="138">
        <v>154500</v>
      </c>
      <c r="CR9" s="138">
        <v>161000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4.5</v>
      </c>
      <c r="B10" s="184" t="s">
        <v>171</v>
      </c>
      <c r="C10" s="184" t="s">
        <v>172</v>
      </c>
      <c r="D10" s="184" t="s">
        <v>173</v>
      </c>
      <c r="E10" s="184" t="s">
        <v>174</v>
      </c>
      <c r="F10" s="184"/>
      <c r="G10" s="184" t="s">
        <v>61</v>
      </c>
      <c r="H10" s="87" t="s">
        <v>175</v>
      </c>
      <c r="I10" s="87" t="s">
        <v>176</v>
      </c>
      <c r="J10" s="87" t="s">
        <v>177</v>
      </c>
      <c r="K10" s="176">
        <v>70000</v>
      </c>
      <c r="L10" s="79">
        <v>26</v>
      </c>
      <c r="M10" s="79">
        <v>0</v>
      </c>
      <c r="N10" s="79">
        <v>79</v>
      </c>
      <c r="O10" s="88">
        <v>9</v>
      </c>
      <c r="P10" s="89">
        <v>1</v>
      </c>
      <c r="Q10" s="90">
        <f>O10+P10</f>
        <v>10</v>
      </c>
      <c r="R10" s="80">
        <f>IFERROR(Q10/N10,"-")</f>
        <v>0.12658227848101</v>
      </c>
      <c r="S10" s="79">
        <v>1</v>
      </c>
      <c r="T10" s="79">
        <v>2</v>
      </c>
      <c r="U10" s="80">
        <f>IFERROR(T10/(Q10),"-")</f>
        <v>0.2</v>
      </c>
      <c r="V10" s="81">
        <f>IFERROR(K10/SUM(Q10:Q11),"-")</f>
        <v>1489.3617021277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245000</v>
      </c>
      <c r="AC10" s="83">
        <f>SUM(Y10:Y11)/SUM(K10:K11)</f>
        <v>4.5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>
        <v>1</v>
      </c>
      <c r="CH10" s="131">
        <f>IF(Q10=0,"",IF(CG10=0,"",(CG10/Q10)))</f>
        <v>0.1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178</v>
      </c>
      <c r="C11" s="184" t="s">
        <v>172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238</v>
      </c>
      <c r="M11" s="79">
        <v>141</v>
      </c>
      <c r="N11" s="79">
        <v>49</v>
      </c>
      <c r="O11" s="88">
        <v>37</v>
      </c>
      <c r="P11" s="89">
        <v>0</v>
      </c>
      <c r="Q11" s="90">
        <f>O11+P11</f>
        <v>37</v>
      </c>
      <c r="R11" s="80">
        <f>IFERROR(Q11/N11,"-")</f>
        <v>0.75510204081633</v>
      </c>
      <c r="S11" s="79">
        <v>5</v>
      </c>
      <c r="T11" s="79">
        <v>2</v>
      </c>
      <c r="U11" s="80">
        <f>IFERROR(T11/(Q11),"-")</f>
        <v>0.054054054054054</v>
      </c>
      <c r="V11" s="81"/>
      <c r="W11" s="82">
        <v>3</v>
      </c>
      <c r="X11" s="80">
        <f>IF(Q11=0,"-",W11/Q11)</f>
        <v>0.081081081081081</v>
      </c>
      <c r="Y11" s="181">
        <v>315000</v>
      </c>
      <c r="Z11" s="182">
        <f>IFERROR(Y11/Q11,"-")</f>
        <v>8513.5135135135</v>
      </c>
      <c r="AA11" s="182">
        <f>IFERROR(Y11/W11,"-")</f>
        <v>105000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6</v>
      </c>
      <c r="AO11" s="98">
        <f>IF(Q11=0,"",IF(AN11=0,"",(AN11/Q11)))</f>
        <v>0.16216216216216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6</v>
      </c>
      <c r="AX11" s="104">
        <f>IF(Q11=0,"",IF(AW11=0,"",(AW11/Q11)))</f>
        <v>0.16216216216216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15</v>
      </c>
      <c r="BG11" s="110">
        <f>IF(Q11=0,"",IF(BF11=0,"",(BF11/Q11)))</f>
        <v>0.40540540540541</v>
      </c>
      <c r="BH11" s="109">
        <v>2</v>
      </c>
      <c r="BI11" s="111">
        <f>IFERROR(BH11/BF11,"-")</f>
        <v>0.13333333333333</v>
      </c>
      <c r="BJ11" s="112">
        <v>11000</v>
      </c>
      <c r="BK11" s="113">
        <f>IFERROR(BJ11/BF11,"-")</f>
        <v>733.33333333333</v>
      </c>
      <c r="BL11" s="114">
        <v>1</v>
      </c>
      <c r="BM11" s="114">
        <v>1</v>
      </c>
      <c r="BN11" s="114"/>
      <c r="BO11" s="116">
        <v>8</v>
      </c>
      <c r="BP11" s="117">
        <f>IF(Q11=0,"",IF(BO11=0,"",(BO11/Q11)))</f>
        <v>0.21621621621622</v>
      </c>
      <c r="BQ11" s="118">
        <v>3</v>
      </c>
      <c r="BR11" s="119">
        <f>IFERROR(BQ11/BO11,"-")</f>
        <v>0.375</v>
      </c>
      <c r="BS11" s="120">
        <v>322000</v>
      </c>
      <c r="BT11" s="121">
        <f>IFERROR(BS11/BO11,"-")</f>
        <v>40250</v>
      </c>
      <c r="BU11" s="122">
        <v>1</v>
      </c>
      <c r="BV11" s="122"/>
      <c r="BW11" s="122">
        <v>2</v>
      </c>
      <c r="BX11" s="123">
        <v>2</v>
      </c>
      <c r="BY11" s="124">
        <f>IF(Q11=0,"",IF(BX11=0,"",(BX11/Q11)))</f>
        <v>0.054054054054054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315000</v>
      </c>
      <c r="CR11" s="138">
        <v>301000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</v>
      </c>
      <c r="B12" s="184" t="s">
        <v>179</v>
      </c>
      <c r="C12" s="184" t="s">
        <v>172</v>
      </c>
      <c r="D12" s="184" t="s">
        <v>180</v>
      </c>
      <c r="E12" s="184" t="s">
        <v>181</v>
      </c>
      <c r="F12" s="184"/>
      <c r="G12" s="184" t="s">
        <v>61</v>
      </c>
      <c r="H12" s="87" t="s">
        <v>182</v>
      </c>
      <c r="I12" s="87" t="s">
        <v>163</v>
      </c>
      <c r="J12" s="87" t="s">
        <v>177</v>
      </c>
      <c r="K12" s="176">
        <v>75000</v>
      </c>
      <c r="L12" s="79">
        <v>7</v>
      </c>
      <c r="M12" s="79">
        <v>0</v>
      </c>
      <c r="N12" s="79">
        <v>42</v>
      </c>
      <c r="O12" s="88">
        <v>5</v>
      </c>
      <c r="P12" s="89">
        <v>0</v>
      </c>
      <c r="Q12" s="90">
        <f>O12+P12</f>
        <v>5</v>
      </c>
      <c r="R12" s="80">
        <f>IFERROR(Q12/N12,"-")</f>
        <v>0.11904761904762</v>
      </c>
      <c r="S12" s="79">
        <v>0</v>
      </c>
      <c r="T12" s="79">
        <v>1</v>
      </c>
      <c r="U12" s="80">
        <f>IFERROR(T12/(Q12),"-")</f>
        <v>0.2</v>
      </c>
      <c r="V12" s="81">
        <f>IFERROR(K12/SUM(Q12:Q13),"-")</f>
        <v>9375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-75000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2</v>
      </c>
      <c r="AO12" s="98">
        <f>IF(Q12=0,"",IF(AN12=0,"",(AN12/Q12)))</f>
        <v>0.4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183</v>
      </c>
      <c r="C13" s="184" t="s">
        <v>172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36</v>
      </c>
      <c r="M13" s="79">
        <v>20</v>
      </c>
      <c r="N13" s="79">
        <v>11</v>
      </c>
      <c r="O13" s="88">
        <v>3</v>
      </c>
      <c r="P13" s="89">
        <v>0</v>
      </c>
      <c r="Q13" s="90">
        <f>O13+P13</f>
        <v>3</v>
      </c>
      <c r="R13" s="80">
        <f>IFERROR(Q13/N13,"-")</f>
        <v>0.27272727272727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0.33333333333333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18.257142857143</v>
      </c>
      <c r="B14" s="184" t="s">
        <v>184</v>
      </c>
      <c r="C14" s="184" t="s">
        <v>172</v>
      </c>
      <c r="D14" s="184" t="s">
        <v>185</v>
      </c>
      <c r="E14" s="184" t="s">
        <v>186</v>
      </c>
      <c r="F14" s="184"/>
      <c r="G14" s="184" t="s">
        <v>61</v>
      </c>
      <c r="H14" s="87" t="s">
        <v>187</v>
      </c>
      <c r="I14" s="87" t="s">
        <v>188</v>
      </c>
      <c r="J14" s="185" t="s">
        <v>94</v>
      </c>
      <c r="K14" s="176">
        <v>70000</v>
      </c>
      <c r="L14" s="79">
        <v>7</v>
      </c>
      <c r="M14" s="79">
        <v>0</v>
      </c>
      <c r="N14" s="79">
        <v>16</v>
      </c>
      <c r="O14" s="88">
        <v>2</v>
      </c>
      <c r="P14" s="89">
        <v>0</v>
      </c>
      <c r="Q14" s="90">
        <f>O14+P14</f>
        <v>2</v>
      </c>
      <c r="R14" s="80">
        <f>IFERROR(Q14/N14,"-")</f>
        <v>0.125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2692.3076923077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1208000</v>
      </c>
      <c r="AC14" s="83">
        <f>SUM(Y14:Y15)/SUM(K14:K15)</f>
        <v>18.257142857143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189</v>
      </c>
      <c r="C15" s="184" t="s">
        <v>172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132</v>
      </c>
      <c r="M15" s="79">
        <v>58</v>
      </c>
      <c r="N15" s="79">
        <v>55</v>
      </c>
      <c r="O15" s="88">
        <v>24</v>
      </c>
      <c r="P15" s="89">
        <v>0</v>
      </c>
      <c r="Q15" s="90">
        <f>O15+P15</f>
        <v>24</v>
      </c>
      <c r="R15" s="80">
        <f>IFERROR(Q15/N15,"-")</f>
        <v>0.43636363636364</v>
      </c>
      <c r="S15" s="79">
        <v>2</v>
      </c>
      <c r="T15" s="79">
        <v>5</v>
      </c>
      <c r="U15" s="80">
        <f>IFERROR(T15/(Q15),"-")</f>
        <v>0.20833333333333</v>
      </c>
      <c r="V15" s="81"/>
      <c r="W15" s="82">
        <v>6</v>
      </c>
      <c r="X15" s="80">
        <f>IF(Q15=0,"-",W15/Q15)</f>
        <v>0.25</v>
      </c>
      <c r="Y15" s="181">
        <v>1278000</v>
      </c>
      <c r="Z15" s="182">
        <f>IFERROR(Y15/Q15,"-")</f>
        <v>53250</v>
      </c>
      <c r="AA15" s="182">
        <f>IFERROR(Y15/W15,"-")</f>
        <v>213000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2</v>
      </c>
      <c r="AO15" s="98">
        <f>IF(Q15=0,"",IF(AN15=0,"",(AN15/Q15)))</f>
        <v>0.083333333333333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2</v>
      </c>
      <c r="AX15" s="104">
        <f>IF(Q15=0,"",IF(AW15=0,"",(AW15/Q15)))</f>
        <v>0.083333333333333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10</v>
      </c>
      <c r="BG15" s="110">
        <f>IF(Q15=0,"",IF(BF15=0,"",(BF15/Q15)))</f>
        <v>0.41666666666667</v>
      </c>
      <c r="BH15" s="109">
        <v>1</v>
      </c>
      <c r="BI15" s="111">
        <f>IFERROR(BH15/BF15,"-")</f>
        <v>0.1</v>
      </c>
      <c r="BJ15" s="112">
        <v>5000</v>
      </c>
      <c r="BK15" s="113">
        <f>IFERROR(BJ15/BF15,"-")</f>
        <v>500</v>
      </c>
      <c r="BL15" s="114">
        <v>1</v>
      </c>
      <c r="BM15" s="114"/>
      <c r="BN15" s="114"/>
      <c r="BO15" s="116">
        <v>6</v>
      </c>
      <c r="BP15" s="117">
        <f>IF(Q15=0,"",IF(BO15=0,"",(BO15/Q15)))</f>
        <v>0.25</v>
      </c>
      <c r="BQ15" s="118">
        <v>3</v>
      </c>
      <c r="BR15" s="119">
        <f>IFERROR(BQ15/BO15,"-")</f>
        <v>0.5</v>
      </c>
      <c r="BS15" s="120">
        <v>1027000</v>
      </c>
      <c r="BT15" s="121">
        <f>IFERROR(BS15/BO15,"-")</f>
        <v>171166.66666667</v>
      </c>
      <c r="BU15" s="122">
        <v>2</v>
      </c>
      <c r="BV15" s="122"/>
      <c r="BW15" s="122">
        <v>1</v>
      </c>
      <c r="BX15" s="123">
        <v>3</v>
      </c>
      <c r="BY15" s="124">
        <f>IF(Q15=0,"",IF(BX15=0,"",(BX15/Q15)))</f>
        <v>0.125</v>
      </c>
      <c r="BZ15" s="125">
        <v>1</v>
      </c>
      <c r="CA15" s="126">
        <f>IFERROR(BZ15/BX15,"-")</f>
        <v>0.33333333333333</v>
      </c>
      <c r="CB15" s="127">
        <v>66000</v>
      </c>
      <c r="CC15" s="128">
        <f>IFERROR(CB15/BX15,"-")</f>
        <v>22000</v>
      </c>
      <c r="CD15" s="129"/>
      <c r="CE15" s="129"/>
      <c r="CF15" s="129">
        <v>1</v>
      </c>
      <c r="CG15" s="130">
        <v>1</v>
      </c>
      <c r="CH15" s="131">
        <f>IF(Q15=0,"",IF(CG15=0,"",(CG15/Q15)))</f>
        <v>0.041666666666667</v>
      </c>
      <c r="CI15" s="132">
        <v>1</v>
      </c>
      <c r="CJ15" s="133">
        <f>IFERROR(CI15/CG15,"-")</f>
        <v>1</v>
      </c>
      <c r="CK15" s="134">
        <v>180000</v>
      </c>
      <c r="CL15" s="135">
        <f>IFERROR(CK15/CG15,"-")</f>
        <v>180000</v>
      </c>
      <c r="CM15" s="136"/>
      <c r="CN15" s="136"/>
      <c r="CO15" s="136">
        <v>1</v>
      </c>
      <c r="CP15" s="137">
        <v>6</v>
      </c>
      <c r="CQ15" s="138">
        <v>1278000</v>
      </c>
      <c r="CR15" s="138">
        <v>1019000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1</v>
      </c>
      <c r="B16" s="184" t="s">
        <v>190</v>
      </c>
      <c r="C16" s="184" t="s">
        <v>172</v>
      </c>
      <c r="D16" s="184" t="s">
        <v>185</v>
      </c>
      <c r="E16" s="184" t="s">
        <v>191</v>
      </c>
      <c r="F16" s="184"/>
      <c r="G16" s="184" t="s">
        <v>61</v>
      </c>
      <c r="H16" s="87" t="s">
        <v>192</v>
      </c>
      <c r="I16" s="87" t="s">
        <v>193</v>
      </c>
      <c r="J16" s="87" t="s">
        <v>194</v>
      </c>
      <c r="K16" s="176">
        <v>80000</v>
      </c>
      <c r="L16" s="79">
        <v>5</v>
      </c>
      <c r="M16" s="79">
        <v>0</v>
      </c>
      <c r="N16" s="79">
        <v>18</v>
      </c>
      <c r="O16" s="88">
        <v>3</v>
      </c>
      <c r="P16" s="89">
        <v>0</v>
      </c>
      <c r="Q16" s="90">
        <f>O16+P16</f>
        <v>3</v>
      </c>
      <c r="R16" s="80">
        <f>IFERROR(Q16/N16,"-")</f>
        <v>0.16666666666667</v>
      </c>
      <c r="S16" s="79">
        <v>0</v>
      </c>
      <c r="T16" s="79">
        <v>2</v>
      </c>
      <c r="U16" s="80">
        <f>IFERROR(T16/(Q16),"-")</f>
        <v>0.66666666666667</v>
      </c>
      <c r="V16" s="81">
        <f>IFERROR(K16/SUM(Q16:Q17),"-")</f>
        <v>7272.7272727273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0</v>
      </c>
      <c r="AC16" s="83">
        <f>SUM(Y16:Y17)/SUM(K16:K17)</f>
        <v>1</v>
      </c>
      <c r="AD16" s="77"/>
      <c r="AE16" s="91">
        <v>2</v>
      </c>
      <c r="AF16" s="92">
        <f>IF(Q16=0,"",IF(AE16=0,"",(AE16/Q16)))</f>
        <v>0.66666666666667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195</v>
      </c>
      <c r="C17" s="184" t="s">
        <v>172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54</v>
      </c>
      <c r="M17" s="79">
        <v>23</v>
      </c>
      <c r="N17" s="79">
        <v>6</v>
      </c>
      <c r="O17" s="88">
        <v>8</v>
      </c>
      <c r="P17" s="89">
        <v>0</v>
      </c>
      <c r="Q17" s="90">
        <f>O17+P17</f>
        <v>8</v>
      </c>
      <c r="R17" s="80">
        <f>IFERROR(Q17/N17,"-")</f>
        <v>1.3333333333333</v>
      </c>
      <c r="S17" s="79">
        <v>3</v>
      </c>
      <c r="T17" s="79">
        <v>1</v>
      </c>
      <c r="U17" s="80">
        <f>IFERROR(T17/(Q17),"-")</f>
        <v>0.125</v>
      </c>
      <c r="V17" s="81"/>
      <c r="W17" s="82">
        <v>3</v>
      </c>
      <c r="X17" s="80">
        <f>IF(Q17=0,"-",W17/Q17)</f>
        <v>0.375</v>
      </c>
      <c r="Y17" s="181">
        <v>80000</v>
      </c>
      <c r="Z17" s="182">
        <f>IFERROR(Y17/Q17,"-")</f>
        <v>10000</v>
      </c>
      <c r="AA17" s="182">
        <f>IFERROR(Y17/W17,"-")</f>
        <v>26666.666666667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0.125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0.125</v>
      </c>
      <c r="BH17" s="109">
        <v>1</v>
      </c>
      <c r="BI17" s="111">
        <f>IFERROR(BH17/BF17,"-")</f>
        <v>1</v>
      </c>
      <c r="BJ17" s="112">
        <v>11000</v>
      </c>
      <c r="BK17" s="113">
        <f>IFERROR(BJ17/BF17,"-")</f>
        <v>11000</v>
      </c>
      <c r="BL17" s="114"/>
      <c r="BM17" s="114"/>
      <c r="BN17" s="114">
        <v>1</v>
      </c>
      <c r="BO17" s="116">
        <v>4</v>
      </c>
      <c r="BP17" s="117">
        <f>IF(Q17=0,"",IF(BO17=0,"",(BO17/Q17)))</f>
        <v>0.5</v>
      </c>
      <c r="BQ17" s="118">
        <v>1</v>
      </c>
      <c r="BR17" s="119">
        <f>IFERROR(BQ17/BO17,"-")</f>
        <v>0.25</v>
      </c>
      <c r="BS17" s="120">
        <v>46000</v>
      </c>
      <c r="BT17" s="121">
        <f>IFERROR(BS17/BO17,"-")</f>
        <v>11500</v>
      </c>
      <c r="BU17" s="122"/>
      <c r="BV17" s="122"/>
      <c r="BW17" s="122">
        <v>1</v>
      </c>
      <c r="BX17" s="123">
        <v>2</v>
      </c>
      <c r="BY17" s="124">
        <f>IF(Q17=0,"",IF(BX17=0,"",(BX17/Q17)))</f>
        <v>0.25</v>
      </c>
      <c r="BZ17" s="125">
        <v>2</v>
      </c>
      <c r="CA17" s="126">
        <f>IFERROR(BZ17/BX17,"-")</f>
        <v>1</v>
      </c>
      <c r="CB17" s="127">
        <v>26000</v>
      </c>
      <c r="CC17" s="128">
        <f>IFERROR(CB17/BX17,"-")</f>
        <v>13000</v>
      </c>
      <c r="CD17" s="129">
        <v>1</v>
      </c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80000</v>
      </c>
      <c r="CR17" s="138">
        <v>46000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0.82666666666667</v>
      </c>
      <c r="B18" s="184" t="s">
        <v>196</v>
      </c>
      <c r="C18" s="184" t="s">
        <v>172</v>
      </c>
      <c r="D18" s="184" t="s">
        <v>185</v>
      </c>
      <c r="E18" s="184" t="s">
        <v>197</v>
      </c>
      <c r="F18" s="184"/>
      <c r="G18" s="184" t="s">
        <v>61</v>
      </c>
      <c r="H18" s="87" t="s">
        <v>198</v>
      </c>
      <c r="I18" s="87" t="s">
        <v>188</v>
      </c>
      <c r="J18" s="87" t="s">
        <v>169</v>
      </c>
      <c r="K18" s="176">
        <v>75000</v>
      </c>
      <c r="L18" s="79">
        <v>14</v>
      </c>
      <c r="M18" s="79">
        <v>0</v>
      </c>
      <c r="N18" s="79">
        <v>42</v>
      </c>
      <c r="O18" s="88">
        <v>7</v>
      </c>
      <c r="P18" s="89">
        <v>0</v>
      </c>
      <c r="Q18" s="90">
        <f>O18+P18</f>
        <v>7</v>
      </c>
      <c r="R18" s="80">
        <f>IFERROR(Q18/N18,"-")</f>
        <v>0.16666666666667</v>
      </c>
      <c r="S18" s="79">
        <v>1</v>
      </c>
      <c r="T18" s="79">
        <v>3</v>
      </c>
      <c r="U18" s="80">
        <f>IFERROR(T18/(Q18),"-")</f>
        <v>0.42857142857143</v>
      </c>
      <c r="V18" s="81">
        <f>IFERROR(K18/SUM(Q18:Q19),"-")</f>
        <v>2586.2068965517</v>
      </c>
      <c r="W18" s="82">
        <v>1</v>
      </c>
      <c r="X18" s="80">
        <f>IF(Q18=0,"-",W18/Q18)</f>
        <v>0.14285714285714</v>
      </c>
      <c r="Y18" s="181">
        <v>12000</v>
      </c>
      <c r="Z18" s="182">
        <f>IFERROR(Y18/Q18,"-")</f>
        <v>1714.2857142857</v>
      </c>
      <c r="AA18" s="182">
        <f>IFERROR(Y18/W18,"-")</f>
        <v>12000</v>
      </c>
      <c r="AB18" s="176">
        <f>SUM(Y18:Y19)-SUM(K18:K19)</f>
        <v>-13000</v>
      </c>
      <c r="AC18" s="83">
        <f>SUM(Y18:Y19)/SUM(K18:K19)</f>
        <v>0.82666666666667</v>
      </c>
      <c r="AD18" s="77"/>
      <c r="AE18" s="91">
        <v>1</v>
      </c>
      <c r="AF18" s="92">
        <f>IF(Q18=0,"",IF(AE18=0,"",(AE18/Q18)))</f>
        <v>0.14285714285714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2</v>
      </c>
      <c r="AO18" s="98">
        <f>IF(Q18=0,"",IF(AN18=0,"",(AN18/Q18)))</f>
        <v>0.28571428571429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3</v>
      </c>
      <c r="BP18" s="117">
        <f>IF(Q18=0,"",IF(BO18=0,"",(BO18/Q18)))</f>
        <v>0.42857142857143</v>
      </c>
      <c r="BQ18" s="118">
        <v>1</v>
      </c>
      <c r="BR18" s="119">
        <f>IFERROR(BQ18/BO18,"-")</f>
        <v>0.33333333333333</v>
      </c>
      <c r="BS18" s="120">
        <v>12000</v>
      </c>
      <c r="BT18" s="121">
        <f>IFERROR(BS18/BO18,"-")</f>
        <v>4000</v>
      </c>
      <c r="BU18" s="122"/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12000</v>
      </c>
      <c r="CR18" s="138">
        <v>12000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199</v>
      </c>
      <c r="C19" s="184" t="s">
        <v>172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57</v>
      </c>
      <c r="M19" s="79">
        <v>43</v>
      </c>
      <c r="N19" s="79">
        <v>24</v>
      </c>
      <c r="O19" s="88">
        <v>22</v>
      </c>
      <c r="P19" s="89">
        <v>0</v>
      </c>
      <c r="Q19" s="90">
        <f>O19+P19</f>
        <v>22</v>
      </c>
      <c r="R19" s="80">
        <f>IFERROR(Q19/N19,"-")</f>
        <v>0.91666666666667</v>
      </c>
      <c r="S19" s="79">
        <v>1</v>
      </c>
      <c r="T19" s="79">
        <v>4</v>
      </c>
      <c r="U19" s="80">
        <f>IFERROR(T19/(Q19),"-")</f>
        <v>0.18181818181818</v>
      </c>
      <c r="V19" s="81"/>
      <c r="W19" s="82">
        <v>5</v>
      </c>
      <c r="X19" s="80">
        <f>IF(Q19=0,"-",W19/Q19)</f>
        <v>0.22727272727273</v>
      </c>
      <c r="Y19" s="181">
        <v>50000</v>
      </c>
      <c r="Z19" s="182">
        <f>IFERROR(Y19/Q19,"-")</f>
        <v>2272.7272727273</v>
      </c>
      <c r="AA19" s="182">
        <f>IFERROR(Y19/W19,"-")</f>
        <v>10000</v>
      </c>
      <c r="AB19" s="176"/>
      <c r="AC19" s="83"/>
      <c r="AD19" s="77"/>
      <c r="AE19" s="91">
        <v>1</v>
      </c>
      <c r="AF19" s="92">
        <f>IF(Q19=0,"",IF(AE19=0,"",(AE19/Q19)))</f>
        <v>0.045454545454545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2</v>
      </c>
      <c r="AO19" s="98">
        <f>IF(Q19=0,"",IF(AN19=0,"",(AN19/Q19)))</f>
        <v>0.090909090909091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3</v>
      </c>
      <c r="AX19" s="104">
        <f>IF(Q19=0,"",IF(AW19=0,"",(AW19/Q19)))</f>
        <v>0.13636363636364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3</v>
      </c>
      <c r="BG19" s="110">
        <f>IF(Q19=0,"",IF(BF19=0,"",(BF19/Q19)))</f>
        <v>0.13636363636364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10</v>
      </c>
      <c r="BP19" s="117">
        <f>IF(Q19=0,"",IF(BO19=0,"",(BO19/Q19)))</f>
        <v>0.45454545454545</v>
      </c>
      <c r="BQ19" s="118">
        <v>4</v>
      </c>
      <c r="BR19" s="119">
        <f>IFERROR(BQ19/BO19,"-")</f>
        <v>0.4</v>
      </c>
      <c r="BS19" s="120">
        <v>45000</v>
      </c>
      <c r="BT19" s="121">
        <f>IFERROR(BS19/BO19,"-")</f>
        <v>4500</v>
      </c>
      <c r="BU19" s="122"/>
      <c r="BV19" s="122">
        <v>3</v>
      </c>
      <c r="BW19" s="122">
        <v>1</v>
      </c>
      <c r="BX19" s="123">
        <v>2</v>
      </c>
      <c r="BY19" s="124">
        <f>IF(Q19=0,"",IF(BX19=0,"",(BX19/Q19)))</f>
        <v>0.090909090909091</v>
      </c>
      <c r="BZ19" s="125">
        <v>1</v>
      </c>
      <c r="CA19" s="126">
        <f>IFERROR(BZ19/BX19,"-")</f>
        <v>0.5</v>
      </c>
      <c r="CB19" s="127">
        <v>5000</v>
      </c>
      <c r="CC19" s="128">
        <f>IFERROR(CB19/BX19,"-")</f>
        <v>2500</v>
      </c>
      <c r="CD19" s="129">
        <v>1</v>
      </c>
      <c r="CE19" s="129"/>
      <c r="CF19" s="129"/>
      <c r="CG19" s="130">
        <v>1</v>
      </c>
      <c r="CH19" s="131">
        <f>IF(Q19=0,"",IF(CG19=0,"",(CG19/Q19)))</f>
        <v>0.045454545454545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5</v>
      </c>
      <c r="CQ19" s="138">
        <v>50000</v>
      </c>
      <c r="CR19" s="138">
        <v>15000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0.046153846153846</v>
      </c>
      <c r="B20" s="184" t="s">
        <v>200</v>
      </c>
      <c r="C20" s="184" t="s">
        <v>172</v>
      </c>
      <c r="D20" s="184" t="s">
        <v>180</v>
      </c>
      <c r="E20" s="184" t="s">
        <v>197</v>
      </c>
      <c r="F20" s="184"/>
      <c r="G20" s="184" t="s">
        <v>61</v>
      </c>
      <c r="H20" s="87" t="s">
        <v>201</v>
      </c>
      <c r="I20" s="87" t="s">
        <v>188</v>
      </c>
      <c r="J20" s="185" t="s">
        <v>141</v>
      </c>
      <c r="K20" s="176">
        <v>65000</v>
      </c>
      <c r="L20" s="79">
        <v>3</v>
      </c>
      <c r="M20" s="79">
        <v>0</v>
      </c>
      <c r="N20" s="79">
        <v>17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>
        <f>IFERROR(K20/SUM(Q20:Q21),"-")</f>
        <v>13000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-62000</v>
      </c>
      <c r="AC20" s="83">
        <f>SUM(Y20:Y21)/SUM(K20:K21)</f>
        <v>0.046153846153846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202</v>
      </c>
      <c r="C21" s="184" t="s">
        <v>172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63</v>
      </c>
      <c r="M21" s="79">
        <v>23</v>
      </c>
      <c r="N21" s="79">
        <v>9</v>
      </c>
      <c r="O21" s="88">
        <v>5</v>
      </c>
      <c r="P21" s="89">
        <v>0</v>
      </c>
      <c r="Q21" s="90">
        <f>O21+P21</f>
        <v>5</v>
      </c>
      <c r="R21" s="80">
        <f>IFERROR(Q21/N21,"-")</f>
        <v>0.55555555555556</v>
      </c>
      <c r="S21" s="79">
        <v>0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0.2</v>
      </c>
      <c r="Y21" s="181">
        <v>3000</v>
      </c>
      <c r="Z21" s="182">
        <f>IFERROR(Y21/Q21,"-")</f>
        <v>600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0.2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3</v>
      </c>
      <c r="BG21" s="110">
        <f>IF(Q21=0,"",IF(BF21=0,"",(BF21/Q21)))</f>
        <v>0.6</v>
      </c>
      <c r="BH21" s="109">
        <v>1</v>
      </c>
      <c r="BI21" s="111">
        <f>IFERROR(BH21/BF21,"-")</f>
        <v>0.33333333333333</v>
      </c>
      <c r="BJ21" s="112">
        <v>3000</v>
      </c>
      <c r="BK21" s="113">
        <f>IFERROR(BJ21/BF21,"-")</f>
        <v>1000</v>
      </c>
      <c r="BL21" s="114">
        <v>1</v>
      </c>
      <c r="BM21" s="114"/>
      <c r="BN21" s="114"/>
      <c r="BO21" s="116">
        <v>1</v>
      </c>
      <c r="BP21" s="117">
        <f>IF(Q21=0,"",IF(BO21=0,"",(BO21/Q21)))</f>
        <v>0.2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2.84</v>
      </c>
      <c r="B22" s="184" t="s">
        <v>203</v>
      </c>
      <c r="C22" s="184" t="s">
        <v>172</v>
      </c>
      <c r="D22" s="184" t="s">
        <v>185</v>
      </c>
      <c r="E22" s="184" t="s">
        <v>197</v>
      </c>
      <c r="F22" s="184"/>
      <c r="G22" s="184" t="s">
        <v>61</v>
      </c>
      <c r="H22" s="87" t="s">
        <v>204</v>
      </c>
      <c r="I22" s="87" t="s">
        <v>188</v>
      </c>
      <c r="J22" s="87" t="s">
        <v>205</v>
      </c>
      <c r="K22" s="176">
        <v>75000</v>
      </c>
      <c r="L22" s="79">
        <v>55</v>
      </c>
      <c r="M22" s="79">
        <v>0</v>
      </c>
      <c r="N22" s="79">
        <v>284</v>
      </c>
      <c r="O22" s="88">
        <v>27</v>
      </c>
      <c r="P22" s="89">
        <v>0</v>
      </c>
      <c r="Q22" s="90">
        <f>O22+P22</f>
        <v>27</v>
      </c>
      <c r="R22" s="80">
        <f>IFERROR(Q22/N22,"-")</f>
        <v>0.095070422535211</v>
      </c>
      <c r="S22" s="79">
        <v>3</v>
      </c>
      <c r="T22" s="79">
        <v>5</v>
      </c>
      <c r="U22" s="80">
        <f>IFERROR(T22/(Q22),"-")</f>
        <v>0.18518518518519</v>
      </c>
      <c r="V22" s="81">
        <f>IFERROR(K22/SUM(Q22:Q23),"-")</f>
        <v>1442.3076923077</v>
      </c>
      <c r="W22" s="82">
        <v>9</v>
      </c>
      <c r="X22" s="80">
        <f>IF(Q22=0,"-",W22/Q22)</f>
        <v>0.33333333333333</v>
      </c>
      <c r="Y22" s="181">
        <v>95000</v>
      </c>
      <c r="Z22" s="182">
        <f>IFERROR(Y22/Q22,"-")</f>
        <v>3518.5185185185</v>
      </c>
      <c r="AA22" s="182">
        <f>IFERROR(Y22/W22,"-")</f>
        <v>10555.555555556</v>
      </c>
      <c r="AB22" s="176">
        <f>SUM(Y22:Y23)-SUM(K22:K23)</f>
        <v>138000</v>
      </c>
      <c r="AC22" s="83">
        <f>SUM(Y22:Y23)/SUM(K22:K23)</f>
        <v>2.84</v>
      </c>
      <c r="AD22" s="77"/>
      <c r="AE22" s="91">
        <v>1</v>
      </c>
      <c r="AF22" s="92">
        <f>IF(Q22=0,"",IF(AE22=0,"",(AE22/Q22)))</f>
        <v>0.037037037037037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0.037037037037037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10</v>
      </c>
      <c r="BG22" s="110">
        <f>IF(Q22=0,"",IF(BF22=0,"",(BF22/Q22)))</f>
        <v>0.37037037037037</v>
      </c>
      <c r="BH22" s="109">
        <v>2</v>
      </c>
      <c r="BI22" s="111">
        <f>IFERROR(BH22/BF22,"-")</f>
        <v>0.2</v>
      </c>
      <c r="BJ22" s="112">
        <v>23000</v>
      </c>
      <c r="BK22" s="113">
        <f>IFERROR(BJ22/BF22,"-")</f>
        <v>2300</v>
      </c>
      <c r="BL22" s="114">
        <v>1</v>
      </c>
      <c r="BM22" s="114"/>
      <c r="BN22" s="114">
        <v>1</v>
      </c>
      <c r="BO22" s="116">
        <v>13</v>
      </c>
      <c r="BP22" s="117">
        <f>IF(Q22=0,"",IF(BO22=0,"",(BO22/Q22)))</f>
        <v>0.48148148148148</v>
      </c>
      <c r="BQ22" s="118">
        <v>6</v>
      </c>
      <c r="BR22" s="119">
        <f>IFERROR(BQ22/BO22,"-")</f>
        <v>0.46153846153846</v>
      </c>
      <c r="BS22" s="120">
        <v>37000</v>
      </c>
      <c r="BT22" s="121">
        <f>IFERROR(BS22/BO22,"-")</f>
        <v>2846.1538461538</v>
      </c>
      <c r="BU22" s="122">
        <v>6</v>
      </c>
      <c r="BV22" s="122"/>
      <c r="BW22" s="122"/>
      <c r="BX22" s="123">
        <v>2</v>
      </c>
      <c r="BY22" s="124">
        <f>IF(Q22=0,"",IF(BX22=0,"",(BX22/Q22)))</f>
        <v>0.074074074074074</v>
      </c>
      <c r="BZ22" s="125">
        <v>1</v>
      </c>
      <c r="CA22" s="126">
        <f>IFERROR(BZ22/BX22,"-")</f>
        <v>0.5</v>
      </c>
      <c r="CB22" s="127">
        <v>35000</v>
      </c>
      <c r="CC22" s="128">
        <f>IFERROR(CB22/BX22,"-")</f>
        <v>17500</v>
      </c>
      <c r="CD22" s="129"/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9</v>
      </c>
      <c r="CQ22" s="138">
        <v>95000</v>
      </c>
      <c r="CR22" s="138">
        <v>35000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206</v>
      </c>
      <c r="C23" s="184" t="s">
        <v>172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109</v>
      </c>
      <c r="M23" s="79">
        <v>73</v>
      </c>
      <c r="N23" s="79">
        <v>37</v>
      </c>
      <c r="O23" s="88">
        <v>25</v>
      </c>
      <c r="P23" s="89">
        <v>0</v>
      </c>
      <c r="Q23" s="90">
        <f>O23+P23</f>
        <v>25</v>
      </c>
      <c r="R23" s="80">
        <f>IFERROR(Q23/N23,"-")</f>
        <v>0.67567567567568</v>
      </c>
      <c r="S23" s="79">
        <v>6</v>
      </c>
      <c r="T23" s="79">
        <v>3</v>
      </c>
      <c r="U23" s="80">
        <f>IFERROR(T23/(Q23),"-")</f>
        <v>0.12</v>
      </c>
      <c r="V23" s="81"/>
      <c r="W23" s="82">
        <v>6</v>
      </c>
      <c r="X23" s="80">
        <f>IF(Q23=0,"-",W23/Q23)</f>
        <v>0.24</v>
      </c>
      <c r="Y23" s="181">
        <v>118000</v>
      </c>
      <c r="Z23" s="182">
        <f>IFERROR(Y23/Q23,"-")</f>
        <v>4720</v>
      </c>
      <c r="AA23" s="182">
        <f>IFERROR(Y23/W23,"-")</f>
        <v>19666.666666667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3</v>
      </c>
      <c r="AX23" s="104">
        <f>IF(Q23=0,"",IF(AW23=0,"",(AW23/Q23)))</f>
        <v>0.12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5</v>
      </c>
      <c r="BG23" s="110">
        <f>IF(Q23=0,"",IF(BF23=0,"",(BF23/Q23)))</f>
        <v>0.2</v>
      </c>
      <c r="BH23" s="109">
        <v>2</v>
      </c>
      <c r="BI23" s="111">
        <f>IFERROR(BH23/BF23,"-")</f>
        <v>0.4</v>
      </c>
      <c r="BJ23" s="112">
        <v>23000</v>
      </c>
      <c r="BK23" s="113">
        <f>IFERROR(BJ23/BF23,"-")</f>
        <v>4600</v>
      </c>
      <c r="BL23" s="114">
        <v>1</v>
      </c>
      <c r="BM23" s="114"/>
      <c r="BN23" s="114">
        <v>1</v>
      </c>
      <c r="BO23" s="116">
        <v>13</v>
      </c>
      <c r="BP23" s="117">
        <f>IF(Q23=0,"",IF(BO23=0,"",(BO23/Q23)))</f>
        <v>0.52</v>
      </c>
      <c r="BQ23" s="118">
        <v>5</v>
      </c>
      <c r="BR23" s="119">
        <f>IFERROR(BQ23/BO23,"-")</f>
        <v>0.38461538461538</v>
      </c>
      <c r="BS23" s="120">
        <v>71000</v>
      </c>
      <c r="BT23" s="121">
        <f>IFERROR(BS23/BO23,"-")</f>
        <v>5461.5384615385</v>
      </c>
      <c r="BU23" s="122">
        <v>2</v>
      </c>
      <c r="BV23" s="122"/>
      <c r="BW23" s="122">
        <v>3</v>
      </c>
      <c r="BX23" s="123">
        <v>4</v>
      </c>
      <c r="BY23" s="124">
        <f>IF(Q23=0,"",IF(BX23=0,"",(BX23/Q23)))</f>
        <v>0.16</v>
      </c>
      <c r="BZ23" s="125">
        <v>1</v>
      </c>
      <c r="CA23" s="126">
        <f>IFERROR(BZ23/BX23,"-")</f>
        <v>0.25</v>
      </c>
      <c r="CB23" s="127">
        <v>60000</v>
      </c>
      <c r="CC23" s="128">
        <f>IFERROR(CB23/BX23,"-")</f>
        <v>15000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6</v>
      </c>
      <c r="CQ23" s="138">
        <v>118000</v>
      </c>
      <c r="CR23" s="138">
        <v>60000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207</v>
      </c>
      <c r="C24" s="184" t="s">
        <v>172</v>
      </c>
      <c r="D24" s="184" t="s">
        <v>208</v>
      </c>
      <c r="E24" s="184" t="s">
        <v>191</v>
      </c>
      <c r="F24" s="184"/>
      <c r="G24" s="184" t="s">
        <v>61</v>
      </c>
      <c r="H24" s="87" t="s">
        <v>209</v>
      </c>
      <c r="I24" s="87" t="s">
        <v>193</v>
      </c>
      <c r="J24" s="87" t="s">
        <v>210</v>
      </c>
      <c r="K24" s="176">
        <v>75000</v>
      </c>
      <c r="L24" s="79">
        <v>7</v>
      </c>
      <c r="M24" s="79">
        <v>0</v>
      </c>
      <c r="N24" s="79">
        <v>17</v>
      </c>
      <c r="O24" s="88">
        <v>3</v>
      </c>
      <c r="P24" s="89">
        <v>0</v>
      </c>
      <c r="Q24" s="90">
        <f>O24+P24</f>
        <v>3</v>
      </c>
      <c r="R24" s="80">
        <f>IFERROR(Q24/N24,"-")</f>
        <v>0.17647058823529</v>
      </c>
      <c r="S24" s="79">
        <v>0</v>
      </c>
      <c r="T24" s="79">
        <v>3</v>
      </c>
      <c r="U24" s="80">
        <f>IFERROR(T24/(Q24),"-")</f>
        <v>1</v>
      </c>
      <c r="V24" s="81">
        <f>IFERROR(K24/SUM(Q24:Q25),"-")</f>
        <v>5769.2307692308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-75000</v>
      </c>
      <c r="AC24" s="83">
        <f>SUM(Y24:Y25)/SUM(K24:K25)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0.33333333333333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1</v>
      </c>
      <c r="AX24" s="104">
        <f>IF(Q24=0,"",IF(AW24=0,"",(AW24/Q24)))</f>
        <v>0.33333333333333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211</v>
      </c>
      <c r="C25" s="184" t="s">
        <v>172</v>
      </c>
      <c r="D25" s="184"/>
      <c r="E25" s="184"/>
      <c r="F25" s="184"/>
      <c r="G25" s="184" t="s">
        <v>73</v>
      </c>
      <c r="H25" s="87"/>
      <c r="I25" s="87"/>
      <c r="J25" s="87"/>
      <c r="K25" s="176"/>
      <c r="L25" s="79">
        <v>58</v>
      </c>
      <c r="M25" s="79">
        <v>19</v>
      </c>
      <c r="N25" s="79">
        <v>9</v>
      </c>
      <c r="O25" s="88">
        <v>10</v>
      </c>
      <c r="P25" s="89">
        <v>0</v>
      </c>
      <c r="Q25" s="90">
        <f>O25+P25</f>
        <v>10</v>
      </c>
      <c r="R25" s="80">
        <f>IFERROR(Q25/N25,"-")</f>
        <v>1.1111111111111</v>
      </c>
      <c r="S25" s="79">
        <v>0</v>
      </c>
      <c r="T25" s="79">
        <v>1</v>
      </c>
      <c r="U25" s="80">
        <f>IFERROR(T25/(Q25),"-")</f>
        <v>0.1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2</v>
      </c>
      <c r="AO25" s="98">
        <f>IF(Q25=0,"",IF(AN25=0,"",(AN25/Q25)))</f>
        <v>0.2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4</v>
      </c>
      <c r="BG25" s="110">
        <f>IF(Q25=0,"",IF(BF25=0,"",(BF25/Q25)))</f>
        <v>0.4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1</v>
      </c>
      <c r="BY25" s="124">
        <f>IF(Q25=0,"",IF(BX25=0,"",(BX25/Q25)))</f>
        <v>0.1</v>
      </c>
      <c r="BZ25" s="125">
        <v>1</v>
      </c>
      <c r="CA25" s="126">
        <f>IFERROR(BZ25/BX25,"-")</f>
        <v>1</v>
      </c>
      <c r="CB25" s="127">
        <v>65000</v>
      </c>
      <c r="CC25" s="128">
        <f>IFERROR(CB25/BX25,"-")</f>
        <v>65000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>
        <v>65000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30"/>
      <c r="B26" s="84"/>
      <c r="C26" s="84"/>
      <c r="D26" s="85"/>
      <c r="E26" s="85"/>
      <c r="F26" s="85"/>
      <c r="G26" s="86"/>
      <c r="H26" s="87"/>
      <c r="I26" s="87"/>
      <c r="J26" s="87"/>
      <c r="K26" s="177"/>
      <c r="L26" s="34"/>
      <c r="M26" s="34"/>
      <c r="N26" s="31"/>
      <c r="O26" s="23"/>
      <c r="P26" s="23"/>
      <c r="Q26" s="23"/>
      <c r="R26" s="32"/>
      <c r="S26" s="32"/>
      <c r="T26" s="23"/>
      <c r="U26" s="32"/>
      <c r="V26" s="25"/>
      <c r="W26" s="25"/>
      <c r="X26" s="25"/>
      <c r="Y26" s="183"/>
      <c r="Z26" s="183"/>
      <c r="AA26" s="183"/>
      <c r="AB26" s="183"/>
      <c r="AC26" s="33"/>
      <c r="AD26" s="57"/>
      <c r="AE26" s="61"/>
      <c r="AF26" s="62"/>
      <c r="AG26" s="61"/>
      <c r="AH26" s="65"/>
      <c r="AI26" s="66"/>
      <c r="AJ26" s="67"/>
      <c r="AK26" s="68"/>
      <c r="AL26" s="68"/>
      <c r="AM26" s="68"/>
      <c r="AN26" s="61"/>
      <c r="AO26" s="62"/>
      <c r="AP26" s="61"/>
      <c r="AQ26" s="65"/>
      <c r="AR26" s="66"/>
      <c r="AS26" s="67"/>
      <c r="AT26" s="68"/>
      <c r="AU26" s="68"/>
      <c r="AV26" s="68"/>
      <c r="AW26" s="61"/>
      <c r="AX26" s="62"/>
      <c r="AY26" s="61"/>
      <c r="AZ26" s="65"/>
      <c r="BA26" s="66"/>
      <c r="BB26" s="67"/>
      <c r="BC26" s="68"/>
      <c r="BD26" s="68"/>
      <c r="BE26" s="68"/>
      <c r="BF26" s="61"/>
      <c r="BG26" s="62"/>
      <c r="BH26" s="61"/>
      <c r="BI26" s="65"/>
      <c r="BJ26" s="66"/>
      <c r="BK26" s="67"/>
      <c r="BL26" s="68"/>
      <c r="BM26" s="68"/>
      <c r="BN26" s="68"/>
      <c r="BO26" s="63"/>
      <c r="BP26" s="64"/>
      <c r="BQ26" s="61"/>
      <c r="BR26" s="65"/>
      <c r="BS26" s="66"/>
      <c r="BT26" s="67"/>
      <c r="BU26" s="68"/>
      <c r="BV26" s="68"/>
      <c r="BW26" s="68"/>
      <c r="BX26" s="63"/>
      <c r="BY26" s="64"/>
      <c r="BZ26" s="61"/>
      <c r="CA26" s="65"/>
      <c r="CB26" s="66"/>
      <c r="CC26" s="67"/>
      <c r="CD26" s="68"/>
      <c r="CE26" s="68"/>
      <c r="CF26" s="68"/>
      <c r="CG26" s="63"/>
      <c r="CH26" s="64"/>
      <c r="CI26" s="61"/>
      <c r="CJ26" s="65"/>
      <c r="CK26" s="66"/>
      <c r="CL26" s="67"/>
      <c r="CM26" s="68"/>
      <c r="CN26" s="68"/>
      <c r="CO26" s="68"/>
      <c r="CP26" s="69"/>
      <c r="CQ26" s="66"/>
      <c r="CR26" s="66"/>
      <c r="CS26" s="66"/>
      <c r="CT26" s="70"/>
    </row>
    <row r="27" spans="1:99">
      <c r="A27" s="30"/>
      <c r="B27" s="37"/>
      <c r="C27" s="37"/>
      <c r="D27" s="21"/>
      <c r="E27" s="21"/>
      <c r="F27" s="21"/>
      <c r="G27" s="22"/>
      <c r="H27" s="36"/>
      <c r="I27" s="36"/>
      <c r="J27" s="73"/>
      <c r="K27" s="178"/>
      <c r="L27" s="34"/>
      <c r="M27" s="34"/>
      <c r="N27" s="31"/>
      <c r="O27" s="23"/>
      <c r="P27" s="23"/>
      <c r="Q27" s="23"/>
      <c r="R27" s="32"/>
      <c r="S27" s="32"/>
      <c r="T27" s="23"/>
      <c r="U27" s="32"/>
      <c r="V27" s="25"/>
      <c r="W27" s="25"/>
      <c r="X27" s="25"/>
      <c r="Y27" s="183"/>
      <c r="Z27" s="183"/>
      <c r="AA27" s="183"/>
      <c r="AB27" s="183"/>
      <c r="AC27" s="33"/>
      <c r="AD27" s="59"/>
      <c r="AE27" s="61"/>
      <c r="AF27" s="62"/>
      <c r="AG27" s="61"/>
      <c r="AH27" s="65"/>
      <c r="AI27" s="66"/>
      <c r="AJ27" s="67"/>
      <c r="AK27" s="68"/>
      <c r="AL27" s="68"/>
      <c r="AM27" s="68"/>
      <c r="AN27" s="61"/>
      <c r="AO27" s="62"/>
      <c r="AP27" s="61"/>
      <c r="AQ27" s="65"/>
      <c r="AR27" s="66"/>
      <c r="AS27" s="67"/>
      <c r="AT27" s="68"/>
      <c r="AU27" s="68"/>
      <c r="AV27" s="68"/>
      <c r="AW27" s="61"/>
      <c r="AX27" s="62"/>
      <c r="AY27" s="61"/>
      <c r="AZ27" s="65"/>
      <c r="BA27" s="66"/>
      <c r="BB27" s="67"/>
      <c r="BC27" s="68"/>
      <c r="BD27" s="68"/>
      <c r="BE27" s="68"/>
      <c r="BF27" s="61"/>
      <c r="BG27" s="62"/>
      <c r="BH27" s="61"/>
      <c r="BI27" s="65"/>
      <c r="BJ27" s="66"/>
      <c r="BK27" s="67"/>
      <c r="BL27" s="68"/>
      <c r="BM27" s="68"/>
      <c r="BN27" s="68"/>
      <c r="BO27" s="63"/>
      <c r="BP27" s="64"/>
      <c r="BQ27" s="61"/>
      <c r="BR27" s="65"/>
      <c r="BS27" s="66"/>
      <c r="BT27" s="67"/>
      <c r="BU27" s="68"/>
      <c r="BV27" s="68"/>
      <c r="BW27" s="68"/>
      <c r="BX27" s="63"/>
      <c r="BY27" s="64"/>
      <c r="BZ27" s="61"/>
      <c r="CA27" s="65"/>
      <c r="CB27" s="66"/>
      <c r="CC27" s="67"/>
      <c r="CD27" s="68"/>
      <c r="CE27" s="68"/>
      <c r="CF27" s="68"/>
      <c r="CG27" s="63"/>
      <c r="CH27" s="64"/>
      <c r="CI27" s="61"/>
      <c r="CJ27" s="65"/>
      <c r="CK27" s="66"/>
      <c r="CL27" s="67"/>
      <c r="CM27" s="68"/>
      <c r="CN27" s="68"/>
      <c r="CO27" s="68"/>
      <c r="CP27" s="69"/>
      <c r="CQ27" s="66"/>
      <c r="CR27" s="66"/>
      <c r="CS27" s="66"/>
      <c r="CT27" s="70"/>
    </row>
    <row r="28" spans="1:99">
      <c r="A28" s="19">
        <f>AC28</f>
        <v>2.4086956521739</v>
      </c>
      <c r="B28" s="39"/>
      <c r="C28" s="39"/>
      <c r="D28" s="39"/>
      <c r="E28" s="39"/>
      <c r="F28" s="39"/>
      <c r="G28" s="39"/>
      <c r="H28" s="40" t="s">
        <v>212</v>
      </c>
      <c r="I28" s="40"/>
      <c r="J28" s="40"/>
      <c r="K28" s="179">
        <f>SUM(K6:K27)</f>
        <v>1035000</v>
      </c>
      <c r="L28" s="41">
        <f>SUM(L6:L27)</f>
        <v>1182</v>
      </c>
      <c r="M28" s="41">
        <f>SUM(M6:M27)</f>
        <v>543</v>
      </c>
      <c r="N28" s="41">
        <f>SUM(N6:N27)</f>
        <v>1048</v>
      </c>
      <c r="O28" s="41">
        <f>SUM(O6:O27)</f>
        <v>269</v>
      </c>
      <c r="P28" s="41">
        <f>SUM(P6:P27)</f>
        <v>1</v>
      </c>
      <c r="Q28" s="41">
        <f>SUM(Q6:Q27)</f>
        <v>270</v>
      </c>
      <c r="R28" s="42">
        <f>IFERROR(Q28/N28,"-")</f>
        <v>0.25763358778626</v>
      </c>
      <c r="S28" s="76">
        <f>SUM(S6:S27)</f>
        <v>31</v>
      </c>
      <c r="T28" s="76">
        <f>SUM(T6:T27)</f>
        <v>45</v>
      </c>
      <c r="U28" s="42">
        <f>IFERROR(S28/Q28,"-")</f>
        <v>0.11481481481481</v>
      </c>
      <c r="V28" s="43">
        <f>IFERROR(K28/Q28,"-")</f>
        <v>3833.3333333333</v>
      </c>
      <c r="W28" s="44">
        <f>SUM(W6:W27)</f>
        <v>47</v>
      </c>
      <c r="X28" s="42">
        <f>IFERROR(W28/Q28,"-")</f>
        <v>0.17407407407407</v>
      </c>
      <c r="Y28" s="179">
        <f>SUM(Y6:Y27)</f>
        <v>2493000</v>
      </c>
      <c r="Z28" s="179">
        <f>IFERROR(Y28/Q28,"-")</f>
        <v>9233.3333333333</v>
      </c>
      <c r="AA28" s="179">
        <f>IFERROR(Y28/W28,"-")</f>
        <v>53042.553191489</v>
      </c>
      <c r="AB28" s="179">
        <f>Y28-K28</f>
        <v>1458000</v>
      </c>
      <c r="AC28" s="45">
        <f>Y28/K28</f>
        <v>2.4086956521739</v>
      </c>
      <c r="AD28" s="58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213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214</v>
      </c>
      <c r="C6" s="184" t="s">
        <v>172</v>
      </c>
      <c r="D6" s="184" t="s">
        <v>215</v>
      </c>
      <c r="E6" s="184" t="s">
        <v>216</v>
      </c>
      <c r="F6" s="184" t="s">
        <v>217</v>
      </c>
      <c r="G6" s="184" t="s">
        <v>61</v>
      </c>
      <c r="H6" s="87" t="s">
        <v>218</v>
      </c>
      <c r="I6" s="87" t="s">
        <v>219</v>
      </c>
      <c r="J6" s="87" t="s">
        <v>220</v>
      </c>
      <c r="K6" s="176">
        <v>65000</v>
      </c>
      <c r="L6" s="79">
        <v>5</v>
      </c>
      <c r="M6" s="79">
        <v>0</v>
      </c>
      <c r="N6" s="79">
        <v>24</v>
      </c>
      <c r="O6" s="88">
        <v>3</v>
      </c>
      <c r="P6" s="89">
        <v>0</v>
      </c>
      <c r="Q6" s="90">
        <f>O6+P6</f>
        <v>3</v>
      </c>
      <c r="R6" s="80">
        <f>IFERROR(Q6/N6,"-")</f>
        <v>0.125</v>
      </c>
      <c r="S6" s="79">
        <v>0</v>
      </c>
      <c r="T6" s="79">
        <v>1</v>
      </c>
      <c r="U6" s="80">
        <f>IFERROR(T6/(Q6),"-")</f>
        <v>0.33333333333333</v>
      </c>
      <c r="V6" s="81">
        <f>IFERROR(K6/SUM(Q6:Q7),"-")</f>
        <v>2826.0869565217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-65000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0.33333333333333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0.33333333333333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221</v>
      </c>
      <c r="C7" s="184" t="s">
        <v>172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80</v>
      </c>
      <c r="M7" s="79">
        <v>65</v>
      </c>
      <c r="N7" s="79">
        <v>39</v>
      </c>
      <c r="O7" s="88">
        <v>19</v>
      </c>
      <c r="P7" s="89">
        <v>1</v>
      </c>
      <c r="Q7" s="90">
        <f>O7+P7</f>
        <v>20</v>
      </c>
      <c r="R7" s="80">
        <f>IFERROR(Q7/N7,"-")</f>
        <v>0.51282051282051</v>
      </c>
      <c r="S7" s="79">
        <v>0</v>
      </c>
      <c r="T7" s="79">
        <v>8</v>
      </c>
      <c r="U7" s="80">
        <f>IFERROR(T7/(Q7),"-")</f>
        <v>0.4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>
        <v>3</v>
      </c>
      <c r="AF7" s="92">
        <f>IF(Q7=0,"",IF(AE7=0,"",(AE7/Q7)))</f>
        <v>0.15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5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4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0.05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0.15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3.327027027027</v>
      </c>
      <c r="B8" s="184" t="s">
        <v>222</v>
      </c>
      <c r="C8" s="184" t="s">
        <v>172</v>
      </c>
      <c r="D8" s="184" t="s">
        <v>160</v>
      </c>
      <c r="E8" s="184" t="s">
        <v>223</v>
      </c>
      <c r="F8" s="184"/>
      <c r="G8" s="184" t="s">
        <v>61</v>
      </c>
      <c r="H8" s="87" t="s">
        <v>224</v>
      </c>
      <c r="I8" s="87" t="s">
        <v>225</v>
      </c>
      <c r="J8" s="87" t="s">
        <v>226</v>
      </c>
      <c r="K8" s="176">
        <v>185000</v>
      </c>
      <c r="L8" s="79">
        <v>39</v>
      </c>
      <c r="M8" s="79">
        <v>0</v>
      </c>
      <c r="N8" s="79">
        <v>186</v>
      </c>
      <c r="O8" s="88">
        <v>21</v>
      </c>
      <c r="P8" s="89">
        <v>1</v>
      </c>
      <c r="Q8" s="90">
        <f>O8+P8</f>
        <v>22</v>
      </c>
      <c r="R8" s="80">
        <f>IFERROR(Q8/N8,"-")</f>
        <v>0.11827956989247</v>
      </c>
      <c r="S8" s="79">
        <v>1</v>
      </c>
      <c r="T8" s="79">
        <v>6</v>
      </c>
      <c r="U8" s="80">
        <f>IFERROR(T8/(Q8),"-")</f>
        <v>0.27272727272727</v>
      </c>
      <c r="V8" s="81">
        <f>IFERROR(K8/SUM(Q8:Q9),"-")</f>
        <v>1241.610738255</v>
      </c>
      <c r="W8" s="82">
        <v>1</v>
      </c>
      <c r="X8" s="80">
        <f>IF(Q8=0,"-",W8/Q8)</f>
        <v>0.045454545454545</v>
      </c>
      <c r="Y8" s="181">
        <v>1500</v>
      </c>
      <c r="Z8" s="182">
        <f>IFERROR(Y8/Q8,"-")</f>
        <v>68.181818181818</v>
      </c>
      <c r="AA8" s="182">
        <f>IFERROR(Y8/W8,"-")</f>
        <v>1500</v>
      </c>
      <c r="AB8" s="176">
        <f>SUM(Y8:Y9)-SUM(K8:K9)</f>
        <v>430500</v>
      </c>
      <c r="AC8" s="83">
        <f>SUM(Y8:Y9)/SUM(K8:K9)</f>
        <v>3.327027027027</v>
      </c>
      <c r="AD8" s="77"/>
      <c r="AE8" s="91">
        <v>5</v>
      </c>
      <c r="AF8" s="92">
        <f>IF(Q8=0,"",IF(AE8=0,"",(AE8/Q8)))</f>
        <v>0.22727272727273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9</v>
      </c>
      <c r="AO8" s="98">
        <f>IF(Q8=0,"",IF(AN8=0,"",(AN8/Q8)))</f>
        <v>0.40909090909091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0.045454545454545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0.13636363636364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0.13636363636364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0.045454545454545</v>
      </c>
      <c r="BZ8" s="125">
        <v>1</v>
      </c>
      <c r="CA8" s="126">
        <f>IFERROR(BZ8/BX8,"-")</f>
        <v>1</v>
      </c>
      <c r="CB8" s="127">
        <v>1500</v>
      </c>
      <c r="CC8" s="128">
        <f>IFERROR(CB8/BX8,"-")</f>
        <v>1500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1500</v>
      </c>
      <c r="CR8" s="138">
        <v>1500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227</v>
      </c>
      <c r="C9" s="184" t="s">
        <v>172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390</v>
      </c>
      <c r="M9" s="79">
        <v>292</v>
      </c>
      <c r="N9" s="79">
        <v>202</v>
      </c>
      <c r="O9" s="88">
        <v>122</v>
      </c>
      <c r="P9" s="89">
        <v>5</v>
      </c>
      <c r="Q9" s="90">
        <f>O9+P9</f>
        <v>127</v>
      </c>
      <c r="R9" s="80">
        <f>IFERROR(Q9/N9,"-")</f>
        <v>0.62871287128713</v>
      </c>
      <c r="S9" s="79">
        <v>8</v>
      </c>
      <c r="T9" s="79">
        <v>17</v>
      </c>
      <c r="U9" s="80">
        <f>IFERROR(T9/(Q9),"-")</f>
        <v>0.13385826771654</v>
      </c>
      <c r="V9" s="81"/>
      <c r="W9" s="82">
        <v>5</v>
      </c>
      <c r="X9" s="80">
        <f>IF(Q9=0,"-",W9/Q9)</f>
        <v>0.039370078740157</v>
      </c>
      <c r="Y9" s="181">
        <v>614000</v>
      </c>
      <c r="Z9" s="182">
        <f>IFERROR(Y9/Q9,"-")</f>
        <v>4834.6456692913</v>
      </c>
      <c r="AA9" s="182">
        <f>IFERROR(Y9/W9,"-")</f>
        <v>122800</v>
      </c>
      <c r="AB9" s="176"/>
      <c r="AC9" s="83"/>
      <c r="AD9" s="77"/>
      <c r="AE9" s="91">
        <v>20</v>
      </c>
      <c r="AF9" s="92">
        <f>IF(Q9=0,"",IF(AE9=0,"",(AE9/Q9)))</f>
        <v>0.15748031496063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22</v>
      </c>
      <c r="AO9" s="98">
        <f>IF(Q9=0,"",IF(AN9=0,"",(AN9/Q9)))</f>
        <v>0.17322834645669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14</v>
      </c>
      <c r="AX9" s="104">
        <f>IF(Q9=0,"",IF(AW9=0,"",(AW9/Q9)))</f>
        <v>0.11023622047244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25</v>
      </c>
      <c r="BG9" s="110">
        <f>IF(Q9=0,"",IF(BF9=0,"",(BF9/Q9)))</f>
        <v>0.19685039370079</v>
      </c>
      <c r="BH9" s="109">
        <v>3</v>
      </c>
      <c r="BI9" s="111">
        <f>IFERROR(BH9/BF9,"-")</f>
        <v>0.12</v>
      </c>
      <c r="BJ9" s="112">
        <v>544000</v>
      </c>
      <c r="BK9" s="113">
        <f>IFERROR(BJ9/BF9,"-")</f>
        <v>21760</v>
      </c>
      <c r="BL9" s="114">
        <v>1</v>
      </c>
      <c r="BM9" s="114"/>
      <c r="BN9" s="114">
        <v>2</v>
      </c>
      <c r="BO9" s="116">
        <v>24</v>
      </c>
      <c r="BP9" s="117">
        <f>IF(Q9=0,"",IF(BO9=0,"",(BO9/Q9)))</f>
        <v>0.18897637795276</v>
      </c>
      <c r="BQ9" s="118">
        <v>2</v>
      </c>
      <c r="BR9" s="119">
        <f>IFERROR(BQ9/BO9,"-")</f>
        <v>0.083333333333333</v>
      </c>
      <c r="BS9" s="120">
        <v>42000</v>
      </c>
      <c r="BT9" s="121">
        <f>IFERROR(BS9/BO9,"-")</f>
        <v>1750</v>
      </c>
      <c r="BU9" s="122">
        <v>1</v>
      </c>
      <c r="BV9" s="122"/>
      <c r="BW9" s="122">
        <v>1</v>
      </c>
      <c r="BX9" s="123">
        <v>19</v>
      </c>
      <c r="BY9" s="124">
        <f>IF(Q9=0,"",IF(BX9=0,"",(BX9/Q9)))</f>
        <v>0.1496062992126</v>
      </c>
      <c r="BZ9" s="125">
        <v>1</v>
      </c>
      <c r="CA9" s="126">
        <f>IFERROR(BZ9/BX9,"-")</f>
        <v>0.052631578947368</v>
      </c>
      <c r="CB9" s="127">
        <v>28000</v>
      </c>
      <c r="CC9" s="128">
        <f>IFERROR(CB9/BX9,"-")</f>
        <v>1473.6842105263</v>
      </c>
      <c r="CD9" s="129"/>
      <c r="CE9" s="129"/>
      <c r="CF9" s="129">
        <v>1</v>
      </c>
      <c r="CG9" s="130">
        <v>3</v>
      </c>
      <c r="CH9" s="131">
        <f>IF(Q9=0,"",IF(CG9=0,"",(CG9/Q9)))</f>
        <v>0.023622047244094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5</v>
      </c>
      <c r="CQ9" s="138">
        <v>614000</v>
      </c>
      <c r="CR9" s="138">
        <v>509000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2.462</v>
      </c>
      <c r="B12" s="39"/>
      <c r="C12" s="39"/>
      <c r="D12" s="39"/>
      <c r="E12" s="39"/>
      <c r="F12" s="39"/>
      <c r="G12" s="39"/>
      <c r="H12" s="40" t="s">
        <v>228</v>
      </c>
      <c r="I12" s="40"/>
      <c r="J12" s="40"/>
      <c r="K12" s="179">
        <f>SUM(K6:K11)</f>
        <v>250000</v>
      </c>
      <c r="L12" s="41">
        <f>SUM(L6:L11)</f>
        <v>514</v>
      </c>
      <c r="M12" s="41">
        <f>SUM(M6:M11)</f>
        <v>357</v>
      </c>
      <c r="N12" s="41">
        <f>SUM(N6:N11)</f>
        <v>451</v>
      </c>
      <c r="O12" s="41">
        <f>SUM(O6:O11)</f>
        <v>165</v>
      </c>
      <c r="P12" s="41">
        <f>SUM(P6:P11)</f>
        <v>7</v>
      </c>
      <c r="Q12" s="41">
        <f>SUM(Q6:Q11)</f>
        <v>172</v>
      </c>
      <c r="R12" s="42">
        <f>IFERROR(Q12/N12,"-")</f>
        <v>0.38137472283814</v>
      </c>
      <c r="S12" s="76">
        <f>SUM(S6:S11)</f>
        <v>9</v>
      </c>
      <c r="T12" s="76">
        <f>SUM(T6:T11)</f>
        <v>32</v>
      </c>
      <c r="U12" s="42">
        <f>IFERROR(S12/Q12,"-")</f>
        <v>0.052325581395349</v>
      </c>
      <c r="V12" s="43">
        <f>IFERROR(K12/Q12,"-")</f>
        <v>1453.488372093</v>
      </c>
      <c r="W12" s="44">
        <f>SUM(W6:W11)</f>
        <v>6</v>
      </c>
      <c r="X12" s="42">
        <f>IFERROR(W12/Q12,"-")</f>
        <v>0.034883720930233</v>
      </c>
      <c r="Y12" s="179">
        <f>SUM(Y6:Y11)</f>
        <v>615500</v>
      </c>
      <c r="Z12" s="179">
        <f>IFERROR(Y12/Q12,"-")</f>
        <v>3578.488372093</v>
      </c>
      <c r="AA12" s="179">
        <f>IFERROR(Y12/W12,"-")</f>
        <v>102583.33333333</v>
      </c>
      <c r="AB12" s="179">
        <f>Y12-K12</f>
        <v>365500</v>
      </c>
      <c r="AC12" s="45">
        <f>Y12/K12</f>
        <v>2.462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229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230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0.86977769761989</v>
      </c>
      <c r="B6" s="184" t="s">
        <v>231</v>
      </c>
      <c r="C6" s="184" t="s">
        <v>232</v>
      </c>
      <c r="D6" s="184" t="s">
        <v>233</v>
      </c>
      <c r="E6" s="184" t="s">
        <v>61</v>
      </c>
      <c r="F6" s="87" t="s">
        <v>234</v>
      </c>
      <c r="G6" s="87" t="s">
        <v>235</v>
      </c>
      <c r="H6" s="176">
        <v>343766</v>
      </c>
      <c r="I6" s="79">
        <v>401</v>
      </c>
      <c r="J6" s="79">
        <v>0</v>
      </c>
      <c r="K6" s="79">
        <v>75040</v>
      </c>
      <c r="L6" s="90">
        <v>183</v>
      </c>
      <c r="M6" s="80">
        <f>IFERROR(L6/K6,"-")</f>
        <v>0.0024386993603412</v>
      </c>
      <c r="N6" s="79">
        <v>8</v>
      </c>
      <c r="O6" s="79">
        <v>48</v>
      </c>
      <c r="P6" s="80">
        <f>IFERROR(N6/(L6),"-")</f>
        <v>0.043715846994536</v>
      </c>
      <c r="Q6" s="81">
        <f>IFERROR(H6/SUM(L6:L6),"-")</f>
        <v>1878.5027322404</v>
      </c>
      <c r="R6" s="82">
        <v>17</v>
      </c>
      <c r="S6" s="80">
        <f>IF(L6=0,"-",R6/L6)</f>
        <v>0.092896174863388</v>
      </c>
      <c r="T6" s="181">
        <v>299000</v>
      </c>
      <c r="U6" s="182">
        <f>IFERROR(T6/L6,"-")</f>
        <v>1633.8797814208</v>
      </c>
      <c r="V6" s="182">
        <f>IFERROR(T6/R6,"-")</f>
        <v>17588.235294118</v>
      </c>
      <c r="W6" s="176">
        <f>SUM(T6:T6)-SUM(H6:H6)</f>
        <v>-44766</v>
      </c>
      <c r="X6" s="83">
        <f>SUM(T6:T6)/SUM(H6:H6)</f>
        <v>0.86977769761989</v>
      </c>
      <c r="Y6" s="77"/>
      <c r="Z6" s="91">
        <v>15</v>
      </c>
      <c r="AA6" s="92">
        <f>IF(L6=0,"",IF(Z6=0,"",(Z6/L6)))</f>
        <v>0.081967213114754</v>
      </c>
      <c r="AB6" s="91">
        <v>1</v>
      </c>
      <c r="AC6" s="93">
        <f>IFERROR(AB6/Z6,"-")</f>
        <v>0.066666666666667</v>
      </c>
      <c r="AD6" s="94">
        <v>35000</v>
      </c>
      <c r="AE6" s="95">
        <f>IFERROR(AD6/Z6,"-")</f>
        <v>2333.3333333333</v>
      </c>
      <c r="AF6" s="96"/>
      <c r="AG6" s="96"/>
      <c r="AH6" s="96">
        <v>1</v>
      </c>
      <c r="AI6" s="97">
        <v>26</v>
      </c>
      <c r="AJ6" s="98">
        <f>IF(L6=0,"",IF(AI6=0,"",(AI6/L6)))</f>
        <v>0.14207650273224</v>
      </c>
      <c r="AK6" s="97">
        <v>2</v>
      </c>
      <c r="AL6" s="99">
        <f>IFERROR(AK6/AI6,"-")</f>
        <v>0.076923076923077</v>
      </c>
      <c r="AM6" s="100">
        <v>5000</v>
      </c>
      <c r="AN6" s="101">
        <f>IFERROR(AM6/AI6,"-")</f>
        <v>192.30769230769</v>
      </c>
      <c r="AO6" s="102">
        <v>2</v>
      </c>
      <c r="AP6" s="102"/>
      <c r="AQ6" s="102"/>
      <c r="AR6" s="103">
        <v>32</v>
      </c>
      <c r="AS6" s="104">
        <f>IF(L6=0,"",IF(AR6=0,"",(AR6/L6)))</f>
        <v>0.17486338797814</v>
      </c>
      <c r="AT6" s="103">
        <v>1</v>
      </c>
      <c r="AU6" s="105">
        <f>IFERROR(AT6/AR6,"-")</f>
        <v>0.03125</v>
      </c>
      <c r="AV6" s="106">
        <v>3000</v>
      </c>
      <c r="AW6" s="107">
        <f>IFERROR(AV6/AR6,"-")</f>
        <v>93.75</v>
      </c>
      <c r="AX6" s="108">
        <v>1</v>
      </c>
      <c r="AY6" s="108"/>
      <c r="AZ6" s="108"/>
      <c r="BA6" s="109">
        <v>52</v>
      </c>
      <c r="BB6" s="110">
        <f>IF(L6=0,"",IF(BA6=0,"",(BA6/L6)))</f>
        <v>0.28415300546448</v>
      </c>
      <c r="BC6" s="109">
        <v>3</v>
      </c>
      <c r="BD6" s="111">
        <f>IFERROR(BC6/BA6,"-")</f>
        <v>0.057692307692308</v>
      </c>
      <c r="BE6" s="112">
        <v>24000</v>
      </c>
      <c r="BF6" s="113">
        <f>IFERROR(BE6/BA6,"-")</f>
        <v>461.53846153846</v>
      </c>
      <c r="BG6" s="114">
        <v>2</v>
      </c>
      <c r="BH6" s="114">
        <v>1</v>
      </c>
      <c r="BI6" s="114"/>
      <c r="BJ6" s="116">
        <v>36</v>
      </c>
      <c r="BK6" s="117">
        <f>IF(L6=0,"",IF(BJ6=0,"",(BJ6/L6)))</f>
        <v>0.19672131147541</v>
      </c>
      <c r="BL6" s="118">
        <v>4</v>
      </c>
      <c r="BM6" s="119">
        <f>IFERROR(BL6/BJ6,"-")</f>
        <v>0.11111111111111</v>
      </c>
      <c r="BN6" s="120">
        <v>99000</v>
      </c>
      <c r="BO6" s="121">
        <f>IFERROR(BN6/BJ6,"-")</f>
        <v>2750</v>
      </c>
      <c r="BP6" s="122">
        <v>1</v>
      </c>
      <c r="BQ6" s="122"/>
      <c r="BR6" s="122">
        <v>3</v>
      </c>
      <c r="BS6" s="123">
        <v>15</v>
      </c>
      <c r="BT6" s="124">
        <f>IF(L6=0,"",IF(BS6=0,"",(BS6/L6)))</f>
        <v>0.081967213114754</v>
      </c>
      <c r="BU6" s="125">
        <v>4</v>
      </c>
      <c r="BV6" s="126">
        <f>IFERROR(BU6/BS6,"-")</f>
        <v>0.26666666666667</v>
      </c>
      <c r="BW6" s="127">
        <v>87000</v>
      </c>
      <c r="BX6" s="128">
        <f>IFERROR(BW6/BS6,"-")</f>
        <v>5800</v>
      </c>
      <c r="BY6" s="129">
        <v>1</v>
      </c>
      <c r="BZ6" s="129">
        <v>1</v>
      </c>
      <c r="CA6" s="129">
        <v>2</v>
      </c>
      <c r="CB6" s="130">
        <v>7</v>
      </c>
      <c r="CC6" s="131">
        <f>IF(L6=0,"",IF(CB6=0,"",(CB6/L6)))</f>
        <v>0.038251366120219</v>
      </c>
      <c r="CD6" s="132">
        <v>2</v>
      </c>
      <c r="CE6" s="133">
        <f>IFERROR(CD6/CB6,"-")</f>
        <v>0.28571428571429</v>
      </c>
      <c r="CF6" s="134">
        <v>46000</v>
      </c>
      <c r="CG6" s="135">
        <f>IFERROR(CF6/CB6,"-")</f>
        <v>6571.4285714286</v>
      </c>
      <c r="CH6" s="136"/>
      <c r="CI6" s="136"/>
      <c r="CJ6" s="136">
        <v>2</v>
      </c>
      <c r="CK6" s="137">
        <v>17</v>
      </c>
      <c r="CL6" s="138">
        <v>299000</v>
      </c>
      <c r="CM6" s="138">
        <v>65000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236</v>
      </c>
      <c r="G9" s="40"/>
      <c r="H9" s="179"/>
      <c r="I9" s="41">
        <f>SUM(I6:I8)</f>
        <v>401</v>
      </c>
      <c r="J9" s="41">
        <f>SUM(J6:J8)</f>
        <v>0</v>
      </c>
      <c r="K9" s="41">
        <f>SUM(K6:K8)</f>
        <v>75040</v>
      </c>
      <c r="L9" s="41">
        <f>SUM(L6:L8)</f>
        <v>183</v>
      </c>
      <c r="M9" s="42">
        <f>IFERROR(L9/K9,"-")</f>
        <v>0.0024386993603412</v>
      </c>
      <c r="N9" s="76">
        <f>SUM(N6:N8)</f>
        <v>8</v>
      </c>
      <c r="O9" s="76">
        <f>SUM(O6:O8)</f>
        <v>48</v>
      </c>
      <c r="P9" s="42">
        <f>IFERROR(N9/L9,"-")</f>
        <v>0.043715846994536</v>
      </c>
      <c r="Q9" s="43">
        <f>IFERROR(H9/L9,"-")</f>
        <v>0</v>
      </c>
      <c r="R9" s="44">
        <f>SUM(R6:R8)</f>
        <v>17</v>
      </c>
      <c r="S9" s="42">
        <f>IFERROR(R9/L9,"-")</f>
        <v>0.092896174863388</v>
      </c>
      <c r="T9" s="179">
        <f>SUM(T6:T8)</f>
        <v>299000</v>
      </c>
      <c r="U9" s="179">
        <f>IFERROR(T9/L9,"-")</f>
        <v>1633.8797814208</v>
      </c>
      <c r="V9" s="179">
        <f>IFERROR(T9/R9,"-")</f>
        <v>17588.235294118</v>
      </c>
      <c r="W9" s="179">
        <f>T9-H9</f>
        <v>299000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