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WEB純広広告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<sst xmlns="http://schemas.openxmlformats.org/spreadsheetml/2006/main" uniqueCount="253">
  <si>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</si>
  <si>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</si>
  <si>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</si>
  <si>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</si>
  <si>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</si>
  <si>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</si>
  <si>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</si>
  <si>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</si>
  <si>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</si>
  <si>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</si>
  <si>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</si>
  <si>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</si>
  <si>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</si>
  <si>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</si>
  <si>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</si>
  <si>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</si>
  <si>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</si>
  <si>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</si>
  <si>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</si>
  <si>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</si>
  <si>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</si>
  <si>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</si>
  <si>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</si>
  <si>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</si>
  <si>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</si>
  <si>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</si>
  <si>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</si>
  <si>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</si>
  <si>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</si>
  <si>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</si>
  <si>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</si>
  <si>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</si>
  <si>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</si>
  <si>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</si>
  <si>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</si>
  <si>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</si>
  <si>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</si>
  <si>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</si>
  <si>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</si>
  <si>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</si>
  <si>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</si>
  <si>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</si>
  <si>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</si>
  <si>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</si>
  <si>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</si>
  <si>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</si>
  <si>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</si>
  <si>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</si>
  <si>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</si>
  <si>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</si>
  <si>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</si>
  <si>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</si>
  <si>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</si>
  <si>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</si>
  <si>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</si>
  <si>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</si>
  <si>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</si>
  <si>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ic1308</t>
  </si>
  <si>
    <t>インターカラー</t>
  </si>
  <si>
    <t>右女３スマホ</t>
  </si>
  <si>
    <t>(新txt)もう50代の熟女だけど</t>
  </si>
  <si>
    <t>lp01</t>
  </si>
  <si>
    <t>スポニチ関東</t>
  </si>
  <si>
    <t>4C終面全5段</t>
  </si>
  <si>
    <t>10月13日(日)</t>
  </si>
  <si>
    <t>ic1309</t>
  </si>
  <si>
    <t>スポニチ関西</t>
  </si>
  <si>
    <t>ic1310</t>
  </si>
  <si>
    <t>スポニチ西部</t>
  </si>
  <si>
    <t>ic1311</t>
  </si>
  <si>
    <t>スポニチ北海道</t>
  </si>
  <si>
    <t>ic1312</t>
  </si>
  <si>
    <t>(空電共通)</t>
  </si>
  <si>
    <t>空電</t>
  </si>
  <si>
    <t>空電 (共通)</t>
  </si>
  <si>
    <t>ic1313</t>
  </si>
  <si>
    <t>記事風版</t>
  </si>
  <si>
    <t>サンスポ関東</t>
  </si>
  <si>
    <t>10月05日(土)</t>
  </si>
  <si>
    <t>ic1314</t>
  </si>
  <si>
    <t>ic1315</t>
  </si>
  <si>
    <t>サンスポ関西</t>
  </si>
  <si>
    <t>全5段</t>
  </si>
  <si>
    <t>10月12日(土)</t>
  </si>
  <si>
    <t>ic1316</t>
  </si>
  <si>
    <t>ic1317</t>
  </si>
  <si>
    <t>デリヘル版</t>
  </si>
  <si>
    <t>中高年の出会いの場である○○に危機</t>
  </si>
  <si>
    <t>10月20日(日)</t>
  </si>
  <si>
    <t>ic1318</t>
  </si>
  <si>
    <t>ic1319</t>
  </si>
  <si>
    <t>スポーツ報知関東</t>
  </si>
  <si>
    <t>全5段つかみ4回</t>
  </si>
  <si>
    <t>10月16日(水)</t>
  </si>
  <si>
    <t>ic1320</t>
  </si>
  <si>
    <t>10月08日(火)</t>
  </si>
  <si>
    <t>ic1321</t>
  </si>
  <si>
    <t>やってみてダメなら、すぐ退会OK</t>
  </si>
  <si>
    <t>10月17日(木)</t>
  </si>
  <si>
    <t>ic1322</t>
  </si>
  <si>
    <t>黒：右女３</t>
  </si>
  <si>
    <t>学生いません！ギャルもいません！熟女！熟女！熟女！熟女！</t>
  </si>
  <si>
    <t>10月21日(月)</t>
  </si>
  <si>
    <t>ic1323</t>
  </si>
  <si>
    <t>ic1324</t>
  </si>
  <si>
    <t>スポーツ報知関西</t>
  </si>
  <si>
    <t>ic1325</t>
  </si>
  <si>
    <t>ic1326</t>
  </si>
  <si>
    <t>ic1327</t>
  </si>
  <si>
    <t>ic1328</t>
  </si>
  <si>
    <t>ic1329</t>
  </si>
  <si>
    <t>右女３</t>
  </si>
  <si>
    <t>①もう５０代の熟女だけど・・・</t>
  </si>
  <si>
    <t>半2段つかみ20段保証</t>
  </si>
  <si>
    <t>20段保証</t>
  </si>
  <si>
    <t>ic1330</t>
  </si>
  <si>
    <t>②学生いません！ギャルもいません！熟女！熟女！熟女！熟女！</t>
  </si>
  <si>
    <t>ic1331</t>
  </si>
  <si>
    <t>③やってみてダメなら、すぐ退会OK指名</t>
  </si>
  <si>
    <t>ic1332</t>
  </si>
  <si>
    <t>ic1333</t>
  </si>
  <si>
    <t>ic1334</t>
  </si>
  <si>
    <t>デイリースポーツ関西</t>
  </si>
  <si>
    <t>ic1335</t>
  </si>
  <si>
    <t>ic1336</t>
  </si>
  <si>
    <t>ic1337</t>
  </si>
  <si>
    <t>ic1338</t>
  </si>
  <si>
    <t>ic1339</t>
  </si>
  <si>
    <t>ic1340</t>
  </si>
  <si>
    <t>ic1341</t>
  </si>
  <si>
    <t>ic1342</t>
  </si>
  <si>
    <t>ic1343</t>
  </si>
  <si>
    <t>10月19日(土)</t>
  </si>
  <si>
    <t>ic1344</t>
  </si>
  <si>
    <t>ic1345</t>
  </si>
  <si>
    <t>ニッカン関西</t>
  </si>
  <si>
    <t>10月06日(日)</t>
  </si>
  <si>
    <t>ic1346</t>
  </si>
  <si>
    <t>ic1347</t>
  </si>
  <si>
    <t>ic1348</t>
  </si>
  <si>
    <t>ic1349</t>
  </si>
  <si>
    <t>10月27日(日)</t>
  </si>
  <si>
    <t>ic1350</t>
  </si>
  <si>
    <t>ic1351</t>
  </si>
  <si>
    <t>九スポ</t>
  </si>
  <si>
    <t>10月26日(土)</t>
  </si>
  <si>
    <t>ic1352</t>
  </si>
  <si>
    <t>ic1353</t>
  </si>
  <si>
    <t>C版</t>
  </si>
  <si>
    <t>4C半5段</t>
  </si>
  <si>
    <t>ic1354</t>
  </si>
  <si>
    <t>ic1355</t>
  </si>
  <si>
    <t>10月25日(金)</t>
  </si>
  <si>
    <t>ic1356</t>
  </si>
  <si>
    <t>ic1357</t>
  </si>
  <si>
    <t>東スポ・大スポ・九スポ・中京</t>
  </si>
  <si>
    <t>記事枠</t>
  </si>
  <si>
    <t>ic1358</t>
  </si>
  <si>
    <t>ic1359</t>
  </si>
  <si>
    <t>ニッカン北海道</t>
  </si>
  <si>
    <t>半2段つかみ10回以上</t>
  </si>
  <si>
    <t>1～10日</t>
  </si>
  <si>
    <t>ic1360</t>
  </si>
  <si>
    <t>11～20日</t>
  </si>
  <si>
    <t>ic1361</t>
  </si>
  <si>
    <t>21～31日</t>
  </si>
  <si>
    <t>ic1362</t>
  </si>
  <si>
    <t>ic1363</t>
  </si>
  <si>
    <t>ic1364</t>
  </si>
  <si>
    <t>新聞 TOTAL</t>
  </si>
  <si>
    <t>●雑誌 広告</t>
  </si>
  <si>
    <t>za141</t>
  </si>
  <si>
    <t>芸文社</t>
  </si>
  <si>
    <t>新50代</t>
  </si>
  <si>
    <t>カミオン</t>
  </si>
  <si>
    <t>1C2P</t>
  </si>
  <si>
    <t>10月01日(火)</t>
  </si>
  <si>
    <t>za142</t>
  </si>
  <si>
    <t>za143</t>
  </si>
  <si>
    <t>光文社</t>
  </si>
  <si>
    <t>献身交際。キュートな四十路妻。</t>
  </si>
  <si>
    <t>FLASH</t>
  </si>
  <si>
    <t>4C1P</t>
  </si>
  <si>
    <t>za144</t>
  </si>
  <si>
    <t>ad533</t>
  </si>
  <si>
    <t>アドライヴ</t>
  </si>
  <si>
    <t>コアマガジン</t>
  </si>
  <si>
    <t>5P風俗ヘスティア(一条さん)</t>
  </si>
  <si>
    <t>実話BUNKA超タブー</t>
  </si>
  <si>
    <t>1C5P</t>
  </si>
  <si>
    <t>ad534</t>
  </si>
  <si>
    <t>ad535</t>
  </si>
  <si>
    <t>実話BUNKAタブー</t>
  </si>
  <si>
    <t>ad536</t>
  </si>
  <si>
    <t>ad537</t>
  </si>
  <si>
    <t>日本ジャーナル出版</t>
  </si>
  <si>
    <t>週刊実話増刊「実話ザ・タブー」</t>
  </si>
  <si>
    <t>10月23日(水)</t>
  </si>
  <si>
    <t>ad538</t>
  </si>
  <si>
    <t>ad539</t>
  </si>
  <si>
    <t>大洋図書</t>
  </si>
  <si>
    <t>2P_対談風原稿_ヘスティア</t>
  </si>
  <si>
    <t>臨時増刊ラヴァーズ</t>
  </si>
  <si>
    <t>4C2P</t>
  </si>
  <si>
    <t>10月24日(木)</t>
  </si>
  <si>
    <t>ad540</t>
  </si>
  <si>
    <t>雑誌 TOTAL</t>
  </si>
  <si>
    <t>●DVD 広告</t>
  </si>
  <si>
    <t>pa511</t>
  </si>
  <si>
    <t>一水社</t>
  </si>
  <si>
    <t>DVD漫画きよし</t>
  </si>
  <si>
    <t>A4、書店売</t>
  </si>
  <si>
    <t>しろうと美人妻中出し地下DVD9時間（仮）</t>
  </si>
  <si>
    <t>DVD貼付け面4C1/2P</t>
  </si>
  <si>
    <t>10月03日(木)</t>
  </si>
  <si>
    <t>pa512</t>
  </si>
  <si>
    <t>pa513</t>
  </si>
  <si>
    <t>ぶんか社</t>
  </si>
  <si>
    <t>DVD4コマ-ヘスティア</t>
  </si>
  <si>
    <t>EXCITING MAX!SPECIAL</t>
  </si>
  <si>
    <t>DVD袋裏1C+DVDコンテンツ枠</t>
  </si>
  <si>
    <t>10月11日(金)</t>
  </si>
  <si>
    <t>pa514</t>
  </si>
  <si>
    <t>pa509</t>
  </si>
  <si>
    <t>三和出版</t>
  </si>
  <si>
    <t>A4変形、季刊売、CVS、840円</t>
  </si>
  <si>
    <t>MEN'S DVD</t>
  </si>
  <si>
    <t>DVD袋表4C</t>
  </si>
  <si>
    <t>10月31日(木)</t>
  </si>
  <si>
    <t>pa510</t>
  </si>
  <si>
    <t>pa515</t>
  </si>
  <si>
    <t>ダイアプレス</t>
  </si>
  <si>
    <t>書店売</t>
  </si>
  <si>
    <t>ロシアの妖精</t>
  </si>
  <si>
    <t>pa516</t>
  </si>
  <si>
    <t>DVD TOTAL</t>
  </si>
  <si>
    <t>●WEB純広広告 広告</t>
  </si>
  <si>
    <t>we001</t>
  </si>
  <si>
    <t>デイズナビ (大分)</t>
  </si>
  <si>
    <t>10/1～10/31</t>
  </si>
  <si>
    <t>we002</t>
  </si>
  <si>
    <t>デイズナビ (宮崎)</t>
  </si>
  <si>
    <t>we003</t>
  </si>
  <si>
    <t>デイズナビ (鹿児島)</t>
  </si>
  <si>
    <t>WEB純広広告 TOTAL</t>
  </si>
  <si>
    <t>●リスティング 広告</t>
  </si>
  <si>
    <t>UA</t>
  </si>
  <si>
    <t>ydn</t>
  </si>
  <si>
    <t>レアゾン</t>
  </si>
  <si>
    <t>SP/MB</t>
  </si>
  <si>
    <t>YDN</t>
  </si>
  <si>
    <t>10/24～10/31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</si>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</sst>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6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1.0871428571429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21</v>
      </c>
      <c r="M6" s="79">
        <v>0</v>
      </c>
      <c r="N6" s="79">
        <v>88</v>
      </c>
      <c r="O6" s="88">
        <v>12</v>
      </c>
      <c r="P6" s="89">
        <v>0</v>
      </c>
      <c r="Q6" s="90">
        <f>O6+P6</f>
        <v>12</v>
      </c>
      <c r="R6" s="80">
        <f>IFERROR(Q6/N6,"-")</f>
        <v>0.13636363636364</v>
      </c>
      <c r="S6" s="79">
        <v>1</v>
      </c>
      <c r="T6" s="79">
        <v>3</v>
      </c>
      <c r="U6" s="80">
        <f>IFERROR(T6/(Q6),"-")</f>
        <v>0.25</v>
      </c>
      <c r="V6" s="81">
        <f>IFERROR(K6/SUM(Q6:Q10),"-")</f>
        <v>10144.927536232</v>
      </c>
      <c r="W6" s="82">
        <v>2</v>
      </c>
      <c r="X6" s="80">
        <f>IF(Q6=0,"-",W6/Q6)</f>
        <v>0.16666666666667</v>
      </c>
      <c r="Y6" s="181">
        <v>2000</v>
      </c>
      <c r="Z6" s="182">
        <f>IFERROR(Y6/Q6,"-")</f>
        <v>166.66666666667</v>
      </c>
      <c r="AA6" s="182">
        <f>IFERROR(Y6/W6,"-")</f>
        <v>1000</v>
      </c>
      <c r="AB6" s="176">
        <f>SUM(Y6:Y10)-SUM(K6:K10)</f>
        <v>61000</v>
      </c>
      <c r="AC6" s="83">
        <f>SUM(Y6:Y10)/SUM(K6:K10)</f>
        <v>1.0871428571429</v>
      </c>
      <c r="AD6" s="77"/>
      <c r="AE6" s="91">
        <v>1</v>
      </c>
      <c r="AF6" s="92">
        <f>IF(Q6=0,"",IF(AE6=0,"",(AE6/Q6)))</f>
        <v>0.083333333333333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1</v>
      </c>
      <c r="AO6" s="98">
        <f>IF(Q6=0,"",IF(AN6=0,"",(AN6/Q6)))</f>
        <v>0.083333333333333</v>
      </c>
      <c r="AP6" s="97">
        <v>1</v>
      </c>
      <c r="AQ6" s="99">
        <f>IFERROR(AP6/AN6,"-")</f>
        <v>1</v>
      </c>
      <c r="AR6" s="100">
        <v>1000</v>
      </c>
      <c r="AS6" s="101">
        <f>IFERROR(AR6/AN6,"-")</f>
        <v>1000</v>
      </c>
      <c r="AT6" s="102">
        <v>1</v>
      </c>
      <c r="AU6" s="102"/>
      <c r="AV6" s="102"/>
      <c r="AW6" s="103">
        <v>1</v>
      </c>
      <c r="AX6" s="104">
        <f>IF(Q6=0,"",IF(AW6=0,"",(AW6/Q6)))</f>
        <v>0.083333333333333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2</v>
      </c>
      <c r="BG6" s="110">
        <f>IF(Q6=0,"",IF(BF6=0,"",(BF6/Q6)))</f>
        <v>0.16666666666667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7</v>
      </c>
      <c r="BP6" s="117">
        <f>IF(Q6=0,"",IF(BO6=0,"",(BO6/Q6)))</f>
        <v>0.58333333333333</v>
      </c>
      <c r="BQ6" s="118">
        <v>1</v>
      </c>
      <c r="BR6" s="119">
        <f>IFERROR(BQ6/BO6,"-")</f>
        <v>0.14285714285714</v>
      </c>
      <c r="BS6" s="120">
        <v>1000</v>
      </c>
      <c r="BT6" s="121">
        <f>IFERROR(BS6/BO6,"-")</f>
        <v>142.85714285714</v>
      </c>
      <c r="BU6" s="122">
        <v>1</v>
      </c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2000</v>
      </c>
      <c r="CR6" s="138">
        <v>1000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35</v>
      </c>
      <c r="M7" s="79">
        <v>0</v>
      </c>
      <c r="N7" s="79">
        <v>154</v>
      </c>
      <c r="O7" s="88">
        <v>19</v>
      </c>
      <c r="P7" s="89">
        <v>0</v>
      </c>
      <c r="Q7" s="90">
        <f>O7+P7</f>
        <v>19</v>
      </c>
      <c r="R7" s="80">
        <f>IFERROR(Q7/N7,"-")</f>
        <v>0.12337662337662</v>
      </c>
      <c r="S7" s="79">
        <v>1</v>
      </c>
      <c r="T7" s="79">
        <v>5</v>
      </c>
      <c r="U7" s="80">
        <f>IFERROR(T7/(Q7),"-")</f>
        <v>0.26315789473684</v>
      </c>
      <c r="V7" s="81"/>
      <c r="W7" s="82">
        <v>4</v>
      </c>
      <c r="X7" s="80">
        <f>IF(Q7=0,"-",W7/Q7)</f>
        <v>0.21052631578947</v>
      </c>
      <c r="Y7" s="181">
        <v>77000</v>
      </c>
      <c r="Z7" s="182">
        <f>IFERROR(Y7/Q7,"-")</f>
        <v>4052.6315789474</v>
      </c>
      <c r="AA7" s="182">
        <f>IFERROR(Y7/W7,"-")</f>
        <v>19250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2</v>
      </c>
      <c r="AX7" s="104">
        <f>IF(Q7=0,"",IF(AW7=0,"",(AW7/Q7)))</f>
        <v>0.10526315789474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6</v>
      </c>
      <c r="BG7" s="110">
        <f>IF(Q7=0,"",IF(BF7=0,"",(BF7/Q7)))</f>
        <v>0.31578947368421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5</v>
      </c>
      <c r="BP7" s="117">
        <f>IF(Q7=0,"",IF(BO7=0,"",(BO7/Q7)))</f>
        <v>0.26315789473684</v>
      </c>
      <c r="BQ7" s="118">
        <v>1</v>
      </c>
      <c r="BR7" s="119">
        <f>IFERROR(BQ7/BO7,"-")</f>
        <v>0.2</v>
      </c>
      <c r="BS7" s="120">
        <v>5000</v>
      </c>
      <c r="BT7" s="121">
        <f>IFERROR(BS7/BO7,"-")</f>
        <v>1000</v>
      </c>
      <c r="BU7" s="122">
        <v>1</v>
      </c>
      <c r="BV7" s="122"/>
      <c r="BW7" s="122"/>
      <c r="BX7" s="123">
        <v>4</v>
      </c>
      <c r="BY7" s="124">
        <f>IF(Q7=0,"",IF(BX7=0,"",(BX7/Q7)))</f>
        <v>0.21052631578947</v>
      </c>
      <c r="BZ7" s="125">
        <v>2</v>
      </c>
      <c r="CA7" s="126">
        <f>IFERROR(BZ7/BX7,"-")</f>
        <v>0.5</v>
      </c>
      <c r="CB7" s="127">
        <v>69000</v>
      </c>
      <c r="CC7" s="128">
        <f>IFERROR(CB7/BX7,"-")</f>
        <v>17250</v>
      </c>
      <c r="CD7" s="129">
        <v>1</v>
      </c>
      <c r="CE7" s="129"/>
      <c r="CF7" s="129">
        <v>1</v>
      </c>
      <c r="CG7" s="130">
        <v>2</v>
      </c>
      <c r="CH7" s="131">
        <f>IF(Q7=0,"",IF(CG7=0,"",(CG7/Q7)))</f>
        <v>0.10526315789474</v>
      </c>
      <c r="CI7" s="132">
        <v>1</v>
      </c>
      <c r="CJ7" s="133">
        <f>IFERROR(CI7/CG7,"-")</f>
        <v>0.5</v>
      </c>
      <c r="CK7" s="134">
        <v>3000</v>
      </c>
      <c r="CL7" s="135">
        <f>IFERROR(CK7/CG7,"-")</f>
        <v>1500</v>
      </c>
      <c r="CM7" s="136">
        <v>1</v>
      </c>
      <c r="CN7" s="136"/>
      <c r="CO7" s="136"/>
      <c r="CP7" s="137">
        <v>4</v>
      </c>
      <c r="CQ7" s="138">
        <v>77000</v>
      </c>
      <c r="CR7" s="138">
        <v>68000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14</v>
      </c>
      <c r="M8" s="79">
        <v>0</v>
      </c>
      <c r="N8" s="79">
        <v>26</v>
      </c>
      <c r="O8" s="88">
        <v>7</v>
      </c>
      <c r="P8" s="89">
        <v>0</v>
      </c>
      <c r="Q8" s="90">
        <f>O8+P8</f>
        <v>7</v>
      </c>
      <c r="R8" s="80">
        <f>IFERROR(Q8/N8,"-")</f>
        <v>0.26923076923077</v>
      </c>
      <c r="S8" s="79">
        <v>1</v>
      </c>
      <c r="T8" s="79">
        <v>2</v>
      </c>
      <c r="U8" s="80">
        <f>IFERROR(T8/(Q8),"-")</f>
        <v>0.28571428571429</v>
      </c>
      <c r="V8" s="81"/>
      <c r="W8" s="82">
        <v>1</v>
      </c>
      <c r="X8" s="80">
        <f>IF(Q8=0,"-",W8/Q8)</f>
        <v>0.14285714285714</v>
      </c>
      <c r="Y8" s="181">
        <v>13000</v>
      </c>
      <c r="Z8" s="182">
        <f>IFERROR(Y8/Q8,"-")</f>
        <v>1857.1428571429</v>
      </c>
      <c r="AA8" s="182">
        <f>IFERROR(Y8/W8,"-")</f>
        <v>13000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0.14285714285714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1</v>
      </c>
      <c r="BG8" s="110">
        <f>IF(Q8=0,"",IF(BF8=0,"",(BF8/Q8)))</f>
        <v>0.14285714285714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3</v>
      </c>
      <c r="BP8" s="117">
        <f>IF(Q8=0,"",IF(BO8=0,"",(BO8/Q8)))</f>
        <v>0.42857142857143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2</v>
      </c>
      <c r="BY8" s="124">
        <f>IF(Q8=0,"",IF(BX8=0,"",(BX8/Q8)))</f>
        <v>0.28571428571429</v>
      </c>
      <c r="BZ8" s="125">
        <v>1</v>
      </c>
      <c r="CA8" s="126">
        <f>IFERROR(BZ8/BX8,"-")</f>
        <v>0.5</v>
      </c>
      <c r="CB8" s="127">
        <v>13000</v>
      </c>
      <c r="CC8" s="128">
        <f>IFERROR(CB8/BX8,"-")</f>
        <v>6500</v>
      </c>
      <c r="CD8" s="129"/>
      <c r="CE8" s="129"/>
      <c r="CF8" s="129">
        <v>1</v>
      </c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13000</v>
      </c>
      <c r="CR8" s="138">
        <v>13000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3</v>
      </c>
      <c r="M9" s="79">
        <v>0</v>
      </c>
      <c r="N9" s="79">
        <v>37</v>
      </c>
      <c r="O9" s="88">
        <v>1</v>
      </c>
      <c r="P9" s="89">
        <v>0</v>
      </c>
      <c r="Q9" s="90">
        <f>O9+P9</f>
        <v>1</v>
      </c>
      <c r="R9" s="80">
        <f>IFERROR(Q9/N9,"-")</f>
        <v>0.027027027027027</v>
      </c>
      <c r="S9" s="79">
        <v>0</v>
      </c>
      <c r="T9" s="79">
        <v>1</v>
      </c>
      <c r="U9" s="80">
        <f>IFERROR(T9/(Q9),"-")</f>
        <v>1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1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160</v>
      </c>
      <c r="M10" s="79">
        <v>120</v>
      </c>
      <c r="N10" s="79">
        <v>56</v>
      </c>
      <c r="O10" s="88">
        <v>29</v>
      </c>
      <c r="P10" s="89">
        <v>1</v>
      </c>
      <c r="Q10" s="90">
        <f>O10+P10</f>
        <v>30</v>
      </c>
      <c r="R10" s="80">
        <f>IFERROR(Q10/N10,"-")</f>
        <v>0.53571428571429</v>
      </c>
      <c r="S10" s="79">
        <v>2</v>
      </c>
      <c r="T10" s="79">
        <v>0</v>
      </c>
      <c r="U10" s="80">
        <f>IFERROR(T10/(Q10),"-")</f>
        <v>0</v>
      </c>
      <c r="V10" s="81"/>
      <c r="W10" s="82">
        <v>11</v>
      </c>
      <c r="X10" s="80">
        <f>IF(Q10=0,"-",W10/Q10)</f>
        <v>0.36666666666667</v>
      </c>
      <c r="Y10" s="181">
        <v>669000</v>
      </c>
      <c r="Z10" s="182">
        <f>IFERROR(Y10/Q10,"-")</f>
        <v>22300</v>
      </c>
      <c r="AA10" s="182">
        <f>IFERROR(Y10/W10,"-")</f>
        <v>60818.181818182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2</v>
      </c>
      <c r="BG10" s="110">
        <f>IF(Q10=0,"",IF(BF10=0,"",(BF10/Q10)))</f>
        <v>0.066666666666667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16</v>
      </c>
      <c r="BP10" s="117">
        <f>IF(Q10=0,"",IF(BO10=0,"",(BO10/Q10)))</f>
        <v>0.53333333333333</v>
      </c>
      <c r="BQ10" s="118">
        <v>4</v>
      </c>
      <c r="BR10" s="119">
        <f>IFERROR(BQ10/BO10,"-")</f>
        <v>0.25</v>
      </c>
      <c r="BS10" s="120">
        <v>219000</v>
      </c>
      <c r="BT10" s="121">
        <f>IFERROR(BS10/BO10,"-")</f>
        <v>13687.5</v>
      </c>
      <c r="BU10" s="122">
        <v>1</v>
      </c>
      <c r="BV10" s="122">
        <v>1</v>
      </c>
      <c r="BW10" s="122">
        <v>2</v>
      </c>
      <c r="BX10" s="123">
        <v>10</v>
      </c>
      <c r="BY10" s="124">
        <f>IF(Q10=0,"",IF(BX10=0,"",(BX10/Q10)))</f>
        <v>0.33333333333333</v>
      </c>
      <c r="BZ10" s="125">
        <v>6</v>
      </c>
      <c r="CA10" s="126">
        <f>IFERROR(BZ10/BX10,"-")</f>
        <v>0.6</v>
      </c>
      <c r="CB10" s="127">
        <v>447000</v>
      </c>
      <c r="CC10" s="128">
        <f>IFERROR(CB10/BX10,"-")</f>
        <v>44700</v>
      </c>
      <c r="CD10" s="129">
        <v>2</v>
      </c>
      <c r="CE10" s="129">
        <v>1</v>
      </c>
      <c r="CF10" s="129">
        <v>3</v>
      </c>
      <c r="CG10" s="130">
        <v>2</v>
      </c>
      <c r="CH10" s="131">
        <f>IF(Q10=0,"",IF(CG10=0,"",(CG10/Q10)))</f>
        <v>0.066666666666667</v>
      </c>
      <c r="CI10" s="132">
        <v>1</v>
      </c>
      <c r="CJ10" s="133">
        <f>IFERROR(CI10/CG10,"-")</f>
        <v>0.5</v>
      </c>
      <c r="CK10" s="134">
        <v>3000</v>
      </c>
      <c r="CL10" s="135">
        <f>IFERROR(CK10/CG10,"-")</f>
        <v>1500</v>
      </c>
      <c r="CM10" s="136">
        <v>1</v>
      </c>
      <c r="CN10" s="136"/>
      <c r="CO10" s="136"/>
      <c r="CP10" s="137">
        <v>11</v>
      </c>
      <c r="CQ10" s="138">
        <v>669000</v>
      </c>
      <c r="CR10" s="138">
        <v>336000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0.56754385964912</v>
      </c>
      <c r="B11" s="184" t="s">
        <v>75</v>
      </c>
      <c r="C11" s="184" t="s">
        <v>58</v>
      </c>
      <c r="D11" s="184"/>
      <c r="E11" s="184" t="s">
        <v>76</v>
      </c>
      <c r="F11" s="184" t="s">
        <v>60</v>
      </c>
      <c r="G11" s="184" t="s">
        <v>61</v>
      </c>
      <c r="H11" s="87" t="s">
        <v>77</v>
      </c>
      <c r="I11" s="87" t="s">
        <v>63</v>
      </c>
      <c r="J11" s="186" t="s">
        <v>78</v>
      </c>
      <c r="K11" s="176">
        <v>570000</v>
      </c>
      <c r="L11" s="79">
        <v>21</v>
      </c>
      <c r="M11" s="79">
        <v>0</v>
      </c>
      <c r="N11" s="79">
        <v>52</v>
      </c>
      <c r="O11" s="88">
        <v>10</v>
      </c>
      <c r="P11" s="89">
        <v>0</v>
      </c>
      <c r="Q11" s="90">
        <f>O11+P11</f>
        <v>10</v>
      </c>
      <c r="R11" s="80">
        <f>IFERROR(Q11/N11,"-")</f>
        <v>0.19230769230769</v>
      </c>
      <c r="S11" s="79">
        <v>0</v>
      </c>
      <c r="T11" s="79">
        <v>2</v>
      </c>
      <c r="U11" s="80">
        <f>IFERROR(T11/(Q11),"-")</f>
        <v>0.2</v>
      </c>
      <c r="V11" s="81">
        <f>IFERROR(K11/SUM(Q11:Q16),"-")</f>
        <v>14250</v>
      </c>
      <c r="W11" s="82">
        <v>4</v>
      </c>
      <c r="X11" s="80">
        <f>IF(Q11=0,"-",W11/Q11)</f>
        <v>0.4</v>
      </c>
      <c r="Y11" s="181">
        <v>27000</v>
      </c>
      <c r="Z11" s="182">
        <f>IFERROR(Y11/Q11,"-")</f>
        <v>2700</v>
      </c>
      <c r="AA11" s="182">
        <f>IFERROR(Y11/W11,"-")</f>
        <v>6750</v>
      </c>
      <c r="AB11" s="176">
        <f>SUM(Y11:Y16)-SUM(K11:K16)</f>
        <v>-246500</v>
      </c>
      <c r="AC11" s="83">
        <f>SUM(Y11:Y16)/SUM(K11:K16)</f>
        <v>0.56754385964912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2</v>
      </c>
      <c r="AO11" s="98">
        <f>IF(Q11=0,"",IF(AN11=0,"",(AN11/Q11)))</f>
        <v>0.2</v>
      </c>
      <c r="AP11" s="97">
        <v>1</v>
      </c>
      <c r="AQ11" s="99">
        <f>IFERROR(AP11/AN11,"-")</f>
        <v>0.5</v>
      </c>
      <c r="AR11" s="100">
        <v>8000</v>
      </c>
      <c r="AS11" s="101">
        <f>IFERROR(AR11/AN11,"-")</f>
        <v>4000</v>
      </c>
      <c r="AT11" s="102"/>
      <c r="AU11" s="102">
        <v>1</v>
      </c>
      <c r="AV11" s="102"/>
      <c r="AW11" s="103">
        <v>1</v>
      </c>
      <c r="AX11" s="104">
        <f>IF(Q11=0,"",IF(AW11=0,"",(AW11/Q11)))</f>
        <v>0.1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3</v>
      </c>
      <c r="BG11" s="110">
        <f>IF(Q11=0,"",IF(BF11=0,"",(BF11/Q11)))</f>
        <v>0.3</v>
      </c>
      <c r="BH11" s="109">
        <v>2</v>
      </c>
      <c r="BI11" s="111">
        <f>IFERROR(BH11/BF11,"-")</f>
        <v>0.66666666666667</v>
      </c>
      <c r="BJ11" s="112">
        <v>8000</v>
      </c>
      <c r="BK11" s="113">
        <f>IFERROR(BJ11/BF11,"-")</f>
        <v>2666.6666666667</v>
      </c>
      <c r="BL11" s="114">
        <v>1</v>
      </c>
      <c r="BM11" s="114">
        <v>1</v>
      </c>
      <c r="BN11" s="114"/>
      <c r="BO11" s="116">
        <v>4</v>
      </c>
      <c r="BP11" s="117">
        <f>IF(Q11=0,"",IF(BO11=0,"",(BO11/Q11)))</f>
        <v>0.4</v>
      </c>
      <c r="BQ11" s="118">
        <v>1</v>
      </c>
      <c r="BR11" s="119">
        <f>IFERROR(BQ11/BO11,"-")</f>
        <v>0.25</v>
      </c>
      <c r="BS11" s="120">
        <v>11000</v>
      </c>
      <c r="BT11" s="121">
        <f>IFERROR(BS11/BO11,"-")</f>
        <v>2750</v>
      </c>
      <c r="BU11" s="122"/>
      <c r="BV11" s="122"/>
      <c r="BW11" s="122">
        <v>1</v>
      </c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4</v>
      </c>
      <c r="CQ11" s="138">
        <v>27000</v>
      </c>
      <c r="CR11" s="138">
        <v>11000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79</v>
      </c>
      <c r="C12" s="184" t="s">
        <v>58</v>
      </c>
      <c r="D12" s="184"/>
      <c r="E12" s="184" t="s">
        <v>76</v>
      </c>
      <c r="F12" s="184" t="s">
        <v>60</v>
      </c>
      <c r="G12" s="184" t="s">
        <v>73</v>
      </c>
      <c r="H12" s="87"/>
      <c r="I12" s="87"/>
      <c r="J12" s="87"/>
      <c r="K12" s="176"/>
      <c r="L12" s="79">
        <v>43</v>
      </c>
      <c r="M12" s="79">
        <v>30</v>
      </c>
      <c r="N12" s="79">
        <v>19</v>
      </c>
      <c r="O12" s="88">
        <v>11</v>
      </c>
      <c r="P12" s="89">
        <v>0</v>
      </c>
      <c r="Q12" s="90">
        <f>O12+P12</f>
        <v>11</v>
      </c>
      <c r="R12" s="80">
        <f>IFERROR(Q12/N12,"-")</f>
        <v>0.57894736842105</v>
      </c>
      <c r="S12" s="79">
        <v>3</v>
      </c>
      <c r="T12" s="79">
        <v>2</v>
      </c>
      <c r="U12" s="80">
        <f>IFERROR(T12/(Q12),"-")</f>
        <v>0.18181818181818</v>
      </c>
      <c r="V12" s="81"/>
      <c r="W12" s="82">
        <v>4</v>
      </c>
      <c r="X12" s="80">
        <f>IF(Q12=0,"-",W12/Q12)</f>
        <v>0.36363636363636</v>
      </c>
      <c r="Y12" s="181">
        <v>243000</v>
      </c>
      <c r="Z12" s="182">
        <f>IFERROR(Y12/Q12,"-")</f>
        <v>22090.909090909</v>
      </c>
      <c r="AA12" s="182">
        <f>IFERROR(Y12/W12,"-")</f>
        <v>60750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0.090909090909091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2</v>
      </c>
      <c r="BG12" s="110">
        <f>IF(Q12=0,"",IF(BF12=0,"",(BF12/Q12)))</f>
        <v>0.18181818181818</v>
      </c>
      <c r="BH12" s="109">
        <v>1</v>
      </c>
      <c r="BI12" s="111">
        <f>IFERROR(BH12/BF12,"-")</f>
        <v>0.5</v>
      </c>
      <c r="BJ12" s="112">
        <v>5000</v>
      </c>
      <c r="BK12" s="113">
        <f>IFERROR(BJ12/BF12,"-")</f>
        <v>2500</v>
      </c>
      <c r="BL12" s="114">
        <v>1</v>
      </c>
      <c r="BM12" s="114"/>
      <c r="BN12" s="114"/>
      <c r="BO12" s="116">
        <v>2</v>
      </c>
      <c r="BP12" s="117">
        <f>IF(Q12=0,"",IF(BO12=0,"",(BO12/Q12)))</f>
        <v>0.18181818181818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6</v>
      </c>
      <c r="BY12" s="124">
        <f>IF(Q12=0,"",IF(BX12=0,"",(BX12/Q12)))</f>
        <v>0.54545454545455</v>
      </c>
      <c r="BZ12" s="125">
        <v>3</v>
      </c>
      <c r="CA12" s="126">
        <f>IFERROR(BZ12/BX12,"-")</f>
        <v>0.5</v>
      </c>
      <c r="CB12" s="127">
        <v>238000</v>
      </c>
      <c r="CC12" s="128">
        <f>IFERROR(CB12/BX12,"-")</f>
        <v>39666.666666667</v>
      </c>
      <c r="CD12" s="129"/>
      <c r="CE12" s="129">
        <v>1</v>
      </c>
      <c r="CF12" s="129">
        <v>2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4</v>
      </c>
      <c r="CQ12" s="138">
        <v>243000</v>
      </c>
      <c r="CR12" s="138">
        <v>180000</v>
      </c>
      <c r="CS12" s="138"/>
      <c r="CT12" s="139" t="str">
        <f>IF(AND(CR12=0,CS12=0),"",IF(AND(CR12&lt;=100000,CS12&lt;=100000),"",IF(CR12/CQ12&gt;0.7,"男高",IF(CS12/CQ12&gt;0.7,"女高",""))))</f>
        <v>男高</v>
      </c>
    </row>
    <row r="13" spans="1:99">
      <c r="A13" s="78"/>
      <c r="B13" s="184" t="s">
        <v>80</v>
      </c>
      <c r="C13" s="184" t="s">
        <v>58</v>
      </c>
      <c r="D13" s="184"/>
      <c r="E13" s="184" t="s">
        <v>76</v>
      </c>
      <c r="F13" s="184" t="s">
        <v>60</v>
      </c>
      <c r="G13" s="184" t="s">
        <v>61</v>
      </c>
      <c r="H13" s="87" t="s">
        <v>81</v>
      </c>
      <c r="I13" s="87" t="s">
        <v>82</v>
      </c>
      <c r="J13" s="186" t="s">
        <v>83</v>
      </c>
      <c r="K13" s="176"/>
      <c r="L13" s="79">
        <v>15</v>
      </c>
      <c r="M13" s="79">
        <v>0</v>
      </c>
      <c r="N13" s="79">
        <v>41</v>
      </c>
      <c r="O13" s="88">
        <v>2</v>
      </c>
      <c r="P13" s="89">
        <v>0</v>
      </c>
      <c r="Q13" s="90">
        <f>O13+P13</f>
        <v>2</v>
      </c>
      <c r="R13" s="80">
        <f>IFERROR(Q13/N13,"-")</f>
        <v>0.048780487804878</v>
      </c>
      <c r="S13" s="79">
        <v>0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1</v>
      </c>
      <c r="BP13" s="117">
        <f>IF(Q13=0,"",IF(BO13=0,"",(BO13/Q13)))</f>
        <v>0.5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84</v>
      </c>
      <c r="C14" s="184" t="s">
        <v>58</v>
      </c>
      <c r="D14" s="184"/>
      <c r="E14" s="184" t="s">
        <v>76</v>
      </c>
      <c r="F14" s="184" t="s">
        <v>60</v>
      </c>
      <c r="G14" s="184" t="s">
        <v>73</v>
      </c>
      <c r="H14" s="87"/>
      <c r="I14" s="87"/>
      <c r="J14" s="87"/>
      <c r="K14" s="176"/>
      <c r="L14" s="79">
        <v>78</v>
      </c>
      <c r="M14" s="79">
        <v>21</v>
      </c>
      <c r="N14" s="79">
        <v>15</v>
      </c>
      <c r="O14" s="88">
        <v>4</v>
      </c>
      <c r="P14" s="89">
        <v>0</v>
      </c>
      <c r="Q14" s="90">
        <f>O14+P14</f>
        <v>4</v>
      </c>
      <c r="R14" s="80">
        <f>IFERROR(Q14/N14,"-")</f>
        <v>0.26666666666667</v>
      </c>
      <c r="S14" s="79">
        <v>0</v>
      </c>
      <c r="T14" s="79">
        <v>3</v>
      </c>
      <c r="U14" s="80">
        <f>IFERROR(T14/(Q14),"-")</f>
        <v>0.75</v>
      </c>
      <c r="V14" s="81"/>
      <c r="W14" s="82">
        <v>1</v>
      </c>
      <c r="X14" s="80">
        <f>IF(Q14=0,"-",W14/Q14)</f>
        <v>0.25</v>
      </c>
      <c r="Y14" s="181">
        <v>37000</v>
      </c>
      <c r="Z14" s="182">
        <f>IFERROR(Y14/Q14,"-")</f>
        <v>9250</v>
      </c>
      <c r="AA14" s="182">
        <f>IFERROR(Y14/W14,"-")</f>
        <v>37000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2</v>
      </c>
      <c r="BP14" s="117">
        <f>IF(Q14=0,"",IF(BO14=0,"",(BO14/Q14)))</f>
        <v>0.5</v>
      </c>
      <c r="BQ14" s="118">
        <v>1</v>
      </c>
      <c r="BR14" s="119">
        <f>IFERROR(BQ14/BO14,"-")</f>
        <v>0.5</v>
      </c>
      <c r="BS14" s="120">
        <v>37000</v>
      </c>
      <c r="BT14" s="121">
        <f>IFERROR(BS14/BO14,"-")</f>
        <v>18500</v>
      </c>
      <c r="BU14" s="122"/>
      <c r="BV14" s="122"/>
      <c r="BW14" s="122">
        <v>1</v>
      </c>
      <c r="BX14" s="123">
        <v>2</v>
      </c>
      <c r="BY14" s="124">
        <f>IF(Q14=0,"",IF(BX14=0,"",(BX14/Q14)))</f>
        <v>0.5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37000</v>
      </c>
      <c r="CR14" s="138">
        <v>37000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85</v>
      </c>
      <c r="C15" s="184" t="s">
        <v>58</v>
      </c>
      <c r="D15" s="184"/>
      <c r="E15" s="184" t="s">
        <v>86</v>
      </c>
      <c r="F15" s="184" t="s">
        <v>87</v>
      </c>
      <c r="G15" s="184" t="s">
        <v>61</v>
      </c>
      <c r="H15" s="87" t="s">
        <v>81</v>
      </c>
      <c r="I15" s="87" t="s">
        <v>82</v>
      </c>
      <c r="J15" s="185" t="s">
        <v>88</v>
      </c>
      <c r="K15" s="176"/>
      <c r="L15" s="79">
        <v>16</v>
      </c>
      <c r="M15" s="79">
        <v>0</v>
      </c>
      <c r="N15" s="79">
        <v>42</v>
      </c>
      <c r="O15" s="88">
        <v>4</v>
      </c>
      <c r="P15" s="89">
        <v>0</v>
      </c>
      <c r="Q15" s="90">
        <f>O15+P15</f>
        <v>4</v>
      </c>
      <c r="R15" s="80">
        <f>IFERROR(Q15/N15,"-")</f>
        <v>0.095238095238095</v>
      </c>
      <c r="S15" s="79">
        <v>0</v>
      </c>
      <c r="T15" s="79">
        <v>2</v>
      </c>
      <c r="U15" s="80">
        <f>IFERROR(T15/(Q15),"-")</f>
        <v>0.5</v>
      </c>
      <c r="V15" s="81"/>
      <c r="W15" s="82">
        <v>2</v>
      </c>
      <c r="X15" s="80">
        <f>IF(Q15=0,"-",W15/Q15)</f>
        <v>0.5</v>
      </c>
      <c r="Y15" s="181">
        <v>6500</v>
      </c>
      <c r="Z15" s="182">
        <f>IFERROR(Y15/Q15,"-")</f>
        <v>1625</v>
      </c>
      <c r="AA15" s="182">
        <f>IFERROR(Y15/W15,"-")</f>
        <v>3250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3</v>
      </c>
      <c r="BG15" s="110">
        <f>IF(Q15=0,"",IF(BF15=0,"",(BF15/Q15)))</f>
        <v>0.75</v>
      </c>
      <c r="BH15" s="109">
        <v>2</v>
      </c>
      <c r="BI15" s="111">
        <f>IFERROR(BH15/BF15,"-")</f>
        <v>0.66666666666667</v>
      </c>
      <c r="BJ15" s="112">
        <v>6500</v>
      </c>
      <c r="BK15" s="113">
        <f>IFERROR(BJ15/BF15,"-")</f>
        <v>2166.6666666667</v>
      </c>
      <c r="BL15" s="114">
        <v>1</v>
      </c>
      <c r="BM15" s="114">
        <v>1</v>
      </c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>
        <v>1</v>
      </c>
      <c r="BY15" s="124">
        <f>IF(Q15=0,"",IF(BX15=0,"",(BX15/Q15)))</f>
        <v>0.25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2</v>
      </c>
      <c r="CQ15" s="138">
        <v>6500</v>
      </c>
      <c r="CR15" s="138">
        <v>3500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89</v>
      </c>
      <c r="C16" s="184" t="s">
        <v>58</v>
      </c>
      <c r="D16" s="184"/>
      <c r="E16" s="184" t="s">
        <v>86</v>
      </c>
      <c r="F16" s="184" t="s">
        <v>87</v>
      </c>
      <c r="G16" s="184" t="s">
        <v>73</v>
      </c>
      <c r="H16" s="87"/>
      <c r="I16" s="87"/>
      <c r="J16" s="87"/>
      <c r="K16" s="176"/>
      <c r="L16" s="79">
        <v>40</v>
      </c>
      <c r="M16" s="79">
        <v>32</v>
      </c>
      <c r="N16" s="79">
        <v>17</v>
      </c>
      <c r="O16" s="88">
        <v>9</v>
      </c>
      <c r="P16" s="89">
        <v>0</v>
      </c>
      <c r="Q16" s="90">
        <f>O16+P16</f>
        <v>9</v>
      </c>
      <c r="R16" s="80">
        <f>IFERROR(Q16/N16,"-")</f>
        <v>0.52941176470588</v>
      </c>
      <c r="S16" s="79">
        <v>2</v>
      </c>
      <c r="T16" s="79">
        <v>2</v>
      </c>
      <c r="U16" s="80">
        <f>IFERROR(T16/(Q16),"-")</f>
        <v>0.22222222222222</v>
      </c>
      <c r="V16" s="81"/>
      <c r="W16" s="82">
        <v>1</v>
      </c>
      <c r="X16" s="80">
        <f>IF(Q16=0,"-",W16/Q16)</f>
        <v>0.11111111111111</v>
      </c>
      <c r="Y16" s="181">
        <v>10000</v>
      </c>
      <c r="Z16" s="182">
        <f>IFERROR(Y16/Q16,"-")</f>
        <v>1111.1111111111</v>
      </c>
      <c r="AA16" s="182">
        <f>IFERROR(Y16/W16,"-")</f>
        <v>10000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0.11111111111111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2</v>
      </c>
      <c r="BP16" s="117">
        <f>IF(Q16=0,"",IF(BO16=0,"",(BO16/Q16)))</f>
        <v>0.22222222222222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5</v>
      </c>
      <c r="BY16" s="124">
        <f>IF(Q16=0,"",IF(BX16=0,"",(BX16/Q16)))</f>
        <v>0.55555555555556</v>
      </c>
      <c r="BZ16" s="125">
        <v>1</v>
      </c>
      <c r="CA16" s="126">
        <f>IFERROR(BZ16/BX16,"-")</f>
        <v>0.2</v>
      </c>
      <c r="CB16" s="127">
        <v>10000</v>
      </c>
      <c r="CC16" s="128">
        <f>IFERROR(CB16/BX16,"-")</f>
        <v>2000</v>
      </c>
      <c r="CD16" s="129"/>
      <c r="CE16" s="129">
        <v>1</v>
      </c>
      <c r="CF16" s="129"/>
      <c r="CG16" s="130">
        <v>1</v>
      </c>
      <c r="CH16" s="131">
        <f>IF(Q16=0,"",IF(CG16=0,"",(CG16/Q16)))</f>
        <v>0.11111111111111</v>
      </c>
      <c r="CI16" s="132"/>
      <c r="CJ16" s="133">
        <f>IFERROR(CI16/CG16,"-")</f>
        <v>0</v>
      </c>
      <c r="CK16" s="134"/>
      <c r="CL16" s="135">
        <f>IFERROR(CK16/CG16,"-")</f>
        <v>0</v>
      </c>
      <c r="CM16" s="136"/>
      <c r="CN16" s="136"/>
      <c r="CO16" s="136"/>
      <c r="CP16" s="137">
        <v>1</v>
      </c>
      <c r="CQ16" s="138">
        <v>10000</v>
      </c>
      <c r="CR16" s="138">
        <v>10000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0.18653846153846</v>
      </c>
      <c r="B17" s="184" t="s">
        <v>90</v>
      </c>
      <c r="C17" s="184" t="s">
        <v>58</v>
      </c>
      <c r="D17" s="184"/>
      <c r="E17" s="184" t="s">
        <v>86</v>
      </c>
      <c r="F17" s="184" t="s">
        <v>87</v>
      </c>
      <c r="G17" s="184" t="s">
        <v>61</v>
      </c>
      <c r="H17" s="87" t="s">
        <v>91</v>
      </c>
      <c r="I17" s="87" t="s">
        <v>92</v>
      </c>
      <c r="J17" s="87" t="s">
        <v>93</v>
      </c>
      <c r="K17" s="176">
        <v>520000</v>
      </c>
      <c r="L17" s="79">
        <v>17</v>
      </c>
      <c r="M17" s="79">
        <v>0</v>
      </c>
      <c r="N17" s="79">
        <v>54</v>
      </c>
      <c r="O17" s="88">
        <v>4</v>
      </c>
      <c r="P17" s="89">
        <v>0</v>
      </c>
      <c r="Q17" s="90">
        <f>O17+P17</f>
        <v>4</v>
      </c>
      <c r="R17" s="80">
        <f>IFERROR(Q17/N17,"-")</f>
        <v>0.074074074074074</v>
      </c>
      <c r="S17" s="79">
        <v>1</v>
      </c>
      <c r="T17" s="79">
        <v>0</v>
      </c>
      <c r="U17" s="80">
        <f>IFERROR(T17/(Q17),"-")</f>
        <v>0</v>
      </c>
      <c r="V17" s="81">
        <f>IFERROR(K17/SUM(Q17:Q21),"-")</f>
        <v>16250</v>
      </c>
      <c r="W17" s="82">
        <v>1</v>
      </c>
      <c r="X17" s="80">
        <f>IF(Q17=0,"-",W17/Q17)</f>
        <v>0.25</v>
      </c>
      <c r="Y17" s="181">
        <v>4000</v>
      </c>
      <c r="Z17" s="182">
        <f>IFERROR(Y17/Q17,"-")</f>
        <v>1000</v>
      </c>
      <c r="AA17" s="182">
        <f>IFERROR(Y17/W17,"-")</f>
        <v>4000</v>
      </c>
      <c r="AB17" s="176">
        <f>SUM(Y17:Y21)-SUM(K17:K21)</f>
        <v>-423000</v>
      </c>
      <c r="AC17" s="83">
        <f>SUM(Y17:Y21)/SUM(K17:K21)</f>
        <v>0.18653846153846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2</v>
      </c>
      <c r="AX17" s="104">
        <f>IF(Q17=0,"",IF(AW17=0,"",(AW17/Q17)))</f>
        <v>0.5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2</v>
      </c>
      <c r="BP17" s="117">
        <f>IF(Q17=0,"",IF(BO17=0,"",(BO17/Q17)))</f>
        <v>0.5</v>
      </c>
      <c r="BQ17" s="118">
        <v>1</v>
      </c>
      <c r="BR17" s="119">
        <f>IFERROR(BQ17/BO17,"-")</f>
        <v>0.5</v>
      </c>
      <c r="BS17" s="120">
        <v>4000</v>
      </c>
      <c r="BT17" s="121">
        <f>IFERROR(BS17/BO17,"-")</f>
        <v>2000</v>
      </c>
      <c r="BU17" s="122"/>
      <c r="BV17" s="122">
        <v>1</v>
      </c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4000</v>
      </c>
      <c r="CR17" s="138">
        <v>4000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94</v>
      </c>
      <c r="C18" s="184" t="s">
        <v>58</v>
      </c>
      <c r="D18" s="184"/>
      <c r="E18" s="184" t="s">
        <v>59</v>
      </c>
      <c r="F18" s="184" t="s">
        <v>60</v>
      </c>
      <c r="G18" s="184" t="s">
        <v>61</v>
      </c>
      <c r="H18" s="87" t="s">
        <v>91</v>
      </c>
      <c r="I18" s="87" t="s">
        <v>92</v>
      </c>
      <c r="J18" s="87" t="s">
        <v>95</v>
      </c>
      <c r="K18" s="176"/>
      <c r="L18" s="79">
        <v>11</v>
      </c>
      <c r="M18" s="79">
        <v>0</v>
      </c>
      <c r="N18" s="79">
        <v>55</v>
      </c>
      <c r="O18" s="88">
        <v>3</v>
      </c>
      <c r="P18" s="89">
        <v>0</v>
      </c>
      <c r="Q18" s="90">
        <f>O18+P18</f>
        <v>3</v>
      </c>
      <c r="R18" s="80">
        <f>IFERROR(Q18/N18,"-")</f>
        <v>0.054545454545455</v>
      </c>
      <c r="S18" s="79">
        <v>0</v>
      </c>
      <c r="T18" s="79">
        <v>1</v>
      </c>
      <c r="U18" s="80">
        <f>IFERROR(T18/(Q18),"-")</f>
        <v>0.33333333333333</v>
      </c>
      <c r="V18" s="81"/>
      <c r="W18" s="82">
        <v>1</v>
      </c>
      <c r="X18" s="80">
        <f>IF(Q18=0,"-",W18/Q18)</f>
        <v>0.33333333333333</v>
      </c>
      <c r="Y18" s="181">
        <v>50000</v>
      </c>
      <c r="Z18" s="182">
        <f>IFERROR(Y18/Q18,"-")</f>
        <v>16666.666666667</v>
      </c>
      <c r="AA18" s="182">
        <f>IFERROR(Y18/W18,"-")</f>
        <v>50000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0.33333333333333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2</v>
      </c>
      <c r="BP18" s="117">
        <f>IF(Q18=0,"",IF(BO18=0,"",(BO18/Q18)))</f>
        <v>0.66666666666667</v>
      </c>
      <c r="BQ18" s="118">
        <v>1</v>
      </c>
      <c r="BR18" s="119">
        <f>IFERROR(BQ18/BO18,"-")</f>
        <v>0.5</v>
      </c>
      <c r="BS18" s="120">
        <v>50000</v>
      </c>
      <c r="BT18" s="121">
        <f>IFERROR(BS18/BO18,"-")</f>
        <v>25000</v>
      </c>
      <c r="BU18" s="122"/>
      <c r="BV18" s="122"/>
      <c r="BW18" s="122">
        <v>1</v>
      </c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50000</v>
      </c>
      <c r="CR18" s="138">
        <v>50000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96</v>
      </c>
      <c r="C19" s="184" t="s">
        <v>58</v>
      </c>
      <c r="D19" s="184"/>
      <c r="E19" s="184" t="s">
        <v>76</v>
      </c>
      <c r="F19" s="184" t="s">
        <v>97</v>
      </c>
      <c r="G19" s="184" t="s">
        <v>61</v>
      </c>
      <c r="H19" s="87" t="s">
        <v>91</v>
      </c>
      <c r="I19" s="87" t="s">
        <v>92</v>
      </c>
      <c r="J19" s="87" t="s">
        <v>98</v>
      </c>
      <c r="K19" s="176"/>
      <c r="L19" s="79">
        <v>7</v>
      </c>
      <c r="M19" s="79">
        <v>0</v>
      </c>
      <c r="N19" s="79">
        <v>29</v>
      </c>
      <c r="O19" s="88">
        <v>2</v>
      </c>
      <c r="P19" s="89">
        <v>0</v>
      </c>
      <c r="Q19" s="90">
        <f>O19+P19</f>
        <v>2</v>
      </c>
      <c r="R19" s="80">
        <f>IFERROR(Q19/N19,"-")</f>
        <v>0.068965517241379</v>
      </c>
      <c r="S19" s="79">
        <v>0</v>
      </c>
      <c r="T19" s="79">
        <v>2</v>
      </c>
      <c r="U19" s="80">
        <f>IFERROR(T19/(Q19),"-")</f>
        <v>1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0.5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>
        <v>1</v>
      </c>
      <c r="BY19" s="124">
        <f>IF(Q19=0,"",IF(BX19=0,"",(BX19/Q19)))</f>
        <v>0.5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99</v>
      </c>
      <c r="C20" s="184" t="s">
        <v>58</v>
      </c>
      <c r="D20" s="184"/>
      <c r="E20" s="184" t="s">
        <v>100</v>
      </c>
      <c r="F20" s="184" t="s">
        <v>101</v>
      </c>
      <c r="G20" s="184" t="s">
        <v>61</v>
      </c>
      <c r="H20" s="87" t="s">
        <v>91</v>
      </c>
      <c r="I20" s="87" t="s">
        <v>92</v>
      </c>
      <c r="J20" s="87" t="s">
        <v>102</v>
      </c>
      <c r="K20" s="176"/>
      <c r="L20" s="79">
        <v>23</v>
      </c>
      <c r="M20" s="79">
        <v>0</v>
      </c>
      <c r="N20" s="79">
        <v>53</v>
      </c>
      <c r="O20" s="88">
        <v>9</v>
      </c>
      <c r="P20" s="89">
        <v>0</v>
      </c>
      <c r="Q20" s="90">
        <f>O20+P20</f>
        <v>9</v>
      </c>
      <c r="R20" s="80">
        <f>IFERROR(Q20/N20,"-")</f>
        <v>0.16981132075472</v>
      </c>
      <c r="S20" s="79">
        <v>0</v>
      </c>
      <c r="T20" s="79">
        <v>5</v>
      </c>
      <c r="U20" s="80">
        <f>IFERROR(T20/(Q20),"-")</f>
        <v>0.55555555555556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5</v>
      </c>
      <c r="BG20" s="110">
        <f>IF(Q20=0,"",IF(BF20=0,"",(BF20/Q20)))</f>
        <v>0.55555555555556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3</v>
      </c>
      <c r="BP20" s="117">
        <f>IF(Q20=0,"",IF(BO20=0,"",(BO20/Q20)))</f>
        <v>0.33333333333333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1</v>
      </c>
      <c r="BY20" s="124">
        <f>IF(Q20=0,"",IF(BX20=0,"",(BX20/Q20)))</f>
        <v>0.11111111111111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103</v>
      </c>
      <c r="C21" s="184" t="s">
        <v>58</v>
      </c>
      <c r="D21" s="184"/>
      <c r="E21" s="184" t="s">
        <v>72</v>
      </c>
      <c r="F21" s="184" t="s">
        <v>72</v>
      </c>
      <c r="G21" s="184" t="s">
        <v>73</v>
      </c>
      <c r="H21" s="87" t="s">
        <v>74</v>
      </c>
      <c r="I21" s="87"/>
      <c r="J21" s="87"/>
      <c r="K21" s="176"/>
      <c r="L21" s="79">
        <v>116</v>
      </c>
      <c r="M21" s="79">
        <v>76</v>
      </c>
      <c r="N21" s="79">
        <v>17</v>
      </c>
      <c r="O21" s="88">
        <v>14</v>
      </c>
      <c r="P21" s="89">
        <v>0</v>
      </c>
      <c r="Q21" s="90">
        <f>O21+P21</f>
        <v>14</v>
      </c>
      <c r="R21" s="80">
        <f>IFERROR(Q21/N21,"-")</f>
        <v>0.82352941176471</v>
      </c>
      <c r="S21" s="79">
        <v>1</v>
      </c>
      <c r="T21" s="79">
        <v>5</v>
      </c>
      <c r="U21" s="80">
        <f>IFERROR(T21/(Q21),"-")</f>
        <v>0.35714285714286</v>
      </c>
      <c r="V21" s="81"/>
      <c r="W21" s="82">
        <v>4</v>
      </c>
      <c r="X21" s="80">
        <f>IF(Q21=0,"-",W21/Q21)</f>
        <v>0.28571428571429</v>
      </c>
      <c r="Y21" s="181">
        <v>43000</v>
      </c>
      <c r="Z21" s="182">
        <f>IFERROR(Y21/Q21,"-")</f>
        <v>3071.4285714286</v>
      </c>
      <c r="AA21" s="182">
        <f>IFERROR(Y21/W21,"-")</f>
        <v>10750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5</v>
      </c>
      <c r="BG21" s="110">
        <f>IF(Q21=0,"",IF(BF21=0,"",(BF21/Q21)))</f>
        <v>0.35714285714286</v>
      </c>
      <c r="BH21" s="109">
        <v>1</v>
      </c>
      <c r="BI21" s="111">
        <f>IFERROR(BH21/BF21,"-")</f>
        <v>0.2</v>
      </c>
      <c r="BJ21" s="112">
        <v>1000</v>
      </c>
      <c r="BK21" s="113">
        <f>IFERROR(BJ21/BF21,"-")</f>
        <v>200</v>
      </c>
      <c r="BL21" s="114">
        <v>1</v>
      </c>
      <c r="BM21" s="114"/>
      <c r="BN21" s="114"/>
      <c r="BO21" s="116">
        <v>2</v>
      </c>
      <c r="BP21" s="117">
        <f>IF(Q21=0,"",IF(BO21=0,"",(BO21/Q21)))</f>
        <v>0.14285714285714</v>
      </c>
      <c r="BQ21" s="118">
        <v>1</v>
      </c>
      <c r="BR21" s="119">
        <f>IFERROR(BQ21/BO21,"-")</f>
        <v>0.5</v>
      </c>
      <c r="BS21" s="120">
        <v>3000</v>
      </c>
      <c r="BT21" s="121">
        <f>IFERROR(BS21/BO21,"-")</f>
        <v>1500</v>
      </c>
      <c r="BU21" s="122">
        <v>1</v>
      </c>
      <c r="BV21" s="122"/>
      <c r="BW21" s="122"/>
      <c r="BX21" s="123">
        <v>4</v>
      </c>
      <c r="BY21" s="124">
        <f>IF(Q21=0,"",IF(BX21=0,"",(BX21/Q21)))</f>
        <v>0.28571428571429</v>
      </c>
      <c r="BZ21" s="125">
        <v>2</v>
      </c>
      <c r="CA21" s="126">
        <f>IFERROR(BZ21/BX21,"-")</f>
        <v>0.5</v>
      </c>
      <c r="CB21" s="127">
        <v>37000</v>
      </c>
      <c r="CC21" s="128">
        <f>IFERROR(CB21/BX21,"-")</f>
        <v>9250</v>
      </c>
      <c r="CD21" s="129">
        <v>1</v>
      </c>
      <c r="CE21" s="129"/>
      <c r="CF21" s="129">
        <v>1</v>
      </c>
      <c r="CG21" s="130">
        <v>3</v>
      </c>
      <c r="CH21" s="131">
        <f>IF(Q21=0,"",IF(CG21=0,"",(CG21/Q21)))</f>
        <v>0.21428571428571</v>
      </c>
      <c r="CI21" s="132">
        <v>1</v>
      </c>
      <c r="CJ21" s="133">
        <f>IFERROR(CI21/CG21,"-")</f>
        <v>0.33333333333333</v>
      </c>
      <c r="CK21" s="134">
        <v>5000</v>
      </c>
      <c r="CL21" s="135">
        <f>IFERROR(CK21/CG21,"-")</f>
        <v>1666.6666666667</v>
      </c>
      <c r="CM21" s="136">
        <v>1</v>
      </c>
      <c r="CN21" s="136"/>
      <c r="CO21" s="136"/>
      <c r="CP21" s="137">
        <v>4</v>
      </c>
      <c r="CQ21" s="138">
        <v>43000</v>
      </c>
      <c r="CR21" s="138">
        <v>34000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0.092857142857143</v>
      </c>
      <c r="B22" s="184" t="s">
        <v>104</v>
      </c>
      <c r="C22" s="184" t="s">
        <v>58</v>
      </c>
      <c r="D22" s="184"/>
      <c r="E22" s="184" t="s">
        <v>86</v>
      </c>
      <c r="F22" s="184" t="s">
        <v>87</v>
      </c>
      <c r="G22" s="184" t="s">
        <v>61</v>
      </c>
      <c r="H22" s="87" t="s">
        <v>105</v>
      </c>
      <c r="I22" s="87" t="s">
        <v>92</v>
      </c>
      <c r="J22" s="87"/>
      <c r="K22" s="176">
        <v>280000</v>
      </c>
      <c r="L22" s="79">
        <v>12</v>
      </c>
      <c r="M22" s="79">
        <v>0</v>
      </c>
      <c r="N22" s="79">
        <v>53</v>
      </c>
      <c r="O22" s="88">
        <v>3</v>
      </c>
      <c r="P22" s="89">
        <v>0</v>
      </c>
      <c r="Q22" s="90">
        <f>O22+P22</f>
        <v>3</v>
      </c>
      <c r="R22" s="80">
        <f>IFERROR(Q22/N22,"-")</f>
        <v>0.056603773584906</v>
      </c>
      <c r="S22" s="79">
        <v>0</v>
      </c>
      <c r="T22" s="79">
        <v>0</v>
      </c>
      <c r="U22" s="80">
        <f>IFERROR(T22/(Q22),"-")</f>
        <v>0</v>
      </c>
      <c r="V22" s="81">
        <f>IFERROR(K22/SUM(Q22:Q26),"-")</f>
        <v>14000</v>
      </c>
      <c r="W22" s="82">
        <v>1</v>
      </c>
      <c r="X22" s="80">
        <f>IF(Q22=0,"-",W22/Q22)</f>
        <v>0.33333333333333</v>
      </c>
      <c r="Y22" s="181">
        <v>1000</v>
      </c>
      <c r="Z22" s="182">
        <f>IFERROR(Y22/Q22,"-")</f>
        <v>333.33333333333</v>
      </c>
      <c r="AA22" s="182">
        <f>IFERROR(Y22/W22,"-")</f>
        <v>1000</v>
      </c>
      <c r="AB22" s="176">
        <f>SUM(Y22:Y26)-SUM(K22:K26)</f>
        <v>-254000</v>
      </c>
      <c r="AC22" s="83">
        <f>SUM(Y22:Y26)/SUM(K22:K26)</f>
        <v>0.092857142857143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2</v>
      </c>
      <c r="BG22" s="110">
        <f>IF(Q22=0,"",IF(BF22=0,"",(BF22/Q22)))</f>
        <v>0.66666666666667</v>
      </c>
      <c r="BH22" s="109">
        <v>1</v>
      </c>
      <c r="BI22" s="111">
        <f>IFERROR(BH22/BF22,"-")</f>
        <v>0.5</v>
      </c>
      <c r="BJ22" s="112">
        <v>1000</v>
      </c>
      <c r="BK22" s="113">
        <f>IFERROR(BJ22/BF22,"-")</f>
        <v>500</v>
      </c>
      <c r="BL22" s="114">
        <v>1</v>
      </c>
      <c r="BM22" s="114"/>
      <c r="BN22" s="114"/>
      <c r="BO22" s="116">
        <v>1</v>
      </c>
      <c r="BP22" s="117">
        <f>IF(Q22=0,"",IF(BO22=0,"",(BO22/Q22)))</f>
        <v>0.33333333333333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1</v>
      </c>
      <c r="CQ22" s="138">
        <v>1000</v>
      </c>
      <c r="CR22" s="138">
        <v>1000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106</v>
      </c>
      <c r="C23" s="184" t="s">
        <v>58</v>
      </c>
      <c r="D23" s="184"/>
      <c r="E23" s="184" t="s">
        <v>59</v>
      </c>
      <c r="F23" s="184" t="s">
        <v>60</v>
      </c>
      <c r="G23" s="184" t="s">
        <v>61</v>
      </c>
      <c r="H23" s="87" t="s">
        <v>105</v>
      </c>
      <c r="I23" s="87" t="s">
        <v>92</v>
      </c>
      <c r="J23" s="87"/>
      <c r="K23" s="176"/>
      <c r="L23" s="79">
        <v>8</v>
      </c>
      <c r="M23" s="79">
        <v>0</v>
      </c>
      <c r="N23" s="79">
        <v>28</v>
      </c>
      <c r="O23" s="88">
        <v>2</v>
      </c>
      <c r="P23" s="89">
        <v>0</v>
      </c>
      <c r="Q23" s="90">
        <f>O23+P23</f>
        <v>2</v>
      </c>
      <c r="R23" s="80">
        <f>IFERROR(Q23/N23,"-")</f>
        <v>0.071428571428571</v>
      </c>
      <c r="S23" s="79">
        <v>0</v>
      </c>
      <c r="T23" s="79">
        <v>0</v>
      </c>
      <c r="U23" s="80">
        <f>IFERROR(T23/(Q23),"-")</f>
        <v>0</v>
      </c>
      <c r="V23" s="81"/>
      <c r="W23" s="82">
        <v>1</v>
      </c>
      <c r="X23" s="80">
        <f>IF(Q23=0,"-",W23/Q23)</f>
        <v>0.5</v>
      </c>
      <c r="Y23" s="181">
        <v>5000</v>
      </c>
      <c r="Z23" s="182">
        <f>IFERROR(Y23/Q23,"-")</f>
        <v>2500</v>
      </c>
      <c r="AA23" s="182">
        <f>IFERROR(Y23/W23,"-")</f>
        <v>5000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0.5</v>
      </c>
      <c r="BH23" s="109">
        <v>1</v>
      </c>
      <c r="BI23" s="111">
        <f>IFERROR(BH23/BF23,"-")</f>
        <v>1</v>
      </c>
      <c r="BJ23" s="112">
        <v>5000</v>
      </c>
      <c r="BK23" s="113">
        <f>IFERROR(BJ23/BF23,"-")</f>
        <v>5000</v>
      </c>
      <c r="BL23" s="114">
        <v>1</v>
      </c>
      <c r="BM23" s="114"/>
      <c r="BN23" s="114"/>
      <c r="BO23" s="116">
        <v>1</v>
      </c>
      <c r="BP23" s="117">
        <f>IF(Q23=0,"",IF(BO23=0,"",(BO23/Q23)))</f>
        <v>0.5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1</v>
      </c>
      <c r="CQ23" s="138">
        <v>5000</v>
      </c>
      <c r="CR23" s="138">
        <v>5000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107</v>
      </c>
      <c r="C24" s="184" t="s">
        <v>58</v>
      </c>
      <c r="D24" s="184"/>
      <c r="E24" s="184" t="s">
        <v>76</v>
      </c>
      <c r="F24" s="184" t="s">
        <v>97</v>
      </c>
      <c r="G24" s="184" t="s">
        <v>61</v>
      </c>
      <c r="H24" s="87" t="s">
        <v>105</v>
      </c>
      <c r="I24" s="87" t="s">
        <v>92</v>
      </c>
      <c r="J24" s="87"/>
      <c r="K24" s="176"/>
      <c r="L24" s="79">
        <v>6</v>
      </c>
      <c r="M24" s="79">
        <v>0</v>
      </c>
      <c r="N24" s="79">
        <v>16</v>
      </c>
      <c r="O24" s="88">
        <v>3</v>
      </c>
      <c r="P24" s="89">
        <v>0</v>
      </c>
      <c r="Q24" s="90">
        <f>O24+P24</f>
        <v>3</v>
      </c>
      <c r="R24" s="80">
        <f>IFERROR(Q24/N24,"-")</f>
        <v>0.1875</v>
      </c>
      <c r="S24" s="79">
        <v>0</v>
      </c>
      <c r="T24" s="79">
        <v>2</v>
      </c>
      <c r="U24" s="80">
        <f>IFERROR(T24/(Q24),"-")</f>
        <v>0.66666666666667</v>
      </c>
      <c r="V24" s="81"/>
      <c r="W24" s="82">
        <v>1</v>
      </c>
      <c r="X24" s="80">
        <f>IF(Q24=0,"-",W24/Q24)</f>
        <v>0.33333333333333</v>
      </c>
      <c r="Y24" s="181">
        <v>10000</v>
      </c>
      <c r="Z24" s="182">
        <f>IFERROR(Y24/Q24,"-")</f>
        <v>3333.3333333333</v>
      </c>
      <c r="AA24" s="182">
        <f>IFERROR(Y24/W24,"-")</f>
        <v>10000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0.33333333333333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2</v>
      </c>
      <c r="BP24" s="117">
        <f>IF(Q24=0,"",IF(BO24=0,"",(BO24/Q24)))</f>
        <v>0.66666666666667</v>
      </c>
      <c r="BQ24" s="118">
        <v>1</v>
      </c>
      <c r="BR24" s="119">
        <f>IFERROR(BQ24/BO24,"-")</f>
        <v>0.5</v>
      </c>
      <c r="BS24" s="120">
        <v>10000</v>
      </c>
      <c r="BT24" s="121">
        <f>IFERROR(BS24/BO24,"-")</f>
        <v>5000</v>
      </c>
      <c r="BU24" s="122"/>
      <c r="BV24" s="122">
        <v>1</v>
      </c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10000</v>
      </c>
      <c r="CR24" s="138">
        <v>10000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108</v>
      </c>
      <c r="C25" s="184" t="s">
        <v>58</v>
      </c>
      <c r="D25" s="184"/>
      <c r="E25" s="184" t="s">
        <v>100</v>
      </c>
      <c r="F25" s="184" t="s">
        <v>101</v>
      </c>
      <c r="G25" s="184" t="s">
        <v>61</v>
      </c>
      <c r="H25" s="87" t="s">
        <v>105</v>
      </c>
      <c r="I25" s="87" t="s">
        <v>92</v>
      </c>
      <c r="J25" s="87"/>
      <c r="K25" s="176"/>
      <c r="L25" s="79">
        <v>5</v>
      </c>
      <c r="M25" s="79">
        <v>0</v>
      </c>
      <c r="N25" s="79">
        <v>22</v>
      </c>
      <c r="O25" s="88">
        <v>4</v>
      </c>
      <c r="P25" s="89">
        <v>0</v>
      </c>
      <c r="Q25" s="90">
        <f>O25+P25</f>
        <v>4</v>
      </c>
      <c r="R25" s="80">
        <f>IFERROR(Q25/N25,"-")</f>
        <v>0.18181818181818</v>
      </c>
      <c r="S25" s="79">
        <v>0</v>
      </c>
      <c r="T25" s="79">
        <v>0</v>
      </c>
      <c r="U25" s="80">
        <f>IFERROR(T25/(Q25),"-")</f>
        <v>0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2</v>
      </c>
      <c r="BG25" s="110">
        <f>IF(Q25=0,"",IF(BF25=0,"",(BF25/Q25)))</f>
        <v>0.5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2</v>
      </c>
      <c r="BP25" s="117">
        <f>IF(Q25=0,"",IF(BO25=0,"",(BO25/Q25)))</f>
        <v>0.5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109</v>
      </c>
      <c r="C26" s="184" t="s">
        <v>58</v>
      </c>
      <c r="D26" s="184"/>
      <c r="E26" s="184" t="s">
        <v>72</v>
      </c>
      <c r="F26" s="184" t="s">
        <v>72</v>
      </c>
      <c r="G26" s="184" t="s">
        <v>73</v>
      </c>
      <c r="H26" s="87" t="s">
        <v>74</v>
      </c>
      <c r="I26" s="87"/>
      <c r="J26" s="87"/>
      <c r="K26" s="176"/>
      <c r="L26" s="79">
        <v>109</v>
      </c>
      <c r="M26" s="79">
        <v>49</v>
      </c>
      <c r="N26" s="79">
        <v>27</v>
      </c>
      <c r="O26" s="88">
        <v>8</v>
      </c>
      <c r="P26" s="89">
        <v>0</v>
      </c>
      <c r="Q26" s="90">
        <f>O26+P26</f>
        <v>8</v>
      </c>
      <c r="R26" s="80">
        <f>IFERROR(Q26/N26,"-")</f>
        <v>0.2962962962963</v>
      </c>
      <c r="S26" s="79">
        <v>0</v>
      </c>
      <c r="T26" s="79">
        <v>2</v>
      </c>
      <c r="U26" s="80">
        <f>IFERROR(T26/(Q26),"-")</f>
        <v>0.25</v>
      </c>
      <c r="V26" s="81"/>
      <c r="W26" s="82">
        <v>1</v>
      </c>
      <c r="X26" s="80">
        <f>IF(Q26=0,"-",W26/Q26)</f>
        <v>0.125</v>
      </c>
      <c r="Y26" s="181">
        <v>10000</v>
      </c>
      <c r="Z26" s="182">
        <f>IFERROR(Y26/Q26,"-")</f>
        <v>1250</v>
      </c>
      <c r="AA26" s="182">
        <f>IFERROR(Y26/W26,"-")</f>
        <v>10000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>
        <v>1</v>
      </c>
      <c r="AX26" s="104">
        <f>IF(Q26=0,"",IF(AW26=0,"",(AW26/Q26)))</f>
        <v>0.125</v>
      </c>
      <c r="AY26" s="103">
        <v>1</v>
      </c>
      <c r="AZ26" s="105">
        <f>IFERROR(AY26/AW26,"-")</f>
        <v>1</v>
      </c>
      <c r="BA26" s="106">
        <v>10000</v>
      </c>
      <c r="BB26" s="107">
        <f>IFERROR(BA26/AW26,"-")</f>
        <v>10000</v>
      </c>
      <c r="BC26" s="108"/>
      <c r="BD26" s="108">
        <v>1</v>
      </c>
      <c r="BE26" s="108"/>
      <c r="BF26" s="109">
        <v>5</v>
      </c>
      <c r="BG26" s="110">
        <f>IF(Q26=0,"",IF(BF26=0,"",(BF26/Q26)))</f>
        <v>0.625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1</v>
      </c>
      <c r="BP26" s="117">
        <f>IF(Q26=0,"",IF(BO26=0,"",(BO26/Q26)))</f>
        <v>0.125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>
        <v>1</v>
      </c>
      <c r="BY26" s="124">
        <f>IF(Q26=0,"",IF(BX26=0,"",(BX26/Q26)))</f>
        <v>0.125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1</v>
      </c>
      <c r="CQ26" s="138">
        <v>10000</v>
      </c>
      <c r="CR26" s="138">
        <v>10000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>
        <f>AC27</f>
        <v>7.3225</v>
      </c>
      <c r="B27" s="184" t="s">
        <v>110</v>
      </c>
      <c r="C27" s="184" t="s">
        <v>58</v>
      </c>
      <c r="D27" s="184"/>
      <c r="E27" s="184" t="s">
        <v>111</v>
      </c>
      <c r="F27" s="184" t="s">
        <v>112</v>
      </c>
      <c r="G27" s="184" t="s">
        <v>61</v>
      </c>
      <c r="H27" s="87" t="s">
        <v>66</v>
      </c>
      <c r="I27" s="87" t="s">
        <v>113</v>
      </c>
      <c r="J27" s="87" t="s">
        <v>114</v>
      </c>
      <c r="K27" s="176">
        <v>400000</v>
      </c>
      <c r="L27" s="79">
        <v>25</v>
      </c>
      <c r="M27" s="79">
        <v>0</v>
      </c>
      <c r="N27" s="79">
        <v>109</v>
      </c>
      <c r="O27" s="88">
        <v>8</v>
      </c>
      <c r="P27" s="89">
        <v>0</v>
      </c>
      <c r="Q27" s="90">
        <f>O27+P27</f>
        <v>8</v>
      </c>
      <c r="R27" s="80">
        <f>IFERROR(Q27/N27,"-")</f>
        <v>0.073394495412844</v>
      </c>
      <c r="S27" s="79">
        <v>1</v>
      </c>
      <c r="T27" s="79">
        <v>1</v>
      </c>
      <c r="U27" s="80">
        <f>IFERROR(T27/(Q27),"-")</f>
        <v>0.125</v>
      </c>
      <c r="V27" s="81">
        <f>IFERROR(K27/SUM(Q27:Q31),"-")</f>
        <v>6250</v>
      </c>
      <c r="W27" s="82">
        <v>2</v>
      </c>
      <c r="X27" s="80">
        <f>IF(Q27=0,"-",W27/Q27)</f>
        <v>0.25</v>
      </c>
      <c r="Y27" s="181">
        <v>65000</v>
      </c>
      <c r="Z27" s="182">
        <f>IFERROR(Y27/Q27,"-")</f>
        <v>8125</v>
      </c>
      <c r="AA27" s="182">
        <f>IFERROR(Y27/W27,"-")</f>
        <v>32500</v>
      </c>
      <c r="AB27" s="176">
        <f>SUM(Y27:Y31)-SUM(K27:K31)</f>
        <v>2529000</v>
      </c>
      <c r="AC27" s="83">
        <f>SUM(Y27:Y31)/SUM(K27:K31)</f>
        <v>7.3225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5</v>
      </c>
      <c r="BG27" s="110">
        <f>IF(Q27=0,"",IF(BF27=0,"",(BF27/Q27)))</f>
        <v>0.625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3</v>
      </c>
      <c r="BP27" s="117">
        <f>IF(Q27=0,"",IF(BO27=0,"",(BO27/Q27)))</f>
        <v>0.375</v>
      </c>
      <c r="BQ27" s="118">
        <v>2</v>
      </c>
      <c r="BR27" s="119">
        <f>IFERROR(BQ27/BO27,"-")</f>
        <v>0.66666666666667</v>
      </c>
      <c r="BS27" s="120">
        <v>65000</v>
      </c>
      <c r="BT27" s="121">
        <f>IFERROR(BS27/BO27,"-")</f>
        <v>21666.666666667</v>
      </c>
      <c r="BU27" s="122">
        <v>1</v>
      </c>
      <c r="BV27" s="122"/>
      <c r="BW27" s="122">
        <v>1</v>
      </c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2</v>
      </c>
      <c r="CQ27" s="138">
        <v>65000</v>
      </c>
      <c r="CR27" s="138">
        <v>60000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115</v>
      </c>
      <c r="C28" s="184" t="s">
        <v>58</v>
      </c>
      <c r="D28" s="184"/>
      <c r="E28" s="184" t="s">
        <v>111</v>
      </c>
      <c r="F28" s="184" t="s">
        <v>116</v>
      </c>
      <c r="G28" s="184" t="s">
        <v>61</v>
      </c>
      <c r="H28" s="87"/>
      <c r="I28" s="87" t="s">
        <v>113</v>
      </c>
      <c r="J28" s="87"/>
      <c r="K28" s="176"/>
      <c r="L28" s="79">
        <v>25</v>
      </c>
      <c r="M28" s="79">
        <v>0</v>
      </c>
      <c r="N28" s="79">
        <v>132</v>
      </c>
      <c r="O28" s="88">
        <v>8</v>
      </c>
      <c r="P28" s="89">
        <v>0</v>
      </c>
      <c r="Q28" s="90">
        <f>O28+P28</f>
        <v>8</v>
      </c>
      <c r="R28" s="80">
        <f>IFERROR(Q28/N28,"-")</f>
        <v>0.060606060606061</v>
      </c>
      <c r="S28" s="79">
        <v>0</v>
      </c>
      <c r="T28" s="79">
        <v>0</v>
      </c>
      <c r="U28" s="80">
        <f>IFERROR(T28/(Q28),"-")</f>
        <v>0</v>
      </c>
      <c r="V28" s="81"/>
      <c r="W28" s="82">
        <v>2</v>
      </c>
      <c r="X28" s="80">
        <f>IF(Q28=0,"-",W28/Q28)</f>
        <v>0.25</v>
      </c>
      <c r="Y28" s="181">
        <v>5500</v>
      </c>
      <c r="Z28" s="182">
        <f>IFERROR(Y28/Q28,"-")</f>
        <v>687.5</v>
      </c>
      <c r="AA28" s="182">
        <f>IFERROR(Y28/W28,"-")</f>
        <v>2750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>
        <v>1</v>
      </c>
      <c r="AO28" s="98">
        <f>IF(Q28=0,"",IF(AN28=0,"",(AN28/Q28)))</f>
        <v>0.125</v>
      </c>
      <c r="AP28" s="97"/>
      <c r="AQ28" s="99">
        <f>IFERROR(AP28/AN28,"-")</f>
        <v>0</v>
      </c>
      <c r="AR28" s="100"/>
      <c r="AS28" s="101">
        <f>IFERROR(AR28/AN28,"-")</f>
        <v>0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2</v>
      </c>
      <c r="BG28" s="110">
        <f>IF(Q28=0,"",IF(BF28=0,"",(BF28/Q28)))</f>
        <v>0.25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4</v>
      </c>
      <c r="BP28" s="117">
        <f>IF(Q28=0,"",IF(BO28=0,"",(BO28/Q28)))</f>
        <v>0.5</v>
      </c>
      <c r="BQ28" s="118">
        <v>2</v>
      </c>
      <c r="BR28" s="119">
        <f>IFERROR(BQ28/BO28,"-")</f>
        <v>0.5</v>
      </c>
      <c r="BS28" s="120">
        <v>5500</v>
      </c>
      <c r="BT28" s="121">
        <f>IFERROR(BS28/BO28,"-")</f>
        <v>1375</v>
      </c>
      <c r="BU28" s="122">
        <v>2</v>
      </c>
      <c r="BV28" s="122"/>
      <c r="BW28" s="122"/>
      <c r="BX28" s="123">
        <v>1</v>
      </c>
      <c r="BY28" s="124">
        <f>IF(Q28=0,"",IF(BX28=0,"",(BX28/Q28)))</f>
        <v>0.125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2</v>
      </c>
      <c r="CQ28" s="138">
        <v>5500</v>
      </c>
      <c r="CR28" s="138">
        <v>3000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117</v>
      </c>
      <c r="C29" s="184" t="s">
        <v>58</v>
      </c>
      <c r="D29" s="184"/>
      <c r="E29" s="184" t="s">
        <v>111</v>
      </c>
      <c r="F29" s="184" t="s">
        <v>118</v>
      </c>
      <c r="G29" s="184" t="s">
        <v>61</v>
      </c>
      <c r="H29" s="87"/>
      <c r="I29" s="87" t="s">
        <v>113</v>
      </c>
      <c r="J29" s="87"/>
      <c r="K29" s="176"/>
      <c r="L29" s="79">
        <v>22</v>
      </c>
      <c r="M29" s="79">
        <v>0</v>
      </c>
      <c r="N29" s="79">
        <v>113</v>
      </c>
      <c r="O29" s="88">
        <v>7</v>
      </c>
      <c r="P29" s="89">
        <v>0</v>
      </c>
      <c r="Q29" s="90">
        <f>O29+P29</f>
        <v>7</v>
      </c>
      <c r="R29" s="80">
        <f>IFERROR(Q29/N29,"-")</f>
        <v>0.061946902654867</v>
      </c>
      <c r="S29" s="79">
        <v>1</v>
      </c>
      <c r="T29" s="79">
        <v>3</v>
      </c>
      <c r="U29" s="80">
        <f>IFERROR(T29/(Q29),"-")</f>
        <v>0.42857142857143</v>
      </c>
      <c r="V29" s="81"/>
      <c r="W29" s="82">
        <v>2</v>
      </c>
      <c r="X29" s="80">
        <f>IF(Q29=0,"-",W29/Q29)</f>
        <v>0.28571428571429</v>
      </c>
      <c r="Y29" s="181">
        <v>6000</v>
      </c>
      <c r="Z29" s="182">
        <f>IFERROR(Y29/Q29,"-")</f>
        <v>857.14285714286</v>
      </c>
      <c r="AA29" s="182">
        <f>IFERROR(Y29/W29,"-")</f>
        <v>3000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>
        <v>1</v>
      </c>
      <c r="AO29" s="98">
        <f>IF(Q29=0,"",IF(AN29=0,"",(AN29/Q29)))</f>
        <v>0.14285714285714</v>
      </c>
      <c r="AP29" s="97"/>
      <c r="AQ29" s="99">
        <f>IFERROR(AP29/AN29,"-")</f>
        <v>0</v>
      </c>
      <c r="AR29" s="100"/>
      <c r="AS29" s="101">
        <f>IFERROR(AR29/AN29,"-")</f>
        <v>0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1</v>
      </c>
      <c r="BG29" s="110">
        <f>IF(Q29=0,"",IF(BF29=0,"",(BF29/Q29)))</f>
        <v>0.14285714285714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3</v>
      </c>
      <c r="BP29" s="117">
        <f>IF(Q29=0,"",IF(BO29=0,"",(BO29/Q29)))</f>
        <v>0.42857142857143</v>
      </c>
      <c r="BQ29" s="118">
        <v>1</v>
      </c>
      <c r="BR29" s="119">
        <f>IFERROR(BQ29/BO29,"-")</f>
        <v>0.33333333333333</v>
      </c>
      <c r="BS29" s="120">
        <v>5000</v>
      </c>
      <c r="BT29" s="121">
        <f>IFERROR(BS29/BO29,"-")</f>
        <v>1666.6666666667</v>
      </c>
      <c r="BU29" s="122">
        <v>1</v>
      </c>
      <c r="BV29" s="122"/>
      <c r="BW29" s="122"/>
      <c r="BX29" s="123">
        <v>2</v>
      </c>
      <c r="BY29" s="124">
        <f>IF(Q29=0,"",IF(BX29=0,"",(BX29/Q29)))</f>
        <v>0.28571428571429</v>
      </c>
      <c r="BZ29" s="125">
        <v>1</v>
      </c>
      <c r="CA29" s="126">
        <f>IFERROR(BZ29/BX29,"-")</f>
        <v>0.5</v>
      </c>
      <c r="CB29" s="127">
        <v>1000</v>
      </c>
      <c r="CC29" s="128">
        <f>IFERROR(CB29/BX29,"-")</f>
        <v>500</v>
      </c>
      <c r="CD29" s="129">
        <v>1</v>
      </c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2</v>
      </c>
      <c r="CQ29" s="138">
        <v>6000</v>
      </c>
      <c r="CR29" s="138">
        <v>5000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119</v>
      </c>
      <c r="C30" s="184" t="s">
        <v>58</v>
      </c>
      <c r="D30" s="184"/>
      <c r="E30" s="184" t="s">
        <v>111</v>
      </c>
      <c r="F30" s="184"/>
      <c r="G30" s="184" t="s">
        <v>61</v>
      </c>
      <c r="H30" s="87"/>
      <c r="I30" s="87" t="s">
        <v>113</v>
      </c>
      <c r="J30" s="87"/>
      <c r="K30" s="176"/>
      <c r="L30" s="79">
        <v>9</v>
      </c>
      <c r="M30" s="79">
        <v>0</v>
      </c>
      <c r="N30" s="79">
        <v>78</v>
      </c>
      <c r="O30" s="88">
        <v>4</v>
      </c>
      <c r="P30" s="89">
        <v>0</v>
      </c>
      <c r="Q30" s="90">
        <f>O30+P30</f>
        <v>4</v>
      </c>
      <c r="R30" s="80">
        <f>IFERROR(Q30/N30,"-")</f>
        <v>0.051282051282051</v>
      </c>
      <c r="S30" s="79">
        <v>1</v>
      </c>
      <c r="T30" s="79">
        <v>0</v>
      </c>
      <c r="U30" s="80">
        <f>IFERROR(T30/(Q30),"-")</f>
        <v>0</v>
      </c>
      <c r="V30" s="81"/>
      <c r="W30" s="82">
        <v>1</v>
      </c>
      <c r="X30" s="80">
        <f>IF(Q30=0,"-",W30/Q30)</f>
        <v>0.25</v>
      </c>
      <c r="Y30" s="181">
        <v>12000</v>
      </c>
      <c r="Z30" s="182">
        <f>IFERROR(Y30/Q30,"-")</f>
        <v>3000</v>
      </c>
      <c r="AA30" s="182">
        <f>IFERROR(Y30/W30,"-")</f>
        <v>12000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2</v>
      </c>
      <c r="BG30" s="110">
        <f>IF(Q30=0,"",IF(BF30=0,"",(BF30/Q30)))</f>
        <v>0.5</v>
      </c>
      <c r="BH30" s="109">
        <v>1</v>
      </c>
      <c r="BI30" s="111">
        <f>IFERROR(BH30/BF30,"-")</f>
        <v>0.5</v>
      </c>
      <c r="BJ30" s="112">
        <v>12000</v>
      </c>
      <c r="BK30" s="113">
        <f>IFERROR(BJ30/BF30,"-")</f>
        <v>6000</v>
      </c>
      <c r="BL30" s="114"/>
      <c r="BM30" s="114"/>
      <c r="BN30" s="114">
        <v>1</v>
      </c>
      <c r="BO30" s="116">
        <v>1</v>
      </c>
      <c r="BP30" s="117">
        <f>IF(Q30=0,"",IF(BO30=0,"",(BO30/Q30)))</f>
        <v>0.25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>
        <v>1</v>
      </c>
      <c r="BY30" s="124">
        <f>IF(Q30=0,"",IF(BX30=0,"",(BX30/Q30)))</f>
        <v>0.25</v>
      </c>
      <c r="BZ30" s="125"/>
      <c r="CA30" s="126">
        <f>IFERROR(BZ30/BX30,"-")</f>
        <v>0</v>
      </c>
      <c r="CB30" s="127"/>
      <c r="CC30" s="128">
        <f>IFERROR(CB30/BX30,"-")</f>
        <v>0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1</v>
      </c>
      <c r="CQ30" s="138">
        <v>12000</v>
      </c>
      <c r="CR30" s="138">
        <v>12000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120</v>
      </c>
      <c r="C31" s="184" t="s">
        <v>58</v>
      </c>
      <c r="D31" s="184"/>
      <c r="E31" s="184" t="s">
        <v>72</v>
      </c>
      <c r="F31" s="184" t="s">
        <v>72</v>
      </c>
      <c r="G31" s="184" t="s">
        <v>73</v>
      </c>
      <c r="H31" s="87"/>
      <c r="I31" s="87"/>
      <c r="J31" s="87"/>
      <c r="K31" s="176"/>
      <c r="L31" s="79">
        <v>387</v>
      </c>
      <c r="M31" s="79">
        <v>162</v>
      </c>
      <c r="N31" s="79">
        <v>112</v>
      </c>
      <c r="O31" s="88">
        <v>36</v>
      </c>
      <c r="P31" s="89">
        <v>1</v>
      </c>
      <c r="Q31" s="90">
        <f>O31+P31</f>
        <v>37</v>
      </c>
      <c r="R31" s="80">
        <f>IFERROR(Q31/N31,"-")</f>
        <v>0.33035714285714</v>
      </c>
      <c r="S31" s="79">
        <v>8</v>
      </c>
      <c r="T31" s="79">
        <v>8</v>
      </c>
      <c r="U31" s="80">
        <f>IFERROR(T31/(Q31),"-")</f>
        <v>0.21621621621622</v>
      </c>
      <c r="V31" s="81"/>
      <c r="W31" s="82">
        <v>11</v>
      </c>
      <c r="X31" s="80">
        <f>IF(Q31=0,"-",W31/Q31)</f>
        <v>0.2972972972973</v>
      </c>
      <c r="Y31" s="181">
        <v>2840500</v>
      </c>
      <c r="Z31" s="182">
        <f>IFERROR(Y31/Q31,"-")</f>
        <v>76770.27027027</v>
      </c>
      <c r="AA31" s="182">
        <f>IFERROR(Y31/W31,"-")</f>
        <v>258227.27272727</v>
      </c>
      <c r="AB31" s="176"/>
      <c r="AC31" s="83"/>
      <c r="AD31" s="77"/>
      <c r="AE31" s="91">
        <v>1</v>
      </c>
      <c r="AF31" s="92">
        <f>IF(Q31=0,"",IF(AE31=0,"",(AE31/Q31)))</f>
        <v>0.027027027027027</v>
      </c>
      <c r="AG31" s="91"/>
      <c r="AH31" s="93">
        <f>IFERROR(AG31/AE31,"-")</f>
        <v>0</v>
      </c>
      <c r="AI31" s="94"/>
      <c r="AJ31" s="95">
        <f>IFERROR(AI31/AE31,"-")</f>
        <v>0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>
        <v>1</v>
      </c>
      <c r="AX31" s="104">
        <f>IF(Q31=0,"",IF(AW31=0,"",(AW31/Q31)))</f>
        <v>0.027027027027027</v>
      </c>
      <c r="AY31" s="103"/>
      <c r="AZ31" s="105">
        <f>IFERROR(AY31/AW31,"-")</f>
        <v>0</v>
      </c>
      <c r="BA31" s="106"/>
      <c r="BB31" s="107">
        <f>IFERROR(BA31/AW31,"-")</f>
        <v>0</v>
      </c>
      <c r="BC31" s="108"/>
      <c r="BD31" s="108"/>
      <c r="BE31" s="108"/>
      <c r="BF31" s="109">
        <v>4</v>
      </c>
      <c r="BG31" s="110">
        <f>IF(Q31=0,"",IF(BF31=0,"",(BF31/Q31)))</f>
        <v>0.10810810810811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13</v>
      </c>
      <c r="BP31" s="117">
        <f>IF(Q31=0,"",IF(BO31=0,"",(BO31/Q31)))</f>
        <v>0.35135135135135</v>
      </c>
      <c r="BQ31" s="118">
        <v>4</v>
      </c>
      <c r="BR31" s="119">
        <f>IFERROR(BQ31/BO31,"-")</f>
        <v>0.30769230769231</v>
      </c>
      <c r="BS31" s="120">
        <v>75000</v>
      </c>
      <c r="BT31" s="121">
        <f>IFERROR(BS31/BO31,"-")</f>
        <v>5769.2307692308</v>
      </c>
      <c r="BU31" s="122"/>
      <c r="BV31" s="122">
        <v>2</v>
      </c>
      <c r="BW31" s="122">
        <v>2</v>
      </c>
      <c r="BX31" s="123">
        <v>12</v>
      </c>
      <c r="BY31" s="124">
        <f>IF(Q31=0,"",IF(BX31=0,"",(BX31/Q31)))</f>
        <v>0.32432432432432</v>
      </c>
      <c r="BZ31" s="125">
        <v>4</v>
      </c>
      <c r="CA31" s="126">
        <f>IFERROR(BZ31/BX31,"-")</f>
        <v>0.33333333333333</v>
      </c>
      <c r="CB31" s="127">
        <v>544000</v>
      </c>
      <c r="CC31" s="128">
        <f>IFERROR(CB31/BX31,"-")</f>
        <v>45333.333333333</v>
      </c>
      <c r="CD31" s="129">
        <v>1</v>
      </c>
      <c r="CE31" s="129">
        <v>1</v>
      </c>
      <c r="CF31" s="129">
        <v>2</v>
      </c>
      <c r="CG31" s="130">
        <v>6</v>
      </c>
      <c r="CH31" s="131">
        <f>IF(Q31=0,"",IF(CG31=0,"",(CG31/Q31)))</f>
        <v>0.16216216216216</v>
      </c>
      <c r="CI31" s="132">
        <v>5</v>
      </c>
      <c r="CJ31" s="133">
        <f>IFERROR(CI31/CG31,"-")</f>
        <v>0.83333333333333</v>
      </c>
      <c r="CK31" s="134">
        <v>2277500</v>
      </c>
      <c r="CL31" s="135">
        <f>IFERROR(CK31/CG31,"-")</f>
        <v>379583.33333333</v>
      </c>
      <c r="CM31" s="136">
        <v>2</v>
      </c>
      <c r="CN31" s="136">
        <v>1</v>
      </c>
      <c r="CO31" s="136">
        <v>2</v>
      </c>
      <c r="CP31" s="137">
        <v>11</v>
      </c>
      <c r="CQ31" s="138">
        <v>2840500</v>
      </c>
      <c r="CR31" s="138">
        <v>1905000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>
        <f>AC32</f>
        <v>0.59226666666667</v>
      </c>
      <c r="B32" s="184" t="s">
        <v>121</v>
      </c>
      <c r="C32" s="184" t="s">
        <v>58</v>
      </c>
      <c r="D32" s="184"/>
      <c r="E32" s="184" t="s">
        <v>100</v>
      </c>
      <c r="F32" s="184" t="s">
        <v>112</v>
      </c>
      <c r="G32" s="184" t="s">
        <v>61</v>
      </c>
      <c r="H32" s="87" t="s">
        <v>122</v>
      </c>
      <c r="I32" s="87" t="s">
        <v>113</v>
      </c>
      <c r="J32" s="87" t="s">
        <v>114</v>
      </c>
      <c r="K32" s="176">
        <v>300000</v>
      </c>
      <c r="L32" s="79">
        <v>18</v>
      </c>
      <c r="M32" s="79">
        <v>0</v>
      </c>
      <c r="N32" s="79">
        <v>49</v>
      </c>
      <c r="O32" s="88">
        <v>3</v>
      </c>
      <c r="P32" s="89">
        <v>0</v>
      </c>
      <c r="Q32" s="90">
        <f>O32+P32</f>
        <v>3</v>
      </c>
      <c r="R32" s="80">
        <f>IFERROR(Q32/N32,"-")</f>
        <v>0.061224489795918</v>
      </c>
      <c r="S32" s="79">
        <v>0</v>
      </c>
      <c r="T32" s="79">
        <v>0</v>
      </c>
      <c r="U32" s="80">
        <f>IFERROR(T32/(Q32),"-")</f>
        <v>0</v>
      </c>
      <c r="V32" s="81">
        <f>IFERROR(K32/SUM(Q32:Q36),"-")</f>
        <v>6666.6666666667</v>
      </c>
      <c r="W32" s="82">
        <v>1</v>
      </c>
      <c r="X32" s="80">
        <f>IF(Q32=0,"-",W32/Q32)</f>
        <v>0.33333333333333</v>
      </c>
      <c r="Y32" s="181">
        <v>30000</v>
      </c>
      <c r="Z32" s="182">
        <f>IFERROR(Y32/Q32,"-")</f>
        <v>10000</v>
      </c>
      <c r="AA32" s="182">
        <f>IFERROR(Y32/W32,"-")</f>
        <v>30000</v>
      </c>
      <c r="AB32" s="176">
        <f>SUM(Y32:Y36)-SUM(K32:K36)</f>
        <v>-122320</v>
      </c>
      <c r="AC32" s="83">
        <f>SUM(Y32:Y36)/SUM(K32:K36)</f>
        <v>0.59226666666667</v>
      </c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2</v>
      </c>
      <c r="BG32" s="110">
        <f>IF(Q32=0,"",IF(BF32=0,"",(BF32/Q32)))</f>
        <v>0.66666666666667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/>
      <c r="BP32" s="117">
        <f>IF(Q32=0,"",IF(BO32=0,"",(BO32/Q32)))</f>
        <v>0</v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>
        <v>1</v>
      </c>
      <c r="CH32" s="131">
        <f>IF(Q32=0,"",IF(CG32=0,"",(CG32/Q32)))</f>
        <v>0.33333333333333</v>
      </c>
      <c r="CI32" s="132">
        <v>1</v>
      </c>
      <c r="CJ32" s="133">
        <f>IFERROR(CI32/CG32,"-")</f>
        <v>1</v>
      </c>
      <c r="CK32" s="134">
        <v>30000</v>
      </c>
      <c r="CL32" s="135">
        <f>IFERROR(CK32/CG32,"-")</f>
        <v>30000</v>
      </c>
      <c r="CM32" s="136"/>
      <c r="CN32" s="136"/>
      <c r="CO32" s="136">
        <v>1</v>
      </c>
      <c r="CP32" s="137">
        <v>1</v>
      </c>
      <c r="CQ32" s="138">
        <v>30000</v>
      </c>
      <c r="CR32" s="138">
        <v>30000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123</v>
      </c>
      <c r="C33" s="184" t="s">
        <v>58</v>
      </c>
      <c r="D33" s="184"/>
      <c r="E33" s="184" t="s">
        <v>100</v>
      </c>
      <c r="F33" s="184" t="s">
        <v>116</v>
      </c>
      <c r="G33" s="184" t="s">
        <v>61</v>
      </c>
      <c r="H33" s="87"/>
      <c r="I33" s="87" t="s">
        <v>113</v>
      </c>
      <c r="J33" s="87"/>
      <c r="K33" s="176"/>
      <c r="L33" s="79">
        <v>5</v>
      </c>
      <c r="M33" s="79">
        <v>0</v>
      </c>
      <c r="N33" s="79">
        <v>85</v>
      </c>
      <c r="O33" s="88">
        <v>0</v>
      </c>
      <c r="P33" s="89">
        <v>0</v>
      </c>
      <c r="Q33" s="90">
        <f>O33+P33</f>
        <v>0</v>
      </c>
      <c r="R33" s="80">
        <f>IFERROR(Q33/N33,"-")</f>
        <v>0</v>
      </c>
      <c r="S33" s="79">
        <v>0</v>
      </c>
      <c r="T33" s="79">
        <v>0</v>
      </c>
      <c r="U33" s="80" t="str">
        <f>IFERROR(T33/(Q33),"-")</f>
        <v>-</v>
      </c>
      <c r="V33" s="81"/>
      <c r="W33" s="82">
        <v>0</v>
      </c>
      <c r="X33" s="80" t="str">
        <f>IF(Q33=0,"-",W33/Q33)</f>
        <v>-</v>
      </c>
      <c r="Y33" s="181">
        <v>0</v>
      </c>
      <c r="Z33" s="182" t="str">
        <f>IFERROR(Y33/Q33,"-")</f>
        <v>-</v>
      </c>
      <c r="AA33" s="182" t="str">
        <f>IFERROR(Y33/W33,"-")</f>
        <v>-</v>
      </c>
      <c r="AB33" s="176"/>
      <c r="AC33" s="83"/>
      <c r="AD33" s="77"/>
      <c r="AE33" s="91"/>
      <c r="AF33" s="92" t="str">
        <f>IF(Q33=0,"",IF(AE33=0,"",(AE33/Q33)))</f>
        <v/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 t="str">
        <f>IF(Q33=0,"",IF(AN33=0,"",(AN33/Q33)))</f>
        <v/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 t="str">
        <f>IF(Q33=0,"",IF(AW33=0,"",(AW33/Q33)))</f>
        <v/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 t="str">
        <f>IF(Q33=0,"",IF(BF33=0,"",(BF33/Q33)))</f>
        <v/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/>
      <c r="BP33" s="117" t="str">
        <f>IF(Q33=0,"",IF(BO33=0,"",(BO33/Q33)))</f>
        <v/>
      </c>
      <c r="BQ33" s="118"/>
      <c r="BR33" s="119" t="str">
        <f>IFERROR(BQ33/BO33,"-")</f>
        <v>-</v>
      </c>
      <c r="BS33" s="120"/>
      <c r="BT33" s="121" t="str">
        <f>IFERROR(BS33/BO33,"-")</f>
        <v>-</v>
      </c>
      <c r="BU33" s="122"/>
      <c r="BV33" s="122"/>
      <c r="BW33" s="122"/>
      <c r="BX33" s="123"/>
      <c r="BY33" s="124" t="str">
        <f>IF(Q33=0,"",IF(BX33=0,"",(BX33/Q33)))</f>
        <v/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/>
      <c r="CH33" s="131" t="str">
        <f>IF(Q33=0,"",IF(CG33=0,"",(CG33/Q33)))</f>
        <v/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124</v>
      </c>
      <c r="C34" s="184" t="s">
        <v>58</v>
      </c>
      <c r="D34" s="184"/>
      <c r="E34" s="184" t="s">
        <v>100</v>
      </c>
      <c r="F34" s="184" t="s">
        <v>118</v>
      </c>
      <c r="G34" s="184" t="s">
        <v>61</v>
      </c>
      <c r="H34" s="87"/>
      <c r="I34" s="87" t="s">
        <v>113</v>
      </c>
      <c r="J34" s="87"/>
      <c r="K34" s="176"/>
      <c r="L34" s="79">
        <v>18</v>
      </c>
      <c r="M34" s="79">
        <v>0</v>
      </c>
      <c r="N34" s="79">
        <v>67</v>
      </c>
      <c r="O34" s="88">
        <v>5</v>
      </c>
      <c r="P34" s="89">
        <v>0</v>
      </c>
      <c r="Q34" s="90">
        <f>O34+P34</f>
        <v>5</v>
      </c>
      <c r="R34" s="80">
        <f>IFERROR(Q34/N34,"-")</f>
        <v>0.074626865671642</v>
      </c>
      <c r="S34" s="79">
        <v>0</v>
      </c>
      <c r="T34" s="79">
        <v>1</v>
      </c>
      <c r="U34" s="80">
        <f>IFERROR(T34/(Q34),"-")</f>
        <v>0.2</v>
      </c>
      <c r="V34" s="81"/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>
        <v>1</v>
      </c>
      <c r="AO34" s="98">
        <f>IF(Q34=0,"",IF(AN34=0,"",(AN34/Q34)))</f>
        <v>0.2</v>
      </c>
      <c r="AP34" s="97"/>
      <c r="AQ34" s="99">
        <f>IFERROR(AP34/AN34,"-")</f>
        <v>0</v>
      </c>
      <c r="AR34" s="100"/>
      <c r="AS34" s="101">
        <f>IFERROR(AR34/AN34,"-")</f>
        <v>0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>
        <v>4</v>
      </c>
      <c r="BP34" s="117">
        <f>IF(Q34=0,"",IF(BO34=0,"",(BO34/Q34)))</f>
        <v>0.8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125</v>
      </c>
      <c r="C35" s="184" t="s">
        <v>58</v>
      </c>
      <c r="D35" s="184"/>
      <c r="E35" s="184" t="s">
        <v>100</v>
      </c>
      <c r="F35" s="184"/>
      <c r="G35" s="184" t="s">
        <v>61</v>
      </c>
      <c r="H35" s="87"/>
      <c r="I35" s="87" t="s">
        <v>113</v>
      </c>
      <c r="J35" s="87"/>
      <c r="K35" s="176"/>
      <c r="L35" s="79">
        <v>16</v>
      </c>
      <c r="M35" s="79">
        <v>0</v>
      </c>
      <c r="N35" s="79">
        <v>88</v>
      </c>
      <c r="O35" s="88">
        <v>6</v>
      </c>
      <c r="P35" s="89">
        <v>0</v>
      </c>
      <c r="Q35" s="90">
        <f>O35+P35</f>
        <v>6</v>
      </c>
      <c r="R35" s="80">
        <f>IFERROR(Q35/N35,"-")</f>
        <v>0.068181818181818</v>
      </c>
      <c r="S35" s="79">
        <v>0</v>
      </c>
      <c r="T35" s="79">
        <v>2</v>
      </c>
      <c r="U35" s="80">
        <f>IFERROR(T35/(Q35),"-")</f>
        <v>0.33333333333333</v>
      </c>
      <c r="V35" s="81"/>
      <c r="W35" s="82">
        <v>0</v>
      </c>
      <c r="X35" s="80">
        <f>IF(Q35=0,"-",W35/Q35)</f>
        <v>0</v>
      </c>
      <c r="Y35" s="181">
        <v>0</v>
      </c>
      <c r="Z35" s="182">
        <f>IFERROR(Y35/Q35,"-")</f>
        <v>0</v>
      </c>
      <c r="AA35" s="182" t="str">
        <f>IFERROR(Y35/W35,"-")</f>
        <v>-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>
        <v>1</v>
      </c>
      <c r="AX35" s="104">
        <f>IF(Q35=0,"",IF(AW35=0,"",(AW35/Q35)))</f>
        <v>0.16666666666667</v>
      </c>
      <c r="AY35" s="103"/>
      <c r="AZ35" s="105">
        <f>IFERROR(AY35/AW35,"-")</f>
        <v>0</v>
      </c>
      <c r="BA35" s="106"/>
      <c r="BB35" s="107">
        <f>IFERROR(BA35/AW35,"-")</f>
        <v>0</v>
      </c>
      <c r="BC35" s="108"/>
      <c r="BD35" s="108"/>
      <c r="BE35" s="108"/>
      <c r="BF35" s="109">
        <v>2</v>
      </c>
      <c r="BG35" s="110">
        <f>IF(Q35=0,"",IF(BF35=0,"",(BF35/Q35)))</f>
        <v>0.33333333333333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2</v>
      </c>
      <c r="BP35" s="117">
        <f>IF(Q35=0,"",IF(BO35=0,"",(BO35/Q35)))</f>
        <v>0.33333333333333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>
        <v>1</v>
      </c>
      <c r="BY35" s="124">
        <f>IF(Q35=0,"",IF(BX35=0,"",(BX35/Q35)))</f>
        <v>0.16666666666667</v>
      </c>
      <c r="BZ35" s="125"/>
      <c r="CA35" s="126">
        <f>IFERROR(BZ35/BX35,"-")</f>
        <v>0</v>
      </c>
      <c r="CB35" s="127"/>
      <c r="CC35" s="128">
        <f>IFERROR(CB35/BX35,"-")</f>
        <v>0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126</v>
      </c>
      <c r="C36" s="184" t="s">
        <v>58</v>
      </c>
      <c r="D36" s="184"/>
      <c r="E36" s="184" t="s">
        <v>72</v>
      </c>
      <c r="F36" s="184" t="s">
        <v>72</v>
      </c>
      <c r="G36" s="184" t="s">
        <v>73</v>
      </c>
      <c r="H36" s="87"/>
      <c r="I36" s="87"/>
      <c r="J36" s="87"/>
      <c r="K36" s="176"/>
      <c r="L36" s="79">
        <v>203</v>
      </c>
      <c r="M36" s="79">
        <v>118</v>
      </c>
      <c r="N36" s="79">
        <v>62</v>
      </c>
      <c r="O36" s="88">
        <v>31</v>
      </c>
      <c r="P36" s="89">
        <v>0</v>
      </c>
      <c r="Q36" s="90">
        <f>O36+P36</f>
        <v>31</v>
      </c>
      <c r="R36" s="80">
        <f>IFERROR(Q36/N36,"-")</f>
        <v>0.5</v>
      </c>
      <c r="S36" s="79">
        <v>6</v>
      </c>
      <c r="T36" s="79">
        <v>5</v>
      </c>
      <c r="U36" s="80">
        <f>IFERROR(T36/(Q36),"-")</f>
        <v>0.16129032258065</v>
      </c>
      <c r="V36" s="81"/>
      <c r="W36" s="82">
        <v>8</v>
      </c>
      <c r="X36" s="80">
        <f>IF(Q36=0,"-",W36/Q36)</f>
        <v>0.25806451612903</v>
      </c>
      <c r="Y36" s="181">
        <v>147680</v>
      </c>
      <c r="Z36" s="182">
        <f>IFERROR(Y36/Q36,"-")</f>
        <v>4763.8709677419</v>
      </c>
      <c r="AA36" s="182">
        <f>IFERROR(Y36/W36,"-")</f>
        <v>18460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>
        <v>1</v>
      </c>
      <c r="AO36" s="98">
        <f>IF(Q36=0,"",IF(AN36=0,"",(AN36/Q36)))</f>
        <v>0.032258064516129</v>
      </c>
      <c r="AP36" s="97"/>
      <c r="AQ36" s="99">
        <f>IFERROR(AP36/AN36,"-")</f>
        <v>0</v>
      </c>
      <c r="AR36" s="100"/>
      <c r="AS36" s="101">
        <f>IFERROR(AR36/AN36,"-")</f>
        <v>0</v>
      </c>
      <c r="AT36" s="102"/>
      <c r="AU36" s="102"/>
      <c r="AV36" s="102"/>
      <c r="AW36" s="103">
        <v>2</v>
      </c>
      <c r="AX36" s="104">
        <f>IF(Q36=0,"",IF(AW36=0,"",(AW36/Q36)))</f>
        <v>0.064516129032258</v>
      </c>
      <c r="AY36" s="103"/>
      <c r="AZ36" s="105">
        <f>IFERROR(AY36/AW36,"-")</f>
        <v>0</v>
      </c>
      <c r="BA36" s="106"/>
      <c r="BB36" s="107">
        <f>IFERROR(BA36/AW36,"-")</f>
        <v>0</v>
      </c>
      <c r="BC36" s="108"/>
      <c r="BD36" s="108"/>
      <c r="BE36" s="108"/>
      <c r="BF36" s="109">
        <v>4</v>
      </c>
      <c r="BG36" s="110">
        <f>IF(Q36=0,"",IF(BF36=0,"",(BF36/Q36)))</f>
        <v>0.12903225806452</v>
      </c>
      <c r="BH36" s="109">
        <v>1</v>
      </c>
      <c r="BI36" s="111">
        <f>IFERROR(BH36/BF36,"-")</f>
        <v>0.25</v>
      </c>
      <c r="BJ36" s="112">
        <v>5000</v>
      </c>
      <c r="BK36" s="113">
        <f>IFERROR(BJ36/BF36,"-")</f>
        <v>1250</v>
      </c>
      <c r="BL36" s="114">
        <v>1</v>
      </c>
      <c r="BM36" s="114"/>
      <c r="BN36" s="114"/>
      <c r="BO36" s="116">
        <v>12</v>
      </c>
      <c r="BP36" s="117">
        <f>IF(Q36=0,"",IF(BO36=0,"",(BO36/Q36)))</f>
        <v>0.38709677419355</v>
      </c>
      <c r="BQ36" s="118">
        <v>2</v>
      </c>
      <c r="BR36" s="119">
        <f>IFERROR(BQ36/BO36,"-")</f>
        <v>0.16666666666667</v>
      </c>
      <c r="BS36" s="120">
        <v>12000</v>
      </c>
      <c r="BT36" s="121">
        <f>IFERROR(BS36/BO36,"-")</f>
        <v>1000</v>
      </c>
      <c r="BU36" s="122">
        <v>1</v>
      </c>
      <c r="BV36" s="122"/>
      <c r="BW36" s="122">
        <v>1</v>
      </c>
      <c r="BX36" s="123">
        <v>11</v>
      </c>
      <c r="BY36" s="124">
        <f>IF(Q36=0,"",IF(BX36=0,"",(BX36/Q36)))</f>
        <v>0.35483870967742</v>
      </c>
      <c r="BZ36" s="125">
        <v>5</v>
      </c>
      <c r="CA36" s="126">
        <f>IFERROR(BZ36/BX36,"-")</f>
        <v>0.45454545454545</v>
      </c>
      <c r="CB36" s="127">
        <v>126680</v>
      </c>
      <c r="CC36" s="128">
        <f>IFERROR(CB36/BX36,"-")</f>
        <v>11516.363636364</v>
      </c>
      <c r="CD36" s="129">
        <v>1</v>
      </c>
      <c r="CE36" s="129">
        <v>1</v>
      </c>
      <c r="CF36" s="129">
        <v>3</v>
      </c>
      <c r="CG36" s="130">
        <v>1</v>
      </c>
      <c r="CH36" s="131">
        <f>IF(Q36=0,"",IF(CG36=0,"",(CG36/Q36)))</f>
        <v>0.032258064516129</v>
      </c>
      <c r="CI36" s="132">
        <v>1</v>
      </c>
      <c r="CJ36" s="133">
        <f>IFERROR(CI36/CG36,"-")</f>
        <v>1</v>
      </c>
      <c r="CK36" s="134">
        <v>15000</v>
      </c>
      <c r="CL36" s="135">
        <f>IFERROR(CK36/CG36,"-")</f>
        <v>15000</v>
      </c>
      <c r="CM36" s="136"/>
      <c r="CN36" s="136">
        <v>1</v>
      </c>
      <c r="CO36" s="136"/>
      <c r="CP36" s="137">
        <v>8</v>
      </c>
      <c r="CQ36" s="138">
        <v>147680</v>
      </c>
      <c r="CR36" s="138">
        <v>78680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>
        <f>AC37</f>
        <v>2.90375</v>
      </c>
      <c r="B37" s="184" t="s">
        <v>127</v>
      </c>
      <c r="C37" s="184" t="s">
        <v>58</v>
      </c>
      <c r="D37" s="184"/>
      <c r="E37" s="184" t="s">
        <v>86</v>
      </c>
      <c r="F37" s="184" t="s">
        <v>87</v>
      </c>
      <c r="G37" s="184" t="s">
        <v>61</v>
      </c>
      <c r="H37" s="87" t="s">
        <v>62</v>
      </c>
      <c r="I37" s="87" t="s">
        <v>82</v>
      </c>
      <c r="J37" s="186" t="s">
        <v>83</v>
      </c>
      <c r="K37" s="176">
        <v>120000</v>
      </c>
      <c r="L37" s="79">
        <v>15</v>
      </c>
      <c r="M37" s="79">
        <v>0</v>
      </c>
      <c r="N37" s="79">
        <v>73</v>
      </c>
      <c r="O37" s="88">
        <v>5</v>
      </c>
      <c r="P37" s="89">
        <v>0</v>
      </c>
      <c r="Q37" s="90">
        <f>O37+P37</f>
        <v>5</v>
      </c>
      <c r="R37" s="80">
        <f>IFERROR(Q37/N37,"-")</f>
        <v>0.068493150684932</v>
      </c>
      <c r="S37" s="79">
        <v>1</v>
      </c>
      <c r="T37" s="79">
        <v>2</v>
      </c>
      <c r="U37" s="80">
        <f>IFERROR(T37/(Q37),"-")</f>
        <v>0.4</v>
      </c>
      <c r="V37" s="81">
        <f>IFERROR(K37/SUM(Q37:Q38),"-")</f>
        <v>10000</v>
      </c>
      <c r="W37" s="82">
        <v>2</v>
      </c>
      <c r="X37" s="80">
        <f>IF(Q37=0,"-",W37/Q37)</f>
        <v>0.4</v>
      </c>
      <c r="Y37" s="181">
        <v>32450</v>
      </c>
      <c r="Z37" s="182">
        <f>IFERROR(Y37/Q37,"-")</f>
        <v>6490</v>
      </c>
      <c r="AA37" s="182">
        <f>IFERROR(Y37/W37,"-")</f>
        <v>16225</v>
      </c>
      <c r="AB37" s="176">
        <f>SUM(Y37:Y38)-SUM(K37:K38)</f>
        <v>228450</v>
      </c>
      <c r="AC37" s="83">
        <f>SUM(Y37:Y38)/SUM(K37:K38)</f>
        <v>2.90375</v>
      </c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1</v>
      </c>
      <c r="BG37" s="110">
        <f>IF(Q37=0,"",IF(BF37=0,"",(BF37/Q37)))</f>
        <v>0.2</v>
      </c>
      <c r="BH37" s="109">
        <v>1</v>
      </c>
      <c r="BI37" s="111">
        <f>IFERROR(BH37/BF37,"-")</f>
        <v>1</v>
      </c>
      <c r="BJ37" s="112">
        <v>1000</v>
      </c>
      <c r="BK37" s="113">
        <f>IFERROR(BJ37/BF37,"-")</f>
        <v>1000</v>
      </c>
      <c r="BL37" s="114">
        <v>1</v>
      </c>
      <c r="BM37" s="114"/>
      <c r="BN37" s="114"/>
      <c r="BO37" s="116">
        <v>1</v>
      </c>
      <c r="BP37" s="117">
        <f>IF(Q37=0,"",IF(BO37=0,"",(BO37/Q37)))</f>
        <v>0.2</v>
      </c>
      <c r="BQ37" s="118"/>
      <c r="BR37" s="119">
        <f>IFERROR(BQ37/BO37,"-")</f>
        <v>0</v>
      </c>
      <c r="BS37" s="120"/>
      <c r="BT37" s="121">
        <f>IFERROR(BS37/BO37,"-")</f>
        <v>0</v>
      </c>
      <c r="BU37" s="122"/>
      <c r="BV37" s="122"/>
      <c r="BW37" s="122"/>
      <c r="BX37" s="123">
        <v>1</v>
      </c>
      <c r="BY37" s="124">
        <f>IF(Q37=0,"",IF(BX37=0,"",(BX37/Q37)))</f>
        <v>0.2</v>
      </c>
      <c r="BZ37" s="125"/>
      <c r="CA37" s="126">
        <f>IFERROR(BZ37/BX37,"-")</f>
        <v>0</v>
      </c>
      <c r="CB37" s="127"/>
      <c r="CC37" s="128">
        <f>IFERROR(CB37/BX37,"-")</f>
        <v>0</v>
      </c>
      <c r="CD37" s="129"/>
      <c r="CE37" s="129"/>
      <c r="CF37" s="129"/>
      <c r="CG37" s="130">
        <v>2</v>
      </c>
      <c r="CH37" s="131">
        <f>IF(Q37=0,"",IF(CG37=0,"",(CG37/Q37)))</f>
        <v>0.4</v>
      </c>
      <c r="CI37" s="132">
        <v>1</v>
      </c>
      <c r="CJ37" s="133">
        <f>IFERROR(CI37/CG37,"-")</f>
        <v>0.5</v>
      </c>
      <c r="CK37" s="134">
        <v>31450</v>
      </c>
      <c r="CL37" s="135">
        <f>IFERROR(CK37/CG37,"-")</f>
        <v>15725</v>
      </c>
      <c r="CM37" s="136"/>
      <c r="CN37" s="136"/>
      <c r="CO37" s="136">
        <v>1</v>
      </c>
      <c r="CP37" s="137">
        <v>2</v>
      </c>
      <c r="CQ37" s="138">
        <v>32450</v>
      </c>
      <c r="CR37" s="138">
        <v>31450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128</v>
      </c>
      <c r="C38" s="184" t="s">
        <v>58</v>
      </c>
      <c r="D38" s="184"/>
      <c r="E38" s="184" t="s">
        <v>86</v>
      </c>
      <c r="F38" s="184" t="s">
        <v>87</v>
      </c>
      <c r="G38" s="184" t="s">
        <v>73</v>
      </c>
      <c r="H38" s="87"/>
      <c r="I38" s="87"/>
      <c r="J38" s="87"/>
      <c r="K38" s="176"/>
      <c r="L38" s="79">
        <v>41</v>
      </c>
      <c r="M38" s="79">
        <v>32</v>
      </c>
      <c r="N38" s="79">
        <v>18</v>
      </c>
      <c r="O38" s="88">
        <v>7</v>
      </c>
      <c r="P38" s="89">
        <v>0</v>
      </c>
      <c r="Q38" s="90">
        <f>O38+P38</f>
        <v>7</v>
      </c>
      <c r="R38" s="80">
        <f>IFERROR(Q38/N38,"-")</f>
        <v>0.38888888888889</v>
      </c>
      <c r="S38" s="79">
        <v>0</v>
      </c>
      <c r="T38" s="79">
        <v>1</v>
      </c>
      <c r="U38" s="80">
        <f>IFERROR(T38/(Q38),"-")</f>
        <v>0.14285714285714</v>
      </c>
      <c r="V38" s="81"/>
      <c r="W38" s="82">
        <v>4</v>
      </c>
      <c r="X38" s="80">
        <f>IF(Q38=0,"-",W38/Q38)</f>
        <v>0.57142857142857</v>
      </c>
      <c r="Y38" s="181">
        <v>316000</v>
      </c>
      <c r="Z38" s="182">
        <f>IFERROR(Y38/Q38,"-")</f>
        <v>45142.857142857</v>
      </c>
      <c r="AA38" s="182">
        <f>IFERROR(Y38/W38,"-")</f>
        <v>79000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1</v>
      </c>
      <c r="BG38" s="110">
        <f>IF(Q38=0,"",IF(BF38=0,"",(BF38/Q38)))</f>
        <v>0.14285714285714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3</v>
      </c>
      <c r="BP38" s="117">
        <f>IF(Q38=0,"",IF(BO38=0,"",(BO38/Q38)))</f>
        <v>0.42857142857143</v>
      </c>
      <c r="BQ38" s="118">
        <v>2</v>
      </c>
      <c r="BR38" s="119">
        <f>IFERROR(BQ38/BO38,"-")</f>
        <v>0.66666666666667</v>
      </c>
      <c r="BS38" s="120">
        <v>73000</v>
      </c>
      <c r="BT38" s="121">
        <f>IFERROR(BS38/BO38,"-")</f>
        <v>24333.333333333</v>
      </c>
      <c r="BU38" s="122"/>
      <c r="BV38" s="122"/>
      <c r="BW38" s="122">
        <v>2</v>
      </c>
      <c r="BX38" s="123">
        <v>2</v>
      </c>
      <c r="BY38" s="124">
        <f>IF(Q38=0,"",IF(BX38=0,"",(BX38/Q38)))</f>
        <v>0.28571428571429</v>
      </c>
      <c r="BZ38" s="125">
        <v>2</v>
      </c>
      <c r="CA38" s="126">
        <f>IFERROR(BZ38/BX38,"-")</f>
        <v>1</v>
      </c>
      <c r="CB38" s="127">
        <v>243000</v>
      </c>
      <c r="CC38" s="128">
        <f>IFERROR(CB38/BX38,"-")</f>
        <v>121500</v>
      </c>
      <c r="CD38" s="129">
        <v>1</v>
      </c>
      <c r="CE38" s="129"/>
      <c r="CF38" s="129">
        <v>1</v>
      </c>
      <c r="CG38" s="130">
        <v>1</v>
      </c>
      <c r="CH38" s="131">
        <f>IF(Q38=0,"",IF(CG38=0,"",(CG38/Q38)))</f>
        <v>0.14285714285714</v>
      </c>
      <c r="CI38" s="132"/>
      <c r="CJ38" s="133">
        <f>IFERROR(CI38/CG38,"-")</f>
        <v>0</v>
      </c>
      <c r="CK38" s="134"/>
      <c r="CL38" s="135">
        <f>IFERROR(CK38/CG38,"-")</f>
        <v>0</v>
      </c>
      <c r="CM38" s="136"/>
      <c r="CN38" s="136"/>
      <c r="CO38" s="136"/>
      <c r="CP38" s="137">
        <v>4</v>
      </c>
      <c r="CQ38" s="138">
        <v>316000</v>
      </c>
      <c r="CR38" s="138">
        <v>238000</v>
      </c>
      <c r="CS38" s="138"/>
      <c r="CT38" s="139" t="str">
        <f>IF(AND(CR38=0,CS38=0),"",IF(AND(CR38&lt;=100000,CS38&lt;=100000),"",IF(CR38/CQ38&gt;0.7,"男高",IF(CS38/CQ38&gt;0.7,"女高",""))))</f>
        <v>男高</v>
      </c>
    </row>
    <row r="39" spans="1:99">
      <c r="A39" s="78">
        <f>AC39</f>
        <v>0.58633333333333</v>
      </c>
      <c r="B39" s="184" t="s">
        <v>129</v>
      </c>
      <c r="C39" s="184" t="s">
        <v>58</v>
      </c>
      <c r="D39" s="184"/>
      <c r="E39" s="184" t="s">
        <v>86</v>
      </c>
      <c r="F39" s="184" t="s">
        <v>87</v>
      </c>
      <c r="G39" s="184" t="s">
        <v>61</v>
      </c>
      <c r="H39" s="87" t="s">
        <v>66</v>
      </c>
      <c r="I39" s="87" t="s">
        <v>82</v>
      </c>
      <c r="J39" s="186" t="s">
        <v>78</v>
      </c>
      <c r="K39" s="176">
        <v>150000</v>
      </c>
      <c r="L39" s="79">
        <v>21</v>
      </c>
      <c r="M39" s="79">
        <v>0</v>
      </c>
      <c r="N39" s="79">
        <v>55</v>
      </c>
      <c r="O39" s="88">
        <v>9</v>
      </c>
      <c r="P39" s="89">
        <v>0</v>
      </c>
      <c r="Q39" s="90">
        <f>O39+P39</f>
        <v>9</v>
      </c>
      <c r="R39" s="80">
        <f>IFERROR(Q39/N39,"-")</f>
        <v>0.16363636363636</v>
      </c>
      <c r="S39" s="79">
        <v>1</v>
      </c>
      <c r="T39" s="79">
        <v>2</v>
      </c>
      <c r="U39" s="80">
        <f>IFERROR(T39/(Q39),"-")</f>
        <v>0.22222222222222</v>
      </c>
      <c r="V39" s="81">
        <f>IFERROR(K39/SUM(Q39:Q40),"-")</f>
        <v>8823.5294117647</v>
      </c>
      <c r="W39" s="82">
        <v>2</v>
      </c>
      <c r="X39" s="80">
        <f>IF(Q39=0,"-",W39/Q39)</f>
        <v>0.22222222222222</v>
      </c>
      <c r="Y39" s="181">
        <v>26000</v>
      </c>
      <c r="Z39" s="182">
        <f>IFERROR(Y39/Q39,"-")</f>
        <v>2888.8888888889</v>
      </c>
      <c r="AA39" s="182">
        <f>IFERROR(Y39/W39,"-")</f>
        <v>13000</v>
      </c>
      <c r="AB39" s="176">
        <f>SUM(Y39:Y40)-SUM(K39:K40)</f>
        <v>-62050</v>
      </c>
      <c r="AC39" s="83">
        <f>SUM(Y39:Y40)/SUM(K39:K40)</f>
        <v>0.58633333333333</v>
      </c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3</v>
      </c>
      <c r="BG39" s="110">
        <f>IF(Q39=0,"",IF(BF39=0,"",(BF39/Q39)))</f>
        <v>0.33333333333333</v>
      </c>
      <c r="BH39" s="109">
        <v>1</v>
      </c>
      <c r="BI39" s="111">
        <f>IFERROR(BH39/BF39,"-")</f>
        <v>0.33333333333333</v>
      </c>
      <c r="BJ39" s="112">
        <v>25000</v>
      </c>
      <c r="BK39" s="113">
        <f>IFERROR(BJ39/BF39,"-")</f>
        <v>8333.3333333333</v>
      </c>
      <c r="BL39" s="114"/>
      <c r="BM39" s="114"/>
      <c r="BN39" s="114">
        <v>1</v>
      </c>
      <c r="BO39" s="116">
        <v>5</v>
      </c>
      <c r="BP39" s="117">
        <f>IF(Q39=0,"",IF(BO39=0,"",(BO39/Q39)))</f>
        <v>0.55555555555556</v>
      </c>
      <c r="BQ39" s="118">
        <v>1</v>
      </c>
      <c r="BR39" s="119">
        <f>IFERROR(BQ39/BO39,"-")</f>
        <v>0.2</v>
      </c>
      <c r="BS39" s="120">
        <v>1000</v>
      </c>
      <c r="BT39" s="121">
        <f>IFERROR(BS39/BO39,"-")</f>
        <v>200</v>
      </c>
      <c r="BU39" s="122">
        <v>1</v>
      </c>
      <c r="BV39" s="122"/>
      <c r="BW39" s="122"/>
      <c r="BX39" s="123">
        <v>1</v>
      </c>
      <c r="BY39" s="124">
        <f>IF(Q39=0,"",IF(BX39=0,"",(BX39/Q39)))</f>
        <v>0.11111111111111</v>
      </c>
      <c r="BZ39" s="125"/>
      <c r="CA39" s="126">
        <f>IFERROR(BZ39/BX39,"-")</f>
        <v>0</v>
      </c>
      <c r="CB39" s="127"/>
      <c r="CC39" s="128">
        <f>IFERROR(CB39/BX39,"-")</f>
        <v>0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2</v>
      </c>
      <c r="CQ39" s="138">
        <v>26000</v>
      </c>
      <c r="CR39" s="138">
        <v>25000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130</v>
      </c>
      <c r="C40" s="184" t="s">
        <v>58</v>
      </c>
      <c r="D40" s="184"/>
      <c r="E40" s="184" t="s">
        <v>86</v>
      </c>
      <c r="F40" s="184" t="s">
        <v>87</v>
      </c>
      <c r="G40" s="184" t="s">
        <v>73</v>
      </c>
      <c r="H40" s="87"/>
      <c r="I40" s="87"/>
      <c r="J40" s="87"/>
      <c r="K40" s="176"/>
      <c r="L40" s="79">
        <v>57</v>
      </c>
      <c r="M40" s="79">
        <v>40</v>
      </c>
      <c r="N40" s="79">
        <v>24</v>
      </c>
      <c r="O40" s="88">
        <v>8</v>
      </c>
      <c r="P40" s="89">
        <v>0</v>
      </c>
      <c r="Q40" s="90">
        <f>O40+P40</f>
        <v>8</v>
      </c>
      <c r="R40" s="80">
        <f>IFERROR(Q40/N40,"-")</f>
        <v>0.33333333333333</v>
      </c>
      <c r="S40" s="79">
        <v>3</v>
      </c>
      <c r="T40" s="79">
        <v>0</v>
      </c>
      <c r="U40" s="80">
        <f>IFERROR(T40/(Q40),"-")</f>
        <v>0</v>
      </c>
      <c r="V40" s="81"/>
      <c r="W40" s="82">
        <v>4</v>
      </c>
      <c r="X40" s="80">
        <f>IF(Q40=0,"-",W40/Q40)</f>
        <v>0.5</v>
      </c>
      <c r="Y40" s="181">
        <v>61950</v>
      </c>
      <c r="Z40" s="182">
        <f>IFERROR(Y40/Q40,"-")</f>
        <v>7743.75</v>
      </c>
      <c r="AA40" s="182">
        <f>IFERROR(Y40/W40,"-")</f>
        <v>15487.5</v>
      </c>
      <c r="AB40" s="176"/>
      <c r="AC40" s="83"/>
      <c r="AD40" s="77"/>
      <c r="AE40" s="91">
        <v>1</v>
      </c>
      <c r="AF40" s="92">
        <f>IF(Q40=0,"",IF(AE40=0,"",(AE40/Q40)))</f>
        <v>0.125</v>
      </c>
      <c r="AG40" s="91"/>
      <c r="AH40" s="93">
        <f>IFERROR(AG40/AE40,"-")</f>
        <v>0</v>
      </c>
      <c r="AI40" s="94"/>
      <c r="AJ40" s="95">
        <f>IFERROR(AI40/AE40,"-")</f>
        <v>0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>
        <v>1</v>
      </c>
      <c r="AX40" s="104">
        <f>IF(Q40=0,"",IF(AW40=0,"",(AW40/Q40)))</f>
        <v>0.125</v>
      </c>
      <c r="AY40" s="103"/>
      <c r="AZ40" s="105">
        <f>IFERROR(AY40/AW40,"-")</f>
        <v>0</v>
      </c>
      <c r="BA40" s="106"/>
      <c r="BB40" s="107">
        <f>IFERROR(BA40/AW40,"-")</f>
        <v>0</v>
      </c>
      <c r="BC40" s="108"/>
      <c r="BD40" s="108"/>
      <c r="BE40" s="108"/>
      <c r="BF40" s="109">
        <v>1</v>
      </c>
      <c r="BG40" s="110">
        <f>IF(Q40=0,"",IF(BF40=0,"",(BF40/Q40)))</f>
        <v>0.125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>
        <v>2</v>
      </c>
      <c r="BP40" s="117">
        <f>IF(Q40=0,"",IF(BO40=0,"",(BO40/Q40)))</f>
        <v>0.25</v>
      </c>
      <c r="BQ40" s="118">
        <v>1</v>
      </c>
      <c r="BR40" s="119">
        <f>IFERROR(BQ40/BO40,"-")</f>
        <v>0.5</v>
      </c>
      <c r="BS40" s="120">
        <v>13500</v>
      </c>
      <c r="BT40" s="121">
        <f>IFERROR(BS40/BO40,"-")</f>
        <v>6750</v>
      </c>
      <c r="BU40" s="122"/>
      <c r="BV40" s="122"/>
      <c r="BW40" s="122">
        <v>1</v>
      </c>
      <c r="BX40" s="123">
        <v>2</v>
      </c>
      <c r="BY40" s="124">
        <f>IF(Q40=0,"",IF(BX40=0,"",(BX40/Q40)))</f>
        <v>0.25</v>
      </c>
      <c r="BZ40" s="125">
        <v>2</v>
      </c>
      <c r="CA40" s="126">
        <f>IFERROR(BZ40/BX40,"-")</f>
        <v>1</v>
      </c>
      <c r="CB40" s="127">
        <v>32450</v>
      </c>
      <c r="CC40" s="128">
        <f>IFERROR(CB40/BX40,"-")</f>
        <v>16225</v>
      </c>
      <c r="CD40" s="129"/>
      <c r="CE40" s="129">
        <v>1</v>
      </c>
      <c r="CF40" s="129">
        <v>1</v>
      </c>
      <c r="CG40" s="130">
        <v>1</v>
      </c>
      <c r="CH40" s="131">
        <f>IF(Q40=0,"",IF(CG40=0,"",(CG40/Q40)))</f>
        <v>0.125</v>
      </c>
      <c r="CI40" s="132">
        <v>1</v>
      </c>
      <c r="CJ40" s="133">
        <f>IFERROR(CI40/CG40,"-")</f>
        <v>1</v>
      </c>
      <c r="CK40" s="134">
        <v>16000</v>
      </c>
      <c r="CL40" s="135">
        <f>IFERROR(CK40/CG40,"-")</f>
        <v>16000</v>
      </c>
      <c r="CM40" s="136"/>
      <c r="CN40" s="136"/>
      <c r="CO40" s="136">
        <v>1</v>
      </c>
      <c r="CP40" s="137">
        <v>4</v>
      </c>
      <c r="CQ40" s="138">
        <v>61950</v>
      </c>
      <c r="CR40" s="138">
        <v>26450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>
        <f>AC41</f>
        <v>0.038461538461538</v>
      </c>
      <c r="B41" s="184" t="s">
        <v>131</v>
      </c>
      <c r="C41" s="184" t="s">
        <v>58</v>
      </c>
      <c r="D41" s="184"/>
      <c r="E41" s="184" t="s">
        <v>86</v>
      </c>
      <c r="F41" s="184" t="s">
        <v>87</v>
      </c>
      <c r="G41" s="184" t="s">
        <v>61</v>
      </c>
      <c r="H41" s="87" t="s">
        <v>77</v>
      </c>
      <c r="I41" s="87" t="s">
        <v>82</v>
      </c>
      <c r="J41" s="186" t="s">
        <v>132</v>
      </c>
      <c r="K41" s="176">
        <v>130000</v>
      </c>
      <c r="L41" s="79">
        <v>5</v>
      </c>
      <c r="M41" s="79">
        <v>0</v>
      </c>
      <c r="N41" s="79">
        <v>28</v>
      </c>
      <c r="O41" s="88">
        <v>3</v>
      </c>
      <c r="P41" s="89">
        <v>0</v>
      </c>
      <c r="Q41" s="90">
        <f>O41+P41</f>
        <v>3</v>
      </c>
      <c r="R41" s="80">
        <f>IFERROR(Q41/N41,"-")</f>
        <v>0.10714285714286</v>
      </c>
      <c r="S41" s="79">
        <v>1</v>
      </c>
      <c r="T41" s="79">
        <v>0</v>
      </c>
      <c r="U41" s="80">
        <f>IFERROR(T41/(Q41),"-")</f>
        <v>0</v>
      </c>
      <c r="V41" s="81">
        <f>IFERROR(K41/SUM(Q41:Q42),"-")</f>
        <v>13000</v>
      </c>
      <c r="W41" s="82">
        <v>0</v>
      </c>
      <c r="X41" s="80">
        <f>IF(Q41=0,"-",W41/Q41)</f>
        <v>0</v>
      </c>
      <c r="Y41" s="181">
        <v>0</v>
      </c>
      <c r="Z41" s="182">
        <f>IFERROR(Y41/Q41,"-")</f>
        <v>0</v>
      </c>
      <c r="AA41" s="182" t="str">
        <f>IFERROR(Y41/W41,"-")</f>
        <v>-</v>
      </c>
      <c r="AB41" s="176">
        <f>SUM(Y41:Y42)-SUM(K41:K42)</f>
        <v>-125000</v>
      </c>
      <c r="AC41" s="83">
        <f>SUM(Y41:Y42)/SUM(K41:K42)</f>
        <v>0.038461538461538</v>
      </c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>
        <v>1</v>
      </c>
      <c r="AX41" s="104">
        <f>IF(Q41=0,"",IF(AW41=0,"",(AW41/Q41)))</f>
        <v>0.33333333333333</v>
      </c>
      <c r="AY41" s="103"/>
      <c r="AZ41" s="105">
        <f>IFERROR(AY41/AW41,"-")</f>
        <v>0</v>
      </c>
      <c r="BA41" s="106"/>
      <c r="BB41" s="107">
        <f>IFERROR(BA41/AW41,"-")</f>
        <v>0</v>
      </c>
      <c r="BC41" s="108"/>
      <c r="BD41" s="108"/>
      <c r="BE41" s="108"/>
      <c r="BF41" s="109">
        <v>1</v>
      </c>
      <c r="BG41" s="110">
        <f>IF(Q41=0,"",IF(BF41=0,"",(BF41/Q41)))</f>
        <v>0.33333333333333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/>
      <c r="BP41" s="117">
        <f>IF(Q41=0,"",IF(BO41=0,"",(BO41/Q41)))</f>
        <v>0</v>
      </c>
      <c r="BQ41" s="118"/>
      <c r="BR41" s="119" t="str">
        <f>IFERROR(BQ41/BO41,"-")</f>
        <v>-</v>
      </c>
      <c r="BS41" s="120"/>
      <c r="BT41" s="121" t="str">
        <f>IFERROR(BS41/BO41,"-")</f>
        <v>-</v>
      </c>
      <c r="BU41" s="122"/>
      <c r="BV41" s="122"/>
      <c r="BW41" s="122"/>
      <c r="BX41" s="123"/>
      <c r="BY41" s="124">
        <f>IF(Q41=0,"",IF(BX41=0,"",(BX41/Q41)))</f>
        <v>0</v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>
        <v>1</v>
      </c>
      <c r="CH41" s="131">
        <f>IF(Q41=0,"",IF(CG41=0,"",(CG41/Q41)))</f>
        <v>0.33333333333333</v>
      </c>
      <c r="CI41" s="132"/>
      <c r="CJ41" s="133">
        <f>IFERROR(CI41/CG41,"-")</f>
        <v>0</v>
      </c>
      <c r="CK41" s="134"/>
      <c r="CL41" s="135">
        <f>IFERROR(CK41/CG41,"-")</f>
        <v>0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133</v>
      </c>
      <c r="C42" s="184" t="s">
        <v>58</v>
      </c>
      <c r="D42" s="184"/>
      <c r="E42" s="184" t="s">
        <v>86</v>
      </c>
      <c r="F42" s="184" t="s">
        <v>87</v>
      </c>
      <c r="G42" s="184" t="s">
        <v>73</v>
      </c>
      <c r="H42" s="87"/>
      <c r="I42" s="87"/>
      <c r="J42" s="87"/>
      <c r="K42" s="176"/>
      <c r="L42" s="79">
        <v>22</v>
      </c>
      <c r="M42" s="79">
        <v>17</v>
      </c>
      <c r="N42" s="79">
        <v>8</v>
      </c>
      <c r="O42" s="88">
        <v>7</v>
      </c>
      <c r="P42" s="89">
        <v>0</v>
      </c>
      <c r="Q42" s="90">
        <f>O42+P42</f>
        <v>7</v>
      </c>
      <c r="R42" s="80">
        <f>IFERROR(Q42/N42,"-")</f>
        <v>0.875</v>
      </c>
      <c r="S42" s="79">
        <v>1</v>
      </c>
      <c r="T42" s="79">
        <v>2</v>
      </c>
      <c r="U42" s="80">
        <f>IFERROR(T42/(Q42),"-")</f>
        <v>0.28571428571429</v>
      </c>
      <c r="V42" s="81"/>
      <c r="W42" s="82">
        <v>1</v>
      </c>
      <c r="X42" s="80">
        <f>IF(Q42=0,"-",W42/Q42)</f>
        <v>0.14285714285714</v>
      </c>
      <c r="Y42" s="181">
        <v>5000</v>
      </c>
      <c r="Z42" s="182">
        <f>IFERROR(Y42/Q42,"-")</f>
        <v>714.28571428571</v>
      </c>
      <c r="AA42" s="182">
        <f>IFERROR(Y42/W42,"-")</f>
        <v>5000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2</v>
      </c>
      <c r="BG42" s="110">
        <f>IF(Q42=0,"",IF(BF42=0,"",(BF42/Q42)))</f>
        <v>0.28571428571429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>
        <v>4</v>
      </c>
      <c r="BP42" s="117">
        <f>IF(Q42=0,"",IF(BO42=0,"",(BO42/Q42)))</f>
        <v>0.57142857142857</v>
      </c>
      <c r="BQ42" s="118">
        <v>1</v>
      </c>
      <c r="BR42" s="119">
        <f>IFERROR(BQ42/BO42,"-")</f>
        <v>0.25</v>
      </c>
      <c r="BS42" s="120">
        <v>5000</v>
      </c>
      <c r="BT42" s="121">
        <f>IFERROR(BS42/BO42,"-")</f>
        <v>1250</v>
      </c>
      <c r="BU42" s="122">
        <v>1</v>
      </c>
      <c r="BV42" s="122"/>
      <c r="BW42" s="122"/>
      <c r="BX42" s="123">
        <v>1</v>
      </c>
      <c r="BY42" s="124">
        <f>IF(Q42=0,"",IF(BX42=0,"",(BX42/Q42)))</f>
        <v>0.14285714285714</v>
      </c>
      <c r="BZ42" s="125"/>
      <c r="CA42" s="126">
        <f>IFERROR(BZ42/BX42,"-")</f>
        <v>0</v>
      </c>
      <c r="CB42" s="127"/>
      <c r="CC42" s="128">
        <f>IFERROR(CB42/BX42,"-")</f>
        <v>0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1</v>
      </c>
      <c r="CQ42" s="138">
        <v>5000</v>
      </c>
      <c r="CR42" s="138">
        <v>5000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>
        <f>AC43</f>
        <v>1.2769230769231</v>
      </c>
      <c r="B43" s="184" t="s">
        <v>134</v>
      </c>
      <c r="C43" s="184" t="s">
        <v>58</v>
      </c>
      <c r="D43" s="184"/>
      <c r="E43" s="184" t="s">
        <v>86</v>
      </c>
      <c r="F43" s="184" t="s">
        <v>87</v>
      </c>
      <c r="G43" s="184" t="s">
        <v>61</v>
      </c>
      <c r="H43" s="87" t="s">
        <v>135</v>
      </c>
      <c r="I43" s="87" t="s">
        <v>82</v>
      </c>
      <c r="J43" s="185" t="s">
        <v>136</v>
      </c>
      <c r="K43" s="176">
        <v>130000</v>
      </c>
      <c r="L43" s="79">
        <v>20</v>
      </c>
      <c r="M43" s="79">
        <v>0</v>
      </c>
      <c r="N43" s="79">
        <v>72</v>
      </c>
      <c r="O43" s="88">
        <v>6</v>
      </c>
      <c r="P43" s="89">
        <v>0</v>
      </c>
      <c r="Q43" s="90">
        <f>O43+P43</f>
        <v>6</v>
      </c>
      <c r="R43" s="80">
        <f>IFERROR(Q43/N43,"-")</f>
        <v>0.083333333333333</v>
      </c>
      <c r="S43" s="79">
        <v>0</v>
      </c>
      <c r="T43" s="79">
        <v>2</v>
      </c>
      <c r="U43" s="80">
        <f>IFERROR(T43/(Q43),"-")</f>
        <v>0.33333333333333</v>
      </c>
      <c r="V43" s="81">
        <f>IFERROR(K43/SUM(Q43:Q44),"-")</f>
        <v>11818.181818182</v>
      </c>
      <c r="W43" s="82">
        <v>0</v>
      </c>
      <c r="X43" s="80">
        <f>IF(Q43=0,"-",W43/Q43)</f>
        <v>0</v>
      </c>
      <c r="Y43" s="181">
        <v>0</v>
      </c>
      <c r="Z43" s="182">
        <f>IFERROR(Y43/Q43,"-")</f>
        <v>0</v>
      </c>
      <c r="AA43" s="182" t="str">
        <f>IFERROR(Y43/W43,"-")</f>
        <v>-</v>
      </c>
      <c r="AB43" s="176">
        <f>SUM(Y43:Y44)-SUM(K43:K44)</f>
        <v>36000</v>
      </c>
      <c r="AC43" s="83">
        <f>SUM(Y43:Y44)/SUM(K43:K44)</f>
        <v>1.2769230769231</v>
      </c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/>
      <c r="BG43" s="110">
        <f>IF(Q43=0,"",IF(BF43=0,"",(BF43/Q43)))</f>
        <v>0</v>
      </c>
      <c r="BH43" s="109"/>
      <c r="BI43" s="111" t="str">
        <f>IFERROR(BH43/BF43,"-")</f>
        <v>-</v>
      </c>
      <c r="BJ43" s="112"/>
      <c r="BK43" s="113" t="str">
        <f>IFERROR(BJ43/BF43,"-")</f>
        <v>-</v>
      </c>
      <c r="BL43" s="114"/>
      <c r="BM43" s="114"/>
      <c r="BN43" s="114"/>
      <c r="BO43" s="116">
        <v>5</v>
      </c>
      <c r="BP43" s="117">
        <f>IF(Q43=0,"",IF(BO43=0,"",(BO43/Q43)))</f>
        <v>0.83333333333333</v>
      </c>
      <c r="BQ43" s="118"/>
      <c r="BR43" s="119">
        <f>IFERROR(BQ43/BO43,"-")</f>
        <v>0</v>
      </c>
      <c r="BS43" s="120"/>
      <c r="BT43" s="121">
        <f>IFERROR(BS43/BO43,"-")</f>
        <v>0</v>
      </c>
      <c r="BU43" s="122"/>
      <c r="BV43" s="122"/>
      <c r="BW43" s="122"/>
      <c r="BX43" s="123">
        <v>1</v>
      </c>
      <c r="BY43" s="124">
        <f>IF(Q43=0,"",IF(BX43=0,"",(BX43/Q43)))</f>
        <v>0.16666666666667</v>
      </c>
      <c r="BZ43" s="125"/>
      <c r="CA43" s="126">
        <f>IFERROR(BZ43/BX43,"-")</f>
        <v>0</v>
      </c>
      <c r="CB43" s="127"/>
      <c r="CC43" s="128">
        <f>IFERROR(CB43/BX43,"-")</f>
        <v>0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0</v>
      </c>
      <c r="CQ43" s="138">
        <v>0</v>
      </c>
      <c r="CR43" s="138"/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/>
      <c r="B44" s="184" t="s">
        <v>137</v>
      </c>
      <c r="C44" s="184" t="s">
        <v>58</v>
      </c>
      <c r="D44" s="184"/>
      <c r="E44" s="184" t="s">
        <v>86</v>
      </c>
      <c r="F44" s="184" t="s">
        <v>87</v>
      </c>
      <c r="G44" s="184" t="s">
        <v>73</v>
      </c>
      <c r="H44" s="87"/>
      <c r="I44" s="87"/>
      <c r="J44" s="87"/>
      <c r="K44" s="176"/>
      <c r="L44" s="79">
        <v>21</v>
      </c>
      <c r="M44" s="79">
        <v>17</v>
      </c>
      <c r="N44" s="79">
        <v>9</v>
      </c>
      <c r="O44" s="88">
        <v>5</v>
      </c>
      <c r="P44" s="89">
        <v>0</v>
      </c>
      <c r="Q44" s="90">
        <f>O44+P44</f>
        <v>5</v>
      </c>
      <c r="R44" s="80">
        <f>IFERROR(Q44/N44,"-")</f>
        <v>0.55555555555556</v>
      </c>
      <c r="S44" s="79">
        <v>0</v>
      </c>
      <c r="T44" s="79">
        <v>0</v>
      </c>
      <c r="U44" s="80">
        <f>IFERROR(T44/(Q44),"-")</f>
        <v>0</v>
      </c>
      <c r="V44" s="81"/>
      <c r="W44" s="82">
        <v>1</v>
      </c>
      <c r="X44" s="80">
        <f>IF(Q44=0,"-",W44/Q44)</f>
        <v>0.2</v>
      </c>
      <c r="Y44" s="181">
        <v>166000</v>
      </c>
      <c r="Z44" s="182">
        <f>IFERROR(Y44/Q44,"-")</f>
        <v>33200</v>
      </c>
      <c r="AA44" s="182">
        <f>IFERROR(Y44/W44,"-")</f>
        <v>166000</v>
      </c>
      <c r="AB44" s="176"/>
      <c r="AC44" s="83"/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/>
      <c r="BG44" s="110">
        <f>IF(Q44=0,"",IF(BF44=0,"",(BF44/Q44)))</f>
        <v>0</v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>
        <v>2</v>
      </c>
      <c r="BP44" s="117">
        <f>IF(Q44=0,"",IF(BO44=0,"",(BO44/Q44)))</f>
        <v>0.4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>
        <v>3</v>
      </c>
      <c r="BY44" s="124">
        <f>IF(Q44=0,"",IF(BX44=0,"",(BX44/Q44)))</f>
        <v>0.6</v>
      </c>
      <c r="BZ44" s="125">
        <v>1</v>
      </c>
      <c r="CA44" s="126">
        <f>IFERROR(BZ44/BX44,"-")</f>
        <v>0.33333333333333</v>
      </c>
      <c r="CB44" s="127">
        <v>166000</v>
      </c>
      <c r="CC44" s="128">
        <f>IFERROR(CB44/BX44,"-")</f>
        <v>55333.333333333</v>
      </c>
      <c r="CD44" s="129"/>
      <c r="CE44" s="129"/>
      <c r="CF44" s="129">
        <v>1</v>
      </c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1</v>
      </c>
      <c r="CQ44" s="138">
        <v>166000</v>
      </c>
      <c r="CR44" s="138">
        <v>166000</v>
      </c>
      <c r="CS44" s="138"/>
      <c r="CT44" s="139" t="str">
        <f>IF(AND(CR44=0,CS44=0),"",IF(AND(CR44&lt;=100000,CS44&lt;=100000),"",IF(CR44/CQ44&gt;0.7,"男高",IF(CS44/CQ44&gt;0.7,"女高",""))))</f>
        <v>男高</v>
      </c>
    </row>
    <row r="45" spans="1:99">
      <c r="A45" s="78">
        <f>AC45</f>
        <v>5.3791666666667</v>
      </c>
      <c r="B45" s="184" t="s">
        <v>138</v>
      </c>
      <c r="C45" s="184" t="s">
        <v>58</v>
      </c>
      <c r="D45" s="184"/>
      <c r="E45" s="184" t="s">
        <v>86</v>
      </c>
      <c r="F45" s="184" t="s">
        <v>87</v>
      </c>
      <c r="G45" s="184" t="s">
        <v>61</v>
      </c>
      <c r="H45" s="87" t="s">
        <v>122</v>
      </c>
      <c r="I45" s="87" t="s">
        <v>63</v>
      </c>
      <c r="J45" s="186" t="s">
        <v>78</v>
      </c>
      <c r="K45" s="176">
        <v>120000</v>
      </c>
      <c r="L45" s="79">
        <v>23</v>
      </c>
      <c r="M45" s="79">
        <v>0</v>
      </c>
      <c r="N45" s="79">
        <v>95</v>
      </c>
      <c r="O45" s="88">
        <v>7</v>
      </c>
      <c r="P45" s="89">
        <v>0</v>
      </c>
      <c r="Q45" s="90">
        <f>O45+P45</f>
        <v>7</v>
      </c>
      <c r="R45" s="80">
        <f>IFERROR(Q45/N45,"-")</f>
        <v>0.073684210526316</v>
      </c>
      <c r="S45" s="79">
        <v>0</v>
      </c>
      <c r="T45" s="79">
        <v>0</v>
      </c>
      <c r="U45" s="80">
        <f>IFERROR(T45/(Q45),"-")</f>
        <v>0</v>
      </c>
      <c r="V45" s="81">
        <f>IFERROR(K45/SUM(Q45:Q46),"-")</f>
        <v>7500</v>
      </c>
      <c r="W45" s="82">
        <v>4</v>
      </c>
      <c r="X45" s="80">
        <f>IF(Q45=0,"-",W45/Q45)</f>
        <v>0.57142857142857</v>
      </c>
      <c r="Y45" s="181">
        <v>134000</v>
      </c>
      <c r="Z45" s="182">
        <f>IFERROR(Y45/Q45,"-")</f>
        <v>19142.857142857</v>
      </c>
      <c r="AA45" s="182">
        <f>IFERROR(Y45/W45,"-")</f>
        <v>33500</v>
      </c>
      <c r="AB45" s="176">
        <f>SUM(Y45:Y46)-SUM(K45:K46)</f>
        <v>525500</v>
      </c>
      <c r="AC45" s="83">
        <f>SUM(Y45:Y46)/SUM(K45:K46)</f>
        <v>5.3791666666667</v>
      </c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>
        <v>1</v>
      </c>
      <c r="AX45" s="104">
        <f>IF(Q45=0,"",IF(AW45=0,"",(AW45/Q45)))</f>
        <v>0.14285714285714</v>
      </c>
      <c r="AY45" s="103"/>
      <c r="AZ45" s="105">
        <f>IFERROR(AY45/AW45,"-")</f>
        <v>0</v>
      </c>
      <c r="BA45" s="106"/>
      <c r="BB45" s="107">
        <f>IFERROR(BA45/AW45,"-")</f>
        <v>0</v>
      </c>
      <c r="BC45" s="108"/>
      <c r="BD45" s="108"/>
      <c r="BE45" s="108"/>
      <c r="BF45" s="109">
        <v>5</v>
      </c>
      <c r="BG45" s="110">
        <f>IF(Q45=0,"",IF(BF45=0,"",(BF45/Q45)))</f>
        <v>0.71428571428571</v>
      </c>
      <c r="BH45" s="109">
        <v>3</v>
      </c>
      <c r="BI45" s="111">
        <f>IFERROR(BH45/BF45,"-")</f>
        <v>0.6</v>
      </c>
      <c r="BJ45" s="112">
        <v>133000</v>
      </c>
      <c r="BK45" s="113">
        <f>IFERROR(BJ45/BF45,"-")</f>
        <v>26600</v>
      </c>
      <c r="BL45" s="114"/>
      <c r="BM45" s="114">
        <v>1</v>
      </c>
      <c r="BN45" s="114">
        <v>2</v>
      </c>
      <c r="BO45" s="116"/>
      <c r="BP45" s="117">
        <f>IF(Q45=0,"",IF(BO45=0,"",(BO45/Q45)))</f>
        <v>0</v>
      </c>
      <c r="BQ45" s="118"/>
      <c r="BR45" s="119" t="str">
        <f>IFERROR(BQ45/BO45,"-")</f>
        <v>-</v>
      </c>
      <c r="BS45" s="120"/>
      <c r="BT45" s="121" t="str">
        <f>IFERROR(BS45/BO45,"-")</f>
        <v>-</v>
      </c>
      <c r="BU45" s="122"/>
      <c r="BV45" s="122"/>
      <c r="BW45" s="122"/>
      <c r="BX45" s="123">
        <v>1</v>
      </c>
      <c r="BY45" s="124">
        <f>IF(Q45=0,"",IF(BX45=0,"",(BX45/Q45)))</f>
        <v>0.14285714285714</v>
      </c>
      <c r="BZ45" s="125">
        <v>1</v>
      </c>
      <c r="CA45" s="126">
        <f>IFERROR(BZ45/BX45,"-")</f>
        <v>1</v>
      </c>
      <c r="CB45" s="127">
        <v>1000</v>
      </c>
      <c r="CC45" s="128">
        <f>IFERROR(CB45/BX45,"-")</f>
        <v>1000</v>
      </c>
      <c r="CD45" s="129">
        <v>1</v>
      </c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4</v>
      </c>
      <c r="CQ45" s="138">
        <v>134000</v>
      </c>
      <c r="CR45" s="138">
        <v>114000</v>
      </c>
      <c r="CS45" s="138"/>
      <c r="CT45" s="139" t="str">
        <f>IF(AND(CR45=0,CS45=0),"",IF(AND(CR45&lt;=100000,CS45&lt;=100000),"",IF(CR45/CQ45&gt;0.7,"男高",IF(CS45/CQ45&gt;0.7,"女高",""))))</f>
        <v>男高</v>
      </c>
    </row>
    <row r="46" spans="1:99">
      <c r="A46" s="78"/>
      <c r="B46" s="184" t="s">
        <v>139</v>
      </c>
      <c r="C46" s="184" t="s">
        <v>58</v>
      </c>
      <c r="D46" s="184"/>
      <c r="E46" s="184" t="s">
        <v>86</v>
      </c>
      <c r="F46" s="184" t="s">
        <v>87</v>
      </c>
      <c r="G46" s="184" t="s">
        <v>73</v>
      </c>
      <c r="H46" s="87"/>
      <c r="I46" s="87"/>
      <c r="J46" s="87"/>
      <c r="K46" s="176"/>
      <c r="L46" s="79">
        <v>48</v>
      </c>
      <c r="M46" s="79">
        <v>34</v>
      </c>
      <c r="N46" s="79">
        <v>21</v>
      </c>
      <c r="O46" s="88">
        <v>9</v>
      </c>
      <c r="P46" s="89">
        <v>0</v>
      </c>
      <c r="Q46" s="90">
        <f>O46+P46</f>
        <v>9</v>
      </c>
      <c r="R46" s="80">
        <f>IFERROR(Q46/N46,"-")</f>
        <v>0.42857142857143</v>
      </c>
      <c r="S46" s="79">
        <v>4</v>
      </c>
      <c r="T46" s="79">
        <v>0</v>
      </c>
      <c r="U46" s="80">
        <f>IFERROR(T46/(Q46),"-")</f>
        <v>0</v>
      </c>
      <c r="V46" s="81"/>
      <c r="W46" s="82">
        <v>4</v>
      </c>
      <c r="X46" s="80">
        <f>IF(Q46=0,"-",W46/Q46)</f>
        <v>0.44444444444444</v>
      </c>
      <c r="Y46" s="181">
        <v>511500</v>
      </c>
      <c r="Z46" s="182">
        <f>IFERROR(Y46/Q46,"-")</f>
        <v>56833.333333333</v>
      </c>
      <c r="AA46" s="182">
        <f>IFERROR(Y46/W46,"-")</f>
        <v>127875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>
        <v>1</v>
      </c>
      <c r="BG46" s="110">
        <f>IF(Q46=0,"",IF(BF46=0,"",(BF46/Q46)))</f>
        <v>0.11111111111111</v>
      </c>
      <c r="BH46" s="109"/>
      <c r="BI46" s="111">
        <f>IFERROR(BH46/BF46,"-")</f>
        <v>0</v>
      </c>
      <c r="BJ46" s="112"/>
      <c r="BK46" s="113">
        <f>IFERROR(BJ46/BF46,"-")</f>
        <v>0</v>
      </c>
      <c r="BL46" s="114"/>
      <c r="BM46" s="114"/>
      <c r="BN46" s="114"/>
      <c r="BO46" s="116">
        <v>3</v>
      </c>
      <c r="BP46" s="117">
        <f>IF(Q46=0,"",IF(BO46=0,"",(BO46/Q46)))</f>
        <v>0.33333333333333</v>
      </c>
      <c r="BQ46" s="118">
        <v>1</v>
      </c>
      <c r="BR46" s="119">
        <f>IFERROR(BQ46/BO46,"-")</f>
        <v>0.33333333333333</v>
      </c>
      <c r="BS46" s="120">
        <v>111500</v>
      </c>
      <c r="BT46" s="121">
        <f>IFERROR(BS46/BO46,"-")</f>
        <v>37166.666666667</v>
      </c>
      <c r="BU46" s="122"/>
      <c r="BV46" s="122"/>
      <c r="BW46" s="122">
        <v>1</v>
      </c>
      <c r="BX46" s="123">
        <v>3</v>
      </c>
      <c r="BY46" s="124">
        <f>IF(Q46=0,"",IF(BX46=0,"",(BX46/Q46)))</f>
        <v>0.33333333333333</v>
      </c>
      <c r="BZ46" s="125">
        <v>2</v>
      </c>
      <c r="CA46" s="126">
        <f>IFERROR(BZ46/BX46,"-")</f>
        <v>0.66666666666667</v>
      </c>
      <c r="CB46" s="127">
        <v>390000</v>
      </c>
      <c r="CC46" s="128">
        <f>IFERROR(CB46/BX46,"-")</f>
        <v>130000</v>
      </c>
      <c r="CD46" s="129"/>
      <c r="CE46" s="129"/>
      <c r="CF46" s="129">
        <v>2</v>
      </c>
      <c r="CG46" s="130">
        <v>2</v>
      </c>
      <c r="CH46" s="131">
        <f>IF(Q46=0,"",IF(CG46=0,"",(CG46/Q46)))</f>
        <v>0.22222222222222</v>
      </c>
      <c r="CI46" s="132">
        <v>1</v>
      </c>
      <c r="CJ46" s="133">
        <f>IFERROR(CI46/CG46,"-")</f>
        <v>0.5</v>
      </c>
      <c r="CK46" s="134">
        <v>10000</v>
      </c>
      <c r="CL46" s="135">
        <f>IFERROR(CK46/CG46,"-")</f>
        <v>5000</v>
      </c>
      <c r="CM46" s="136"/>
      <c r="CN46" s="136">
        <v>1</v>
      </c>
      <c r="CO46" s="136"/>
      <c r="CP46" s="137">
        <v>4</v>
      </c>
      <c r="CQ46" s="138">
        <v>511500</v>
      </c>
      <c r="CR46" s="138">
        <v>215000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>
        <f>AC47</f>
        <v>0.625</v>
      </c>
      <c r="B47" s="184" t="s">
        <v>140</v>
      </c>
      <c r="C47" s="184" t="s">
        <v>58</v>
      </c>
      <c r="D47" s="184"/>
      <c r="E47" s="184" t="s">
        <v>59</v>
      </c>
      <c r="F47" s="184" t="s">
        <v>97</v>
      </c>
      <c r="G47" s="184" t="s">
        <v>61</v>
      </c>
      <c r="H47" s="87" t="s">
        <v>122</v>
      </c>
      <c r="I47" s="87" t="s">
        <v>63</v>
      </c>
      <c r="J47" s="185" t="s">
        <v>141</v>
      </c>
      <c r="K47" s="176">
        <v>120000</v>
      </c>
      <c r="L47" s="79">
        <v>17</v>
      </c>
      <c r="M47" s="79">
        <v>0</v>
      </c>
      <c r="N47" s="79">
        <v>56</v>
      </c>
      <c r="O47" s="88">
        <v>6</v>
      </c>
      <c r="P47" s="89">
        <v>0</v>
      </c>
      <c r="Q47" s="90">
        <f>O47+P47</f>
        <v>6</v>
      </c>
      <c r="R47" s="80">
        <f>IFERROR(Q47/N47,"-")</f>
        <v>0.10714285714286</v>
      </c>
      <c r="S47" s="79">
        <v>0</v>
      </c>
      <c r="T47" s="79">
        <v>2</v>
      </c>
      <c r="U47" s="80">
        <f>IFERROR(T47/(Q47),"-")</f>
        <v>0.33333333333333</v>
      </c>
      <c r="V47" s="81">
        <f>IFERROR(K47/SUM(Q47:Q48),"-")</f>
        <v>6666.6666666667</v>
      </c>
      <c r="W47" s="82">
        <v>2</v>
      </c>
      <c r="X47" s="80">
        <f>IF(Q47=0,"-",W47/Q47)</f>
        <v>0.33333333333333</v>
      </c>
      <c r="Y47" s="181">
        <v>6000</v>
      </c>
      <c r="Z47" s="182">
        <f>IFERROR(Y47/Q47,"-")</f>
        <v>1000</v>
      </c>
      <c r="AA47" s="182">
        <f>IFERROR(Y47/W47,"-")</f>
        <v>3000</v>
      </c>
      <c r="AB47" s="176">
        <f>SUM(Y47:Y48)-SUM(K47:K48)</f>
        <v>-45000</v>
      </c>
      <c r="AC47" s="83">
        <f>SUM(Y47:Y48)/SUM(K47:K48)</f>
        <v>0.625</v>
      </c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>
        <v>2</v>
      </c>
      <c r="BG47" s="110">
        <f>IF(Q47=0,"",IF(BF47=0,"",(BF47/Q47)))</f>
        <v>0.33333333333333</v>
      </c>
      <c r="BH47" s="109"/>
      <c r="BI47" s="111">
        <f>IFERROR(BH47/BF47,"-")</f>
        <v>0</v>
      </c>
      <c r="BJ47" s="112"/>
      <c r="BK47" s="113">
        <f>IFERROR(BJ47/BF47,"-")</f>
        <v>0</v>
      </c>
      <c r="BL47" s="114"/>
      <c r="BM47" s="114"/>
      <c r="BN47" s="114"/>
      <c r="BO47" s="116">
        <v>3</v>
      </c>
      <c r="BP47" s="117">
        <f>IF(Q47=0,"",IF(BO47=0,"",(BO47/Q47)))</f>
        <v>0.5</v>
      </c>
      <c r="BQ47" s="118">
        <v>2</v>
      </c>
      <c r="BR47" s="119">
        <f>IFERROR(BQ47/BO47,"-")</f>
        <v>0.66666666666667</v>
      </c>
      <c r="BS47" s="120">
        <v>6000</v>
      </c>
      <c r="BT47" s="121">
        <f>IFERROR(BS47/BO47,"-")</f>
        <v>2000</v>
      </c>
      <c r="BU47" s="122">
        <v>2</v>
      </c>
      <c r="BV47" s="122"/>
      <c r="BW47" s="122"/>
      <c r="BX47" s="123">
        <v>1</v>
      </c>
      <c r="BY47" s="124">
        <f>IF(Q47=0,"",IF(BX47=0,"",(BX47/Q47)))</f>
        <v>0.16666666666667</v>
      </c>
      <c r="BZ47" s="125"/>
      <c r="CA47" s="126">
        <f>IFERROR(BZ47/BX47,"-")</f>
        <v>0</v>
      </c>
      <c r="CB47" s="127"/>
      <c r="CC47" s="128">
        <f>IFERROR(CB47/BX47,"-")</f>
        <v>0</v>
      </c>
      <c r="CD47" s="129"/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2</v>
      </c>
      <c r="CQ47" s="138">
        <v>6000</v>
      </c>
      <c r="CR47" s="138">
        <v>5000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/>
      <c r="B48" s="184" t="s">
        <v>142</v>
      </c>
      <c r="C48" s="184" t="s">
        <v>58</v>
      </c>
      <c r="D48" s="184"/>
      <c r="E48" s="184" t="s">
        <v>59</v>
      </c>
      <c r="F48" s="184" t="s">
        <v>97</v>
      </c>
      <c r="G48" s="184" t="s">
        <v>73</v>
      </c>
      <c r="H48" s="87"/>
      <c r="I48" s="87"/>
      <c r="J48" s="87"/>
      <c r="K48" s="176"/>
      <c r="L48" s="79">
        <v>36</v>
      </c>
      <c r="M48" s="79">
        <v>31</v>
      </c>
      <c r="N48" s="79">
        <v>13</v>
      </c>
      <c r="O48" s="88">
        <v>12</v>
      </c>
      <c r="P48" s="89">
        <v>0</v>
      </c>
      <c r="Q48" s="90">
        <f>O48+P48</f>
        <v>12</v>
      </c>
      <c r="R48" s="80">
        <f>IFERROR(Q48/N48,"-")</f>
        <v>0.92307692307692</v>
      </c>
      <c r="S48" s="79">
        <v>1</v>
      </c>
      <c r="T48" s="79">
        <v>2</v>
      </c>
      <c r="U48" s="80">
        <f>IFERROR(T48/(Q48),"-")</f>
        <v>0.16666666666667</v>
      </c>
      <c r="V48" s="81"/>
      <c r="W48" s="82">
        <v>3</v>
      </c>
      <c r="X48" s="80">
        <f>IF(Q48=0,"-",W48/Q48)</f>
        <v>0.25</v>
      </c>
      <c r="Y48" s="181">
        <v>69000</v>
      </c>
      <c r="Z48" s="182">
        <f>IFERROR(Y48/Q48,"-")</f>
        <v>5750</v>
      </c>
      <c r="AA48" s="182">
        <f>IFERROR(Y48/W48,"-")</f>
        <v>23000</v>
      </c>
      <c r="AB48" s="176"/>
      <c r="AC48" s="83"/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>
        <v>2</v>
      </c>
      <c r="BG48" s="110">
        <f>IF(Q48=0,"",IF(BF48=0,"",(BF48/Q48)))</f>
        <v>0.16666666666667</v>
      </c>
      <c r="BH48" s="109">
        <v>2</v>
      </c>
      <c r="BI48" s="111">
        <f>IFERROR(BH48/BF48,"-")</f>
        <v>1</v>
      </c>
      <c r="BJ48" s="112">
        <v>6000</v>
      </c>
      <c r="BK48" s="113">
        <f>IFERROR(BJ48/BF48,"-")</f>
        <v>3000</v>
      </c>
      <c r="BL48" s="114">
        <v>2</v>
      </c>
      <c r="BM48" s="114"/>
      <c r="BN48" s="114"/>
      <c r="BO48" s="116">
        <v>6</v>
      </c>
      <c r="BP48" s="117">
        <f>IF(Q48=0,"",IF(BO48=0,"",(BO48/Q48)))</f>
        <v>0.5</v>
      </c>
      <c r="BQ48" s="118">
        <v>3</v>
      </c>
      <c r="BR48" s="119">
        <f>IFERROR(BQ48/BO48,"-")</f>
        <v>0.5</v>
      </c>
      <c r="BS48" s="120">
        <v>17000</v>
      </c>
      <c r="BT48" s="121">
        <f>IFERROR(BS48/BO48,"-")</f>
        <v>2833.3333333333</v>
      </c>
      <c r="BU48" s="122">
        <v>2</v>
      </c>
      <c r="BV48" s="122"/>
      <c r="BW48" s="122">
        <v>1</v>
      </c>
      <c r="BX48" s="123">
        <v>3</v>
      </c>
      <c r="BY48" s="124">
        <f>IF(Q48=0,"",IF(BX48=0,"",(BX48/Q48)))</f>
        <v>0.25</v>
      </c>
      <c r="BZ48" s="125">
        <v>1</v>
      </c>
      <c r="CA48" s="126">
        <f>IFERROR(BZ48/BX48,"-")</f>
        <v>0.33333333333333</v>
      </c>
      <c r="CB48" s="127">
        <v>60000</v>
      </c>
      <c r="CC48" s="128">
        <f>IFERROR(CB48/BX48,"-")</f>
        <v>20000</v>
      </c>
      <c r="CD48" s="129"/>
      <c r="CE48" s="129"/>
      <c r="CF48" s="129">
        <v>1</v>
      </c>
      <c r="CG48" s="130">
        <v>1</v>
      </c>
      <c r="CH48" s="131">
        <f>IF(Q48=0,"",IF(CG48=0,"",(CG48/Q48)))</f>
        <v>0.083333333333333</v>
      </c>
      <c r="CI48" s="132"/>
      <c r="CJ48" s="133">
        <f>IFERROR(CI48/CG48,"-")</f>
        <v>0</v>
      </c>
      <c r="CK48" s="134"/>
      <c r="CL48" s="135">
        <f>IFERROR(CK48/CG48,"-")</f>
        <v>0</v>
      </c>
      <c r="CM48" s="136"/>
      <c r="CN48" s="136"/>
      <c r="CO48" s="136"/>
      <c r="CP48" s="137">
        <v>3</v>
      </c>
      <c r="CQ48" s="138">
        <v>69000</v>
      </c>
      <c r="CR48" s="138">
        <v>60000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>
        <f>AC49</f>
        <v>0.425</v>
      </c>
      <c r="B49" s="184" t="s">
        <v>143</v>
      </c>
      <c r="C49" s="184" t="s">
        <v>58</v>
      </c>
      <c r="D49" s="184"/>
      <c r="E49" s="184" t="s">
        <v>86</v>
      </c>
      <c r="F49" s="184" t="s">
        <v>87</v>
      </c>
      <c r="G49" s="184" t="s">
        <v>61</v>
      </c>
      <c r="H49" s="87" t="s">
        <v>144</v>
      </c>
      <c r="I49" s="87" t="s">
        <v>82</v>
      </c>
      <c r="J49" s="186" t="s">
        <v>145</v>
      </c>
      <c r="K49" s="176">
        <v>80000</v>
      </c>
      <c r="L49" s="79">
        <v>16</v>
      </c>
      <c r="M49" s="79">
        <v>0</v>
      </c>
      <c r="N49" s="79">
        <v>46</v>
      </c>
      <c r="O49" s="88">
        <v>4</v>
      </c>
      <c r="P49" s="89">
        <v>0</v>
      </c>
      <c r="Q49" s="90">
        <f>O49+P49</f>
        <v>4</v>
      </c>
      <c r="R49" s="80">
        <f>IFERROR(Q49/N49,"-")</f>
        <v>0.08695652173913</v>
      </c>
      <c r="S49" s="79">
        <v>0</v>
      </c>
      <c r="T49" s="79">
        <v>1</v>
      </c>
      <c r="U49" s="80">
        <f>IFERROR(T49/(Q49),"-")</f>
        <v>0.25</v>
      </c>
      <c r="V49" s="81">
        <f>IFERROR(K49/SUM(Q49:Q50),"-")</f>
        <v>7272.7272727273</v>
      </c>
      <c r="W49" s="82">
        <v>1</v>
      </c>
      <c r="X49" s="80">
        <f>IF(Q49=0,"-",W49/Q49)</f>
        <v>0.25</v>
      </c>
      <c r="Y49" s="181">
        <v>21000</v>
      </c>
      <c r="Z49" s="182">
        <f>IFERROR(Y49/Q49,"-")</f>
        <v>5250</v>
      </c>
      <c r="AA49" s="182">
        <f>IFERROR(Y49/W49,"-")</f>
        <v>21000</v>
      </c>
      <c r="AB49" s="176">
        <f>SUM(Y49:Y50)-SUM(K49:K50)</f>
        <v>-46000</v>
      </c>
      <c r="AC49" s="83">
        <f>SUM(Y49:Y50)/SUM(K49:K50)</f>
        <v>0.425</v>
      </c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>
        <v>1</v>
      </c>
      <c r="BG49" s="110">
        <f>IF(Q49=0,"",IF(BF49=0,"",(BF49/Q49)))</f>
        <v>0.25</v>
      </c>
      <c r="BH49" s="109"/>
      <c r="BI49" s="111">
        <f>IFERROR(BH49/BF49,"-")</f>
        <v>0</v>
      </c>
      <c r="BJ49" s="112"/>
      <c r="BK49" s="113">
        <f>IFERROR(BJ49/BF49,"-")</f>
        <v>0</v>
      </c>
      <c r="BL49" s="114"/>
      <c r="BM49" s="114"/>
      <c r="BN49" s="114"/>
      <c r="BO49" s="116">
        <v>2</v>
      </c>
      <c r="BP49" s="117">
        <f>IF(Q49=0,"",IF(BO49=0,"",(BO49/Q49)))</f>
        <v>0.5</v>
      </c>
      <c r="BQ49" s="118"/>
      <c r="BR49" s="119">
        <f>IFERROR(BQ49/BO49,"-")</f>
        <v>0</v>
      </c>
      <c r="BS49" s="120"/>
      <c r="BT49" s="121">
        <f>IFERROR(BS49/BO49,"-")</f>
        <v>0</v>
      </c>
      <c r="BU49" s="122"/>
      <c r="BV49" s="122"/>
      <c r="BW49" s="122"/>
      <c r="BX49" s="123">
        <v>1</v>
      </c>
      <c r="BY49" s="124">
        <f>IF(Q49=0,"",IF(BX49=0,"",(BX49/Q49)))</f>
        <v>0.25</v>
      </c>
      <c r="BZ49" s="125">
        <v>1</v>
      </c>
      <c r="CA49" s="126">
        <f>IFERROR(BZ49/BX49,"-")</f>
        <v>1</v>
      </c>
      <c r="CB49" s="127">
        <v>21000</v>
      </c>
      <c r="CC49" s="128">
        <f>IFERROR(CB49/BX49,"-")</f>
        <v>21000</v>
      </c>
      <c r="CD49" s="129"/>
      <c r="CE49" s="129"/>
      <c r="CF49" s="129">
        <v>1</v>
      </c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1</v>
      </c>
      <c r="CQ49" s="138">
        <v>21000</v>
      </c>
      <c r="CR49" s="138">
        <v>21000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/>
      <c r="B50" s="184" t="s">
        <v>146</v>
      </c>
      <c r="C50" s="184" t="s">
        <v>58</v>
      </c>
      <c r="D50" s="184"/>
      <c r="E50" s="184" t="s">
        <v>86</v>
      </c>
      <c r="F50" s="184" t="s">
        <v>87</v>
      </c>
      <c r="G50" s="184" t="s">
        <v>73</v>
      </c>
      <c r="H50" s="87"/>
      <c r="I50" s="87"/>
      <c r="J50" s="87"/>
      <c r="K50" s="176"/>
      <c r="L50" s="79">
        <v>34</v>
      </c>
      <c r="M50" s="79">
        <v>27</v>
      </c>
      <c r="N50" s="79">
        <v>12</v>
      </c>
      <c r="O50" s="88">
        <v>7</v>
      </c>
      <c r="P50" s="89">
        <v>0</v>
      </c>
      <c r="Q50" s="90">
        <f>O50+P50</f>
        <v>7</v>
      </c>
      <c r="R50" s="80">
        <f>IFERROR(Q50/N50,"-")</f>
        <v>0.58333333333333</v>
      </c>
      <c r="S50" s="79">
        <v>0</v>
      </c>
      <c r="T50" s="79">
        <v>1</v>
      </c>
      <c r="U50" s="80">
        <f>IFERROR(T50/(Q50),"-")</f>
        <v>0.14285714285714</v>
      </c>
      <c r="V50" s="81"/>
      <c r="W50" s="82">
        <v>1</v>
      </c>
      <c r="X50" s="80">
        <f>IF(Q50=0,"-",W50/Q50)</f>
        <v>0.14285714285714</v>
      </c>
      <c r="Y50" s="181">
        <v>13000</v>
      </c>
      <c r="Z50" s="182">
        <f>IFERROR(Y50/Q50,"-")</f>
        <v>1857.1428571429</v>
      </c>
      <c r="AA50" s="182">
        <f>IFERROR(Y50/W50,"-")</f>
        <v>13000</v>
      </c>
      <c r="AB50" s="176"/>
      <c r="AC50" s="83"/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>
        <v>2</v>
      </c>
      <c r="BG50" s="110">
        <f>IF(Q50=0,"",IF(BF50=0,"",(BF50/Q50)))</f>
        <v>0.28571428571429</v>
      </c>
      <c r="BH50" s="109"/>
      <c r="BI50" s="111">
        <f>IFERROR(BH50/BF50,"-")</f>
        <v>0</v>
      </c>
      <c r="BJ50" s="112"/>
      <c r="BK50" s="113">
        <f>IFERROR(BJ50/BF50,"-")</f>
        <v>0</v>
      </c>
      <c r="BL50" s="114"/>
      <c r="BM50" s="114"/>
      <c r="BN50" s="114"/>
      <c r="BO50" s="116">
        <v>4</v>
      </c>
      <c r="BP50" s="117">
        <f>IF(Q50=0,"",IF(BO50=0,"",(BO50/Q50)))</f>
        <v>0.57142857142857</v>
      </c>
      <c r="BQ50" s="118"/>
      <c r="BR50" s="119">
        <f>IFERROR(BQ50/BO50,"-")</f>
        <v>0</v>
      </c>
      <c r="BS50" s="120"/>
      <c r="BT50" s="121">
        <f>IFERROR(BS50/BO50,"-")</f>
        <v>0</v>
      </c>
      <c r="BU50" s="122"/>
      <c r="BV50" s="122"/>
      <c r="BW50" s="122"/>
      <c r="BX50" s="123">
        <v>1</v>
      </c>
      <c r="BY50" s="124">
        <f>IF(Q50=0,"",IF(BX50=0,"",(BX50/Q50)))</f>
        <v>0.14285714285714</v>
      </c>
      <c r="BZ50" s="125">
        <v>1</v>
      </c>
      <c r="CA50" s="126">
        <f>IFERROR(BZ50/BX50,"-")</f>
        <v>1</v>
      </c>
      <c r="CB50" s="127">
        <v>13000</v>
      </c>
      <c r="CC50" s="128">
        <f>IFERROR(CB50/BX50,"-")</f>
        <v>13000</v>
      </c>
      <c r="CD50" s="129"/>
      <c r="CE50" s="129"/>
      <c r="CF50" s="129">
        <v>1</v>
      </c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1</v>
      </c>
      <c r="CQ50" s="138">
        <v>13000</v>
      </c>
      <c r="CR50" s="138">
        <v>13000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>
        <f>AC51</f>
        <v>0.87857142857143</v>
      </c>
      <c r="B51" s="184" t="s">
        <v>147</v>
      </c>
      <c r="C51" s="184" t="s">
        <v>58</v>
      </c>
      <c r="D51" s="184"/>
      <c r="E51" s="184" t="s">
        <v>148</v>
      </c>
      <c r="F51" s="184" t="s">
        <v>60</v>
      </c>
      <c r="G51" s="184" t="s">
        <v>61</v>
      </c>
      <c r="H51" s="87" t="s">
        <v>62</v>
      </c>
      <c r="I51" s="87" t="s">
        <v>149</v>
      </c>
      <c r="J51" s="185" t="s">
        <v>141</v>
      </c>
      <c r="K51" s="176">
        <v>140000</v>
      </c>
      <c r="L51" s="79">
        <v>15</v>
      </c>
      <c r="M51" s="79">
        <v>0</v>
      </c>
      <c r="N51" s="79">
        <v>48</v>
      </c>
      <c r="O51" s="88">
        <v>9</v>
      </c>
      <c r="P51" s="89">
        <v>0</v>
      </c>
      <c r="Q51" s="90">
        <f>O51+P51</f>
        <v>9</v>
      </c>
      <c r="R51" s="80">
        <f>IFERROR(Q51/N51,"-")</f>
        <v>0.1875</v>
      </c>
      <c r="S51" s="79">
        <v>0</v>
      </c>
      <c r="T51" s="79">
        <v>3</v>
      </c>
      <c r="U51" s="80">
        <f>IFERROR(T51/(Q51),"-")</f>
        <v>0.33333333333333</v>
      </c>
      <c r="V51" s="81">
        <f>IFERROR(K51/SUM(Q51:Q52),"-")</f>
        <v>7777.7777777778</v>
      </c>
      <c r="W51" s="82">
        <v>3</v>
      </c>
      <c r="X51" s="80">
        <f>IF(Q51=0,"-",W51/Q51)</f>
        <v>0.33333333333333</v>
      </c>
      <c r="Y51" s="181">
        <v>106000</v>
      </c>
      <c r="Z51" s="182">
        <f>IFERROR(Y51/Q51,"-")</f>
        <v>11777.777777778</v>
      </c>
      <c r="AA51" s="182">
        <f>IFERROR(Y51/W51,"-")</f>
        <v>35333.333333333</v>
      </c>
      <c r="AB51" s="176">
        <f>SUM(Y51:Y52)-SUM(K51:K52)</f>
        <v>-17000</v>
      </c>
      <c r="AC51" s="83">
        <f>SUM(Y51:Y52)/SUM(K51:K52)</f>
        <v>0.87857142857143</v>
      </c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>
        <v>2</v>
      </c>
      <c r="AO51" s="98">
        <f>IF(Q51=0,"",IF(AN51=0,"",(AN51/Q51)))</f>
        <v>0.22222222222222</v>
      </c>
      <c r="AP51" s="97">
        <v>1</v>
      </c>
      <c r="AQ51" s="99">
        <f>IFERROR(AP51/AN51,"-")</f>
        <v>0.5</v>
      </c>
      <c r="AR51" s="100">
        <v>23000</v>
      </c>
      <c r="AS51" s="101">
        <f>IFERROR(AR51/AN51,"-")</f>
        <v>11500</v>
      </c>
      <c r="AT51" s="102"/>
      <c r="AU51" s="102"/>
      <c r="AV51" s="102">
        <v>1</v>
      </c>
      <c r="AW51" s="103">
        <v>1</v>
      </c>
      <c r="AX51" s="104">
        <f>IF(Q51=0,"",IF(AW51=0,"",(AW51/Q51)))</f>
        <v>0.11111111111111</v>
      </c>
      <c r="AY51" s="103">
        <v>1</v>
      </c>
      <c r="AZ51" s="105">
        <f>IFERROR(AY51/AW51,"-")</f>
        <v>1</v>
      </c>
      <c r="BA51" s="106">
        <v>80000</v>
      </c>
      <c r="BB51" s="107">
        <f>IFERROR(BA51/AW51,"-")</f>
        <v>80000</v>
      </c>
      <c r="BC51" s="108"/>
      <c r="BD51" s="108"/>
      <c r="BE51" s="108">
        <v>1</v>
      </c>
      <c r="BF51" s="109">
        <v>2</v>
      </c>
      <c r="BG51" s="110">
        <f>IF(Q51=0,"",IF(BF51=0,"",(BF51/Q51)))</f>
        <v>0.22222222222222</v>
      </c>
      <c r="BH51" s="109"/>
      <c r="BI51" s="111">
        <f>IFERROR(BH51/BF51,"-")</f>
        <v>0</v>
      </c>
      <c r="BJ51" s="112"/>
      <c r="BK51" s="113">
        <f>IFERROR(BJ51/BF51,"-")</f>
        <v>0</v>
      </c>
      <c r="BL51" s="114"/>
      <c r="BM51" s="114"/>
      <c r="BN51" s="114"/>
      <c r="BO51" s="116">
        <v>3</v>
      </c>
      <c r="BP51" s="117">
        <f>IF(Q51=0,"",IF(BO51=0,"",(BO51/Q51)))</f>
        <v>0.33333333333333</v>
      </c>
      <c r="BQ51" s="118">
        <v>1</v>
      </c>
      <c r="BR51" s="119">
        <f>IFERROR(BQ51/BO51,"-")</f>
        <v>0.33333333333333</v>
      </c>
      <c r="BS51" s="120">
        <v>3000</v>
      </c>
      <c r="BT51" s="121">
        <f>IFERROR(BS51/BO51,"-")</f>
        <v>1000</v>
      </c>
      <c r="BU51" s="122">
        <v>1</v>
      </c>
      <c r="BV51" s="122"/>
      <c r="BW51" s="122"/>
      <c r="BX51" s="123">
        <v>1</v>
      </c>
      <c r="BY51" s="124">
        <f>IF(Q51=0,"",IF(BX51=0,"",(BX51/Q51)))</f>
        <v>0.11111111111111</v>
      </c>
      <c r="BZ51" s="125"/>
      <c r="CA51" s="126">
        <f>IFERROR(BZ51/BX51,"-")</f>
        <v>0</v>
      </c>
      <c r="CB51" s="127"/>
      <c r="CC51" s="128">
        <f>IFERROR(CB51/BX51,"-")</f>
        <v>0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3</v>
      </c>
      <c r="CQ51" s="138">
        <v>106000</v>
      </c>
      <c r="CR51" s="138">
        <v>80000</v>
      </c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/>
      <c r="B52" s="184" t="s">
        <v>150</v>
      </c>
      <c r="C52" s="184" t="s">
        <v>58</v>
      </c>
      <c r="D52" s="184"/>
      <c r="E52" s="184" t="s">
        <v>148</v>
      </c>
      <c r="F52" s="184" t="s">
        <v>60</v>
      </c>
      <c r="G52" s="184" t="s">
        <v>73</v>
      </c>
      <c r="H52" s="87"/>
      <c r="I52" s="87"/>
      <c r="J52" s="87"/>
      <c r="K52" s="176"/>
      <c r="L52" s="79">
        <v>35</v>
      </c>
      <c r="M52" s="79">
        <v>28</v>
      </c>
      <c r="N52" s="79">
        <v>27</v>
      </c>
      <c r="O52" s="88">
        <v>9</v>
      </c>
      <c r="P52" s="89">
        <v>0</v>
      </c>
      <c r="Q52" s="90">
        <f>O52+P52</f>
        <v>9</v>
      </c>
      <c r="R52" s="80">
        <f>IFERROR(Q52/N52,"-")</f>
        <v>0.33333333333333</v>
      </c>
      <c r="S52" s="79">
        <v>1</v>
      </c>
      <c r="T52" s="79">
        <v>1</v>
      </c>
      <c r="U52" s="80">
        <f>IFERROR(T52/(Q52),"-")</f>
        <v>0.11111111111111</v>
      </c>
      <c r="V52" s="81"/>
      <c r="W52" s="82">
        <v>1</v>
      </c>
      <c r="X52" s="80">
        <f>IF(Q52=0,"-",W52/Q52)</f>
        <v>0.11111111111111</v>
      </c>
      <c r="Y52" s="181">
        <v>17000</v>
      </c>
      <c r="Z52" s="182">
        <f>IFERROR(Y52/Q52,"-")</f>
        <v>1888.8888888889</v>
      </c>
      <c r="AA52" s="182">
        <f>IFERROR(Y52/W52,"-")</f>
        <v>17000</v>
      </c>
      <c r="AB52" s="176"/>
      <c r="AC52" s="83"/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>
        <v>1</v>
      </c>
      <c r="AO52" s="98">
        <f>IF(Q52=0,"",IF(AN52=0,"",(AN52/Q52)))</f>
        <v>0.11111111111111</v>
      </c>
      <c r="AP52" s="97"/>
      <c r="AQ52" s="99">
        <f>IFERROR(AP52/AN52,"-")</f>
        <v>0</v>
      </c>
      <c r="AR52" s="100"/>
      <c r="AS52" s="101">
        <f>IFERROR(AR52/AN52,"-")</f>
        <v>0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/>
      <c r="BG52" s="110">
        <f>IF(Q52=0,"",IF(BF52=0,"",(BF52/Q52)))</f>
        <v>0</v>
      </c>
      <c r="BH52" s="109"/>
      <c r="BI52" s="111" t="str">
        <f>IFERROR(BH52/BF52,"-")</f>
        <v>-</v>
      </c>
      <c r="BJ52" s="112"/>
      <c r="BK52" s="113" t="str">
        <f>IFERROR(BJ52/BF52,"-")</f>
        <v>-</v>
      </c>
      <c r="BL52" s="114"/>
      <c r="BM52" s="114"/>
      <c r="BN52" s="114"/>
      <c r="BO52" s="116">
        <v>3</v>
      </c>
      <c r="BP52" s="117">
        <f>IF(Q52=0,"",IF(BO52=0,"",(BO52/Q52)))</f>
        <v>0.33333333333333</v>
      </c>
      <c r="BQ52" s="118">
        <v>1</v>
      </c>
      <c r="BR52" s="119">
        <f>IFERROR(BQ52/BO52,"-")</f>
        <v>0.33333333333333</v>
      </c>
      <c r="BS52" s="120">
        <v>100000</v>
      </c>
      <c r="BT52" s="121">
        <f>IFERROR(BS52/BO52,"-")</f>
        <v>33333.333333333</v>
      </c>
      <c r="BU52" s="122"/>
      <c r="BV52" s="122"/>
      <c r="BW52" s="122">
        <v>1</v>
      </c>
      <c r="BX52" s="123">
        <v>5</v>
      </c>
      <c r="BY52" s="124">
        <f>IF(Q52=0,"",IF(BX52=0,"",(BX52/Q52)))</f>
        <v>0.55555555555556</v>
      </c>
      <c r="BZ52" s="125">
        <v>2</v>
      </c>
      <c r="CA52" s="126">
        <f>IFERROR(BZ52/BX52,"-")</f>
        <v>0.4</v>
      </c>
      <c r="CB52" s="127">
        <v>17000</v>
      </c>
      <c r="CC52" s="128">
        <f>IFERROR(CB52/BX52,"-")</f>
        <v>3400</v>
      </c>
      <c r="CD52" s="129">
        <v>1</v>
      </c>
      <c r="CE52" s="129"/>
      <c r="CF52" s="129">
        <v>1</v>
      </c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1</v>
      </c>
      <c r="CQ52" s="138">
        <v>17000</v>
      </c>
      <c r="CR52" s="138">
        <v>100000</v>
      </c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>
        <f>AC53</f>
        <v>0.125</v>
      </c>
      <c r="B53" s="184" t="s">
        <v>151</v>
      </c>
      <c r="C53" s="184" t="s">
        <v>58</v>
      </c>
      <c r="D53" s="184"/>
      <c r="E53" s="184" t="s">
        <v>148</v>
      </c>
      <c r="F53" s="184" t="s">
        <v>97</v>
      </c>
      <c r="G53" s="184" t="s">
        <v>61</v>
      </c>
      <c r="H53" s="87" t="s">
        <v>66</v>
      </c>
      <c r="I53" s="87" t="s">
        <v>149</v>
      </c>
      <c r="J53" s="87" t="s">
        <v>152</v>
      </c>
      <c r="K53" s="176">
        <v>140000</v>
      </c>
      <c r="L53" s="79">
        <v>10</v>
      </c>
      <c r="M53" s="79">
        <v>0</v>
      </c>
      <c r="N53" s="79">
        <v>28</v>
      </c>
      <c r="O53" s="88">
        <v>2</v>
      </c>
      <c r="P53" s="89">
        <v>0</v>
      </c>
      <c r="Q53" s="90">
        <f>O53+P53</f>
        <v>2</v>
      </c>
      <c r="R53" s="80">
        <f>IFERROR(Q53/N53,"-")</f>
        <v>0.071428571428571</v>
      </c>
      <c r="S53" s="79">
        <v>0</v>
      </c>
      <c r="T53" s="79">
        <v>1</v>
      </c>
      <c r="U53" s="80">
        <f>IFERROR(T53/(Q53),"-")</f>
        <v>0.5</v>
      </c>
      <c r="V53" s="81">
        <f>IFERROR(K53/SUM(Q53:Q54),"-")</f>
        <v>20000</v>
      </c>
      <c r="W53" s="82">
        <v>1</v>
      </c>
      <c r="X53" s="80">
        <f>IF(Q53=0,"-",W53/Q53)</f>
        <v>0.5</v>
      </c>
      <c r="Y53" s="181">
        <v>1500</v>
      </c>
      <c r="Z53" s="182">
        <f>IFERROR(Y53/Q53,"-")</f>
        <v>750</v>
      </c>
      <c r="AA53" s="182">
        <f>IFERROR(Y53/W53,"-")</f>
        <v>1500</v>
      </c>
      <c r="AB53" s="176">
        <f>SUM(Y53:Y54)-SUM(K53:K54)</f>
        <v>-122500</v>
      </c>
      <c r="AC53" s="83">
        <f>SUM(Y53:Y54)/SUM(K53:K54)</f>
        <v>0.125</v>
      </c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>
        <v>1</v>
      </c>
      <c r="AX53" s="104">
        <f>IF(Q53=0,"",IF(AW53=0,"",(AW53/Q53)))</f>
        <v>0.5</v>
      </c>
      <c r="AY53" s="103">
        <v>1</v>
      </c>
      <c r="AZ53" s="105">
        <f>IFERROR(AY53/AW53,"-")</f>
        <v>1</v>
      </c>
      <c r="BA53" s="106">
        <v>1500</v>
      </c>
      <c r="BB53" s="107">
        <f>IFERROR(BA53/AW53,"-")</f>
        <v>1500</v>
      </c>
      <c r="BC53" s="108">
        <v>1</v>
      </c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/>
      <c r="BP53" s="117">
        <f>IF(Q53=0,"",IF(BO53=0,"",(BO53/Q53)))</f>
        <v>0</v>
      </c>
      <c r="BQ53" s="118"/>
      <c r="BR53" s="119" t="str">
        <f>IFERROR(BQ53/BO53,"-")</f>
        <v>-</v>
      </c>
      <c r="BS53" s="120"/>
      <c r="BT53" s="121" t="str">
        <f>IFERROR(BS53/BO53,"-")</f>
        <v>-</v>
      </c>
      <c r="BU53" s="122"/>
      <c r="BV53" s="122"/>
      <c r="BW53" s="122"/>
      <c r="BX53" s="123">
        <v>1</v>
      </c>
      <c r="BY53" s="124">
        <f>IF(Q53=0,"",IF(BX53=0,"",(BX53/Q53)))</f>
        <v>0.5</v>
      </c>
      <c r="BZ53" s="125"/>
      <c r="CA53" s="126">
        <f>IFERROR(BZ53/BX53,"-")</f>
        <v>0</v>
      </c>
      <c r="CB53" s="127"/>
      <c r="CC53" s="128">
        <f>IFERROR(CB53/BX53,"-")</f>
        <v>0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1</v>
      </c>
      <c r="CQ53" s="138">
        <v>1500</v>
      </c>
      <c r="CR53" s="138">
        <v>1500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/>
      <c r="B54" s="184" t="s">
        <v>153</v>
      </c>
      <c r="C54" s="184" t="s">
        <v>58</v>
      </c>
      <c r="D54" s="184"/>
      <c r="E54" s="184" t="s">
        <v>148</v>
      </c>
      <c r="F54" s="184" t="s">
        <v>97</v>
      </c>
      <c r="G54" s="184" t="s">
        <v>73</v>
      </c>
      <c r="H54" s="87"/>
      <c r="I54" s="87"/>
      <c r="J54" s="87"/>
      <c r="K54" s="176"/>
      <c r="L54" s="79">
        <v>22</v>
      </c>
      <c r="M54" s="79">
        <v>15</v>
      </c>
      <c r="N54" s="79">
        <v>7</v>
      </c>
      <c r="O54" s="88">
        <v>5</v>
      </c>
      <c r="P54" s="89">
        <v>0</v>
      </c>
      <c r="Q54" s="90">
        <f>O54+P54</f>
        <v>5</v>
      </c>
      <c r="R54" s="80">
        <f>IFERROR(Q54/N54,"-")</f>
        <v>0.71428571428571</v>
      </c>
      <c r="S54" s="79">
        <v>0</v>
      </c>
      <c r="T54" s="79">
        <v>1</v>
      </c>
      <c r="U54" s="80">
        <f>IFERROR(T54/(Q54),"-")</f>
        <v>0.2</v>
      </c>
      <c r="V54" s="81"/>
      <c r="W54" s="82">
        <v>3</v>
      </c>
      <c r="X54" s="80">
        <f>IF(Q54=0,"-",W54/Q54)</f>
        <v>0.6</v>
      </c>
      <c r="Y54" s="181">
        <v>16000</v>
      </c>
      <c r="Z54" s="182">
        <f>IFERROR(Y54/Q54,"-")</f>
        <v>3200</v>
      </c>
      <c r="AA54" s="182">
        <f>IFERROR(Y54/W54,"-")</f>
        <v>5333.3333333333</v>
      </c>
      <c r="AB54" s="176"/>
      <c r="AC54" s="83"/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>
        <f>IF(Q54=0,"",IF(BF54=0,"",(BF54/Q54)))</f>
        <v>0</v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>
        <v>3</v>
      </c>
      <c r="BP54" s="117">
        <f>IF(Q54=0,"",IF(BO54=0,"",(BO54/Q54)))</f>
        <v>0.6</v>
      </c>
      <c r="BQ54" s="118">
        <v>2</v>
      </c>
      <c r="BR54" s="119">
        <f>IFERROR(BQ54/BO54,"-")</f>
        <v>0.66666666666667</v>
      </c>
      <c r="BS54" s="120">
        <v>13000</v>
      </c>
      <c r="BT54" s="121">
        <f>IFERROR(BS54/BO54,"-")</f>
        <v>4333.3333333333</v>
      </c>
      <c r="BU54" s="122">
        <v>1</v>
      </c>
      <c r="BV54" s="122">
        <v>1</v>
      </c>
      <c r="BW54" s="122"/>
      <c r="BX54" s="123">
        <v>1</v>
      </c>
      <c r="BY54" s="124">
        <f>IF(Q54=0,"",IF(BX54=0,"",(BX54/Q54)))</f>
        <v>0.2</v>
      </c>
      <c r="BZ54" s="125">
        <v>1</v>
      </c>
      <c r="CA54" s="126">
        <f>IFERROR(BZ54/BX54,"-")</f>
        <v>1</v>
      </c>
      <c r="CB54" s="127">
        <v>3000</v>
      </c>
      <c r="CC54" s="128">
        <f>IFERROR(CB54/BX54,"-")</f>
        <v>3000</v>
      </c>
      <c r="CD54" s="129">
        <v>1</v>
      </c>
      <c r="CE54" s="129"/>
      <c r="CF54" s="129"/>
      <c r="CG54" s="130">
        <v>1</v>
      </c>
      <c r="CH54" s="131">
        <f>IF(Q54=0,"",IF(CG54=0,"",(CG54/Q54)))</f>
        <v>0.2</v>
      </c>
      <c r="CI54" s="132"/>
      <c r="CJ54" s="133">
        <f>IFERROR(CI54/CG54,"-")</f>
        <v>0</v>
      </c>
      <c r="CK54" s="134"/>
      <c r="CL54" s="135">
        <f>IFERROR(CK54/CG54,"-")</f>
        <v>0</v>
      </c>
      <c r="CM54" s="136"/>
      <c r="CN54" s="136"/>
      <c r="CO54" s="136"/>
      <c r="CP54" s="137">
        <v>3</v>
      </c>
      <c r="CQ54" s="138">
        <v>16000</v>
      </c>
      <c r="CR54" s="138">
        <v>10000</v>
      </c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>
        <f>AC55</f>
        <v>1.725</v>
      </c>
      <c r="B55" s="184" t="s">
        <v>154</v>
      </c>
      <c r="C55" s="184" t="s">
        <v>58</v>
      </c>
      <c r="D55" s="184"/>
      <c r="E55" s="184"/>
      <c r="F55" s="184"/>
      <c r="G55" s="184" t="s">
        <v>61</v>
      </c>
      <c r="H55" s="87" t="s">
        <v>155</v>
      </c>
      <c r="I55" s="87" t="s">
        <v>156</v>
      </c>
      <c r="J55" s="87"/>
      <c r="K55" s="176">
        <v>80000</v>
      </c>
      <c r="L55" s="79">
        <v>23</v>
      </c>
      <c r="M55" s="79">
        <v>0</v>
      </c>
      <c r="N55" s="79">
        <v>86</v>
      </c>
      <c r="O55" s="88">
        <v>8</v>
      </c>
      <c r="P55" s="89">
        <v>0</v>
      </c>
      <c r="Q55" s="90">
        <f>O55+P55</f>
        <v>8</v>
      </c>
      <c r="R55" s="80">
        <f>IFERROR(Q55/N55,"-")</f>
        <v>0.093023255813953</v>
      </c>
      <c r="S55" s="79">
        <v>0</v>
      </c>
      <c r="T55" s="79">
        <v>1</v>
      </c>
      <c r="U55" s="80">
        <f>IFERROR(T55/(Q55),"-")</f>
        <v>0.125</v>
      </c>
      <c r="V55" s="81">
        <f>IFERROR(K55/SUM(Q55:Q56),"-")</f>
        <v>8000</v>
      </c>
      <c r="W55" s="82">
        <v>0</v>
      </c>
      <c r="X55" s="80">
        <f>IF(Q55=0,"-",W55/Q55)</f>
        <v>0</v>
      </c>
      <c r="Y55" s="181">
        <v>0</v>
      </c>
      <c r="Z55" s="182">
        <f>IFERROR(Y55/Q55,"-")</f>
        <v>0</v>
      </c>
      <c r="AA55" s="182" t="str">
        <f>IFERROR(Y55/W55,"-")</f>
        <v>-</v>
      </c>
      <c r="AB55" s="176">
        <f>SUM(Y55:Y56)-SUM(K55:K56)</f>
        <v>58000</v>
      </c>
      <c r="AC55" s="83">
        <f>SUM(Y55:Y56)/SUM(K55:K56)</f>
        <v>1.725</v>
      </c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>
        <v>2</v>
      </c>
      <c r="AX55" s="104">
        <f>IF(Q55=0,"",IF(AW55=0,"",(AW55/Q55)))</f>
        <v>0.25</v>
      </c>
      <c r="AY55" s="103"/>
      <c r="AZ55" s="105">
        <f>IFERROR(AY55/AW55,"-")</f>
        <v>0</v>
      </c>
      <c r="BA55" s="106"/>
      <c r="BB55" s="107">
        <f>IFERROR(BA55/AW55,"-")</f>
        <v>0</v>
      </c>
      <c r="BC55" s="108"/>
      <c r="BD55" s="108"/>
      <c r="BE55" s="108"/>
      <c r="BF55" s="109">
        <v>2</v>
      </c>
      <c r="BG55" s="110">
        <f>IF(Q55=0,"",IF(BF55=0,"",(BF55/Q55)))</f>
        <v>0.25</v>
      </c>
      <c r="BH55" s="109"/>
      <c r="BI55" s="111">
        <f>IFERROR(BH55/BF55,"-")</f>
        <v>0</v>
      </c>
      <c r="BJ55" s="112"/>
      <c r="BK55" s="113">
        <f>IFERROR(BJ55/BF55,"-")</f>
        <v>0</v>
      </c>
      <c r="BL55" s="114"/>
      <c r="BM55" s="114"/>
      <c r="BN55" s="114"/>
      <c r="BO55" s="116">
        <v>3</v>
      </c>
      <c r="BP55" s="117">
        <f>IF(Q55=0,"",IF(BO55=0,"",(BO55/Q55)))</f>
        <v>0.375</v>
      </c>
      <c r="BQ55" s="118"/>
      <c r="BR55" s="119">
        <f>IFERROR(BQ55/BO55,"-")</f>
        <v>0</v>
      </c>
      <c r="BS55" s="120"/>
      <c r="BT55" s="121">
        <f>IFERROR(BS55/BO55,"-")</f>
        <v>0</v>
      </c>
      <c r="BU55" s="122"/>
      <c r="BV55" s="122"/>
      <c r="BW55" s="122"/>
      <c r="BX55" s="123">
        <v>1</v>
      </c>
      <c r="BY55" s="124">
        <f>IF(Q55=0,"",IF(BX55=0,"",(BX55/Q55)))</f>
        <v>0.125</v>
      </c>
      <c r="BZ55" s="125"/>
      <c r="CA55" s="126">
        <f>IFERROR(BZ55/BX55,"-")</f>
        <v>0</v>
      </c>
      <c r="CB55" s="127"/>
      <c r="CC55" s="128">
        <f>IFERROR(CB55/BX55,"-")</f>
        <v>0</v>
      </c>
      <c r="CD55" s="129"/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0</v>
      </c>
      <c r="CQ55" s="138">
        <v>0</v>
      </c>
      <c r="CR55" s="138"/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/>
      <c r="B56" s="184" t="s">
        <v>157</v>
      </c>
      <c r="C56" s="184" t="s">
        <v>58</v>
      </c>
      <c r="D56" s="184"/>
      <c r="E56" s="184"/>
      <c r="F56" s="184"/>
      <c r="G56" s="184" t="s">
        <v>73</v>
      </c>
      <c r="H56" s="87"/>
      <c r="I56" s="87"/>
      <c r="J56" s="87"/>
      <c r="K56" s="176"/>
      <c r="L56" s="79">
        <v>18</v>
      </c>
      <c r="M56" s="79">
        <v>12</v>
      </c>
      <c r="N56" s="79">
        <v>1</v>
      </c>
      <c r="O56" s="88">
        <v>2</v>
      </c>
      <c r="P56" s="89">
        <v>0</v>
      </c>
      <c r="Q56" s="90">
        <f>O56+P56</f>
        <v>2</v>
      </c>
      <c r="R56" s="80">
        <f>IFERROR(Q56/N56,"-")</f>
        <v>2</v>
      </c>
      <c r="S56" s="79">
        <v>1</v>
      </c>
      <c r="T56" s="79">
        <v>1</v>
      </c>
      <c r="U56" s="80">
        <f>IFERROR(T56/(Q56),"-")</f>
        <v>0.5</v>
      </c>
      <c r="V56" s="81"/>
      <c r="W56" s="82">
        <v>0</v>
      </c>
      <c r="X56" s="80">
        <f>IF(Q56=0,"-",W56/Q56)</f>
        <v>0</v>
      </c>
      <c r="Y56" s="181">
        <v>138000</v>
      </c>
      <c r="Z56" s="182">
        <f>IFERROR(Y56/Q56,"-")</f>
        <v>69000</v>
      </c>
      <c r="AA56" s="182" t="str">
        <f>IFERROR(Y56/W56,"-")</f>
        <v>-</v>
      </c>
      <c r="AB56" s="176"/>
      <c r="AC56" s="83"/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/>
      <c r="BG56" s="110">
        <f>IF(Q56=0,"",IF(BF56=0,"",(BF56/Q56)))</f>
        <v>0</v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>
        <v>1</v>
      </c>
      <c r="BP56" s="117">
        <f>IF(Q56=0,"",IF(BO56=0,"",(BO56/Q56)))</f>
        <v>0.5</v>
      </c>
      <c r="BQ56" s="118">
        <v>1</v>
      </c>
      <c r="BR56" s="119">
        <f>IFERROR(BQ56/BO56,"-")</f>
        <v>1</v>
      </c>
      <c r="BS56" s="120">
        <v>446000</v>
      </c>
      <c r="BT56" s="121">
        <f>IFERROR(BS56/BO56,"-")</f>
        <v>446000</v>
      </c>
      <c r="BU56" s="122"/>
      <c r="BV56" s="122"/>
      <c r="BW56" s="122">
        <v>1</v>
      </c>
      <c r="BX56" s="123"/>
      <c r="BY56" s="124">
        <f>IF(Q56=0,"",IF(BX56=0,"",(BX56/Q56)))</f>
        <v>0</v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>
        <v>1</v>
      </c>
      <c r="CH56" s="131">
        <f>IF(Q56=0,"",IF(CG56=0,"",(CG56/Q56)))</f>
        <v>0.5</v>
      </c>
      <c r="CI56" s="132"/>
      <c r="CJ56" s="133">
        <f>IFERROR(CI56/CG56,"-")</f>
        <v>0</v>
      </c>
      <c r="CK56" s="134"/>
      <c r="CL56" s="135">
        <f>IFERROR(CK56/CG56,"-")</f>
        <v>0</v>
      </c>
      <c r="CM56" s="136"/>
      <c r="CN56" s="136"/>
      <c r="CO56" s="136"/>
      <c r="CP56" s="137">
        <v>0</v>
      </c>
      <c r="CQ56" s="138">
        <v>138000</v>
      </c>
      <c r="CR56" s="138">
        <v>446000</v>
      </c>
      <c r="CS56" s="138"/>
      <c r="CT56" s="139" t="str">
        <f>IF(AND(CR56=0,CS56=0),"",IF(AND(CR56&lt;=100000,CS56&lt;=100000),"",IF(CR56/CQ56&gt;0.7,"男高",IF(CS56/CQ56&gt;0.7,"女高",""))))</f>
        <v>男高</v>
      </c>
    </row>
    <row r="57" spans="1:99">
      <c r="A57" s="78">
        <f>AC57</f>
        <v>0.052</v>
      </c>
      <c r="B57" s="184" t="s">
        <v>158</v>
      </c>
      <c r="C57" s="184" t="s">
        <v>58</v>
      </c>
      <c r="D57" s="184"/>
      <c r="E57" s="184" t="s">
        <v>111</v>
      </c>
      <c r="F57" s="184" t="s">
        <v>112</v>
      </c>
      <c r="G57" s="184" t="s">
        <v>61</v>
      </c>
      <c r="H57" s="87" t="s">
        <v>159</v>
      </c>
      <c r="I57" s="87" t="s">
        <v>160</v>
      </c>
      <c r="J57" s="87" t="s">
        <v>161</v>
      </c>
      <c r="K57" s="176">
        <v>125000</v>
      </c>
      <c r="L57" s="79">
        <v>7</v>
      </c>
      <c r="M57" s="79">
        <v>0</v>
      </c>
      <c r="N57" s="79">
        <v>29</v>
      </c>
      <c r="O57" s="88">
        <v>4</v>
      </c>
      <c r="P57" s="89">
        <v>0</v>
      </c>
      <c r="Q57" s="90">
        <f>O57+P57</f>
        <v>4</v>
      </c>
      <c r="R57" s="80">
        <f>IFERROR(Q57/N57,"-")</f>
        <v>0.13793103448276</v>
      </c>
      <c r="S57" s="79">
        <v>0</v>
      </c>
      <c r="T57" s="79">
        <v>3</v>
      </c>
      <c r="U57" s="80">
        <f>IFERROR(T57/(Q57),"-")</f>
        <v>0.75</v>
      </c>
      <c r="V57" s="81">
        <f>IFERROR(K57/SUM(Q57:Q60),"-")</f>
        <v>8333.3333333333</v>
      </c>
      <c r="W57" s="82">
        <v>0</v>
      </c>
      <c r="X57" s="80">
        <f>IF(Q57=0,"-",W57/Q57)</f>
        <v>0</v>
      </c>
      <c r="Y57" s="181">
        <v>0</v>
      </c>
      <c r="Z57" s="182">
        <f>IFERROR(Y57/Q57,"-")</f>
        <v>0</v>
      </c>
      <c r="AA57" s="182" t="str">
        <f>IFERROR(Y57/W57,"-")</f>
        <v>-</v>
      </c>
      <c r="AB57" s="176">
        <f>SUM(Y57:Y60)-SUM(K57:K60)</f>
        <v>-118500</v>
      </c>
      <c r="AC57" s="83">
        <f>SUM(Y57:Y60)/SUM(K57:K60)</f>
        <v>0.052</v>
      </c>
      <c r="AD57" s="77"/>
      <c r="AE57" s="91">
        <v>1</v>
      </c>
      <c r="AF57" s="92">
        <f>IF(Q57=0,"",IF(AE57=0,"",(AE57/Q57)))</f>
        <v>0.25</v>
      </c>
      <c r="AG57" s="91"/>
      <c r="AH57" s="93">
        <f>IFERROR(AG57/AE57,"-")</f>
        <v>0</v>
      </c>
      <c r="AI57" s="94"/>
      <c r="AJ57" s="95">
        <f>IFERROR(AI57/AE57,"-")</f>
        <v>0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>
        <v>2</v>
      </c>
      <c r="BG57" s="110">
        <f>IF(Q57=0,"",IF(BF57=0,"",(BF57/Q57)))</f>
        <v>0.5</v>
      </c>
      <c r="BH57" s="109"/>
      <c r="BI57" s="111">
        <f>IFERROR(BH57/BF57,"-")</f>
        <v>0</v>
      </c>
      <c r="BJ57" s="112"/>
      <c r="BK57" s="113">
        <f>IFERROR(BJ57/BF57,"-")</f>
        <v>0</v>
      </c>
      <c r="BL57" s="114"/>
      <c r="BM57" s="114"/>
      <c r="BN57" s="114"/>
      <c r="BO57" s="116">
        <v>1</v>
      </c>
      <c r="BP57" s="117">
        <f>IF(Q57=0,"",IF(BO57=0,"",(BO57/Q57)))</f>
        <v>0.25</v>
      </c>
      <c r="BQ57" s="118"/>
      <c r="BR57" s="119">
        <f>IFERROR(BQ57/BO57,"-")</f>
        <v>0</v>
      </c>
      <c r="BS57" s="120"/>
      <c r="BT57" s="121">
        <f>IFERROR(BS57/BO57,"-")</f>
        <v>0</v>
      </c>
      <c r="BU57" s="122"/>
      <c r="BV57" s="122"/>
      <c r="BW57" s="122"/>
      <c r="BX57" s="123"/>
      <c r="BY57" s="124">
        <f>IF(Q57=0,"",IF(BX57=0,"",(BX57/Q57)))</f>
        <v>0</v>
      </c>
      <c r="BZ57" s="125"/>
      <c r="CA57" s="126" t="str">
        <f>IFERROR(BZ57/BX57,"-")</f>
        <v>-</v>
      </c>
      <c r="CB57" s="127"/>
      <c r="CC57" s="128" t="str">
        <f>IFERROR(CB57/BX57,"-")</f>
        <v>-</v>
      </c>
      <c r="CD57" s="129"/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0</v>
      </c>
      <c r="CQ57" s="138">
        <v>0</v>
      </c>
      <c r="CR57" s="138"/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/>
      <c r="B58" s="184" t="s">
        <v>162</v>
      </c>
      <c r="C58" s="184" t="s">
        <v>58</v>
      </c>
      <c r="D58" s="184"/>
      <c r="E58" s="184" t="s">
        <v>111</v>
      </c>
      <c r="F58" s="184" t="s">
        <v>116</v>
      </c>
      <c r="G58" s="184" t="s">
        <v>61</v>
      </c>
      <c r="H58" s="87"/>
      <c r="I58" s="87" t="s">
        <v>160</v>
      </c>
      <c r="J58" s="87" t="s">
        <v>163</v>
      </c>
      <c r="K58" s="176"/>
      <c r="L58" s="79">
        <v>8</v>
      </c>
      <c r="M58" s="79">
        <v>0</v>
      </c>
      <c r="N58" s="79">
        <v>42</v>
      </c>
      <c r="O58" s="88">
        <v>4</v>
      </c>
      <c r="P58" s="89">
        <v>0</v>
      </c>
      <c r="Q58" s="90">
        <f>O58+P58</f>
        <v>4</v>
      </c>
      <c r="R58" s="80">
        <f>IFERROR(Q58/N58,"-")</f>
        <v>0.095238095238095</v>
      </c>
      <c r="S58" s="79">
        <v>0</v>
      </c>
      <c r="T58" s="79">
        <v>3</v>
      </c>
      <c r="U58" s="80">
        <f>IFERROR(T58/(Q58),"-")</f>
        <v>0.75</v>
      </c>
      <c r="V58" s="81"/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/>
      <c r="AC58" s="83"/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>
        <v>2</v>
      </c>
      <c r="AO58" s="98">
        <f>IF(Q58=0,"",IF(AN58=0,"",(AN58/Q58)))</f>
        <v>0.5</v>
      </c>
      <c r="AP58" s="97"/>
      <c r="AQ58" s="99">
        <f>IFERROR(AP58/AN58,"-")</f>
        <v>0</v>
      </c>
      <c r="AR58" s="100"/>
      <c r="AS58" s="101">
        <f>IFERROR(AR58/AN58,"-")</f>
        <v>0</v>
      </c>
      <c r="AT58" s="102"/>
      <c r="AU58" s="102"/>
      <c r="AV58" s="102"/>
      <c r="AW58" s="103">
        <v>1</v>
      </c>
      <c r="AX58" s="104">
        <f>IF(Q58=0,"",IF(AW58=0,"",(AW58/Q58)))</f>
        <v>0.25</v>
      </c>
      <c r="AY58" s="103"/>
      <c r="AZ58" s="105">
        <f>IFERROR(AY58/AW58,"-")</f>
        <v>0</v>
      </c>
      <c r="BA58" s="106"/>
      <c r="BB58" s="107">
        <f>IFERROR(BA58/AW58,"-")</f>
        <v>0</v>
      </c>
      <c r="BC58" s="108"/>
      <c r="BD58" s="108"/>
      <c r="BE58" s="108"/>
      <c r="BF58" s="109"/>
      <c r="BG58" s="110">
        <f>IF(Q58=0,"",IF(BF58=0,"",(BF58/Q58)))</f>
        <v>0</v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>
        <v>1</v>
      </c>
      <c r="BP58" s="117">
        <f>IF(Q58=0,"",IF(BO58=0,"",(BO58/Q58)))</f>
        <v>0.25</v>
      </c>
      <c r="BQ58" s="118"/>
      <c r="BR58" s="119">
        <f>IFERROR(BQ58/BO58,"-")</f>
        <v>0</v>
      </c>
      <c r="BS58" s="120"/>
      <c r="BT58" s="121">
        <f>IFERROR(BS58/BO58,"-")</f>
        <v>0</v>
      </c>
      <c r="BU58" s="122"/>
      <c r="BV58" s="122"/>
      <c r="BW58" s="122"/>
      <c r="BX58" s="123"/>
      <c r="BY58" s="124">
        <f>IF(Q58=0,"",IF(BX58=0,"",(BX58/Q58)))</f>
        <v>0</v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164</v>
      </c>
      <c r="C59" s="184" t="s">
        <v>58</v>
      </c>
      <c r="D59" s="184"/>
      <c r="E59" s="184" t="s">
        <v>111</v>
      </c>
      <c r="F59" s="184" t="s">
        <v>118</v>
      </c>
      <c r="G59" s="184" t="s">
        <v>61</v>
      </c>
      <c r="H59" s="87"/>
      <c r="I59" s="87" t="s">
        <v>160</v>
      </c>
      <c r="J59" s="87" t="s">
        <v>165</v>
      </c>
      <c r="K59" s="176"/>
      <c r="L59" s="79">
        <v>3</v>
      </c>
      <c r="M59" s="79">
        <v>0</v>
      </c>
      <c r="N59" s="79">
        <v>16</v>
      </c>
      <c r="O59" s="88">
        <v>2</v>
      </c>
      <c r="P59" s="89">
        <v>0</v>
      </c>
      <c r="Q59" s="90">
        <f>O59+P59</f>
        <v>2</v>
      </c>
      <c r="R59" s="80">
        <f>IFERROR(Q59/N59,"-")</f>
        <v>0.125</v>
      </c>
      <c r="S59" s="79">
        <v>1</v>
      </c>
      <c r="T59" s="79">
        <v>0</v>
      </c>
      <c r="U59" s="80">
        <f>IFERROR(T59/(Q59),"-")</f>
        <v>0</v>
      </c>
      <c r="V59" s="81"/>
      <c r="W59" s="82">
        <v>1</v>
      </c>
      <c r="X59" s="80">
        <f>IF(Q59=0,"-",W59/Q59)</f>
        <v>0.5</v>
      </c>
      <c r="Y59" s="181">
        <v>3000</v>
      </c>
      <c r="Z59" s="182">
        <f>IFERROR(Y59/Q59,"-")</f>
        <v>1500</v>
      </c>
      <c r="AA59" s="182">
        <f>IFERROR(Y59/W59,"-")</f>
        <v>3000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/>
      <c r="BG59" s="110">
        <f>IF(Q59=0,"",IF(BF59=0,"",(BF59/Q59)))</f>
        <v>0</v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>
        <v>1</v>
      </c>
      <c r="BP59" s="117">
        <f>IF(Q59=0,"",IF(BO59=0,"",(BO59/Q59)))</f>
        <v>0.5</v>
      </c>
      <c r="BQ59" s="118">
        <v>1</v>
      </c>
      <c r="BR59" s="119">
        <f>IFERROR(BQ59/BO59,"-")</f>
        <v>1</v>
      </c>
      <c r="BS59" s="120">
        <v>3000</v>
      </c>
      <c r="BT59" s="121">
        <f>IFERROR(BS59/BO59,"-")</f>
        <v>3000</v>
      </c>
      <c r="BU59" s="122">
        <v>1</v>
      </c>
      <c r="BV59" s="122"/>
      <c r="BW59" s="122"/>
      <c r="BX59" s="123">
        <v>1</v>
      </c>
      <c r="BY59" s="124">
        <f>IF(Q59=0,"",IF(BX59=0,"",(BX59/Q59)))</f>
        <v>0.5</v>
      </c>
      <c r="BZ59" s="125"/>
      <c r="CA59" s="126">
        <f>IFERROR(BZ59/BX59,"-")</f>
        <v>0</v>
      </c>
      <c r="CB59" s="127"/>
      <c r="CC59" s="128">
        <f>IFERROR(CB59/BX59,"-")</f>
        <v>0</v>
      </c>
      <c r="CD59" s="129"/>
      <c r="CE59" s="129"/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1</v>
      </c>
      <c r="CQ59" s="138">
        <v>3000</v>
      </c>
      <c r="CR59" s="138">
        <v>3000</v>
      </c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/>
      <c r="B60" s="184" t="s">
        <v>166</v>
      </c>
      <c r="C60" s="184" t="s">
        <v>58</v>
      </c>
      <c r="D60" s="184"/>
      <c r="E60" s="184" t="s">
        <v>72</v>
      </c>
      <c r="F60" s="184" t="s">
        <v>72</v>
      </c>
      <c r="G60" s="184" t="s">
        <v>73</v>
      </c>
      <c r="H60" s="87"/>
      <c r="I60" s="87"/>
      <c r="J60" s="87"/>
      <c r="K60" s="176"/>
      <c r="L60" s="79">
        <v>31</v>
      </c>
      <c r="M60" s="79">
        <v>19</v>
      </c>
      <c r="N60" s="79">
        <v>15</v>
      </c>
      <c r="O60" s="88">
        <v>5</v>
      </c>
      <c r="P60" s="89">
        <v>0</v>
      </c>
      <c r="Q60" s="90">
        <f>O60+P60</f>
        <v>5</v>
      </c>
      <c r="R60" s="80">
        <f>IFERROR(Q60/N60,"-")</f>
        <v>0.33333333333333</v>
      </c>
      <c r="S60" s="79">
        <v>1</v>
      </c>
      <c r="T60" s="79">
        <v>1</v>
      </c>
      <c r="U60" s="80">
        <f>IFERROR(T60/(Q60),"-")</f>
        <v>0.2</v>
      </c>
      <c r="V60" s="81"/>
      <c r="W60" s="82">
        <v>1</v>
      </c>
      <c r="X60" s="80">
        <f>IF(Q60=0,"-",W60/Q60)</f>
        <v>0.2</v>
      </c>
      <c r="Y60" s="181">
        <v>3500</v>
      </c>
      <c r="Z60" s="182">
        <f>IFERROR(Y60/Q60,"-")</f>
        <v>700</v>
      </c>
      <c r="AA60" s="182">
        <f>IFERROR(Y60/W60,"-")</f>
        <v>3500</v>
      </c>
      <c r="AB60" s="176"/>
      <c r="AC60" s="83"/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>
        <v>1</v>
      </c>
      <c r="AX60" s="104">
        <f>IF(Q60=0,"",IF(AW60=0,"",(AW60/Q60)))</f>
        <v>0.2</v>
      </c>
      <c r="AY60" s="103"/>
      <c r="AZ60" s="105">
        <f>IFERROR(AY60/AW60,"-")</f>
        <v>0</v>
      </c>
      <c r="BA60" s="106"/>
      <c r="BB60" s="107">
        <f>IFERROR(BA60/AW60,"-")</f>
        <v>0</v>
      </c>
      <c r="BC60" s="108"/>
      <c r="BD60" s="108"/>
      <c r="BE60" s="108"/>
      <c r="BF60" s="109">
        <v>1</v>
      </c>
      <c r="BG60" s="110">
        <f>IF(Q60=0,"",IF(BF60=0,"",(BF60/Q60)))</f>
        <v>0.2</v>
      </c>
      <c r="BH60" s="109"/>
      <c r="BI60" s="111">
        <f>IFERROR(BH60/BF60,"-")</f>
        <v>0</v>
      </c>
      <c r="BJ60" s="112"/>
      <c r="BK60" s="113">
        <f>IFERROR(BJ60/BF60,"-")</f>
        <v>0</v>
      </c>
      <c r="BL60" s="114"/>
      <c r="BM60" s="114"/>
      <c r="BN60" s="114"/>
      <c r="BO60" s="116">
        <v>2</v>
      </c>
      <c r="BP60" s="117">
        <f>IF(Q60=0,"",IF(BO60=0,"",(BO60/Q60)))</f>
        <v>0.4</v>
      </c>
      <c r="BQ60" s="118">
        <v>1</v>
      </c>
      <c r="BR60" s="119">
        <f>IFERROR(BQ60/BO60,"-")</f>
        <v>0.5</v>
      </c>
      <c r="BS60" s="120">
        <v>3500</v>
      </c>
      <c r="BT60" s="121">
        <f>IFERROR(BS60/BO60,"-")</f>
        <v>1750</v>
      </c>
      <c r="BU60" s="122"/>
      <c r="BV60" s="122"/>
      <c r="BW60" s="122">
        <v>1</v>
      </c>
      <c r="BX60" s="123">
        <v>1</v>
      </c>
      <c r="BY60" s="124">
        <f>IF(Q60=0,"",IF(BX60=0,"",(BX60/Q60)))</f>
        <v>0.2</v>
      </c>
      <c r="BZ60" s="125"/>
      <c r="CA60" s="126">
        <f>IFERROR(BZ60/BX60,"-")</f>
        <v>0</v>
      </c>
      <c r="CB60" s="127"/>
      <c r="CC60" s="128">
        <f>IFERROR(CB60/BX60,"-")</f>
        <v>0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1</v>
      </c>
      <c r="CQ60" s="138">
        <v>3500</v>
      </c>
      <c r="CR60" s="138">
        <v>3500</v>
      </c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 t="str">
        <f>AC61</f>
        <v>0</v>
      </c>
      <c r="B61" s="184" t="s">
        <v>167</v>
      </c>
      <c r="C61" s="184" t="s">
        <v>58</v>
      </c>
      <c r="D61" s="184"/>
      <c r="E61" s="184"/>
      <c r="F61" s="184"/>
      <c r="G61" s="184" t="s">
        <v>61</v>
      </c>
      <c r="H61" s="87" t="s">
        <v>144</v>
      </c>
      <c r="I61" s="87" t="s">
        <v>156</v>
      </c>
      <c r="J61" s="185" t="s">
        <v>141</v>
      </c>
      <c r="K61" s="176">
        <v>0</v>
      </c>
      <c r="L61" s="79">
        <v>8</v>
      </c>
      <c r="M61" s="79">
        <v>0</v>
      </c>
      <c r="N61" s="79">
        <v>45</v>
      </c>
      <c r="O61" s="88">
        <v>2</v>
      </c>
      <c r="P61" s="89">
        <v>0</v>
      </c>
      <c r="Q61" s="90">
        <f>O61+P61</f>
        <v>2</v>
      </c>
      <c r="R61" s="80">
        <f>IFERROR(Q61/N61,"-")</f>
        <v>0.044444444444444</v>
      </c>
      <c r="S61" s="79">
        <v>0</v>
      </c>
      <c r="T61" s="79">
        <v>1</v>
      </c>
      <c r="U61" s="80">
        <f>IFERROR(T61/(Q61),"-")</f>
        <v>0.5</v>
      </c>
      <c r="V61" s="81">
        <f>IFERROR(K61/SUM(Q61:Q62),"-")</f>
        <v>0</v>
      </c>
      <c r="W61" s="82">
        <v>0</v>
      </c>
      <c r="X61" s="80">
        <f>IF(Q61=0,"-",W61/Q61)</f>
        <v>0</v>
      </c>
      <c r="Y61" s="181">
        <v>0</v>
      </c>
      <c r="Z61" s="182">
        <f>IFERROR(Y61/Q61,"-")</f>
        <v>0</v>
      </c>
      <c r="AA61" s="182" t="str">
        <f>IFERROR(Y61/W61,"-")</f>
        <v>-</v>
      </c>
      <c r="AB61" s="176">
        <f>SUM(Y61:Y62)-SUM(K61:K62)</f>
        <v>3000</v>
      </c>
      <c r="AC61" s="83" t="str">
        <f>SUM(Y61:Y62)/SUM(K61:K62)</f>
        <v>0</v>
      </c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>
        <v>2</v>
      </c>
      <c r="BG61" s="110">
        <f>IF(Q61=0,"",IF(BF61=0,"",(BF61/Q61)))</f>
        <v>1</v>
      </c>
      <c r="BH61" s="109"/>
      <c r="BI61" s="111">
        <f>IFERROR(BH61/BF61,"-")</f>
        <v>0</v>
      </c>
      <c r="BJ61" s="112"/>
      <c r="BK61" s="113">
        <f>IFERROR(BJ61/BF61,"-")</f>
        <v>0</v>
      </c>
      <c r="BL61" s="114"/>
      <c r="BM61" s="114"/>
      <c r="BN61" s="114"/>
      <c r="BO61" s="116"/>
      <c r="BP61" s="117">
        <f>IF(Q61=0,"",IF(BO61=0,"",(BO61/Q61)))</f>
        <v>0</v>
      </c>
      <c r="BQ61" s="118"/>
      <c r="BR61" s="119" t="str">
        <f>IFERROR(BQ61/BO61,"-")</f>
        <v>-</v>
      </c>
      <c r="BS61" s="120"/>
      <c r="BT61" s="121" t="str">
        <f>IFERROR(BS61/BO61,"-")</f>
        <v>-</v>
      </c>
      <c r="BU61" s="122"/>
      <c r="BV61" s="122"/>
      <c r="BW61" s="122"/>
      <c r="BX61" s="123"/>
      <c r="BY61" s="124">
        <f>IF(Q61=0,"",IF(BX61=0,"",(BX61/Q61)))</f>
        <v>0</v>
      </c>
      <c r="BZ61" s="125"/>
      <c r="CA61" s="126" t="str">
        <f>IFERROR(BZ61/BX61,"-")</f>
        <v>-</v>
      </c>
      <c r="CB61" s="127"/>
      <c r="CC61" s="128" t="str">
        <f>IFERROR(CB61/BX61,"-")</f>
        <v>-</v>
      </c>
      <c r="CD61" s="129"/>
      <c r="CE61" s="129"/>
      <c r="CF61" s="129"/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/>
      <c r="B62" s="184" t="s">
        <v>168</v>
      </c>
      <c r="C62" s="184" t="s">
        <v>58</v>
      </c>
      <c r="D62" s="184"/>
      <c r="E62" s="184"/>
      <c r="F62" s="184"/>
      <c r="G62" s="184" t="s">
        <v>73</v>
      </c>
      <c r="H62" s="87"/>
      <c r="I62" s="87"/>
      <c r="J62" s="87"/>
      <c r="K62" s="176"/>
      <c r="L62" s="79">
        <v>4</v>
      </c>
      <c r="M62" s="79">
        <v>4</v>
      </c>
      <c r="N62" s="79">
        <v>1</v>
      </c>
      <c r="O62" s="88">
        <v>1</v>
      </c>
      <c r="P62" s="89">
        <v>0</v>
      </c>
      <c r="Q62" s="90">
        <f>O62+P62</f>
        <v>1</v>
      </c>
      <c r="R62" s="80">
        <f>IFERROR(Q62/N62,"-")</f>
        <v>1</v>
      </c>
      <c r="S62" s="79">
        <v>1</v>
      </c>
      <c r="T62" s="79">
        <v>0</v>
      </c>
      <c r="U62" s="80">
        <f>IFERROR(T62/(Q62),"-")</f>
        <v>0</v>
      </c>
      <c r="V62" s="81"/>
      <c r="W62" s="82">
        <v>1</v>
      </c>
      <c r="X62" s="80">
        <f>IF(Q62=0,"-",W62/Q62)</f>
        <v>1</v>
      </c>
      <c r="Y62" s="181">
        <v>3000</v>
      </c>
      <c r="Z62" s="182">
        <f>IFERROR(Y62/Q62,"-")</f>
        <v>3000</v>
      </c>
      <c r="AA62" s="182">
        <f>IFERROR(Y62/W62,"-")</f>
        <v>3000</v>
      </c>
      <c r="AB62" s="176"/>
      <c r="AC62" s="83"/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>
        <v>1</v>
      </c>
      <c r="BG62" s="110">
        <f>IF(Q62=0,"",IF(BF62=0,"",(BF62/Q62)))</f>
        <v>1</v>
      </c>
      <c r="BH62" s="109">
        <v>1</v>
      </c>
      <c r="BI62" s="111">
        <f>IFERROR(BH62/BF62,"-")</f>
        <v>1</v>
      </c>
      <c r="BJ62" s="112">
        <v>3000</v>
      </c>
      <c r="BK62" s="113">
        <f>IFERROR(BJ62/BF62,"-")</f>
        <v>3000</v>
      </c>
      <c r="BL62" s="114">
        <v>1</v>
      </c>
      <c r="BM62" s="114"/>
      <c r="BN62" s="114"/>
      <c r="BO62" s="116"/>
      <c r="BP62" s="117">
        <f>IF(Q62=0,"",IF(BO62=0,"",(BO62/Q62)))</f>
        <v>0</v>
      </c>
      <c r="BQ62" s="118"/>
      <c r="BR62" s="119" t="str">
        <f>IFERROR(BQ62/BO62,"-")</f>
        <v>-</v>
      </c>
      <c r="BS62" s="120"/>
      <c r="BT62" s="121" t="str">
        <f>IFERROR(BS62/BO62,"-")</f>
        <v>-</v>
      </c>
      <c r="BU62" s="122"/>
      <c r="BV62" s="122"/>
      <c r="BW62" s="122"/>
      <c r="BX62" s="123"/>
      <c r="BY62" s="124">
        <f>IF(Q62=0,"",IF(BX62=0,"",(BX62/Q62)))</f>
        <v>0</v>
      </c>
      <c r="BZ62" s="125"/>
      <c r="CA62" s="126" t="str">
        <f>IFERROR(BZ62/BX62,"-")</f>
        <v>-</v>
      </c>
      <c r="CB62" s="127"/>
      <c r="CC62" s="128" t="str">
        <f>IFERROR(CB62/BX62,"-")</f>
        <v>-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1</v>
      </c>
      <c r="CQ62" s="138">
        <v>3000</v>
      </c>
      <c r="CR62" s="138">
        <v>3000</v>
      </c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30"/>
      <c r="B63" s="84"/>
      <c r="C63" s="84"/>
      <c r="D63" s="85"/>
      <c r="E63" s="85"/>
      <c r="F63" s="85"/>
      <c r="G63" s="86"/>
      <c r="H63" s="87"/>
      <c r="I63" s="87"/>
      <c r="J63" s="87"/>
      <c r="K63" s="177"/>
      <c r="L63" s="34"/>
      <c r="M63" s="34"/>
      <c r="N63" s="31"/>
      <c r="O63" s="23"/>
      <c r="P63" s="23"/>
      <c r="Q63" s="23"/>
      <c r="R63" s="32"/>
      <c r="S63" s="32"/>
      <c r="T63" s="23"/>
      <c r="U63" s="32"/>
      <c r="V63" s="25"/>
      <c r="W63" s="25"/>
      <c r="X63" s="25"/>
      <c r="Y63" s="183"/>
      <c r="Z63" s="183"/>
      <c r="AA63" s="183"/>
      <c r="AB63" s="183"/>
      <c r="AC63" s="33"/>
      <c r="AD63" s="57"/>
      <c r="AE63" s="61"/>
      <c r="AF63" s="62"/>
      <c r="AG63" s="61"/>
      <c r="AH63" s="65"/>
      <c r="AI63" s="66"/>
      <c r="AJ63" s="67"/>
      <c r="AK63" s="68"/>
      <c r="AL63" s="68"/>
      <c r="AM63" s="68"/>
      <c r="AN63" s="61"/>
      <c r="AO63" s="62"/>
      <c r="AP63" s="61"/>
      <c r="AQ63" s="65"/>
      <c r="AR63" s="66"/>
      <c r="AS63" s="67"/>
      <c r="AT63" s="68"/>
      <c r="AU63" s="68"/>
      <c r="AV63" s="68"/>
      <c r="AW63" s="61"/>
      <c r="AX63" s="62"/>
      <c r="AY63" s="61"/>
      <c r="AZ63" s="65"/>
      <c r="BA63" s="66"/>
      <c r="BB63" s="67"/>
      <c r="BC63" s="68"/>
      <c r="BD63" s="68"/>
      <c r="BE63" s="68"/>
      <c r="BF63" s="61"/>
      <c r="BG63" s="62"/>
      <c r="BH63" s="61"/>
      <c r="BI63" s="65"/>
      <c r="BJ63" s="66"/>
      <c r="BK63" s="67"/>
      <c r="BL63" s="68"/>
      <c r="BM63" s="68"/>
      <c r="BN63" s="68"/>
      <c r="BO63" s="63"/>
      <c r="BP63" s="64"/>
      <c r="BQ63" s="61"/>
      <c r="BR63" s="65"/>
      <c r="BS63" s="66"/>
      <c r="BT63" s="67"/>
      <c r="BU63" s="68"/>
      <c r="BV63" s="68"/>
      <c r="BW63" s="68"/>
      <c r="BX63" s="63"/>
      <c r="BY63" s="64"/>
      <c r="BZ63" s="61"/>
      <c r="CA63" s="65"/>
      <c r="CB63" s="66"/>
      <c r="CC63" s="67"/>
      <c r="CD63" s="68"/>
      <c r="CE63" s="68"/>
      <c r="CF63" s="68"/>
      <c r="CG63" s="63"/>
      <c r="CH63" s="64"/>
      <c r="CI63" s="61"/>
      <c r="CJ63" s="65"/>
      <c r="CK63" s="66"/>
      <c r="CL63" s="67"/>
      <c r="CM63" s="68"/>
      <c r="CN63" s="68"/>
      <c r="CO63" s="68"/>
      <c r="CP63" s="69"/>
      <c r="CQ63" s="66"/>
      <c r="CR63" s="66"/>
      <c r="CS63" s="66"/>
      <c r="CT63" s="70"/>
    </row>
    <row r="64" spans="1:99">
      <c r="A64" s="30"/>
      <c r="B64" s="37"/>
      <c r="C64" s="37"/>
      <c r="D64" s="21"/>
      <c r="E64" s="21"/>
      <c r="F64" s="21"/>
      <c r="G64" s="22"/>
      <c r="H64" s="36"/>
      <c r="I64" s="36"/>
      <c r="J64" s="73"/>
      <c r="K64" s="178"/>
      <c r="L64" s="34"/>
      <c r="M64" s="34"/>
      <c r="N64" s="31"/>
      <c r="O64" s="23"/>
      <c r="P64" s="23"/>
      <c r="Q64" s="23"/>
      <c r="R64" s="32"/>
      <c r="S64" s="32"/>
      <c r="T64" s="23"/>
      <c r="U64" s="32"/>
      <c r="V64" s="25"/>
      <c r="W64" s="25"/>
      <c r="X64" s="25"/>
      <c r="Y64" s="183"/>
      <c r="Z64" s="183"/>
      <c r="AA64" s="183"/>
      <c r="AB64" s="183"/>
      <c r="AC64" s="33"/>
      <c r="AD64" s="59"/>
      <c r="AE64" s="61"/>
      <c r="AF64" s="62"/>
      <c r="AG64" s="61"/>
      <c r="AH64" s="65"/>
      <c r="AI64" s="66"/>
      <c r="AJ64" s="67"/>
      <c r="AK64" s="68"/>
      <c r="AL64" s="68"/>
      <c r="AM64" s="68"/>
      <c r="AN64" s="61"/>
      <c r="AO64" s="62"/>
      <c r="AP64" s="61"/>
      <c r="AQ64" s="65"/>
      <c r="AR64" s="66"/>
      <c r="AS64" s="67"/>
      <c r="AT64" s="68"/>
      <c r="AU64" s="68"/>
      <c r="AV64" s="68"/>
      <c r="AW64" s="61"/>
      <c r="AX64" s="62"/>
      <c r="AY64" s="61"/>
      <c r="AZ64" s="65"/>
      <c r="BA64" s="66"/>
      <c r="BB64" s="67"/>
      <c r="BC64" s="68"/>
      <c r="BD64" s="68"/>
      <c r="BE64" s="68"/>
      <c r="BF64" s="61"/>
      <c r="BG64" s="62"/>
      <c r="BH64" s="61"/>
      <c r="BI64" s="65"/>
      <c r="BJ64" s="66"/>
      <c r="BK64" s="67"/>
      <c r="BL64" s="68"/>
      <c r="BM64" s="68"/>
      <c r="BN64" s="68"/>
      <c r="BO64" s="63"/>
      <c r="BP64" s="64"/>
      <c r="BQ64" s="61"/>
      <c r="BR64" s="65"/>
      <c r="BS64" s="66"/>
      <c r="BT64" s="67"/>
      <c r="BU64" s="68"/>
      <c r="BV64" s="68"/>
      <c r="BW64" s="68"/>
      <c r="BX64" s="63"/>
      <c r="BY64" s="64"/>
      <c r="BZ64" s="61"/>
      <c r="CA64" s="65"/>
      <c r="CB64" s="66"/>
      <c r="CC64" s="67"/>
      <c r="CD64" s="68"/>
      <c r="CE64" s="68"/>
      <c r="CF64" s="68"/>
      <c r="CG64" s="63"/>
      <c r="CH64" s="64"/>
      <c r="CI64" s="61"/>
      <c r="CJ64" s="65"/>
      <c r="CK64" s="66"/>
      <c r="CL64" s="67"/>
      <c r="CM64" s="68"/>
      <c r="CN64" s="68"/>
      <c r="CO64" s="68"/>
      <c r="CP64" s="69"/>
      <c r="CQ64" s="66"/>
      <c r="CR64" s="66"/>
      <c r="CS64" s="66"/>
      <c r="CT64" s="70"/>
    </row>
    <row r="65" spans="1:99">
      <c r="A65" s="19">
        <f>AC65</f>
        <v>1.4528818514007</v>
      </c>
      <c r="B65" s="39"/>
      <c r="C65" s="39"/>
      <c r="D65" s="39"/>
      <c r="E65" s="39"/>
      <c r="F65" s="39"/>
      <c r="G65" s="39"/>
      <c r="H65" s="40" t="s">
        <v>169</v>
      </c>
      <c r="I65" s="40"/>
      <c r="J65" s="40"/>
      <c r="K65" s="179">
        <f>SUM(K6:K64)</f>
        <v>4105000</v>
      </c>
      <c r="L65" s="41">
        <f>SUM(L6:L64)</f>
        <v>2048</v>
      </c>
      <c r="M65" s="41">
        <f>SUM(M6:M64)</f>
        <v>884</v>
      </c>
      <c r="N65" s="41">
        <f>SUM(N6:N64)</f>
        <v>2671</v>
      </c>
      <c r="O65" s="41">
        <f>SUM(O6:O64)</f>
        <v>416</v>
      </c>
      <c r="P65" s="41">
        <f>SUM(P6:P64)</f>
        <v>2</v>
      </c>
      <c r="Q65" s="41">
        <f>SUM(Q6:Q64)</f>
        <v>418</v>
      </c>
      <c r="R65" s="42">
        <f>IFERROR(Q65/N65,"-")</f>
        <v>0.15649569449644</v>
      </c>
      <c r="S65" s="76">
        <f>SUM(S6:S64)</f>
        <v>46</v>
      </c>
      <c r="T65" s="76">
        <f>SUM(T6:T64)</f>
        <v>90</v>
      </c>
      <c r="U65" s="42">
        <f>IFERROR(S65/Q65,"-")</f>
        <v>0.11004784688995</v>
      </c>
      <c r="V65" s="43">
        <f>IFERROR(K65/Q65,"-")</f>
        <v>9820.5741626794</v>
      </c>
      <c r="W65" s="44">
        <f>SUM(W6:W64)</f>
        <v>107</v>
      </c>
      <c r="X65" s="42">
        <f>IFERROR(W65/Q65,"-")</f>
        <v>0.25598086124402</v>
      </c>
      <c r="Y65" s="179">
        <f>SUM(Y6:Y64)</f>
        <v>5964080</v>
      </c>
      <c r="Z65" s="179">
        <f>IFERROR(Y65/Q65,"-")</f>
        <v>14268.133971292</v>
      </c>
      <c r="AA65" s="179">
        <f>IFERROR(Y65/W65,"-")</f>
        <v>55739.065420561</v>
      </c>
      <c r="AB65" s="179">
        <f>Y65-K65</f>
        <v>1859080</v>
      </c>
      <c r="AC65" s="45">
        <f>Y65/K65</f>
        <v>1.4528818514007</v>
      </c>
      <c r="AD65" s="58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1"/>
    <mergeCell ref="K17:K21"/>
    <mergeCell ref="V17:V21"/>
    <mergeCell ref="AB17:AB21"/>
    <mergeCell ref="AC17:AC21"/>
    <mergeCell ref="A22:A26"/>
    <mergeCell ref="K22:K26"/>
    <mergeCell ref="V22:V26"/>
    <mergeCell ref="AB22:AB26"/>
    <mergeCell ref="AC22:AC26"/>
    <mergeCell ref="A27:A31"/>
    <mergeCell ref="K27:K31"/>
    <mergeCell ref="V27:V31"/>
    <mergeCell ref="AB27:AB31"/>
    <mergeCell ref="AC27:AC31"/>
    <mergeCell ref="A32:A36"/>
    <mergeCell ref="K32:K36"/>
    <mergeCell ref="V32:V36"/>
    <mergeCell ref="AB32:AB36"/>
    <mergeCell ref="AC32:AC36"/>
    <mergeCell ref="A37:A38"/>
    <mergeCell ref="K37:K38"/>
    <mergeCell ref="V37:V38"/>
    <mergeCell ref="AB37:AB38"/>
    <mergeCell ref="AC37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60"/>
    <mergeCell ref="K57:K60"/>
    <mergeCell ref="V57:V60"/>
    <mergeCell ref="AB57:AB60"/>
    <mergeCell ref="AC57:AC60"/>
    <mergeCell ref="A61:A62"/>
    <mergeCell ref="K61:K62"/>
    <mergeCell ref="V61:V62"/>
    <mergeCell ref="AB61:AB62"/>
    <mergeCell ref="AC61:AC6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170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10.4</v>
      </c>
      <c r="B6" s="184" t="s">
        <v>171</v>
      </c>
      <c r="C6" s="184" t="s">
        <v>58</v>
      </c>
      <c r="D6" s="184" t="s">
        <v>172</v>
      </c>
      <c r="E6" s="184" t="s">
        <v>173</v>
      </c>
      <c r="F6" s="184" t="s">
        <v>101</v>
      </c>
      <c r="G6" s="184" t="s">
        <v>61</v>
      </c>
      <c r="H6" s="87" t="s">
        <v>174</v>
      </c>
      <c r="I6" s="87" t="s">
        <v>175</v>
      </c>
      <c r="J6" s="87" t="s">
        <v>176</v>
      </c>
      <c r="K6" s="176">
        <v>100000</v>
      </c>
      <c r="L6" s="79">
        <v>11</v>
      </c>
      <c r="M6" s="79">
        <v>0</v>
      </c>
      <c r="N6" s="79">
        <v>65</v>
      </c>
      <c r="O6" s="88">
        <v>6</v>
      </c>
      <c r="P6" s="89">
        <v>0</v>
      </c>
      <c r="Q6" s="90">
        <f>O6+P6</f>
        <v>6</v>
      </c>
      <c r="R6" s="80">
        <f>IFERROR(Q6/N6,"-")</f>
        <v>0.092307692307692</v>
      </c>
      <c r="S6" s="79">
        <v>1</v>
      </c>
      <c r="T6" s="79">
        <v>0</v>
      </c>
      <c r="U6" s="80">
        <f>IFERROR(T6/(Q6),"-")</f>
        <v>0</v>
      </c>
      <c r="V6" s="81">
        <f>IFERROR(K6/SUM(Q6:Q7),"-")</f>
        <v>7692.3076923077</v>
      </c>
      <c r="W6" s="82">
        <v>3</v>
      </c>
      <c r="X6" s="80">
        <f>IF(Q6=0,"-",W6/Q6)</f>
        <v>0.5</v>
      </c>
      <c r="Y6" s="181">
        <v>33000</v>
      </c>
      <c r="Z6" s="182">
        <f>IFERROR(Y6/Q6,"-")</f>
        <v>5500</v>
      </c>
      <c r="AA6" s="182">
        <f>IFERROR(Y6/W6,"-")</f>
        <v>11000</v>
      </c>
      <c r="AB6" s="176">
        <f>SUM(Y6:Y7)-SUM(K6:K7)</f>
        <v>940000</v>
      </c>
      <c r="AC6" s="83">
        <f>SUM(Y6:Y7)/SUM(K6:K7)</f>
        <v>10.4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4</v>
      </c>
      <c r="BG6" s="110">
        <f>IF(Q6=0,"",IF(BF6=0,"",(BF6/Q6)))</f>
        <v>0.66666666666667</v>
      </c>
      <c r="BH6" s="109">
        <v>1</v>
      </c>
      <c r="BI6" s="111">
        <f>IFERROR(BH6/BF6,"-")</f>
        <v>0.25</v>
      </c>
      <c r="BJ6" s="112">
        <v>20000</v>
      </c>
      <c r="BK6" s="113">
        <f>IFERROR(BJ6/BF6,"-")</f>
        <v>5000</v>
      </c>
      <c r="BL6" s="114"/>
      <c r="BM6" s="114"/>
      <c r="BN6" s="114">
        <v>1</v>
      </c>
      <c r="BO6" s="116">
        <v>2</v>
      </c>
      <c r="BP6" s="117">
        <f>IF(Q6=0,"",IF(BO6=0,"",(BO6/Q6)))</f>
        <v>0.33333333333333</v>
      </c>
      <c r="BQ6" s="118">
        <v>2</v>
      </c>
      <c r="BR6" s="119">
        <f>IFERROR(BQ6/BO6,"-")</f>
        <v>1</v>
      </c>
      <c r="BS6" s="120">
        <v>13000</v>
      </c>
      <c r="BT6" s="121">
        <f>IFERROR(BS6/BO6,"-")</f>
        <v>6500</v>
      </c>
      <c r="BU6" s="122">
        <v>1</v>
      </c>
      <c r="BV6" s="122">
        <v>1</v>
      </c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3</v>
      </c>
      <c r="CQ6" s="138">
        <v>33000</v>
      </c>
      <c r="CR6" s="138">
        <v>20000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177</v>
      </c>
      <c r="C7" s="184" t="s">
        <v>58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41</v>
      </c>
      <c r="M7" s="79">
        <v>24</v>
      </c>
      <c r="N7" s="79">
        <v>11</v>
      </c>
      <c r="O7" s="88">
        <v>7</v>
      </c>
      <c r="P7" s="89">
        <v>0</v>
      </c>
      <c r="Q7" s="90">
        <f>O7+P7</f>
        <v>7</v>
      </c>
      <c r="R7" s="80">
        <f>IFERROR(Q7/N7,"-")</f>
        <v>0.63636363636364</v>
      </c>
      <c r="S7" s="79">
        <v>3</v>
      </c>
      <c r="T7" s="79">
        <v>0</v>
      </c>
      <c r="U7" s="80">
        <f>IFERROR(T7/(Q7),"-")</f>
        <v>0</v>
      </c>
      <c r="V7" s="81"/>
      <c r="W7" s="82">
        <v>3</v>
      </c>
      <c r="X7" s="80">
        <f>IF(Q7=0,"-",W7/Q7)</f>
        <v>0.42857142857143</v>
      </c>
      <c r="Y7" s="181">
        <v>1007000</v>
      </c>
      <c r="Z7" s="182">
        <f>IFERROR(Y7/Q7,"-")</f>
        <v>143857.14285714</v>
      </c>
      <c r="AA7" s="182">
        <f>IFERROR(Y7/W7,"-")</f>
        <v>335666.66666667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0.14285714285714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2</v>
      </c>
      <c r="BG7" s="110">
        <f>IF(Q7=0,"",IF(BF7=0,"",(BF7/Q7)))</f>
        <v>0.28571428571429</v>
      </c>
      <c r="BH7" s="109">
        <v>1</v>
      </c>
      <c r="BI7" s="111">
        <f>IFERROR(BH7/BF7,"-")</f>
        <v>0.5</v>
      </c>
      <c r="BJ7" s="112">
        <v>64000</v>
      </c>
      <c r="BK7" s="113">
        <f>IFERROR(BJ7/BF7,"-")</f>
        <v>32000</v>
      </c>
      <c r="BL7" s="114"/>
      <c r="BM7" s="114"/>
      <c r="BN7" s="114">
        <v>1</v>
      </c>
      <c r="BO7" s="116">
        <v>3</v>
      </c>
      <c r="BP7" s="117">
        <f>IF(Q7=0,"",IF(BO7=0,"",(BO7/Q7)))</f>
        <v>0.42857142857143</v>
      </c>
      <c r="BQ7" s="118">
        <v>2</v>
      </c>
      <c r="BR7" s="119">
        <f>IFERROR(BQ7/BO7,"-")</f>
        <v>0.66666666666667</v>
      </c>
      <c r="BS7" s="120">
        <v>943000</v>
      </c>
      <c r="BT7" s="121">
        <f>IFERROR(BS7/BO7,"-")</f>
        <v>314333.33333333</v>
      </c>
      <c r="BU7" s="122">
        <v>1</v>
      </c>
      <c r="BV7" s="122"/>
      <c r="BW7" s="122">
        <v>1</v>
      </c>
      <c r="BX7" s="123">
        <v>1</v>
      </c>
      <c r="BY7" s="124">
        <f>IF(Q7=0,"",IF(BX7=0,"",(BX7/Q7)))</f>
        <v>0.14285714285714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3</v>
      </c>
      <c r="CQ7" s="138">
        <v>1007000</v>
      </c>
      <c r="CR7" s="138">
        <v>940000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</v>
      </c>
      <c r="B8" s="184" t="s">
        <v>178</v>
      </c>
      <c r="C8" s="184" t="s">
        <v>58</v>
      </c>
      <c r="D8" s="184" t="s">
        <v>179</v>
      </c>
      <c r="E8" s="184" t="s">
        <v>173</v>
      </c>
      <c r="F8" s="184" t="s">
        <v>180</v>
      </c>
      <c r="G8" s="184" t="s">
        <v>61</v>
      </c>
      <c r="H8" s="87" t="s">
        <v>181</v>
      </c>
      <c r="I8" s="87" t="s">
        <v>182</v>
      </c>
      <c r="J8" s="87" t="s">
        <v>95</v>
      </c>
      <c r="K8" s="176">
        <v>275000</v>
      </c>
      <c r="L8" s="79">
        <v>20</v>
      </c>
      <c r="M8" s="79">
        <v>0</v>
      </c>
      <c r="N8" s="79">
        <v>47</v>
      </c>
      <c r="O8" s="88">
        <v>9</v>
      </c>
      <c r="P8" s="89">
        <v>0</v>
      </c>
      <c r="Q8" s="90">
        <f>O8+P8</f>
        <v>9</v>
      </c>
      <c r="R8" s="80">
        <f>IFERROR(Q8/N8,"-")</f>
        <v>0.19148936170213</v>
      </c>
      <c r="S8" s="79">
        <v>0</v>
      </c>
      <c r="T8" s="79">
        <v>2</v>
      </c>
      <c r="U8" s="80">
        <f>IFERROR(T8/(Q8),"-")</f>
        <v>0.22222222222222</v>
      </c>
      <c r="V8" s="81">
        <f>IFERROR(K8/SUM(Q8:Q9),"-")</f>
        <v>14473.684210526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-275000</v>
      </c>
      <c r="AC8" s="83">
        <f>SUM(Y8:Y9)/SUM(K8:K9)</f>
        <v>0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0.11111111111111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1</v>
      </c>
      <c r="AX8" s="104">
        <f>IF(Q8=0,"",IF(AW8=0,"",(AW8/Q8)))</f>
        <v>0.11111111111111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5</v>
      </c>
      <c r="BG8" s="110">
        <f>IF(Q8=0,"",IF(BF8=0,"",(BF8/Q8)))</f>
        <v>0.55555555555556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2</v>
      </c>
      <c r="BP8" s="117">
        <f>IF(Q8=0,"",IF(BO8=0,"",(BO8/Q8)))</f>
        <v>0.22222222222222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183</v>
      </c>
      <c r="C9" s="184" t="s">
        <v>58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42</v>
      </c>
      <c r="M9" s="79">
        <v>32</v>
      </c>
      <c r="N9" s="79">
        <v>14</v>
      </c>
      <c r="O9" s="88">
        <v>10</v>
      </c>
      <c r="P9" s="89">
        <v>0</v>
      </c>
      <c r="Q9" s="90">
        <f>O9+P9</f>
        <v>10</v>
      </c>
      <c r="R9" s="80">
        <f>IFERROR(Q9/N9,"-")</f>
        <v>0.71428571428571</v>
      </c>
      <c r="S9" s="79">
        <v>0</v>
      </c>
      <c r="T9" s="79">
        <v>4</v>
      </c>
      <c r="U9" s="80">
        <f>IFERROR(T9/(Q9),"-")</f>
        <v>0.4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>
        <v>1</v>
      </c>
      <c r="AF9" s="92">
        <f>IF(Q9=0,"",IF(AE9=0,"",(AE9/Q9)))</f>
        <v>0.1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1</v>
      </c>
      <c r="AO9" s="98">
        <f>IF(Q9=0,"",IF(AN9=0,"",(AN9/Q9)))</f>
        <v>0.1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6</v>
      </c>
      <c r="BG9" s="110">
        <f>IF(Q9=0,"",IF(BF9=0,"",(BF9/Q9)))</f>
        <v>0.6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</v>
      </c>
      <c r="BP9" s="117">
        <f>IF(Q9=0,"",IF(BO9=0,"",(BO9/Q9)))</f>
        <v>0.1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0.1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0.96923076923077</v>
      </c>
      <c r="B10" s="184" t="s">
        <v>184</v>
      </c>
      <c r="C10" s="184" t="s">
        <v>185</v>
      </c>
      <c r="D10" s="184" t="s">
        <v>186</v>
      </c>
      <c r="E10" s="184" t="s">
        <v>187</v>
      </c>
      <c r="F10" s="184"/>
      <c r="G10" s="184" t="s">
        <v>61</v>
      </c>
      <c r="H10" s="87" t="s">
        <v>188</v>
      </c>
      <c r="I10" s="87" t="s">
        <v>189</v>
      </c>
      <c r="J10" s="87" t="s">
        <v>176</v>
      </c>
      <c r="K10" s="176">
        <v>65000</v>
      </c>
      <c r="L10" s="79">
        <v>12</v>
      </c>
      <c r="M10" s="79">
        <v>0</v>
      </c>
      <c r="N10" s="79">
        <v>47</v>
      </c>
      <c r="O10" s="88">
        <v>7</v>
      </c>
      <c r="P10" s="89">
        <v>0</v>
      </c>
      <c r="Q10" s="90">
        <f>O10+P10</f>
        <v>7</v>
      </c>
      <c r="R10" s="80">
        <f>IFERROR(Q10/N10,"-")</f>
        <v>0.14893617021277</v>
      </c>
      <c r="S10" s="79">
        <v>1</v>
      </c>
      <c r="T10" s="79">
        <v>0</v>
      </c>
      <c r="U10" s="80">
        <f>IFERROR(T10/(Q10),"-")</f>
        <v>0</v>
      </c>
      <c r="V10" s="81">
        <f>IFERROR(K10/SUM(Q10:Q11),"-")</f>
        <v>2954.5454545455</v>
      </c>
      <c r="W10" s="82">
        <v>2</v>
      </c>
      <c r="X10" s="80">
        <f>IF(Q10=0,"-",W10/Q10)</f>
        <v>0.28571428571429</v>
      </c>
      <c r="Y10" s="181">
        <v>18000</v>
      </c>
      <c r="Z10" s="182">
        <f>IFERROR(Y10/Q10,"-")</f>
        <v>2571.4285714286</v>
      </c>
      <c r="AA10" s="182">
        <f>IFERROR(Y10/W10,"-")</f>
        <v>9000</v>
      </c>
      <c r="AB10" s="176">
        <f>SUM(Y10:Y11)-SUM(K10:K11)</f>
        <v>-2000</v>
      </c>
      <c r="AC10" s="83">
        <f>SUM(Y10:Y11)/SUM(K10:K11)</f>
        <v>0.96923076923077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2</v>
      </c>
      <c r="AO10" s="98">
        <f>IF(Q10=0,"",IF(AN10=0,"",(AN10/Q10)))</f>
        <v>0.28571428571429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1</v>
      </c>
      <c r="AX10" s="104">
        <f>IF(Q10=0,"",IF(AW10=0,"",(AW10/Q10)))</f>
        <v>0.14285714285714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1</v>
      </c>
      <c r="BG10" s="110">
        <f>IF(Q10=0,"",IF(BF10=0,"",(BF10/Q10)))</f>
        <v>0.14285714285714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3</v>
      </c>
      <c r="BP10" s="117">
        <f>IF(Q10=0,"",IF(BO10=0,"",(BO10/Q10)))</f>
        <v>0.42857142857143</v>
      </c>
      <c r="BQ10" s="118">
        <v>2</v>
      </c>
      <c r="BR10" s="119">
        <f>IFERROR(BQ10/BO10,"-")</f>
        <v>0.66666666666667</v>
      </c>
      <c r="BS10" s="120">
        <v>18000</v>
      </c>
      <c r="BT10" s="121">
        <f>IFERROR(BS10/BO10,"-")</f>
        <v>6000</v>
      </c>
      <c r="BU10" s="122">
        <v>1</v>
      </c>
      <c r="BV10" s="122"/>
      <c r="BW10" s="122">
        <v>1</v>
      </c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2</v>
      </c>
      <c r="CQ10" s="138">
        <v>18000</v>
      </c>
      <c r="CR10" s="138">
        <v>15000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190</v>
      </c>
      <c r="C11" s="184" t="s">
        <v>185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139</v>
      </c>
      <c r="M11" s="79">
        <v>59</v>
      </c>
      <c r="N11" s="79">
        <v>30</v>
      </c>
      <c r="O11" s="88">
        <v>14</v>
      </c>
      <c r="P11" s="89">
        <v>1</v>
      </c>
      <c r="Q11" s="90">
        <f>O11+P11</f>
        <v>15</v>
      </c>
      <c r="R11" s="80">
        <f>IFERROR(Q11/N11,"-")</f>
        <v>0.5</v>
      </c>
      <c r="S11" s="79">
        <v>1</v>
      </c>
      <c r="T11" s="79">
        <v>2</v>
      </c>
      <c r="U11" s="80">
        <f>IFERROR(T11/(Q11),"-")</f>
        <v>0.13333333333333</v>
      </c>
      <c r="V11" s="81"/>
      <c r="W11" s="82">
        <v>2</v>
      </c>
      <c r="X11" s="80">
        <f>IF(Q11=0,"-",W11/Q11)</f>
        <v>0.13333333333333</v>
      </c>
      <c r="Y11" s="181">
        <v>45000</v>
      </c>
      <c r="Z11" s="182">
        <f>IFERROR(Y11/Q11,"-")</f>
        <v>3000</v>
      </c>
      <c r="AA11" s="182">
        <f>IFERROR(Y11/W11,"-")</f>
        <v>22500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>
        <v>1</v>
      </c>
      <c r="AX11" s="104">
        <f>IF(Q11=0,"",IF(AW11=0,"",(AW11/Q11)))</f>
        <v>0.066666666666667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5</v>
      </c>
      <c r="BG11" s="110">
        <f>IF(Q11=0,"",IF(BF11=0,"",(BF11/Q11)))</f>
        <v>0.33333333333333</v>
      </c>
      <c r="BH11" s="109">
        <v>1</v>
      </c>
      <c r="BI11" s="111">
        <f>IFERROR(BH11/BF11,"-")</f>
        <v>0.2</v>
      </c>
      <c r="BJ11" s="112">
        <v>15000</v>
      </c>
      <c r="BK11" s="113">
        <f>IFERROR(BJ11/BF11,"-")</f>
        <v>3000</v>
      </c>
      <c r="BL11" s="114"/>
      <c r="BM11" s="114">
        <v>1</v>
      </c>
      <c r="BN11" s="114"/>
      <c r="BO11" s="116">
        <v>7</v>
      </c>
      <c r="BP11" s="117">
        <f>IF(Q11=0,"",IF(BO11=0,"",(BO11/Q11)))</f>
        <v>0.46666666666667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2</v>
      </c>
      <c r="BY11" s="124">
        <f>IF(Q11=0,"",IF(BX11=0,"",(BX11/Q11)))</f>
        <v>0.13333333333333</v>
      </c>
      <c r="BZ11" s="125">
        <v>2</v>
      </c>
      <c r="CA11" s="126">
        <f>IFERROR(BZ11/BX11,"-")</f>
        <v>1</v>
      </c>
      <c r="CB11" s="127">
        <v>33000</v>
      </c>
      <c r="CC11" s="128">
        <f>IFERROR(CB11/BX11,"-")</f>
        <v>16500</v>
      </c>
      <c r="CD11" s="129"/>
      <c r="CE11" s="129">
        <v>1</v>
      </c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45000</v>
      </c>
      <c r="CR11" s="138">
        <v>18000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1.3846153846154</v>
      </c>
      <c r="B12" s="184" t="s">
        <v>191</v>
      </c>
      <c r="C12" s="184" t="s">
        <v>185</v>
      </c>
      <c r="D12" s="184" t="s">
        <v>186</v>
      </c>
      <c r="E12" s="184" t="s">
        <v>187</v>
      </c>
      <c r="F12" s="184"/>
      <c r="G12" s="184" t="s">
        <v>61</v>
      </c>
      <c r="H12" s="87" t="s">
        <v>192</v>
      </c>
      <c r="I12" s="87" t="s">
        <v>189</v>
      </c>
      <c r="J12" s="87" t="s">
        <v>93</v>
      </c>
      <c r="K12" s="176">
        <v>65000</v>
      </c>
      <c r="L12" s="79">
        <v>5</v>
      </c>
      <c r="M12" s="79">
        <v>0</v>
      </c>
      <c r="N12" s="79">
        <v>43</v>
      </c>
      <c r="O12" s="88">
        <v>5</v>
      </c>
      <c r="P12" s="89">
        <v>0</v>
      </c>
      <c r="Q12" s="90">
        <f>O12+P12</f>
        <v>5</v>
      </c>
      <c r="R12" s="80">
        <f>IFERROR(Q12/N12,"-")</f>
        <v>0.11627906976744</v>
      </c>
      <c r="S12" s="79">
        <v>2</v>
      </c>
      <c r="T12" s="79">
        <v>1</v>
      </c>
      <c r="U12" s="80">
        <f>IFERROR(T12/(Q12),"-")</f>
        <v>0.2</v>
      </c>
      <c r="V12" s="81">
        <f>IFERROR(K12/SUM(Q12:Q13),"-")</f>
        <v>3823.5294117647</v>
      </c>
      <c r="W12" s="82">
        <v>1</v>
      </c>
      <c r="X12" s="80">
        <f>IF(Q12=0,"-",W12/Q12)</f>
        <v>0.2</v>
      </c>
      <c r="Y12" s="181">
        <v>40000</v>
      </c>
      <c r="Z12" s="182">
        <f>IFERROR(Y12/Q12,"-")</f>
        <v>8000</v>
      </c>
      <c r="AA12" s="182">
        <f>IFERROR(Y12/W12,"-")</f>
        <v>40000</v>
      </c>
      <c r="AB12" s="176">
        <f>SUM(Y12:Y13)-SUM(K12:K13)</f>
        <v>25000</v>
      </c>
      <c r="AC12" s="83">
        <f>SUM(Y12:Y13)/SUM(K12:K13)</f>
        <v>1.3846153846154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0.2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2</v>
      </c>
      <c r="BG12" s="110">
        <f>IF(Q12=0,"",IF(BF12=0,"",(BF12/Q12)))</f>
        <v>0.4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1</v>
      </c>
      <c r="BP12" s="117">
        <f>IF(Q12=0,"",IF(BO12=0,"",(BO12/Q12)))</f>
        <v>0.2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1</v>
      </c>
      <c r="BY12" s="124">
        <f>IF(Q12=0,"",IF(BX12=0,"",(BX12/Q12)))</f>
        <v>0.2</v>
      </c>
      <c r="BZ12" s="125">
        <v>1</v>
      </c>
      <c r="CA12" s="126">
        <f>IFERROR(BZ12/BX12,"-")</f>
        <v>1</v>
      </c>
      <c r="CB12" s="127">
        <v>40000</v>
      </c>
      <c r="CC12" s="128">
        <f>IFERROR(CB12/BX12,"-")</f>
        <v>40000</v>
      </c>
      <c r="CD12" s="129"/>
      <c r="CE12" s="129"/>
      <c r="CF12" s="129">
        <v>1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40000</v>
      </c>
      <c r="CR12" s="138">
        <v>40000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193</v>
      </c>
      <c r="C13" s="184" t="s">
        <v>185</v>
      </c>
      <c r="D13" s="184"/>
      <c r="E13" s="184"/>
      <c r="F13" s="184"/>
      <c r="G13" s="184" t="s">
        <v>73</v>
      </c>
      <c r="H13" s="87"/>
      <c r="I13" s="87"/>
      <c r="J13" s="87"/>
      <c r="K13" s="176"/>
      <c r="L13" s="79">
        <v>72</v>
      </c>
      <c r="M13" s="79">
        <v>39</v>
      </c>
      <c r="N13" s="79">
        <v>28</v>
      </c>
      <c r="O13" s="88">
        <v>12</v>
      </c>
      <c r="P13" s="89">
        <v>0</v>
      </c>
      <c r="Q13" s="90">
        <f>O13+P13</f>
        <v>12</v>
      </c>
      <c r="R13" s="80">
        <f>IFERROR(Q13/N13,"-")</f>
        <v>0.42857142857143</v>
      </c>
      <c r="S13" s="79">
        <v>1</v>
      </c>
      <c r="T13" s="79">
        <v>5</v>
      </c>
      <c r="U13" s="80">
        <f>IFERROR(T13/(Q13),"-")</f>
        <v>0.41666666666667</v>
      </c>
      <c r="V13" s="81"/>
      <c r="W13" s="82">
        <v>4</v>
      </c>
      <c r="X13" s="80">
        <f>IF(Q13=0,"-",W13/Q13)</f>
        <v>0.33333333333333</v>
      </c>
      <c r="Y13" s="181">
        <v>50000</v>
      </c>
      <c r="Z13" s="182">
        <f>IFERROR(Y13/Q13,"-")</f>
        <v>4166.6666666667</v>
      </c>
      <c r="AA13" s="182">
        <f>IFERROR(Y13/W13,"-")</f>
        <v>12500</v>
      </c>
      <c r="AB13" s="176"/>
      <c r="AC13" s="83"/>
      <c r="AD13" s="77"/>
      <c r="AE13" s="91">
        <v>1</v>
      </c>
      <c r="AF13" s="92">
        <f>IF(Q13=0,"",IF(AE13=0,"",(AE13/Q13)))</f>
        <v>0.083333333333333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0.083333333333333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2</v>
      </c>
      <c r="BG13" s="110">
        <f>IF(Q13=0,"",IF(BF13=0,"",(BF13/Q13)))</f>
        <v>0.16666666666667</v>
      </c>
      <c r="BH13" s="109">
        <v>1</v>
      </c>
      <c r="BI13" s="111">
        <f>IFERROR(BH13/BF13,"-")</f>
        <v>0.5</v>
      </c>
      <c r="BJ13" s="112">
        <v>26000</v>
      </c>
      <c r="BK13" s="113">
        <f>IFERROR(BJ13/BF13,"-")</f>
        <v>13000</v>
      </c>
      <c r="BL13" s="114"/>
      <c r="BM13" s="114"/>
      <c r="BN13" s="114">
        <v>1</v>
      </c>
      <c r="BO13" s="116">
        <v>4</v>
      </c>
      <c r="BP13" s="117">
        <f>IF(Q13=0,"",IF(BO13=0,"",(BO13/Q13)))</f>
        <v>0.33333333333333</v>
      </c>
      <c r="BQ13" s="118">
        <v>1</v>
      </c>
      <c r="BR13" s="119">
        <f>IFERROR(BQ13/BO13,"-")</f>
        <v>0.25</v>
      </c>
      <c r="BS13" s="120">
        <v>13000</v>
      </c>
      <c r="BT13" s="121">
        <f>IFERROR(BS13/BO13,"-")</f>
        <v>3250</v>
      </c>
      <c r="BU13" s="122"/>
      <c r="BV13" s="122"/>
      <c r="BW13" s="122">
        <v>1</v>
      </c>
      <c r="BX13" s="123">
        <v>2</v>
      </c>
      <c r="BY13" s="124">
        <f>IF(Q13=0,"",IF(BX13=0,"",(BX13/Q13)))</f>
        <v>0.16666666666667</v>
      </c>
      <c r="BZ13" s="125">
        <v>1</v>
      </c>
      <c r="CA13" s="126">
        <f>IFERROR(BZ13/BX13,"-")</f>
        <v>0.5</v>
      </c>
      <c r="CB13" s="127">
        <v>5000</v>
      </c>
      <c r="CC13" s="128">
        <f>IFERROR(CB13/BX13,"-")</f>
        <v>2500</v>
      </c>
      <c r="CD13" s="129">
        <v>1</v>
      </c>
      <c r="CE13" s="129"/>
      <c r="CF13" s="129"/>
      <c r="CG13" s="130">
        <v>2</v>
      </c>
      <c r="CH13" s="131">
        <f>IF(Q13=0,"",IF(CG13=0,"",(CG13/Q13)))</f>
        <v>0.16666666666667</v>
      </c>
      <c r="CI13" s="132">
        <v>1</v>
      </c>
      <c r="CJ13" s="133">
        <f>IFERROR(CI13/CG13,"-")</f>
        <v>0.5</v>
      </c>
      <c r="CK13" s="134">
        <v>6000</v>
      </c>
      <c r="CL13" s="135">
        <f>IFERROR(CK13/CG13,"-")</f>
        <v>3000</v>
      </c>
      <c r="CM13" s="136"/>
      <c r="CN13" s="136">
        <v>1</v>
      </c>
      <c r="CO13" s="136"/>
      <c r="CP13" s="137">
        <v>4</v>
      </c>
      <c r="CQ13" s="138">
        <v>50000</v>
      </c>
      <c r="CR13" s="138">
        <v>26000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0.264</v>
      </c>
      <c r="B14" s="184" t="s">
        <v>194</v>
      </c>
      <c r="C14" s="184" t="s">
        <v>185</v>
      </c>
      <c r="D14" s="184" t="s">
        <v>195</v>
      </c>
      <c r="E14" s="184" t="s">
        <v>187</v>
      </c>
      <c r="F14" s="184"/>
      <c r="G14" s="184" t="s">
        <v>61</v>
      </c>
      <c r="H14" s="87" t="s">
        <v>196</v>
      </c>
      <c r="I14" s="87" t="s">
        <v>189</v>
      </c>
      <c r="J14" s="87" t="s">
        <v>197</v>
      </c>
      <c r="K14" s="176">
        <v>125000</v>
      </c>
      <c r="L14" s="79">
        <v>6</v>
      </c>
      <c r="M14" s="79">
        <v>0</v>
      </c>
      <c r="N14" s="79">
        <v>36</v>
      </c>
      <c r="O14" s="88">
        <v>2</v>
      </c>
      <c r="P14" s="89">
        <v>0</v>
      </c>
      <c r="Q14" s="90">
        <f>O14+P14</f>
        <v>2</v>
      </c>
      <c r="R14" s="80">
        <f>IFERROR(Q14/N14,"-")</f>
        <v>0.055555555555556</v>
      </c>
      <c r="S14" s="79">
        <v>0</v>
      </c>
      <c r="T14" s="79">
        <v>1</v>
      </c>
      <c r="U14" s="80">
        <f>IFERROR(T14/(Q14),"-")</f>
        <v>0.5</v>
      </c>
      <c r="V14" s="81">
        <f>IFERROR(K14/SUM(Q14:Q15),"-")</f>
        <v>8928.5714285714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-92000</v>
      </c>
      <c r="AC14" s="83">
        <f>SUM(Y14:Y15)/SUM(K14:K15)</f>
        <v>0.264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0.5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>
        <v>1</v>
      </c>
      <c r="BY14" s="124">
        <f>IF(Q14=0,"",IF(BX14=0,"",(BX14/Q14)))</f>
        <v>0.5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198</v>
      </c>
      <c r="C15" s="184" t="s">
        <v>185</v>
      </c>
      <c r="D15" s="184"/>
      <c r="E15" s="184"/>
      <c r="F15" s="184"/>
      <c r="G15" s="184" t="s">
        <v>73</v>
      </c>
      <c r="H15" s="87"/>
      <c r="I15" s="87"/>
      <c r="J15" s="87"/>
      <c r="K15" s="176"/>
      <c r="L15" s="79">
        <v>76</v>
      </c>
      <c r="M15" s="79">
        <v>43</v>
      </c>
      <c r="N15" s="79">
        <v>24</v>
      </c>
      <c r="O15" s="88">
        <v>12</v>
      </c>
      <c r="P15" s="89">
        <v>0</v>
      </c>
      <c r="Q15" s="90">
        <f>O15+P15</f>
        <v>12</v>
      </c>
      <c r="R15" s="80">
        <f>IFERROR(Q15/N15,"-")</f>
        <v>0.5</v>
      </c>
      <c r="S15" s="79">
        <v>3</v>
      </c>
      <c r="T15" s="79">
        <v>3</v>
      </c>
      <c r="U15" s="80">
        <f>IFERROR(T15/(Q15),"-")</f>
        <v>0.25</v>
      </c>
      <c r="V15" s="81"/>
      <c r="W15" s="82">
        <v>2</v>
      </c>
      <c r="X15" s="80">
        <f>IF(Q15=0,"-",W15/Q15)</f>
        <v>0.16666666666667</v>
      </c>
      <c r="Y15" s="181">
        <v>33000</v>
      </c>
      <c r="Z15" s="182">
        <f>IFERROR(Y15/Q15,"-")</f>
        <v>2750</v>
      </c>
      <c r="AA15" s="182">
        <f>IFERROR(Y15/W15,"-")</f>
        <v>16500</v>
      </c>
      <c r="AB15" s="176"/>
      <c r="AC15" s="83"/>
      <c r="AD15" s="77"/>
      <c r="AE15" s="91">
        <v>1</v>
      </c>
      <c r="AF15" s="92">
        <f>IF(Q15=0,"",IF(AE15=0,"",(AE15/Q15)))</f>
        <v>0.083333333333333</v>
      </c>
      <c r="AG15" s="91"/>
      <c r="AH15" s="93">
        <f>IFERROR(AG15/AE15,"-")</f>
        <v>0</v>
      </c>
      <c r="AI15" s="94"/>
      <c r="AJ15" s="95">
        <f>IFERROR(AI15/AE15,"-")</f>
        <v>0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2</v>
      </c>
      <c r="BG15" s="110">
        <f>IF(Q15=0,"",IF(BF15=0,"",(BF15/Q15)))</f>
        <v>0.16666666666667</v>
      </c>
      <c r="BH15" s="109">
        <v>1</v>
      </c>
      <c r="BI15" s="111">
        <f>IFERROR(BH15/BF15,"-")</f>
        <v>0.5</v>
      </c>
      <c r="BJ15" s="112">
        <v>8000</v>
      </c>
      <c r="BK15" s="113">
        <f>IFERROR(BJ15/BF15,"-")</f>
        <v>4000</v>
      </c>
      <c r="BL15" s="114"/>
      <c r="BM15" s="114">
        <v>1</v>
      </c>
      <c r="BN15" s="114"/>
      <c r="BO15" s="116">
        <v>5</v>
      </c>
      <c r="BP15" s="117">
        <f>IF(Q15=0,"",IF(BO15=0,"",(BO15/Q15)))</f>
        <v>0.41666666666667</v>
      </c>
      <c r="BQ15" s="118">
        <v>1</v>
      </c>
      <c r="BR15" s="119">
        <f>IFERROR(BQ15/BO15,"-")</f>
        <v>0.2</v>
      </c>
      <c r="BS15" s="120">
        <v>25000</v>
      </c>
      <c r="BT15" s="121">
        <f>IFERROR(BS15/BO15,"-")</f>
        <v>5000</v>
      </c>
      <c r="BU15" s="122"/>
      <c r="BV15" s="122"/>
      <c r="BW15" s="122">
        <v>1</v>
      </c>
      <c r="BX15" s="123">
        <v>4</v>
      </c>
      <c r="BY15" s="124">
        <f>IF(Q15=0,"",IF(BX15=0,"",(BX15/Q15)))</f>
        <v>0.33333333333333</v>
      </c>
      <c r="BZ15" s="125">
        <v>1</v>
      </c>
      <c r="CA15" s="126">
        <f>IFERROR(BZ15/BX15,"-")</f>
        <v>0.25</v>
      </c>
      <c r="CB15" s="127">
        <v>6000</v>
      </c>
      <c r="CC15" s="128">
        <f>IFERROR(CB15/BX15,"-")</f>
        <v>1500</v>
      </c>
      <c r="CD15" s="129"/>
      <c r="CE15" s="129">
        <v>1</v>
      </c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2</v>
      </c>
      <c r="CQ15" s="138">
        <v>33000</v>
      </c>
      <c r="CR15" s="138">
        <v>25000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6.9533333333333</v>
      </c>
      <c r="B16" s="184" t="s">
        <v>199</v>
      </c>
      <c r="C16" s="184" t="s">
        <v>185</v>
      </c>
      <c r="D16" s="184" t="s">
        <v>200</v>
      </c>
      <c r="E16" s="184" t="s">
        <v>201</v>
      </c>
      <c r="F16" s="184"/>
      <c r="G16" s="184" t="s">
        <v>61</v>
      </c>
      <c r="H16" s="87" t="s">
        <v>202</v>
      </c>
      <c r="I16" s="87" t="s">
        <v>203</v>
      </c>
      <c r="J16" s="87" t="s">
        <v>204</v>
      </c>
      <c r="K16" s="176">
        <v>75000</v>
      </c>
      <c r="L16" s="79">
        <v>71</v>
      </c>
      <c r="M16" s="79">
        <v>0</v>
      </c>
      <c r="N16" s="79">
        <v>140</v>
      </c>
      <c r="O16" s="88">
        <v>20</v>
      </c>
      <c r="P16" s="89">
        <v>0</v>
      </c>
      <c r="Q16" s="90">
        <f>O16+P16</f>
        <v>20</v>
      </c>
      <c r="R16" s="80">
        <f>IFERROR(Q16/N16,"-")</f>
        <v>0.14285714285714</v>
      </c>
      <c r="S16" s="79">
        <v>2</v>
      </c>
      <c r="T16" s="79">
        <v>4</v>
      </c>
      <c r="U16" s="80">
        <f>IFERROR(T16/(Q16),"-")</f>
        <v>0.2</v>
      </c>
      <c r="V16" s="81">
        <f>IFERROR(K16/SUM(Q16:Q17),"-")</f>
        <v>1666.6666666667</v>
      </c>
      <c r="W16" s="82">
        <v>5</v>
      </c>
      <c r="X16" s="80">
        <f>IF(Q16=0,"-",W16/Q16)</f>
        <v>0.25</v>
      </c>
      <c r="Y16" s="181">
        <v>41500</v>
      </c>
      <c r="Z16" s="182">
        <f>IFERROR(Y16/Q16,"-")</f>
        <v>2075</v>
      </c>
      <c r="AA16" s="182">
        <f>IFERROR(Y16/W16,"-")</f>
        <v>8300</v>
      </c>
      <c r="AB16" s="176">
        <f>SUM(Y16:Y17)-SUM(K16:K17)</f>
        <v>446500</v>
      </c>
      <c r="AC16" s="83">
        <f>SUM(Y16:Y17)/SUM(K16:K17)</f>
        <v>6.9533333333333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>
        <v>3</v>
      </c>
      <c r="AO16" s="98">
        <f>IF(Q16=0,"",IF(AN16=0,"",(AN16/Q16)))</f>
        <v>0.15</v>
      </c>
      <c r="AP16" s="97">
        <v>1</v>
      </c>
      <c r="AQ16" s="99">
        <f>IFERROR(AP16/AN16,"-")</f>
        <v>0.33333333333333</v>
      </c>
      <c r="AR16" s="100">
        <v>3000</v>
      </c>
      <c r="AS16" s="101">
        <f>IFERROR(AR16/AN16,"-")</f>
        <v>1000</v>
      </c>
      <c r="AT16" s="102">
        <v>1</v>
      </c>
      <c r="AU16" s="102"/>
      <c r="AV16" s="102"/>
      <c r="AW16" s="103">
        <v>1</v>
      </c>
      <c r="AX16" s="104">
        <f>IF(Q16=0,"",IF(AW16=0,"",(AW16/Q16)))</f>
        <v>0.05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>
        <v>6</v>
      </c>
      <c r="BG16" s="110">
        <f>IF(Q16=0,"",IF(BF16=0,"",(BF16/Q16)))</f>
        <v>0.3</v>
      </c>
      <c r="BH16" s="109">
        <v>1</v>
      </c>
      <c r="BI16" s="111">
        <f>IFERROR(BH16/BF16,"-")</f>
        <v>0.16666666666667</v>
      </c>
      <c r="BJ16" s="112">
        <v>5000</v>
      </c>
      <c r="BK16" s="113">
        <f>IFERROR(BJ16/BF16,"-")</f>
        <v>833.33333333333</v>
      </c>
      <c r="BL16" s="114">
        <v>1</v>
      </c>
      <c r="BM16" s="114"/>
      <c r="BN16" s="114"/>
      <c r="BO16" s="116">
        <v>7</v>
      </c>
      <c r="BP16" s="117">
        <f>IF(Q16=0,"",IF(BO16=0,"",(BO16/Q16)))</f>
        <v>0.35</v>
      </c>
      <c r="BQ16" s="118">
        <v>4</v>
      </c>
      <c r="BR16" s="119">
        <f>IFERROR(BQ16/BO16,"-")</f>
        <v>0.57142857142857</v>
      </c>
      <c r="BS16" s="120">
        <v>35500</v>
      </c>
      <c r="BT16" s="121">
        <f>IFERROR(BS16/BO16,"-")</f>
        <v>5071.4285714286</v>
      </c>
      <c r="BU16" s="122">
        <v>1</v>
      </c>
      <c r="BV16" s="122">
        <v>2</v>
      </c>
      <c r="BW16" s="122">
        <v>1</v>
      </c>
      <c r="BX16" s="123">
        <v>2</v>
      </c>
      <c r="BY16" s="124">
        <f>IF(Q16=0,"",IF(BX16=0,"",(BX16/Q16)))</f>
        <v>0.1</v>
      </c>
      <c r="BZ16" s="125">
        <v>1</v>
      </c>
      <c r="CA16" s="126">
        <f>IFERROR(BZ16/BX16,"-")</f>
        <v>0.5</v>
      </c>
      <c r="CB16" s="127">
        <v>34000</v>
      </c>
      <c r="CC16" s="128">
        <f>IFERROR(CB16/BX16,"-")</f>
        <v>17000</v>
      </c>
      <c r="CD16" s="129"/>
      <c r="CE16" s="129"/>
      <c r="CF16" s="129">
        <v>1</v>
      </c>
      <c r="CG16" s="130">
        <v>1</v>
      </c>
      <c r="CH16" s="131">
        <f>IF(Q16=0,"",IF(CG16=0,"",(CG16/Q16)))</f>
        <v>0.05</v>
      </c>
      <c r="CI16" s="132"/>
      <c r="CJ16" s="133">
        <f>IFERROR(CI16/CG16,"-")</f>
        <v>0</v>
      </c>
      <c r="CK16" s="134"/>
      <c r="CL16" s="135">
        <f>IFERROR(CK16/CG16,"-")</f>
        <v>0</v>
      </c>
      <c r="CM16" s="136"/>
      <c r="CN16" s="136"/>
      <c r="CO16" s="136"/>
      <c r="CP16" s="137">
        <v>5</v>
      </c>
      <c r="CQ16" s="138">
        <v>41500</v>
      </c>
      <c r="CR16" s="138">
        <v>34000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205</v>
      </c>
      <c r="C17" s="184" t="s">
        <v>185</v>
      </c>
      <c r="D17" s="184"/>
      <c r="E17" s="184"/>
      <c r="F17" s="184"/>
      <c r="G17" s="184" t="s">
        <v>73</v>
      </c>
      <c r="H17" s="87"/>
      <c r="I17" s="87"/>
      <c r="J17" s="87"/>
      <c r="K17" s="176"/>
      <c r="L17" s="79">
        <v>102</v>
      </c>
      <c r="M17" s="79">
        <v>64</v>
      </c>
      <c r="N17" s="79">
        <v>39</v>
      </c>
      <c r="O17" s="88">
        <v>25</v>
      </c>
      <c r="P17" s="89">
        <v>0</v>
      </c>
      <c r="Q17" s="90">
        <f>O17+P17</f>
        <v>25</v>
      </c>
      <c r="R17" s="80">
        <f>IFERROR(Q17/N17,"-")</f>
        <v>0.64102564102564</v>
      </c>
      <c r="S17" s="79">
        <v>2</v>
      </c>
      <c r="T17" s="79">
        <v>2</v>
      </c>
      <c r="U17" s="80">
        <f>IFERROR(T17/(Q17),"-")</f>
        <v>0.08</v>
      </c>
      <c r="V17" s="81"/>
      <c r="W17" s="82">
        <v>6</v>
      </c>
      <c r="X17" s="80">
        <f>IF(Q17=0,"-",W17/Q17)</f>
        <v>0.24</v>
      </c>
      <c r="Y17" s="181">
        <v>480000</v>
      </c>
      <c r="Z17" s="182">
        <f>IFERROR(Y17/Q17,"-")</f>
        <v>19200</v>
      </c>
      <c r="AA17" s="182">
        <f>IFERROR(Y17/W17,"-")</f>
        <v>80000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0.04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>
        <v>2</v>
      </c>
      <c r="AX17" s="104">
        <f>IF(Q17=0,"",IF(AW17=0,"",(AW17/Q17)))</f>
        <v>0.08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8</v>
      </c>
      <c r="BG17" s="110">
        <f>IF(Q17=0,"",IF(BF17=0,"",(BF17/Q17)))</f>
        <v>0.32</v>
      </c>
      <c r="BH17" s="109">
        <v>2</v>
      </c>
      <c r="BI17" s="111">
        <f>IFERROR(BH17/BF17,"-")</f>
        <v>0.25</v>
      </c>
      <c r="BJ17" s="112">
        <v>24000</v>
      </c>
      <c r="BK17" s="113">
        <f>IFERROR(BJ17/BF17,"-")</f>
        <v>3000</v>
      </c>
      <c r="BL17" s="114"/>
      <c r="BM17" s="114">
        <v>1</v>
      </c>
      <c r="BN17" s="114">
        <v>1</v>
      </c>
      <c r="BO17" s="116">
        <v>6</v>
      </c>
      <c r="BP17" s="117">
        <f>IF(Q17=0,"",IF(BO17=0,"",(BO17/Q17)))</f>
        <v>0.24</v>
      </c>
      <c r="BQ17" s="118">
        <v>2</v>
      </c>
      <c r="BR17" s="119">
        <f>IFERROR(BQ17/BO17,"-")</f>
        <v>0.33333333333333</v>
      </c>
      <c r="BS17" s="120">
        <v>421000</v>
      </c>
      <c r="BT17" s="121">
        <f>IFERROR(BS17/BO17,"-")</f>
        <v>70166.666666667</v>
      </c>
      <c r="BU17" s="122"/>
      <c r="BV17" s="122"/>
      <c r="BW17" s="122">
        <v>2</v>
      </c>
      <c r="BX17" s="123">
        <v>8</v>
      </c>
      <c r="BY17" s="124">
        <f>IF(Q17=0,"",IF(BX17=0,"",(BX17/Q17)))</f>
        <v>0.32</v>
      </c>
      <c r="BZ17" s="125">
        <v>2</v>
      </c>
      <c r="CA17" s="126">
        <f>IFERROR(BZ17/BX17,"-")</f>
        <v>0.25</v>
      </c>
      <c r="CB17" s="127">
        <v>35000</v>
      </c>
      <c r="CC17" s="128">
        <f>IFERROR(CB17/BX17,"-")</f>
        <v>4375</v>
      </c>
      <c r="CD17" s="129">
        <v>1</v>
      </c>
      <c r="CE17" s="129"/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6</v>
      </c>
      <c r="CQ17" s="138">
        <v>480000</v>
      </c>
      <c r="CR17" s="138">
        <v>392000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30"/>
      <c r="B18" s="84"/>
      <c r="C18" s="84"/>
      <c r="D18" s="85"/>
      <c r="E18" s="85"/>
      <c r="F18" s="85"/>
      <c r="G18" s="86"/>
      <c r="H18" s="87"/>
      <c r="I18" s="87"/>
      <c r="J18" s="87"/>
      <c r="K18" s="177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3"/>
      <c r="Z18" s="183"/>
      <c r="AA18" s="183"/>
      <c r="AB18" s="183"/>
      <c r="AC18" s="33"/>
      <c r="AD18" s="57"/>
      <c r="AE18" s="61"/>
      <c r="AF18" s="62"/>
      <c r="AG18" s="61"/>
      <c r="AH18" s="65"/>
      <c r="AI18" s="66"/>
      <c r="AJ18" s="67"/>
      <c r="AK18" s="68"/>
      <c r="AL18" s="68"/>
      <c r="AM18" s="68"/>
      <c r="AN18" s="61"/>
      <c r="AO18" s="62"/>
      <c r="AP18" s="61"/>
      <c r="AQ18" s="65"/>
      <c r="AR18" s="66"/>
      <c r="AS18" s="67"/>
      <c r="AT18" s="68"/>
      <c r="AU18" s="68"/>
      <c r="AV18" s="68"/>
      <c r="AW18" s="61"/>
      <c r="AX18" s="62"/>
      <c r="AY18" s="61"/>
      <c r="AZ18" s="65"/>
      <c r="BA18" s="66"/>
      <c r="BB18" s="67"/>
      <c r="BC18" s="68"/>
      <c r="BD18" s="68"/>
      <c r="BE18" s="68"/>
      <c r="BF18" s="61"/>
      <c r="BG18" s="62"/>
      <c r="BH18" s="61"/>
      <c r="BI18" s="65"/>
      <c r="BJ18" s="66"/>
      <c r="BK18" s="67"/>
      <c r="BL18" s="68"/>
      <c r="BM18" s="68"/>
      <c r="BN18" s="68"/>
      <c r="BO18" s="63"/>
      <c r="BP18" s="64"/>
      <c r="BQ18" s="61"/>
      <c r="BR18" s="65"/>
      <c r="BS18" s="66"/>
      <c r="BT18" s="67"/>
      <c r="BU18" s="68"/>
      <c r="BV18" s="68"/>
      <c r="BW18" s="68"/>
      <c r="BX18" s="63"/>
      <c r="BY18" s="64"/>
      <c r="BZ18" s="61"/>
      <c r="CA18" s="65"/>
      <c r="CB18" s="66"/>
      <c r="CC18" s="67"/>
      <c r="CD18" s="68"/>
      <c r="CE18" s="68"/>
      <c r="CF18" s="68"/>
      <c r="CG18" s="63"/>
      <c r="CH18" s="64"/>
      <c r="CI18" s="61"/>
      <c r="CJ18" s="65"/>
      <c r="CK18" s="66"/>
      <c r="CL18" s="67"/>
      <c r="CM18" s="68"/>
      <c r="CN18" s="68"/>
      <c r="CO18" s="68"/>
      <c r="CP18" s="69"/>
      <c r="CQ18" s="66"/>
      <c r="CR18" s="66"/>
      <c r="CS18" s="66"/>
      <c r="CT18" s="70"/>
    </row>
    <row r="19" spans="1:99">
      <c r="A19" s="30"/>
      <c r="B19" s="37"/>
      <c r="C19" s="37"/>
      <c r="D19" s="21"/>
      <c r="E19" s="21"/>
      <c r="F19" s="21"/>
      <c r="G19" s="22"/>
      <c r="H19" s="36"/>
      <c r="I19" s="36"/>
      <c r="J19" s="73"/>
      <c r="K19" s="178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3"/>
      <c r="Z19" s="183"/>
      <c r="AA19" s="183"/>
      <c r="AB19" s="183"/>
      <c r="AC19" s="33"/>
      <c r="AD19" s="59"/>
      <c r="AE19" s="61"/>
      <c r="AF19" s="62"/>
      <c r="AG19" s="61"/>
      <c r="AH19" s="65"/>
      <c r="AI19" s="66"/>
      <c r="AJ19" s="67"/>
      <c r="AK19" s="68"/>
      <c r="AL19" s="68"/>
      <c r="AM19" s="68"/>
      <c r="AN19" s="61"/>
      <c r="AO19" s="62"/>
      <c r="AP19" s="61"/>
      <c r="AQ19" s="65"/>
      <c r="AR19" s="66"/>
      <c r="AS19" s="67"/>
      <c r="AT19" s="68"/>
      <c r="AU19" s="68"/>
      <c r="AV19" s="68"/>
      <c r="AW19" s="61"/>
      <c r="AX19" s="62"/>
      <c r="AY19" s="61"/>
      <c r="AZ19" s="65"/>
      <c r="BA19" s="66"/>
      <c r="BB19" s="67"/>
      <c r="BC19" s="68"/>
      <c r="BD19" s="68"/>
      <c r="BE19" s="68"/>
      <c r="BF19" s="61"/>
      <c r="BG19" s="62"/>
      <c r="BH19" s="61"/>
      <c r="BI19" s="65"/>
      <c r="BJ19" s="66"/>
      <c r="BK19" s="67"/>
      <c r="BL19" s="68"/>
      <c r="BM19" s="68"/>
      <c r="BN19" s="68"/>
      <c r="BO19" s="63"/>
      <c r="BP19" s="64"/>
      <c r="BQ19" s="61"/>
      <c r="BR19" s="65"/>
      <c r="BS19" s="66"/>
      <c r="BT19" s="67"/>
      <c r="BU19" s="68"/>
      <c r="BV19" s="68"/>
      <c r="BW19" s="68"/>
      <c r="BX19" s="63"/>
      <c r="BY19" s="64"/>
      <c r="BZ19" s="61"/>
      <c r="CA19" s="65"/>
      <c r="CB19" s="66"/>
      <c r="CC19" s="67"/>
      <c r="CD19" s="68"/>
      <c r="CE19" s="68"/>
      <c r="CF19" s="68"/>
      <c r="CG19" s="63"/>
      <c r="CH19" s="64"/>
      <c r="CI19" s="61"/>
      <c r="CJ19" s="65"/>
      <c r="CK19" s="66"/>
      <c r="CL19" s="67"/>
      <c r="CM19" s="68"/>
      <c r="CN19" s="68"/>
      <c r="CO19" s="68"/>
      <c r="CP19" s="69"/>
      <c r="CQ19" s="66"/>
      <c r="CR19" s="66"/>
      <c r="CS19" s="66"/>
      <c r="CT19" s="70"/>
    </row>
    <row r="20" spans="1:99">
      <c r="A20" s="19">
        <f>AC20</f>
        <v>2.4787234042553</v>
      </c>
      <c r="B20" s="39"/>
      <c r="C20" s="39"/>
      <c r="D20" s="39"/>
      <c r="E20" s="39"/>
      <c r="F20" s="39"/>
      <c r="G20" s="39"/>
      <c r="H20" s="40" t="s">
        <v>206</v>
      </c>
      <c r="I20" s="40"/>
      <c r="J20" s="40"/>
      <c r="K20" s="179">
        <f>SUM(K6:K19)</f>
        <v>705000</v>
      </c>
      <c r="L20" s="41">
        <f>SUM(L6:L19)</f>
        <v>597</v>
      </c>
      <c r="M20" s="41">
        <f>SUM(M6:M19)</f>
        <v>261</v>
      </c>
      <c r="N20" s="41">
        <f>SUM(N6:N19)</f>
        <v>524</v>
      </c>
      <c r="O20" s="41">
        <f>SUM(O6:O19)</f>
        <v>129</v>
      </c>
      <c r="P20" s="41">
        <f>SUM(P6:P19)</f>
        <v>1</v>
      </c>
      <c r="Q20" s="41">
        <f>SUM(Q6:Q19)</f>
        <v>130</v>
      </c>
      <c r="R20" s="42">
        <f>IFERROR(Q20/N20,"-")</f>
        <v>0.24809160305344</v>
      </c>
      <c r="S20" s="76">
        <f>SUM(S6:S19)</f>
        <v>16</v>
      </c>
      <c r="T20" s="76">
        <f>SUM(T6:T19)</f>
        <v>24</v>
      </c>
      <c r="U20" s="42">
        <f>IFERROR(S20/Q20,"-")</f>
        <v>0.12307692307692</v>
      </c>
      <c r="V20" s="43">
        <f>IFERROR(K20/Q20,"-")</f>
        <v>5423.0769230769</v>
      </c>
      <c r="W20" s="44">
        <f>SUM(W6:W19)</f>
        <v>28</v>
      </c>
      <c r="X20" s="42">
        <f>IFERROR(W20/Q20,"-")</f>
        <v>0.21538461538462</v>
      </c>
      <c r="Y20" s="179">
        <f>SUM(Y6:Y19)</f>
        <v>1747500</v>
      </c>
      <c r="Z20" s="179">
        <f>IFERROR(Y20/Q20,"-")</f>
        <v>13442.307692308</v>
      </c>
      <c r="AA20" s="179">
        <f>IFERROR(Y20/W20,"-")</f>
        <v>62410.714285714</v>
      </c>
      <c r="AB20" s="179">
        <f>Y20-K20</f>
        <v>1042500</v>
      </c>
      <c r="AC20" s="45">
        <f>Y20/K20</f>
        <v>2.4787234042553</v>
      </c>
      <c r="AD20" s="58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207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0.046153846153846</v>
      </c>
      <c r="B6" s="184" t="s">
        <v>208</v>
      </c>
      <c r="C6" s="184" t="s">
        <v>185</v>
      </c>
      <c r="D6" s="184" t="s">
        <v>209</v>
      </c>
      <c r="E6" s="184" t="s">
        <v>210</v>
      </c>
      <c r="F6" s="184" t="s">
        <v>211</v>
      </c>
      <c r="G6" s="184" t="s">
        <v>61</v>
      </c>
      <c r="H6" s="87" t="s">
        <v>212</v>
      </c>
      <c r="I6" s="87" t="s">
        <v>213</v>
      </c>
      <c r="J6" s="87" t="s">
        <v>214</v>
      </c>
      <c r="K6" s="176">
        <v>65000</v>
      </c>
      <c r="L6" s="79">
        <v>0</v>
      </c>
      <c r="M6" s="79">
        <v>0</v>
      </c>
      <c r="N6" s="79">
        <v>10</v>
      </c>
      <c r="O6" s="88">
        <v>0</v>
      </c>
      <c r="P6" s="89">
        <v>0</v>
      </c>
      <c r="Q6" s="90">
        <f>O6+P6</f>
        <v>0</v>
      </c>
      <c r="R6" s="80">
        <f>IFERROR(Q6/N6,"-")</f>
        <v>0</v>
      </c>
      <c r="S6" s="79">
        <v>0</v>
      </c>
      <c r="T6" s="79">
        <v>0</v>
      </c>
      <c r="U6" s="80" t="str">
        <f>IFERROR(T6/(Q6),"-")</f>
        <v>-</v>
      </c>
      <c r="V6" s="81">
        <f>IFERROR(K6/SUM(Q6:Q7),"-")</f>
        <v>1969.696969697</v>
      </c>
      <c r="W6" s="82">
        <v>0</v>
      </c>
      <c r="X6" s="80" t="str">
        <f>IF(Q6=0,"-",W6/Q6)</f>
        <v>-</v>
      </c>
      <c r="Y6" s="181">
        <v>0</v>
      </c>
      <c r="Z6" s="182" t="str">
        <f>IFERROR(Y6/Q6,"-")</f>
        <v>-</v>
      </c>
      <c r="AA6" s="182" t="str">
        <f>IFERROR(Y6/W6,"-")</f>
        <v>-</v>
      </c>
      <c r="AB6" s="176">
        <f>SUM(Y6:Y7)-SUM(K6:K7)</f>
        <v>-62000</v>
      </c>
      <c r="AC6" s="83">
        <f>SUM(Y6:Y7)/SUM(K6:K7)</f>
        <v>0.046153846153846</v>
      </c>
      <c r="AD6" s="77"/>
      <c r="AE6" s="91"/>
      <c r="AF6" s="92" t="str">
        <f>IF(Q6=0,"",IF(AE6=0,"",(AE6/Q6)))</f>
        <v/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 t="str">
        <f>IF(Q6=0,"",IF(AN6=0,"",(AN6/Q6)))</f>
        <v/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 t="str">
        <f>IF(Q6=0,"",IF(AW6=0,"",(AW6/Q6)))</f>
        <v/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 t="str">
        <f>IF(Q6=0,"",IF(BF6=0,"",(BF6/Q6)))</f>
        <v/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 t="str">
        <f>IF(Q6=0,"",IF(BO6=0,"",(BO6/Q6)))</f>
        <v/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 t="str">
        <f>IF(Q6=0,"",IF(BX6=0,"",(BX6/Q6)))</f>
        <v/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 t="str">
        <f>IF(Q6=0,"",IF(CG6=0,"",(CG6/Q6)))</f>
        <v/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215</v>
      </c>
      <c r="C7" s="184" t="s">
        <v>185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189</v>
      </c>
      <c r="M7" s="79">
        <v>131</v>
      </c>
      <c r="N7" s="79">
        <v>58</v>
      </c>
      <c r="O7" s="88">
        <v>33</v>
      </c>
      <c r="P7" s="89">
        <v>0</v>
      </c>
      <c r="Q7" s="90">
        <f>O7+P7</f>
        <v>33</v>
      </c>
      <c r="R7" s="80">
        <f>IFERROR(Q7/N7,"-")</f>
        <v>0.56896551724138</v>
      </c>
      <c r="S7" s="79">
        <v>1</v>
      </c>
      <c r="T7" s="79">
        <v>5</v>
      </c>
      <c r="U7" s="80">
        <f>IFERROR(T7/(Q7),"-")</f>
        <v>0.15151515151515</v>
      </c>
      <c r="V7" s="81"/>
      <c r="W7" s="82">
        <v>1</v>
      </c>
      <c r="X7" s="80">
        <f>IF(Q7=0,"-",W7/Q7)</f>
        <v>0.03030303030303</v>
      </c>
      <c r="Y7" s="181">
        <v>3000</v>
      </c>
      <c r="Z7" s="182">
        <f>IFERROR(Y7/Q7,"-")</f>
        <v>90.909090909091</v>
      </c>
      <c r="AA7" s="182">
        <f>IFERROR(Y7/W7,"-")</f>
        <v>3000</v>
      </c>
      <c r="AB7" s="176"/>
      <c r="AC7" s="83"/>
      <c r="AD7" s="77"/>
      <c r="AE7" s="91">
        <v>6</v>
      </c>
      <c r="AF7" s="92">
        <f>IF(Q7=0,"",IF(AE7=0,"",(AE7/Q7)))</f>
        <v>0.18181818181818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8</v>
      </c>
      <c r="AO7" s="98">
        <f>IF(Q7=0,"",IF(AN7=0,"",(AN7/Q7)))</f>
        <v>0.24242424242424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5</v>
      </c>
      <c r="AX7" s="104">
        <f>IF(Q7=0,"",IF(AW7=0,"",(AW7/Q7)))</f>
        <v>0.15151515151515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7</v>
      </c>
      <c r="BG7" s="110">
        <f>IF(Q7=0,"",IF(BF7=0,"",(BF7/Q7)))</f>
        <v>0.21212121212121</v>
      </c>
      <c r="BH7" s="109">
        <v>1</v>
      </c>
      <c r="BI7" s="111">
        <f>IFERROR(BH7/BF7,"-")</f>
        <v>0.14285714285714</v>
      </c>
      <c r="BJ7" s="112">
        <v>3000</v>
      </c>
      <c r="BK7" s="113">
        <f>IFERROR(BJ7/BF7,"-")</f>
        <v>428.57142857143</v>
      </c>
      <c r="BL7" s="114">
        <v>1</v>
      </c>
      <c r="BM7" s="114"/>
      <c r="BN7" s="114"/>
      <c r="BO7" s="116">
        <v>4</v>
      </c>
      <c r="BP7" s="117">
        <f>IF(Q7=0,"",IF(BO7=0,"",(BO7/Q7)))</f>
        <v>0.12121212121212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0.060606060606061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0.03030303030303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1</v>
      </c>
      <c r="CQ7" s="138">
        <v>3000</v>
      </c>
      <c r="CR7" s="138">
        <v>3000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1.1324324324324</v>
      </c>
      <c r="B8" s="184" t="s">
        <v>216</v>
      </c>
      <c r="C8" s="184" t="s">
        <v>185</v>
      </c>
      <c r="D8" s="184" t="s">
        <v>217</v>
      </c>
      <c r="E8" s="184" t="s">
        <v>218</v>
      </c>
      <c r="F8" s="184"/>
      <c r="G8" s="184" t="s">
        <v>61</v>
      </c>
      <c r="H8" s="87" t="s">
        <v>219</v>
      </c>
      <c r="I8" s="87" t="s">
        <v>220</v>
      </c>
      <c r="J8" s="87" t="s">
        <v>221</v>
      </c>
      <c r="K8" s="176">
        <v>185000</v>
      </c>
      <c r="L8" s="79">
        <v>59</v>
      </c>
      <c r="M8" s="79">
        <v>0</v>
      </c>
      <c r="N8" s="79">
        <v>305</v>
      </c>
      <c r="O8" s="88">
        <v>16</v>
      </c>
      <c r="P8" s="89">
        <v>1</v>
      </c>
      <c r="Q8" s="90">
        <f>O8+P8</f>
        <v>17</v>
      </c>
      <c r="R8" s="80">
        <f>IFERROR(Q8/N8,"-")</f>
        <v>0.055737704918033</v>
      </c>
      <c r="S8" s="79">
        <v>0</v>
      </c>
      <c r="T8" s="79">
        <v>3</v>
      </c>
      <c r="U8" s="80">
        <f>IFERROR(T8/(Q8),"-")</f>
        <v>0.17647058823529</v>
      </c>
      <c r="V8" s="81">
        <f>IFERROR(K8/SUM(Q8:Q9),"-")</f>
        <v>1554.6218487395</v>
      </c>
      <c r="W8" s="82">
        <v>1</v>
      </c>
      <c r="X8" s="80">
        <f>IF(Q8=0,"-",W8/Q8)</f>
        <v>0.058823529411765</v>
      </c>
      <c r="Y8" s="181">
        <v>10000</v>
      </c>
      <c r="Z8" s="182">
        <f>IFERROR(Y8/Q8,"-")</f>
        <v>588.23529411765</v>
      </c>
      <c r="AA8" s="182">
        <f>IFERROR(Y8/W8,"-")</f>
        <v>10000</v>
      </c>
      <c r="AB8" s="176">
        <f>SUM(Y8:Y9)-SUM(K8:K9)</f>
        <v>24500</v>
      </c>
      <c r="AC8" s="83">
        <f>SUM(Y8:Y9)/SUM(K8:K9)</f>
        <v>1.1324324324324</v>
      </c>
      <c r="AD8" s="77"/>
      <c r="AE8" s="91">
        <v>4</v>
      </c>
      <c r="AF8" s="92">
        <f>IF(Q8=0,"",IF(AE8=0,"",(AE8/Q8)))</f>
        <v>0.23529411764706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5</v>
      </c>
      <c r="AO8" s="98">
        <f>IF(Q8=0,"",IF(AN8=0,"",(AN8/Q8)))</f>
        <v>0.29411764705882</v>
      </c>
      <c r="AP8" s="97">
        <v>1</v>
      </c>
      <c r="AQ8" s="99">
        <f>IFERROR(AP8/AN8,"-")</f>
        <v>0.2</v>
      </c>
      <c r="AR8" s="100">
        <v>10000</v>
      </c>
      <c r="AS8" s="101">
        <f>IFERROR(AR8/AN8,"-")</f>
        <v>2000</v>
      </c>
      <c r="AT8" s="102">
        <v>1</v>
      </c>
      <c r="AU8" s="102"/>
      <c r="AV8" s="102"/>
      <c r="AW8" s="103">
        <v>3</v>
      </c>
      <c r="AX8" s="104">
        <f>IF(Q8=0,"",IF(AW8=0,"",(AW8/Q8)))</f>
        <v>0.17647058823529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2</v>
      </c>
      <c r="BG8" s="110">
        <f>IF(Q8=0,"",IF(BF8=0,"",(BF8/Q8)))</f>
        <v>0.11764705882353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0.058823529411765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2</v>
      </c>
      <c r="BY8" s="124">
        <f>IF(Q8=0,"",IF(BX8=0,"",(BX8/Q8)))</f>
        <v>0.11764705882353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10000</v>
      </c>
      <c r="CR8" s="138">
        <v>10000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222</v>
      </c>
      <c r="C9" s="184" t="s">
        <v>185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516</v>
      </c>
      <c r="M9" s="79">
        <v>350</v>
      </c>
      <c r="N9" s="79">
        <v>211</v>
      </c>
      <c r="O9" s="88">
        <v>101</v>
      </c>
      <c r="P9" s="89">
        <v>1</v>
      </c>
      <c r="Q9" s="90">
        <f>O9+P9</f>
        <v>102</v>
      </c>
      <c r="R9" s="80">
        <f>IFERROR(Q9/N9,"-")</f>
        <v>0.48341232227488</v>
      </c>
      <c r="S9" s="79">
        <v>3</v>
      </c>
      <c r="T9" s="79">
        <v>21</v>
      </c>
      <c r="U9" s="80">
        <f>IFERROR(T9/(Q9),"-")</f>
        <v>0.20588235294118</v>
      </c>
      <c r="V9" s="81"/>
      <c r="W9" s="82">
        <v>3</v>
      </c>
      <c r="X9" s="80">
        <f>IF(Q9=0,"-",W9/Q9)</f>
        <v>0.029411764705882</v>
      </c>
      <c r="Y9" s="181">
        <v>199500</v>
      </c>
      <c r="Z9" s="182">
        <f>IFERROR(Y9/Q9,"-")</f>
        <v>1955.8823529412</v>
      </c>
      <c r="AA9" s="182">
        <f>IFERROR(Y9/W9,"-")</f>
        <v>66500</v>
      </c>
      <c r="AB9" s="176"/>
      <c r="AC9" s="83"/>
      <c r="AD9" s="77"/>
      <c r="AE9" s="91">
        <v>16</v>
      </c>
      <c r="AF9" s="92">
        <f>IF(Q9=0,"",IF(AE9=0,"",(AE9/Q9)))</f>
        <v>0.15686274509804</v>
      </c>
      <c r="AG9" s="91">
        <v>1</v>
      </c>
      <c r="AH9" s="93">
        <f>IFERROR(AG9/AE9,"-")</f>
        <v>0.0625</v>
      </c>
      <c r="AI9" s="94">
        <v>3000</v>
      </c>
      <c r="AJ9" s="95">
        <f>IFERROR(AI9/AE9,"-")</f>
        <v>187.5</v>
      </c>
      <c r="AK9" s="96">
        <v>1</v>
      </c>
      <c r="AL9" s="96"/>
      <c r="AM9" s="96"/>
      <c r="AN9" s="97">
        <v>13</v>
      </c>
      <c r="AO9" s="98">
        <f>IF(Q9=0,"",IF(AN9=0,"",(AN9/Q9)))</f>
        <v>0.12745098039216</v>
      </c>
      <c r="AP9" s="97">
        <v>1</v>
      </c>
      <c r="AQ9" s="99">
        <f>IFERROR(AP9/AN9,"-")</f>
        <v>0.076923076923077</v>
      </c>
      <c r="AR9" s="100">
        <v>500</v>
      </c>
      <c r="AS9" s="101">
        <f>IFERROR(AR9/AN9,"-")</f>
        <v>38.461538461538</v>
      </c>
      <c r="AT9" s="102">
        <v>1</v>
      </c>
      <c r="AU9" s="102"/>
      <c r="AV9" s="102"/>
      <c r="AW9" s="103">
        <v>13</v>
      </c>
      <c r="AX9" s="104">
        <f>IF(Q9=0,"",IF(AW9=0,"",(AW9/Q9)))</f>
        <v>0.12745098039216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15</v>
      </c>
      <c r="BG9" s="110">
        <f>IF(Q9=0,"",IF(BF9=0,"",(BF9/Q9)))</f>
        <v>0.14705882352941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32</v>
      </c>
      <c r="BP9" s="117">
        <f>IF(Q9=0,"",IF(BO9=0,"",(BO9/Q9)))</f>
        <v>0.31372549019608</v>
      </c>
      <c r="BQ9" s="118">
        <v>2</v>
      </c>
      <c r="BR9" s="119">
        <f>IFERROR(BQ9/BO9,"-")</f>
        <v>0.0625</v>
      </c>
      <c r="BS9" s="120">
        <v>199000</v>
      </c>
      <c r="BT9" s="121">
        <f>IFERROR(BS9/BO9,"-")</f>
        <v>6218.75</v>
      </c>
      <c r="BU9" s="122">
        <v>1</v>
      </c>
      <c r="BV9" s="122"/>
      <c r="BW9" s="122">
        <v>1</v>
      </c>
      <c r="BX9" s="123">
        <v>9</v>
      </c>
      <c r="BY9" s="124">
        <f>IF(Q9=0,"",IF(BX9=0,"",(BX9/Q9)))</f>
        <v>0.088235294117647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4</v>
      </c>
      <c r="CH9" s="131">
        <f>IF(Q9=0,"",IF(CG9=0,"",(CG9/Q9)))</f>
        <v>0.03921568627451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3</v>
      </c>
      <c r="CQ9" s="138">
        <v>199500</v>
      </c>
      <c r="CR9" s="138">
        <v>196000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>
        <f>AC10</f>
        <v>10.248</v>
      </c>
      <c r="B10" s="184" t="s">
        <v>223</v>
      </c>
      <c r="C10" s="184" t="s">
        <v>185</v>
      </c>
      <c r="D10" s="184" t="s">
        <v>224</v>
      </c>
      <c r="E10" s="184" t="s">
        <v>210</v>
      </c>
      <c r="F10" s="184" t="s">
        <v>225</v>
      </c>
      <c r="G10" s="184" t="s">
        <v>61</v>
      </c>
      <c r="H10" s="87" t="s">
        <v>226</v>
      </c>
      <c r="I10" s="87" t="s">
        <v>227</v>
      </c>
      <c r="J10" s="87" t="s">
        <v>228</v>
      </c>
      <c r="K10" s="176">
        <v>125000</v>
      </c>
      <c r="L10" s="79">
        <v>71</v>
      </c>
      <c r="M10" s="79">
        <v>0</v>
      </c>
      <c r="N10" s="79">
        <v>404</v>
      </c>
      <c r="O10" s="88">
        <v>45</v>
      </c>
      <c r="P10" s="89">
        <v>0</v>
      </c>
      <c r="Q10" s="90">
        <f>O10+P10</f>
        <v>45</v>
      </c>
      <c r="R10" s="80">
        <f>IFERROR(Q10/N10,"-")</f>
        <v>0.11138613861386</v>
      </c>
      <c r="S10" s="79">
        <v>0</v>
      </c>
      <c r="T10" s="79">
        <v>15</v>
      </c>
      <c r="U10" s="80">
        <f>IFERROR(T10/(Q10),"-")</f>
        <v>0.33333333333333</v>
      </c>
      <c r="V10" s="81">
        <f>IFERROR(K10/SUM(Q10:Q11),"-")</f>
        <v>454.54545454545</v>
      </c>
      <c r="W10" s="82">
        <v>2</v>
      </c>
      <c r="X10" s="80">
        <f>IF(Q10=0,"-",W10/Q10)</f>
        <v>0.044444444444444</v>
      </c>
      <c r="Y10" s="181">
        <v>11000</v>
      </c>
      <c r="Z10" s="182">
        <f>IFERROR(Y10/Q10,"-")</f>
        <v>244.44444444444</v>
      </c>
      <c r="AA10" s="182">
        <f>IFERROR(Y10/W10,"-")</f>
        <v>5500</v>
      </c>
      <c r="AB10" s="176">
        <f>SUM(Y10:Y11)-SUM(K10:K11)</f>
        <v>1156000</v>
      </c>
      <c r="AC10" s="83">
        <f>SUM(Y10:Y11)/SUM(K10:K11)</f>
        <v>10.248</v>
      </c>
      <c r="AD10" s="77"/>
      <c r="AE10" s="91">
        <v>5</v>
      </c>
      <c r="AF10" s="92">
        <f>IF(Q10=0,"",IF(AE10=0,"",(AE10/Q10)))</f>
        <v>0.11111111111111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13</v>
      </c>
      <c r="AO10" s="98">
        <f>IF(Q10=0,"",IF(AN10=0,"",(AN10/Q10)))</f>
        <v>0.28888888888889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5</v>
      </c>
      <c r="AX10" s="104">
        <f>IF(Q10=0,"",IF(AW10=0,"",(AW10/Q10)))</f>
        <v>0.11111111111111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13</v>
      </c>
      <c r="BG10" s="110">
        <f>IF(Q10=0,"",IF(BF10=0,"",(BF10/Q10)))</f>
        <v>0.28888888888889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9</v>
      </c>
      <c r="BP10" s="117">
        <f>IF(Q10=0,"",IF(BO10=0,"",(BO10/Q10)))</f>
        <v>0.2</v>
      </c>
      <c r="BQ10" s="118">
        <v>2</v>
      </c>
      <c r="BR10" s="119">
        <f>IFERROR(BQ10/BO10,"-")</f>
        <v>0.22222222222222</v>
      </c>
      <c r="BS10" s="120">
        <v>11000</v>
      </c>
      <c r="BT10" s="121">
        <f>IFERROR(BS10/BO10,"-")</f>
        <v>1222.2222222222</v>
      </c>
      <c r="BU10" s="122">
        <v>1</v>
      </c>
      <c r="BV10" s="122">
        <v>1</v>
      </c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2</v>
      </c>
      <c r="CQ10" s="138">
        <v>11000</v>
      </c>
      <c r="CR10" s="138">
        <v>6000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229</v>
      </c>
      <c r="C11" s="184" t="s">
        <v>185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518</v>
      </c>
      <c r="M11" s="79">
        <v>405</v>
      </c>
      <c r="N11" s="79">
        <v>322</v>
      </c>
      <c r="O11" s="88">
        <v>225</v>
      </c>
      <c r="P11" s="89">
        <v>5</v>
      </c>
      <c r="Q11" s="90">
        <f>O11+P11</f>
        <v>230</v>
      </c>
      <c r="R11" s="80">
        <f>IFERROR(Q11/N11,"-")</f>
        <v>0.71428571428571</v>
      </c>
      <c r="S11" s="79">
        <v>6</v>
      </c>
      <c r="T11" s="79">
        <v>46</v>
      </c>
      <c r="U11" s="80">
        <f>IFERROR(T11/(Q11),"-")</f>
        <v>0.2</v>
      </c>
      <c r="V11" s="81"/>
      <c r="W11" s="82">
        <v>12</v>
      </c>
      <c r="X11" s="80">
        <f>IF(Q11=0,"-",W11/Q11)</f>
        <v>0.052173913043478</v>
      </c>
      <c r="Y11" s="181">
        <v>1270000</v>
      </c>
      <c r="Z11" s="182">
        <f>IFERROR(Y11/Q11,"-")</f>
        <v>5521.7391304348</v>
      </c>
      <c r="AA11" s="182">
        <f>IFERROR(Y11/W11,"-")</f>
        <v>105833.33333333</v>
      </c>
      <c r="AB11" s="176"/>
      <c r="AC11" s="83"/>
      <c r="AD11" s="77"/>
      <c r="AE11" s="91">
        <v>19</v>
      </c>
      <c r="AF11" s="92">
        <f>IF(Q11=0,"",IF(AE11=0,"",(AE11/Q11)))</f>
        <v>0.082608695652174</v>
      </c>
      <c r="AG11" s="91">
        <v>1</v>
      </c>
      <c r="AH11" s="93">
        <f>IFERROR(AG11/AE11,"-")</f>
        <v>0.052631578947368</v>
      </c>
      <c r="AI11" s="94">
        <v>8000</v>
      </c>
      <c r="AJ11" s="95">
        <f>IFERROR(AI11/AE11,"-")</f>
        <v>421.05263157895</v>
      </c>
      <c r="AK11" s="96"/>
      <c r="AL11" s="96">
        <v>1</v>
      </c>
      <c r="AM11" s="96"/>
      <c r="AN11" s="97">
        <v>37</v>
      </c>
      <c r="AO11" s="98">
        <f>IF(Q11=0,"",IF(AN11=0,"",(AN11/Q11)))</f>
        <v>0.16086956521739</v>
      </c>
      <c r="AP11" s="97">
        <v>1</v>
      </c>
      <c r="AQ11" s="99">
        <f>IFERROR(AP11/AN11,"-")</f>
        <v>0.027027027027027</v>
      </c>
      <c r="AR11" s="100">
        <v>3000</v>
      </c>
      <c r="AS11" s="101">
        <f>IFERROR(AR11/AN11,"-")</f>
        <v>81.081081081081</v>
      </c>
      <c r="AT11" s="102">
        <v>1</v>
      </c>
      <c r="AU11" s="102"/>
      <c r="AV11" s="102"/>
      <c r="AW11" s="103">
        <v>38</v>
      </c>
      <c r="AX11" s="104">
        <f>IF(Q11=0,"",IF(AW11=0,"",(AW11/Q11)))</f>
        <v>0.16521739130435</v>
      </c>
      <c r="AY11" s="103">
        <v>2</v>
      </c>
      <c r="AZ11" s="105">
        <f>IFERROR(AY11/AW11,"-")</f>
        <v>0.052631578947368</v>
      </c>
      <c r="BA11" s="106">
        <v>43000</v>
      </c>
      <c r="BB11" s="107">
        <f>IFERROR(BA11/AW11,"-")</f>
        <v>1131.5789473684</v>
      </c>
      <c r="BC11" s="108">
        <v>1</v>
      </c>
      <c r="BD11" s="108"/>
      <c r="BE11" s="108">
        <v>1</v>
      </c>
      <c r="BF11" s="109">
        <v>50</v>
      </c>
      <c r="BG11" s="110">
        <f>IF(Q11=0,"",IF(BF11=0,"",(BF11/Q11)))</f>
        <v>0.21739130434783</v>
      </c>
      <c r="BH11" s="109">
        <v>2</v>
      </c>
      <c r="BI11" s="111">
        <f>IFERROR(BH11/BF11,"-")</f>
        <v>0.04</v>
      </c>
      <c r="BJ11" s="112">
        <v>39000</v>
      </c>
      <c r="BK11" s="113">
        <f>IFERROR(BJ11/BF11,"-")</f>
        <v>780</v>
      </c>
      <c r="BL11" s="114"/>
      <c r="BM11" s="114"/>
      <c r="BN11" s="114">
        <v>2</v>
      </c>
      <c r="BO11" s="116">
        <v>59</v>
      </c>
      <c r="BP11" s="117">
        <f>IF(Q11=0,"",IF(BO11=0,"",(BO11/Q11)))</f>
        <v>0.25652173913043</v>
      </c>
      <c r="BQ11" s="118">
        <v>6</v>
      </c>
      <c r="BR11" s="119">
        <f>IFERROR(BQ11/BO11,"-")</f>
        <v>0.10169491525424</v>
      </c>
      <c r="BS11" s="120">
        <v>434000</v>
      </c>
      <c r="BT11" s="121">
        <f>IFERROR(BS11/BO11,"-")</f>
        <v>7355.9322033898</v>
      </c>
      <c r="BU11" s="122">
        <v>1</v>
      </c>
      <c r="BV11" s="122"/>
      <c r="BW11" s="122">
        <v>5</v>
      </c>
      <c r="BX11" s="123">
        <v>22</v>
      </c>
      <c r="BY11" s="124">
        <f>IF(Q11=0,"",IF(BX11=0,"",(BX11/Q11)))</f>
        <v>0.095652173913043</v>
      </c>
      <c r="BZ11" s="125">
        <v>3</v>
      </c>
      <c r="CA11" s="126">
        <f>IFERROR(BZ11/BX11,"-")</f>
        <v>0.13636363636364</v>
      </c>
      <c r="CB11" s="127">
        <v>794000</v>
      </c>
      <c r="CC11" s="128">
        <f>IFERROR(CB11/BX11,"-")</f>
        <v>36090.909090909</v>
      </c>
      <c r="CD11" s="129"/>
      <c r="CE11" s="129"/>
      <c r="CF11" s="129">
        <v>3</v>
      </c>
      <c r="CG11" s="130">
        <v>5</v>
      </c>
      <c r="CH11" s="131">
        <f>IF(Q11=0,"",IF(CG11=0,"",(CG11/Q11)))</f>
        <v>0.021739130434783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12</v>
      </c>
      <c r="CQ11" s="138">
        <v>1270000</v>
      </c>
      <c r="CR11" s="138">
        <v>740000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0.83076923076923</v>
      </c>
      <c r="B12" s="184" t="s">
        <v>230</v>
      </c>
      <c r="C12" s="184" t="s">
        <v>185</v>
      </c>
      <c r="D12" s="184" t="s">
        <v>231</v>
      </c>
      <c r="E12" s="184" t="s">
        <v>218</v>
      </c>
      <c r="F12" s="184" t="s">
        <v>232</v>
      </c>
      <c r="G12" s="184" t="s">
        <v>61</v>
      </c>
      <c r="H12" s="87" t="s">
        <v>233</v>
      </c>
      <c r="I12" s="87" t="s">
        <v>227</v>
      </c>
      <c r="J12" s="186" t="s">
        <v>145</v>
      </c>
      <c r="K12" s="176">
        <v>65000</v>
      </c>
      <c r="L12" s="79">
        <v>6</v>
      </c>
      <c r="M12" s="79">
        <v>0</v>
      </c>
      <c r="N12" s="79">
        <v>48</v>
      </c>
      <c r="O12" s="88">
        <v>4</v>
      </c>
      <c r="P12" s="89">
        <v>0</v>
      </c>
      <c r="Q12" s="90">
        <f>O12+P12</f>
        <v>4</v>
      </c>
      <c r="R12" s="80">
        <f>IFERROR(Q12/N12,"-")</f>
        <v>0.083333333333333</v>
      </c>
      <c r="S12" s="79">
        <v>0</v>
      </c>
      <c r="T12" s="79">
        <v>3</v>
      </c>
      <c r="U12" s="80">
        <f>IFERROR(T12/(Q12),"-")</f>
        <v>0.75</v>
      </c>
      <c r="V12" s="81">
        <f>IFERROR(K12/SUM(Q12:Q13),"-")</f>
        <v>1274.5098039216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-11000</v>
      </c>
      <c r="AC12" s="83">
        <f>SUM(Y12:Y13)/SUM(K12:K13)</f>
        <v>0.83076923076923</v>
      </c>
      <c r="AD12" s="77"/>
      <c r="AE12" s="91">
        <v>3</v>
      </c>
      <c r="AF12" s="92">
        <f>IF(Q12=0,"",IF(AE12=0,"",(AE12/Q12)))</f>
        <v>0.75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0.25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234</v>
      </c>
      <c r="C13" s="184" t="s">
        <v>185</v>
      </c>
      <c r="D13" s="184"/>
      <c r="E13" s="184"/>
      <c r="F13" s="184"/>
      <c r="G13" s="184" t="s">
        <v>73</v>
      </c>
      <c r="H13" s="87"/>
      <c r="I13" s="87"/>
      <c r="J13" s="87"/>
      <c r="K13" s="176"/>
      <c r="L13" s="79">
        <v>183</v>
      </c>
      <c r="M13" s="79">
        <v>129</v>
      </c>
      <c r="N13" s="79">
        <v>128</v>
      </c>
      <c r="O13" s="88">
        <v>46</v>
      </c>
      <c r="P13" s="89">
        <v>1</v>
      </c>
      <c r="Q13" s="90">
        <f>O13+P13</f>
        <v>47</v>
      </c>
      <c r="R13" s="80">
        <f>IFERROR(Q13/N13,"-")</f>
        <v>0.3671875</v>
      </c>
      <c r="S13" s="79">
        <v>9</v>
      </c>
      <c r="T13" s="79">
        <v>7</v>
      </c>
      <c r="U13" s="80">
        <f>IFERROR(T13/(Q13),"-")</f>
        <v>0.14893617021277</v>
      </c>
      <c r="V13" s="81"/>
      <c r="W13" s="82">
        <v>2</v>
      </c>
      <c r="X13" s="80">
        <f>IF(Q13=0,"-",W13/Q13)</f>
        <v>0.042553191489362</v>
      </c>
      <c r="Y13" s="181">
        <v>54000</v>
      </c>
      <c r="Z13" s="182">
        <f>IFERROR(Y13/Q13,"-")</f>
        <v>1148.9361702128</v>
      </c>
      <c r="AA13" s="182">
        <f>IFERROR(Y13/W13,"-")</f>
        <v>27000</v>
      </c>
      <c r="AB13" s="176"/>
      <c r="AC13" s="83"/>
      <c r="AD13" s="77"/>
      <c r="AE13" s="91">
        <v>7</v>
      </c>
      <c r="AF13" s="92">
        <f>IF(Q13=0,"",IF(AE13=0,"",(AE13/Q13)))</f>
        <v>0.14893617021277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>
        <v>8</v>
      </c>
      <c r="AO13" s="98">
        <f>IF(Q13=0,"",IF(AN13=0,"",(AN13/Q13)))</f>
        <v>0.17021276595745</v>
      </c>
      <c r="AP13" s="97">
        <v>1</v>
      </c>
      <c r="AQ13" s="99">
        <f>IFERROR(AP13/AN13,"-")</f>
        <v>0.125</v>
      </c>
      <c r="AR13" s="100">
        <v>15000</v>
      </c>
      <c r="AS13" s="101">
        <f>IFERROR(AR13/AN13,"-")</f>
        <v>1875</v>
      </c>
      <c r="AT13" s="102"/>
      <c r="AU13" s="102">
        <v>1</v>
      </c>
      <c r="AV13" s="102"/>
      <c r="AW13" s="103">
        <v>4</v>
      </c>
      <c r="AX13" s="104">
        <f>IF(Q13=0,"",IF(AW13=0,"",(AW13/Q13)))</f>
        <v>0.085106382978723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14</v>
      </c>
      <c r="BG13" s="110">
        <f>IF(Q13=0,"",IF(BF13=0,"",(BF13/Q13)))</f>
        <v>0.29787234042553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9</v>
      </c>
      <c r="BP13" s="117">
        <f>IF(Q13=0,"",IF(BO13=0,"",(BO13/Q13)))</f>
        <v>0.19148936170213</v>
      </c>
      <c r="BQ13" s="118">
        <v>1</v>
      </c>
      <c r="BR13" s="119">
        <f>IFERROR(BQ13/BO13,"-")</f>
        <v>0.11111111111111</v>
      </c>
      <c r="BS13" s="120">
        <v>51000</v>
      </c>
      <c r="BT13" s="121">
        <f>IFERROR(BS13/BO13,"-")</f>
        <v>5666.6666666667</v>
      </c>
      <c r="BU13" s="122"/>
      <c r="BV13" s="122"/>
      <c r="BW13" s="122">
        <v>1</v>
      </c>
      <c r="BX13" s="123">
        <v>4</v>
      </c>
      <c r="BY13" s="124">
        <f>IF(Q13=0,"",IF(BX13=0,"",(BX13/Q13)))</f>
        <v>0.085106382978723</v>
      </c>
      <c r="BZ13" s="125">
        <v>1</v>
      </c>
      <c r="CA13" s="126">
        <f>IFERROR(BZ13/BX13,"-")</f>
        <v>0.25</v>
      </c>
      <c r="CB13" s="127">
        <v>3000</v>
      </c>
      <c r="CC13" s="128">
        <f>IFERROR(CB13/BX13,"-")</f>
        <v>750</v>
      </c>
      <c r="CD13" s="129">
        <v>1</v>
      </c>
      <c r="CE13" s="129"/>
      <c r="CF13" s="129"/>
      <c r="CG13" s="130">
        <v>1</v>
      </c>
      <c r="CH13" s="131">
        <f>IF(Q13=0,"",IF(CG13=0,"",(CG13/Q13)))</f>
        <v>0.021276595744681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2</v>
      </c>
      <c r="CQ13" s="138">
        <v>54000</v>
      </c>
      <c r="CR13" s="138">
        <v>51000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30"/>
      <c r="B14" s="84"/>
      <c r="C14" s="84"/>
      <c r="D14" s="85"/>
      <c r="E14" s="85"/>
      <c r="F14" s="85"/>
      <c r="G14" s="86"/>
      <c r="H14" s="87"/>
      <c r="I14" s="87"/>
      <c r="J14" s="87"/>
      <c r="K14" s="177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3"/>
      <c r="Z14" s="183"/>
      <c r="AA14" s="183"/>
      <c r="AB14" s="183"/>
      <c r="AC14" s="33"/>
      <c r="AD14" s="57"/>
      <c r="AE14" s="61"/>
      <c r="AF14" s="62"/>
      <c r="AG14" s="61"/>
      <c r="AH14" s="65"/>
      <c r="AI14" s="66"/>
      <c r="AJ14" s="67"/>
      <c r="AK14" s="68"/>
      <c r="AL14" s="68"/>
      <c r="AM14" s="68"/>
      <c r="AN14" s="61"/>
      <c r="AO14" s="62"/>
      <c r="AP14" s="61"/>
      <c r="AQ14" s="65"/>
      <c r="AR14" s="66"/>
      <c r="AS14" s="67"/>
      <c r="AT14" s="68"/>
      <c r="AU14" s="68"/>
      <c r="AV14" s="68"/>
      <c r="AW14" s="61"/>
      <c r="AX14" s="62"/>
      <c r="AY14" s="61"/>
      <c r="AZ14" s="65"/>
      <c r="BA14" s="66"/>
      <c r="BB14" s="67"/>
      <c r="BC14" s="68"/>
      <c r="BD14" s="68"/>
      <c r="BE14" s="68"/>
      <c r="BF14" s="61"/>
      <c r="BG14" s="62"/>
      <c r="BH14" s="61"/>
      <c r="BI14" s="65"/>
      <c r="BJ14" s="66"/>
      <c r="BK14" s="67"/>
      <c r="BL14" s="68"/>
      <c r="BM14" s="68"/>
      <c r="BN14" s="68"/>
      <c r="BO14" s="63"/>
      <c r="BP14" s="64"/>
      <c r="BQ14" s="61"/>
      <c r="BR14" s="65"/>
      <c r="BS14" s="66"/>
      <c r="BT14" s="67"/>
      <c r="BU14" s="68"/>
      <c r="BV14" s="68"/>
      <c r="BW14" s="68"/>
      <c r="BX14" s="63"/>
      <c r="BY14" s="64"/>
      <c r="BZ14" s="61"/>
      <c r="CA14" s="65"/>
      <c r="CB14" s="66"/>
      <c r="CC14" s="67"/>
      <c r="CD14" s="68"/>
      <c r="CE14" s="68"/>
      <c r="CF14" s="68"/>
      <c r="CG14" s="63"/>
      <c r="CH14" s="64"/>
      <c r="CI14" s="61"/>
      <c r="CJ14" s="65"/>
      <c r="CK14" s="66"/>
      <c r="CL14" s="67"/>
      <c r="CM14" s="68"/>
      <c r="CN14" s="68"/>
      <c r="CO14" s="68"/>
      <c r="CP14" s="69"/>
      <c r="CQ14" s="66"/>
      <c r="CR14" s="66"/>
      <c r="CS14" s="66"/>
      <c r="CT14" s="70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3"/>
      <c r="K15" s="178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3"/>
      <c r="Z15" s="183"/>
      <c r="AA15" s="183"/>
      <c r="AB15" s="183"/>
      <c r="AC15" s="33"/>
      <c r="AD15" s="59"/>
      <c r="AE15" s="61"/>
      <c r="AF15" s="62"/>
      <c r="AG15" s="61"/>
      <c r="AH15" s="65"/>
      <c r="AI15" s="66"/>
      <c r="AJ15" s="67"/>
      <c r="AK15" s="68"/>
      <c r="AL15" s="68"/>
      <c r="AM15" s="68"/>
      <c r="AN15" s="61"/>
      <c r="AO15" s="62"/>
      <c r="AP15" s="61"/>
      <c r="AQ15" s="65"/>
      <c r="AR15" s="66"/>
      <c r="AS15" s="67"/>
      <c r="AT15" s="68"/>
      <c r="AU15" s="68"/>
      <c r="AV15" s="68"/>
      <c r="AW15" s="61"/>
      <c r="AX15" s="62"/>
      <c r="AY15" s="61"/>
      <c r="AZ15" s="65"/>
      <c r="BA15" s="66"/>
      <c r="BB15" s="67"/>
      <c r="BC15" s="68"/>
      <c r="BD15" s="68"/>
      <c r="BE15" s="68"/>
      <c r="BF15" s="61"/>
      <c r="BG15" s="62"/>
      <c r="BH15" s="61"/>
      <c r="BI15" s="65"/>
      <c r="BJ15" s="66"/>
      <c r="BK15" s="67"/>
      <c r="BL15" s="68"/>
      <c r="BM15" s="68"/>
      <c r="BN15" s="68"/>
      <c r="BO15" s="63"/>
      <c r="BP15" s="64"/>
      <c r="BQ15" s="61"/>
      <c r="BR15" s="65"/>
      <c r="BS15" s="66"/>
      <c r="BT15" s="67"/>
      <c r="BU15" s="68"/>
      <c r="BV15" s="68"/>
      <c r="BW15" s="68"/>
      <c r="BX15" s="63"/>
      <c r="BY15" s="64"/>
      <c r="BZ15" s="61"/>
      <c r="CA15" s="65"/>
      <c r="CB15" s="66"/>
      <c r="CC15" s="67"/>
      <c r="CD15" s="68"/>
      <c r="CE15" s="68"/>
      <c r="CF15" s="68"/>
      <c r="CG15" s="63"/>
      <c r="CH15" s="64"/>
      <c r="CI15" s="61"/>
      <c r="CJ15" s="65"/>
      <c r="CK15" s="66"/>
      <c r="CL15" s="67"/>
      <c r="CM15" s="68"/>
      <c r="CN15" s="68"/>
      <c r="CO15" s="68"/>
      <c r="CP15" s="69"/>
      <c r="CQ15" s="66"/>
      <c r="CR15" s="66"/>
      <c r="CS15" s="66"/>
      <c r="CT15" s="70"/>
    </row>
    <row r="16" spans="1:99">
      <c r="A16" s="19">
        <f>AC16</f>
        <v>3.5170454545455</v>
      </c>
      <c r="B16" s="39"/>
      <c r="C16" s="39"/>
      <c r="D16" s="39"/>
      <c r="E16" s="39"/>
      <c r="F16" s="39"/>
      <c r="G16" s="39"/>
      <c r="H16" s="40" t="s">
        <v>235</v>
      </c>
      <c r="I16" s="40"/>
      <c r="J16" s="40"/>
      <c r="K16" s="179">
        <f>SUM(K6:K15)</f>
        <v>440000</v>
      </c>
      <c r="L16" s="41">
        <f>SUM(L6:L15)</f>
        <v>1542</v>
      </c>
      <c r="M16" s="41">
        <f>SUM(M6:M15)</f>
        <v>1015</v>
      </c>
      <c r="N16" s="41">
        <f>SUM(N6:N15)</f>
        <v>1486</v>
      </c>
      <c r="O16" s="41">
        <f>SUM(O6:O15)</f>
        <v>470</v>
      </c>
      <c r="P16" s="41">
        <f>SUM(P6:P15)</f>
        <v>8</v>
      </c>
      <c r="Q16" s="41">
        <f>SUM(Q6:Q15)</f>
        <v>478</v>
      </c>
      <c r="R16" s="42">
        <f>IFERROR(Q16/N16,"-")</f>
        <v>0.32166890982503</v>
      </c>
      <c r="S16" s="76">
        <f>SUM(S6:S15)</f>
        <v>19</v>
      </c>
      <c r="T16" s="76">
        <f>SUM(T6:T15)</f>
        <v>100</v>
      </c>
      <c r="U16" s="42">
        <f>IFERROR(S16/Q16,"-")</f>
        <v>0.039748953974895</v>
      </c>
      <c r="V16" s="43">
        <f>IFERROR(K16/Q16,"-")</f>
        <v>920.50209205021</v>
      </c>
      <c r="W16" s="44">
        <f>SUM(W6:W15)</f>
        <v>21</v>
      </c>
      <c r="X16" s="42">
        <f>IFERROR(W16/Q16,"-")</f>
        <v>0.043933054393305</v>
      </c>
      <c r="Y16" s="179">
        <f>SUM(Y6:Y15)</f>
        <v>1547500</v>
      </c>
      <c r="Z16" s="179">
        <f>IFERROR(Y16/Q16,"-")</f>
        <v>3237.4476987448</v>
      </c>
      <c r="AA16" s="179">
        <f>IFERROR(Y16/W16,"-")</f>
        <v>73690.476190476</v>
      </c>
      <c r="AB16" s="179">
        <f>Y16-K16</f>
        <v>1107500</v>
      </c>
      <c r="AC16" s="45">
        <f>Y16/K16</f>
        <v>3.5170454545455</v>
      </c>
      <c r="AD16" s="58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236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0.31111111111111</v>
      </c>
      <c r="B6" s="184" t="s">
        <v>237</v>
      </c>
      <c r="C6" s="184" t="s">
        <v>58</v>
      </c>
      <c r="D6" s="184"/>
      <c r="E6" s="184"/>
      <c r="F6" s="184"/>
      <c r="G6" s="184" t="s">
        <v>61</v>
      </c>
      <c r="H6" s="87" t="s">
        <v>238</v>
      </c>
      <c r="I6" s="87"/>
      <c r="J6" s="87" t="s">
        <v>239</v>
      </c>
      <c r="K6" s="176">
        <v>90000</v>
      </c>
      <c r="L6" s="79">
        <v>50</v>
      </c>
      <c r="M6" s="79">
        <v>0</v>
      </c>
      <c r="N6" s="79">
        <v>547</v>
      </c>
      <c r="O6" s="88">
        <v>32</v>
      </c>
      <c r="P6" s="89">
        <v>1</v>
      </c>
      <c r="Q6" s="90">
        <f>O6+P6</f>
        <v>33</v>
      </c>
      <c r="R6" s="80">
        <f>IFERROR(Q6/N6,"-")</f>
        <v>0.060329067641682</v>
      </c>
      <c r="S6" s="79">
        <v>1</v>
      </c>
      <c r="T6" s="79">
        <v>10</v>
      </c>
      <c r="U6" s="80">
        <f>IFERROR(T6/(Q6),"-")</f>
        <v>0.3030303030303</v>
      </c>
      <c r="V6" s="81">
        <f>IFERROR(K6/SUM(Q6:Q8),"-")</f>
        <v>1125</v>
      </c>
      <c r="W6" s="82">
        <v>3</v>
      </c>
      <c r="X6" s="80">
        <f>IF(Q6=0,"-",W6/Q6)</f>
        <v>0.090909090909091</v>
      </c>
      <c r="Y6" s="181">
        <v>11000</v>
      </c>
      <c r="Z6" s="182">
        <f>IFERROR(Y6/Q6,"-")</f>
        <v>333.33333333333</v>
      </c>
      <c r="AA6" s="182">
        <f>IFERROR(Y6/W6,"-")</f>
        <v>3666.6666666667</v>
      </c>
      <c r="AB6" s="176">
        <f>SUM(Y6:Y8)-SUM(K6:K8)</f>
        <v>-62000</v>
      </c>
      <c r="AC6" s="83">
        <f>SUM(Y6:Y8)/SUM(K6:K8)</f>
        <v>0.31111111111111</v>
      </c>
      <c r="AD6" s="77"/>
      <c r="AE6" s="91">
        <v>1</v>
      </c>
      <c r="AF6" s="92">
        <f>IF(Q6=0,"",IF(AE6=0,"",(AE6/Q6)))</f>
        <v>0.03030303030303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7</v>
      </c>
      <c r="AO6" s="98">
        <f>IF(Q6=0,"",IF(AN6=0,"",(AN6/Q6)))</f>
        <v>0.21212121212121</v>
      </c>
      <c r="AP6" s="97">
        <v>1</v>
      </c>
      <c r="AQ6" s="99">
        <f>IFERROR(AP6/AN6,"-")</f>
        <v>0.14285714285714</v>
      </c>
      <c r="AR6" s="100">
        <v>5000</v>
      </c>
      <c r="AS6" s="101">
        <f>IFERROR(AR6/AN6,"-")</f>
        <v>714.28571428571</v>
      </c>
      <c r="AT6" s="102">
        <v>1</v>
      </c>
      <c r="AU6" s="102"/>
      <c r="AV6" s="102"/>
      <c r="AW6" s="103">
        <v>9</v>
      </c>
      <c r="AX6" s="104">
        <f>IF(Q6=0,"",IF(AW6=0,"",(AW6/Q6)))</f>
        <v>0.27272727272727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10</v>
      </c>
      <c r="BG6" s="110">
        <f>IF(Q6=0,"",IF(BF6=0,"",(BF6/Q6)))</f>
        <v>0.3030303030303</v>
      </c>
      <c r="BH6" s="109">
        <v>2</v>
      </c>
      <c r="BI6" s="111">
        <f>IFERROR(BH6/BF6,"-")</f>
        <v>0.2</v>
      </c>
      <c r="BJ6" s="112">
        <v>6000</v>
      </c>
      <c r="BK6" s="113">
        <f>IFERROR(BJ6/BF6,"-")</f>
        <v>600</v>
      </c>
      <c r="BL6" s="114">
        <v>2</v>
      </c>
      <c r="BM6" s="114"/>
      <c r="BN6" s="114"/>
      <c r="BO6" s="116">
        <v>4</v>
      </c>
      <c r="BP6" s="117">
        <f>IF(Q6=0,"",IF(BO6=0,"",(BO6/Q6)))</f>
        <v>0.12121212121212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2</v>
      </c>
      <c r="BY6" s="124">
        <f>IF(Q6=0,"",IF(BX6=0,"",(BX6/Q6)))</f>
        <v>0.060606060606061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3</v>
      </c>
      <c r="CQ6" s="138">
        <v>11000</v>
      </c>
      <c r="CR6" s="138">
        <v>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240</v>
      </c>
      <c r="C7" s="184" t="s">
        <v>58</v>
      </c>
      <c r="D7" s="184"/>
      <c r="E7" s="184"/>
      <c r="F7" s="184"/>
      <c r="G7" s="184" t="s">
        <v>61</v>
      </c>
      <c r="H7" s="87" t="s">
        <v>241</v>
      </c>
      <c r="I7" s="87"/>
      <c r="J7" s="87"/>
      <c r="K7" s="176"/>
      <c r="L7" s="79">
        <v>24</v>
      </c>
      <c r="M7" s="79">
        <v>0</v>
      </c>
      <c r="N7" s="79">
        <v>320</v>
      </c>
      <c r="O7" s="88">
        <v>16</v>
      </c>
      <c r="P7" s="89">
        <v>1</v>
      </c>
      <c r="Q7" s="90">
        <f>O7+P7</f>
        <v>17</v>
      </c>
      <c r="R7" s="80">
        <f>IFERROR(Q7/N7,"-")</f>
        <v>0.053125</v>
      </c>
      <c r="S7" s="79">
        <v>0</v>
      </c>
      <c r="T7" s="79">
        <v>7</v>
      </c>
      <c r="U7" s="80">
        <f>IFERROR(T7/(Q7),"-")</f>
        <v>0.41176470588235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4</v>
      </c>
      <c r="AO7" s="98">
        <f>IF(Q7=0,"",IF(AN7=0,"",(AN7/Q7)))</f>
        <v>0.23529411764706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4</v>
      </c>
      <c r="AX7" s="104">
        <f>IF(Q7=0,"",IF(AW7=0,"",(AW7/Q7)))</f>
        <v>0.23529411764706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6</v>
      </c>
      <c r="BG7" s="110">
        <f>IF(Q7=0,"",IF(BF7=0,"",(BF7/Q7)))</f>
        <v>0.35294117647059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3</v>
      </c>
      <c r="BP7" s="117">
        <f>IF(Q7=0,"",IF(BO7=0,"",(BO7/Q7)))</f>
        <v>0.17647058823529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242</v>
      </c>
      <c r="C8" s="184" t="s">
        <v>58</v>
      </c>
      <c r="D8" s="184"/>
      <c r="E8" s="184"/>
      <c r="F8" s="184"/>
      <c r="G8" s="184" t="s">
        <v>61</v>
      </c>
      <c r="H8" s="87" t="s">
        <v>243</v>
      </c>
      <c r="I8" s="87"/>
      <c r="J8" s="87"/>
      <c r="K8" s="176"/>
      <c r="L8" s="79">
        <v>37</v>
      </c>
      <c r="M8" s="79">
        <v>0</v>
      </c>
      <c r="N8" s="79">
        <v>292</v>
      </c>
      <c r="O8" s="88">
        <v>30</v>
      </c>
      <c r="P8" s="89">
        <v>0</v>
      </c>
      <c r="Q8" s="90">
        <f>O8+P8</f>
        <v>30</v>
      </c>
      <c r="R8" s="80">
        <f>IFERROR(Q8/N8,"-")</f>
        <v>0.1027397260274</v>
      </c>
      <c r="S8" s="79">
        <v>1</v>
      </c>
      <c r="T8" s="79">
        <v>10</v>
      </c>
      <c r="U8" s="80">
        <f>IFERROR(T8/(Q8),"-")</f>
        <v>0.33333333333333</v>
      </c>
      <c r="V8" s="81"/>
      <c r="W8" s="82">
        <v>4</v>
      </c>
      <c r="X8" s="80">
        <f>IF(Q8=0,"-",W8/Q8)</f>
        <v>0.13333333333333</v>
      </c>
      <c r="Y8" s="181">
        <v>17000</v>
      </c>
      <c r="Z8" s="182">
        <f>IFERROR(Y8/Q8,"-")</f>
        <v>566.66666666667</v>
      </c>
      <c r="AA8" s="182">
        <f>IFERROR(Y8/W8,"-")</f>
        <v>4250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7</v>
      </c>
      <c r="AO8" s="98">
        <f>IF(Q8=0,"",IF(AN8=0,"",(AN8/Q8)))</f>
        <v>0.23333333333333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12</v>
      </c>
      <c r="AX8" s="104">
        <f>IF(Q8=0,"",IF(AW8=0,"",(AW8/Q8)))</f>
        <v>0.4</v>
      </c>
      <c r="AY8" s="103">
        <v>1</v>
      </c>
      <c r="AZ8" s="105">
        <f>IFERROR(AY8/AW8,"-")</f>
        <v>0.083333333333333</v>
      </c>
      <c r="BA8" s="106">
        <v>10000</v>
      </c>
      <c r="BB8" s="107">
        <f>IFERROR(BA8/AW8,"-")</f>
        <v>833.33333333333</v>
      </c>
      <c r="BC8" s="108">
        <v>1</v>
      </c>
      <c r="BD8" s="108"/>
      <c r="BE8" s="108"/>
      <c r="BF8" s="109">
        <v>6</v>
      </c>
      <c r="BG8" s="110">
        <f>IF(Q8=0,"",IF(BF8=0,"",(BF8/Q8)))</f>
        <v>0.2</v>
      </c>
      <c r="BH8" s="109">
        <v>1</v>
      </c>
      <c r="BI8" s="111">
        <f>IFERROR(BH8/BF8,"-")</f>
        <v>0.16666666666667</v>
      </c>
      <c r="BJ8" s="112">
        <v>3000</v>
      </c>
      <c r="BK8" s="113">
        <f>IFERROR(BJ8/BF8,"-")</f>
        <v>500</v>
      </c>
      <c r="BL8" s="114">
        <v>1</v>
      </c>
      <c r="BM8" s="114"/>
      <c r="BN8" s="114"/>
      <c r="BO8" s="116">
        <v>5</v>
      </c>
      <c r="BP8" s="117">
        <f>IF(Q8=0,"",IF(BO8=0,"",(BO8/Q8)))</f>
        <v>0.16666666666667</v>
      </c>
      <c r="BQ8" s="118">
        <v>2</v>
      </c>
      <c r="BR8" s="119">
        <f>IFERROR(BQ8/BO8,"-")</f>
        <v>0.4</v>
      </c>
      <c r="BS8" s="120">
        <v>4000</v>
      </c>
      <c r="BT8" s="121">
        <f>IFERROR(BS8/BO8,"-")</f>
        <v>800</v>
      </c>
      <c r="BU8" s="122">
        <v>2</v>
      </c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4</v>
      </c>
      <c r="CQ8" s="138">
        <v>17000</v>
      </c>
      <c r="CR8" s="138">
        <v>10000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30"/>
      <c r="B9" s="84"/>
      <c r="C9" s="84"/>
      <c r="D9" s="85"/>
      <c r="E9" s="85"/>
      <c r="F9" s="85"/>
      <c r="G9" s="86"/>
      <c r="H9" s="87"/>
      <c r="I9" s="87"/>
      <c r="J9" s="87"/>
      <c r="K9" s="177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7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30"/>
      <c r="B10" s="37"/>
      <c r="C10" s="37"/>
      <c r="D10" s="21"/>
      <c r="E10" s="21"/>
      <c r="F10" s="21"/>
      <c r="G10" s="22"/>
      <c r="H10" s="36"/>
      <c r="I10" s="36"/>
      <c r="J10" s="73"/>
      <c r="K10" s="178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9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19">
        <f>AC11</f>
        <v>0.31111111111111</v>
      </c>
      <c r="B11" s="39"/>
      <c r="C11" s="39"/>
      <c r="D11" s="39"/>
      <c r="E11" s="39"/>
      <c r="F11" s="39"/>
      <c r="G11" s="39"/>
      <c r="H11" s="40" t="s">
        <v>244</v>
      </c>
      <c r="I11" s="40"/>
      <c r="J11" s="40"/>
      <c r="K11" s="179">
        <f>SUM(K6:K10)</f>
        <v>90000</v>
      </c>
      <c r="L11" s="41">
        <f>SUM(L6:L10)</f>
        <v>111</v>
      </c>
      <c r="M11" s="41">
        <f>SUM(M6:M10)</f>
        <v>0</v>
      </c>
      <c r="N11" s="41">
        <f>SUM(N6:N10)</f>
        <v>1159</v>
      </c>
      <c r="O11" s="41">
        <f>SUM(O6:O10)</f>
        <v>78</v>
      </c>
      <c r="P11" s="41">
        <f>SUM(P6:P10)</f>
        <v>2</v>
      </c>
      <c r="Q11" s="41">
        <f>SUM(Q6:Q10)</f>
        <v>80</v>
      </c>
      <c r="R11" s="42">
        <f>IFERROR(Q11/N11,"-")</f>
        <v>0.069025021570319</v>
      </c>
      <c r="S11" s="76">
        <f>SUM(S6:S10)</f>
        <v>2</v>
      </c>
      <c r="T11" s="76">
        <f>SUM(T6:T10)</f>
        <v>27</v>
      </c>
      <c r="U11" s="42">
        <f>IFERROR(S11/Q11,"-")</f>
        <v>0.025</v>
      </c>
      <c r="V11" s="43">
        <f>IFERROR(K11/Q11,"-")</f>
        <v>1125</v>
      </c>
      <c r="W11" s="44">
        <f>SUM(W6:W10)</f>
        <v>7</v>
      </c>
      <c r="X11" s="42">
        <f>IFERROR(W11/Q11,"-")</f>
        <v>0.0875</v>
      </c>
      <c r="Y11" s="179">
        <f>SUM(Y6:Y10)</f>
        <v>28000</v>
      </c>
      <c r="Z11" s="179">
        <f>IFERROR(Y11/Q11,"-")</f>
        <v>350</v>
      </c>
      <c r="AA11" s="179">
        <f>IFERROR(Y11/W11,"-")</f>
        <v>4000</v>
      </c>
      <c r="AB11" s="179">
        <f>Y11-K11</f>
        <v>-62000</v>
      </c>
      <c r="AC11" s="45">
        <f>Y11/K11</f>
        <v>0.31111111111111</v>
      </c>
      <c r="AD11" s="58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8"/>
    <mergeCell ref="K6:K8"/>
    <mergeCell ref="V6:V8"/>
    <mergeCell ref="AB6:AB8"/>
    <mergeCell ref="AC6:AC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245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246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0.0096532550776122</v>
      </c>
      <c r="B6" s="184" t="s">
        <v>247</v>
      </c>
      <c r="C6" s="184" t="s">
        <v>248</v>
      </c>
      <c r="D6" s="184" t="s">
        <v>249</v>
      </c>
      <c r="E6" s="184" t="s">
        <v>61</v>
      </c>
      <c r="F6" s="87" t="s">
        <v>250</v>
      </c>
      <c r="G6" s="87" t="s">
        <v>251</v>
      </c>
      <c r="H6" s="176">
        <v>155388</v>
      </c>
      <c r="I6" s="79">
        <v>88</v>
      </c>
      <c r="J6" s="79">
        <v>0</v>
      </c>
      <c r="K6" s="79">
        <v>8505</v>
      </c>
      <c r="L6" s="90">
        <v>36</v>
      </c>
      <c r="M6" s="80">
        <f>IFERROR(L6/K6,"-")</f>
        <v>0.0042328042328042</v>
      </c>
      <c r="N6" s="79">
        <v>1</v>
      </c>
      <c r="O6" s="79">
        <v>13</v>
      </c>
      <c r="P6" s="80">
        <f>IFERROR(N6/(L6),"-")</f>
        <v>0.027777777777778</v>
      </c>
      <c r="Q6" s="81">
        <f>IFERROR(H6/SUM(L6:L6),"-")</f>
        <v>4316.3333333333</v>
      </c>
      <c r="R6" s="82">
        <v>1</v>
      </c>
      <c r="S6" s="80">
        <f>IF(L6=0,"-",R6/L6)</f>
        <v>0.027777777777778</v>
      </c>
      <c r="T6" s="181">
        <v>1500</v>
      </c>
      <c r="U6" s="182">
        <f>IFERROR(T6/L6,"-")</f>
        <v>41.666666666667</v>
      </c>
      <c r="V6" s="182">
        <f>IFERROR(T6/R6,"-")</f>
        <v>1500</v>
      </c>
      <c r="W6" s="176">
        <f>SUM(T6:T6)-SUM(H6:H6)</f>
        <v>-153888</v>
      </c>
      <c r="X6" s="83">
        <f>SUM(T6:T6)/SUM(H6:H6)</f>
        <v>0.0096532550776122</v>
      </c>
      <c r="Y6" s="77"/>
      <c r="Z6" s="91">
        <v>4</v>
      </c>
      <c r="AA6" s="92">
        <f>IF(L6=0,"",IF(Z6=0,"",(Z6/L6)))</f>
        <v>0.11111111111111</v>
      </c>
      <c r="AB6" s="91">
        <v>1</v>
      </c>
      <c r="AC6" s="93">
        <f>IFERROR(AB6/Z6,"-")</f>
        <v>0.25</v>
      </c>
      <c r="AD6" s="94">
        <v>1500</v>
      </c>
      <c r="AE6" s="95">
        <f>IFERROR(AD6/Z6,"-")</f>
        <v>375</v>
      </c>
      <c r="AF6" s="96">
        <v>1</v>
      </c>
      <c r="AG6" s="96"/>
      <c r="AH6" s="96"/>
      <c r="AI6" s="97">
        <v>4</v>
      </c>
      <c r="AJ6" s="98">
        <f>IF(L6=0,"",IF(AI6=0,"",(AI6/L6)))</f>
        <v>0.11111111111111</v>
      </c>
      <c r="AK6" s="97"/>
      <c r="AL6" s="99">
        <f>IFERROR(AK6/AI6,"-")</f>
        <v>0</v>
      </c>
      <c r="AM6" s="100"/>
      <c r="AN6" s="101">
        <f>IFERROR(AM6/AI6,"-")</f>
        <v>0</v>
      </c>
      <c r="AO6" s="102"/>
      <c r="AP6" s="102"/>
      <c r="AQ6" s="102"/>
      <c r="AR6" s="103">
        <v>7</v>
      </c>
      <c r="AS6" s="104">
        <f>IF(L6=0,"",IF(AR6=0,"",(AR6/L6)))</f>
        <v>0.19444444444444</v>
      </c>
      <c r="AT6" s="103"/>
      <c r="AU6" s="105">
        <f>IFERROR(AT6/AR6,"-")</f>
        <v>0</v>
      </c>
      <c r="AV6" s="106"/>
      <c r="AW6" s="107">
        <f>IFERROR(AV6/AR6,"-")</f>
        <v>0</v>
      </c>
      <c r="AX6" s="108"/>
      <c r="AY6" s="108"/>
      <c r="AZ6" s="108"/>
      <c r="BA6" s="109">
        <v>13</v>
      </c>
      <c r="BB6" s="110">
        <f>IF(L6=0,"",IF(BA6=0,"",(BA6/L6)))</f>
        <v>0.36111111111111</v>
      </c>
      <c r="BC6" s="109"/>
      <c r="BD6" s="111">
        <f>IFERROR(BC6/BA6,"-")</f>
        <v>0</v>
      </c>
      <c r="BE6" s="112"/>
      <c r="BF6" s="113">
        <f>IFERROR(BE6/BA6,"-")</f>
        <v>0</v>
      </c>
      <c r="BG6" s="114"/>
      <c r="BH6" s="114"/>
      <c r="BI6" s="114"/>
      <c r="BJ6" s="116">
        <v>6</v>
      </c>
      <c r="BK6" s="117">
        <f>IF(L6=0,"",IF(BJ6=0,"",(BJ6/L6)))</f>
        <v>0.16666666666667</v>
      </c>
      <c r="BL6" s="118"/>
      <c r="BM6" s="119">
        <f>IFERROR(BL6/BJ6,"-")</f>
        <v>0</v>
      </c>
      <c r="BN6" s="120"/>
      <c r="BO6" s="121">
        <f>IFERROR(BN6/BJ6,"-")</f>
        <v>0</v>
      </c>
      <c r="BP6" s="122"/>
      <c r="BQ6" s="122"/>
      <c r="BR6" s="122"/>
      <c r="BS6" s="123">
        <v>2</v>
      </c>
      <c r="BT6" s="124">
        <f>IF(L6=0,"",IF(BS6=0,"",(BS6/L6)))</f>
        <v>0.055555555555556</v>
      </c>
      <c r="BU6" s="125"/>
      <c r="BV6" s="126">
        <f>IFERROR(BU6/BS6,"-")</f>
        <v>0</v>
      </c>
      <c r="BW6" s="127"/>
      <c r="BX6" s="128">
        <f>IFERROR(BW6/BS6,"-")</f>
        <v>0</v>
      </c>
      <c r="BY6" s="129"/>
      <c r="BZ6" s="129"/>
      <c r="CA6" s="129"/>
      <c r="CB6" s="130"/>
      <c r="CC6" s="131">
        <f>IF(L6=0,"",IF(CB6=0,"",(CB6/L6)))</f>
        <v>0</v>
      </c>
      <c r="CD6" s="132"/>
      <c r="CE6" s="133" t="str">
        <f>IFERROR(CD6/CB6,"-")</f>
        <v>-</v>
      </c>
      <c r="CF6" s="134"/>
      <c r="CG6" s="135" t="str">
        <f>IFERROR(CF6/CB6,"-")</f>
        <v>-</v>
      </c>
      <c r="CH6" s="136"/>
      <c r="CI6" s="136"/>
      <c r="CJ6" s="136"/>
      <c r="CK6" s="137">
        <v>1</v>
      </c>
      <c r="CL6" s="138">
        <v>1500</v>
      </c>
      <c r="CM6" s="138">
        <v>1500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30"/>
      <c r="B7" s="84"/>
      <c r="C7" s="84"/>
      <c r="D7" s="85"/>
      <c r="E7" s="86"/>
      <c r="F7" s="87"/>
      <c r="G7" s="87"/>
      <c r="H7" s="177"/>
      <c r="I7" s="34"/>
      <c r="J7" s="34"/>
      <c r="K7" s="31"/>
      <c r="L7" s="31"/>
      <c r="M7" s="33"/>
      <c r="N7" s="33"/>
      <c r="O7" s="31"/>
      <c r="P7" s="33"/>
      <c r="Q7" s="25"/>
      <c r="R7" s="25"/>
      <c r="S7" s="25"/>
      <c r="T7" s="183"/>
      <c r="U7" s="183"/>
      <c r="V7" s="183"/>
      <c r="W7" s="183"/>
      <c r="X7" s="33"/>
      <c r="Y7" s="57"/>
      <c r="Z7" s="61"/>
      <c r="AA7" s="62"/>
      <c r="AB7" s="61"/>
      <c r="AC7" s="65"/>
      <c r="AD7" s="66"/>
      <c r="AE7" s="67"/>
      <c r="AF7" s="68"/>
      <c r="AG7" s="68"/>
      <c r="AH7" s="68"/>
      <c r="AI7" s="61"/>
      <c r="AJ7" s="62"/>
      <c r="AK7" s="61"/>
      <c r="AL7" s="65"/>
      <c r="AM7" s="66"/>
      <c r="AN7" s="67"/>
      <c r="AO7" s="68"/>
      <c r="AP7" s="68"/>
      <c r="AQ7" s="68"/>
      <c r="AR7" s="61"/>
      <c r="AS7" s="62"/>
      <c r="AT7" s="61"/>
      <c r="AU7" s="65"/>
      <c r="AV7" s="66"/>
      <c r="AW7" s="67"/>
      <c r="AX7" s="68"/>
      <c r="AY7" s="68"/>
      <c r="AZ7" s="68"/>
      <c r="BA7" s="61"/>
      <c r="BB7" s="62"/>
      <c r="BC7" s="61"/>
      <c r="BD7" s="65"/>
      <c r="BE7" s="66"/>
      <c r="BF7" s="67"/>
      <c r="BG7" s="68"/>
      <c r="BH7" s="68"/>
      <c r="BI7" s="68"/>
      <c r="BJ7" s="63"/>
      <c r="BK7" s="64"/>
      <c r="BL7" s="61"/>
      <c r="BM7" s="65"/>
      <c r="BN7" s="66"/>
      <c r="BO7" s="67"/>
      <c r="BP7" s="68"/>
      <c r="BQ7" s="68"/>
      <c r="BR7" s="68"/>
      <c r="BS7" s="63"/>
      <c r="BT7" s="64"/>
      <c r="BU7" s="61"/>
      <c r="BV7" s="65"/>
      <c r="BW7" s="66"/>
      <c r="BX7" s="67"/>
      <c r="BY7" s="68"/>
      <c r="BZ7" s="68"/>
      <c r="CA7" s="68"/>
      <c r="CB7" s="63"/>
      <c r="CC7" s="64"/>
      <c r="CD7" s="61"/>
      <c r="CE7" s="65"/>
      <c r="CF7" s="66"/>
      <c r="CG7" s="67"/>
      <c r="CH7" s="68"/>
      <c r="CI7" s="68"/>
      <c r="CJ7" s="68"/>
      <c r="CK7" s="69"/>
      <c r="CL7" s="66"/>
      <c r="CM7" s="66"/>
      <c r="CN7" s="66"/>
      <c r="CO7" s="70"/>
    </row>
    <row r="8" spans="1:95">
      <c r="A8" s="30"/>
      <c r="B8" s="37"/>
      <c r="C8" s="37"/>
      <c r="D8" s="31"/>
      <c r="E8" s="31"/>
      <c r="F8" s="36"/>
      <c r="G8" s="73"/>
      <c r="H8" s="178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3"/>
      <c r="U8" s="183"/>
      <c r="V8" s="183"/>
      <c r="W8" s="183"/>
      <c r="X8" s="33"/>
      <c r="Y8" s="59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19">
        <f>Z9</f>
        <v/>
      </c>
      <c r="B9" s="41"/>
      <c r="C9" s="41"/>
      <c r="D9" s="41"/>
      <c r="E9" s="41"/>
      <c r="F9" s="40" t="s">
        <v>252</v>
      </c>
      <c r="G9" s="40"/>
      <c r="H9" s="179"/>
      <c r="I9" s="41">
        <f>SUM(I6:I8)</f>
        <v>88</v>
      </c>
      <c r="J9" s="41">
        <f>SUM(J6:J8)</f>
        <v>0</v>
      </c>
      <c r="K9" s="41">
        <f>SUM(K6:K8)</f>
        <v>8505</v>
      </c>
      <c r="L9" s="41">
        <f>SUM(L6:L8)</f>
        <v>36</v>
      </c>
      <c r="M9" s="42">
        <f>IFERROR(L9/K9,"-")</f>
        <v>0.0042328042328042</v>
      </c>
      <c r="N9" s="76">
        <f>SUM(N6:N8)</f>
        <v>1</v>
      </c>
      <c r="O9" s="76">
        <f>SUM(O6:O8)</f>
        <v>13</v>
      </c>
      <c r="P9" s="42">
        <f>IFERROR(N9/L9,"-")</f>
        <v>0.027777777777778</v>
      </c>
      <c r="Q9" s="43">
        <f>IFERROR(H9/L9,"-")</f>
        <v>0</v>
      </c>
      <c r="R9" s="44">
        <f>SUM(R6:R8)</f>
        <v>1</v>
      </c>
      <c r="S9" s="42">
        <f>IFERROR(R9/L9,"-")</f>
        <v>0.027777777777778</v>
      </c>
      <c r="T9" s="179">
        <f>SUM(T6:T8)</f>
        <v>1500</v>
      </c>
      <c r="U9" s="179">
        <f>IFERROR(T9/L9,"-")</f>
        <v>41.666666666667</v>
      </c>
      <c r="V9" s="179">
        <f>IFERROR(T9/R9,"-")</f>
        <v>1500</v>
      </c>
      <c r="W9" s="179">
        <f>T9-H9</f>
        <v>1500</v>
      </c>
      <c r="X9" s="45" t="str">
        <f>T9/H9</f>
        <v>0</v>
      </c>
      <c r="Y9" s="58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新聞</vt:lpstr>
      <vt:lpstr>雑誌</vt:lpstr>
      <vt:lpstr>DVD</vt:lpstr>
      <vt:lpstr>WEB純広広告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