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<sst xmlns="http://schemas.openxmlformats.org/spreadsheetml/2006/main" uniqueCount="248">
  <si>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</si>
  <si>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</si>
  <si>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</si>
  <si>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</si>
  <si>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</si>
  <si>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</si>
  <si>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</si>
  <si>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</si>
  <si>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</si>
  <si>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</si>
  <si>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</si>
  <si>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</si>
  <si>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</si>
  <si>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</si>
  <si>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</si>
  <si>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</si>
  <si>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</si>
  <si>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</si>
  <si>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</si>
  <si>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</si>
  <si>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</si>
  <si>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</si>
  <si>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</si>
  <si>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</si>
  <si>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</si>
  <si>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</si>
  <si>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</si>
  <si>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</si>
  <si>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</si>
  <si>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</si>
  <si>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</si>
  <si>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</si>
  <si>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</si>
  <si>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</si>
  <si>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</si>
  <si>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</si>
  <si>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</si>
  <si>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</si>
  <si>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</si>
  <si>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</si>
  <si>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</si>
  <si>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</si>
  <si>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</si>
  <si>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</si>
  <si>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</si>
  <si>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</si>
  <si>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</si>
  <si>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</si>
  <si>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</si>
  <si>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</si>
  <si>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</si>
  <si>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</si>
  <si>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</si>
  <si>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</si>
  <si>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</si>
  <si>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</si>
  <si>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</si>
  <si>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ic1259</t>
  </si>
  <si>
    <t>インターカラー</t>
  </si>
  <si>
    <t>雑誌版 SPA</t>
  </si>
  <si>
    <t>学生いません！ギャルもいません！熟女！熟女！熟女！熟女！</t>
  </si>
  <si>
    <t>lp01</t>
  </si>
  <si>
    <t>スポニチ関東</t>
  </si>
  <si>
    <t>4C終面全5段</t>
  </si>
  <si>
    <t>9月21日(土)</t>
  </si>
  <si>
    <t>ic1260</t>
  </si>
  <si>
    <t>スポニチ関西</t>
  </si>
  <si>
    <t>9月22日(日)</t>
  </si>
  <si>
    <t>ic1261</t>
  </si>
  <si>
    <t>スポニチ西部</t>
  </si>
  <si>
    <t>ic1262</t>
  </si>
  <si>
    <t>スポニチ北海道</t>
  </si>
  <si>
    <t>ic1263</t>
  </si>
  <si>
    <t>(空電共通)</t>
  </si>
  <si>
    <t>空電</t>
  </si>
  <si>
    <t>空電 (共通)</t>
  </si>
  <si>
    <t>ic1264</t>
  </si>
  <si>
    <t>右女３スマホ</t>
  </si>
  <si>
    <t>サンスポ関西</t>
  </si>
  <si>
    <t>9月07日(土)</t>
  </si>
  <si>
    <t>ic1265</t>
  </si>
  <si>
    <t>ic1266</t>
  </si>
  <si>
    <t>サンスポ関東</t>
  </si>
  <si>
    <t>全5段</t>
  </si>
  <si>
    <t>9月16日(月)</t>
  </si>
  <si>
    <t>ic1267</t>
  </si>
  <si>
    <t>ic1268</t>
  </si>
  <si>
    <t>黒：記事風版</t>
  </si>
  <si>
    <t>(新txt)もう50代の熟女だけど</t>
  </si>
  <si>
    <t>ic1269</t>
  </si>
  <si>
    <t>ic1270</t>
  </si>
  <si>
    <t>黒：右女３</t>
  </si>
  <si>
    <t>①もう５０代の熟女だけど、試しに付き合ってみる？</t>
  </si>
  <si>
    <t>ニッカン関西</t>
  </si>
  <si>
    <t>半2段つかみ１0段保証</t>
  </si>
  <si>
    <t>1～10日</t>
  </si>
  <si>
    <t>ic1271</t>
  </si>
  <si>
    <t>②利用者急増で盛り上がりを見せる高齢者恋愛サービス。</t>
  </si>
  <si>
    <t>11～20日</t>
  </si>
  <si>
    <t>ic1272</t>
  </si>
  <si>
    <t>③やってみてダメなら、すぐ退会OK</t>
  </si>
  <si>
    <t>21～31日</t>
  </si>
  <si>
    <t>ic1273</t>
  </si>
  <si>
    <t>ic1274</t>
  </si>
  <si>
    <t>スポーツ報知関西</t>
  </si>
  <si>
    <t>9月14日(土)</t>
  </si>
  <si>
    <t>ic1275</t>
  </si>
  <si>
    <t>ic1276</t>
  </si>
  <si>
    <t>右女３</t>
  </si>
  <si>
    <t>①(新txt)もう５０代の熟女だけど、試しに付き合ってみる？</t>
  </si>
  <si>
    <t>東スポ 8回セット</t>
  </si>
  <si>
    <t>半2段金土</t>
  </si>
  <si>
    <t>9/1～</t>
  </si>
  <si>
    <t>ic1277</t>
  </si>
  <si>
    <t>ic1278</t>
  </si>
  <si>
    <t>③(新txt)やってみてダメなら、すぐ退会OK</t>
  </si>
  <si>
    <t>ic1279</t>
  </si>
  <si>
    <t>ic1280</t>
  </si>
  <si>
    <t>週末会える女性を探すなら◯◯</t>
  </si>
  <si>
    <t>9月12日(木)</t>
  </si>
  <si>
    <t>ic1281</t>
  </si>
  <si>
    <t>ic1282</t>
  </si>
  <si>
    <t>やってみてダメなら、すぐ退会OK</t>
  </si>
  <si>
    <t>ic1283</t>
  </si>
  <si>
    <t>ic1284</t>
  </si>
  <si>
    <t>黒：記事版</t>
  </si>
  <si>
    <t>9月06日(金)</t>
  </si>
  <si>
    <t>ic1285</t>
  </si>
  <si>
    <t>ic1286</t>
  </si>
  <si>
    <t>9月29日(日)</t>
  </si>
  <si>
    <t>ic1287</t>
  </si>
  <si>
    <t>ic1288</t>
  </si>
  <si>
    <t>黒：雑誌版 SPA</t>
  </si>
  <si>
    <t>ic1289</t>
  </si>
  <si>
    <t>ic1290</t>
  </si>
  <si>
    <t>ic1291</t>
  </si>
  <si>
    <t>ic1292</t>
  </si>
  <si>
    <t>9月30日(月)</t>
  </si>
  <si>
    <t>ic1293</t>
  </si>
  <si>
    <t>ic1294</t>
  </si>
  <si>
    <t>スポーツ報知関東</t>
  </si>
  <si>
    <t>終面全5段</t>
  </si>
  <si>
    <t>9月23日(月)</t>
  </si>
  <si>
    <t>ic1295</t>
  </si>
  <si>
    <t>ic1296</t>
  </si>
  <si>
    <t>ic1297</t>
  </si>
  <si>
    <t>ic1298</t>
  </si>
  <si>
    <t>ic1299</t>
  </si>
  <si>
    <t>ic1300</t>
  </si>
  <si>
    <t>デイリースポーツ関西</t>
  </si>
  <si>
    <t>9月01日(日)</t>
  </si>
  <si>
    <t>ic1301</t>
  </si>
  <si>
    <t>ic1302</t>
  </si>
  <si>
    <t>9月27日(金)</t>
  </si>
  <si>
    <t>ic1303</t>
  </si>
  <si>
    <t>ic1304</t>
  </si>
  <si>
    <t>九スポ</t>
  </si>
  <si>
    <t>ic1305</t>
  </si>
  <si>
    <t>ic1306</t>
  </si>
  <si>
    <t>記事枠</t>
  </si>
  <si>
    <t>ic1307</t>
  </si>
  <si>
    <t>新聞 TOTAL</t>
  </si>
  <si>
    <t>●雑誌 広告</t>
  </si>
  <si>
    <t>za135</t>
  </si>
  <si>
    <t>日本ジャーナル出版</t>
  </si>
  <si>
    <t>新50代</t>
  </si>
  <si>
    <t>週刊実話</t>
  </si>
  <si>
    <t>表4</t>
  </si>
  <si>
    <t>za136</t>
  </si>
  <si>
    <t>za137</t>
  </si>
  <si>
    <t>扶桑社</t>
  </si>
  <si>
    <t>TVnavi1（女性から男性をアプローチする結婚情報サイト）</t>
  </si>
  <si>
    <t>Tvnavi</t>
  </si>
  <si>
    <t>(月間Tvnavi)①</t>
  </si>
  <si>
    <t>9月24日(火)</t>
  </si>
  <si>
    <t>za138</t>
  </si>
  <si>
    <t>za139</t>
  </si>
  <si>
    <t>もう50代だけど、私のお付き合いを真剣に考えてみませんか？</t>
  </si>
  <si>
    <t>za140</t>
  </si>
  <si>
    <t>ad513</t>
  </si>
  <si>
    <t>アドライヴ</t>
  </si>
  <si>
    <t>コアマガジン</t>
  </si>
  <si>
    <t>2P_対談風原稿_ヘスティア</t>
  </si>
  <si>
    <t>実話BUNKA超タブー</t>
  </si>
  <si>
    <t>4C2P</t>
  </si>
  <si>
    <t>9月02日(月)</t>
  </si>
  <si>
    <t>ad514</t>
  </si>
  <si>
    <t>ad515</t>
  </si>
  <si>
    <t>大洋図書</t>
  </si>
  <si>
    <t>実話ナックルズGOLD</t>
  </si>
  <si>
    <t>1C2P</t>
  </si>
  <si>
    <t>9月09日(月)</t>
  </si>
  <si>
    <t>ad516</t>
  </si>
  <si>
    <t>ad517</t>
  </si>
  <si>
    <t>金のEX NEXT</t>
  </si>
  <si>
    <t>9月13日(金)</t>
  </si>
  <si>
    <t>ad518</t>
  </si>
  <si>
    <t>ad519</t>
  </si>
  <si>
    <t>実話BUNKAタブー</t>
  </si>
  <si>
    <t>ad520</t>
  </si>
  <si>
    <t>ad521</t>
  </si>
  <si>
    <t>徳間書店</t>
  </si>
  <si>
    <t>DVD漫画きよし_袋裏用セリフアレンジ</t>
  </si>
  <si>
    <t>アサヒ芸能.4W火</t>
  </si>
  <si>
    <t>DVD袋裏4C</t>
  </si>
  <si>
    <t>9月17日(火)</t>
  </si>
  <si>
    <t>ad522</t>
  </si>
  <si>
    <t>ad523</t>
  </si>
  <si>
    <t>2Pスポーツ新聞_v01_ヘスティア(一条さん)</t>
  </si>
  <si>
    <t>実話ナックルズSPECIAL2019</t>
  </si>
  <si>
    <t>ad524</t>
  </si>
  <si>
    <t>ad525</t>
  </si>
  <si>
    <t>メディアソフト</t>
  </si>
  <si>
    <t>1P記事_求む！中高年男性版_ヘスティア</t>
  </si>
  <si>
    <t>ありえない芸能アイドル封印黒歴史スッパ抜き</t>
  </si>
  <si>
    <t>9月20日(金)</t>
  </si>
  <si>
    <t>ad526</t>
  </si>
  <si>
    <t>ad527</t>
  </si>
  <si>
    <t>ダイアプレス</t>
  </si>
  <si>
    <t>実録JOKER</t>
  </si>
  <si>
    <t>ad528</t>
  </si>
  <si>
    <t>ad529</t>
  </si>
  <si>
    <t>三和出版</t>
  </si>
  <si>
    <t>5P風俗ヘスティア(一条さん)</t>
  </si>
  <si>
    <t>写真実話</t>
  </si>
  <si>
    <t>1C5P</t>
  </si>
  <si>
    <t>ad530</t>
  </si>
  <si>
    <t>ad531</t>
  </si>
  <si>
    <t>マイウェイ出版</t>
  </si>
  <si>
    <t>超激カワ!S級MAX!</t>
  </si>
  <si>
    <t>ad532</t>
  </si>
  <si>
    <t>雑誌 TOTAL</t>
  </si>
  <si>
    <t>●DVD 広告</t>
  </si>
  <si>
    <t>pa505</t>
  </si>
  <si>
    <t>DVD漫画きよし</t>
  </si>
  <si>
    <t>一部CVS・書店売</t>
  </si>
  <si>
    <t>MAZI!</t>
  </si>
  <si>
    <t>DVD袋裏4C+コンテンツ枠</t>
  </si>
  <si>
    <t>9月19日(木)</t>
  </si>
  <si>
    <t>pa506</t>
  </si>
  <si>
    <t>pa507</t>
  </si>
  <si>
    <t>若生出版</t>
  </si>
  <si>
    <t>書店売</t>
  </si>
  <si>
    <t>ゲッチュ</t>
  </si>
  <si>
    <t>DVD袋表4C+コンテンツ枠</t>
  </si>
  <si>
    <t>9月26日(木)</t>
  </si>
  <si>
    <t>pa508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</si>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</sst>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5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3.6014285714286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76</v>
      </c>
      <c r="M6" s="79">
        <v>0</v>
      </c>
      <c r="N6" s="79">
        <v>203</v>
      </c>
      <c r="O6" s="88">
        <v>26</v>
      </c>
      <c r="P6" s="89">
        <v>0</v>
      </c>
      <c r="Q6" s="90">
        <f>O6+P6</f>
        <v>26</v>
      </c>
      <c r="R6" s="80">
        <f>IFERROR(Q6/N6,"-")</f>
        <v>0.12807881773399</v>
      </c>
      <c r="S6" s="79">
        <v>1</v>
      </c>
      <c r="T6" s="79">
        <v>9</v>
      </c>
      <c r="U6" s="80">
        <f>IFERROR(T6/(Q6),"-")</f>
        <v>0.34615384615385</v>
      </c>
      <c r="V6" s="81">
        <f>IFERROR(K6/SUM(Q6:Q10),"-")</f>
        <v>8139.5348837209</v>
      </c>
      <c r="W6" s="82">
        <v>7</v>
      </c>
      <c r="X6" s="80">
        <f>IF(Q6=0,"-",W6/Q6)</f>
        <v>0.26923076923077</v>
      </c>
      <c r="Y6" s="181">
        <v>182000</v>
      </c>
      <c r="Z6" s="182">
        <f>IFERROR(Y6/Q6,"-")</f>
        <v>7000</v>
      </c>
      <c r="AA6" s="182">
        <f>IFERROR(Y6/W6,"-")</f>
        <v>26000</v>
      </c>
      <c r="AB6" s="176">
        <f>SUM(Y6:Y10)-SUM(K6:K10)</f>
        <v>1821000</v>
      </c>
      <c r="AC6" s="83">
        <f>SUM(Y6:Y10)/SUM(K6:K10)</f>
        <v>3.6014285714286</v>
      </c>
      <c r="AD6" s="77"/>
      <c r="AE6" s="91">
        <v>1</v>
      </c>
      <c r="AF6" s="92">
        <f>IF(Q6=0,"",IF(AE6=0,"",(AE6/Q6)))</f>
        <v>0.038461538461538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2</v>
      </c>
      <c r="AO6" s="98">
        <f>IF(Q6=0,"",IF(AN6=0,"",(AN6/Q6)))</f>
        <v>0.076923076923077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6</v>
      </c>
      <c r="BG6" s="110">
        <f>IF(Q6=0,"",IF(BF6=0,"",(BF6/Q6)))</f>
        <v>0.23076923076923</v>
      </c>
      <c r="BH6" s="109">
        <v>1</v>
      </c>
      <c r="BI6" s="111">
        <f>IFERROR(BH6/BF6,"-")</f>
        <v>0.16666666666667</v>
      </c>
      <c r="BJ6" s="112">
        <v>3000</v>
      </c>
      <c r="BK6" s="113">
        <f>IFERROR(BJ6/BF6,"-")</f>
        <v>500</v>
      </c>
      <c r="BL6" s="114">
        <v>1</v>
      </c>
      <c r="BM6" s="114"/>
      <c r="BN6" s="114"/>
      <c r="BO6" s="116">
        <v>10</v>
      </c>
      <c r="BP6" s="117">
        <f>IF(Q6=0,"",IF(BO6=0,"",(BO6/Q6)))</f>
        <v>0.38461538461538</v>
      </c>
      <c r="BQ6" s="118">
        <v>1</v>
      </c>
      <c r="BR6" s="119">
        <f>IFERROR(BQ6/BO6,"-")</f>
        <v>0.1</v>
      </c>
      <c r="BS6" s="120">
        <v>2000</v>
      </c>
      <c r="BT6" s="121">
        <f>IFERROR(BS6/BO6,"-")</f>
        <v>200</v>
      </c>
      <c r="BU6" s="122">
        <v>1</v>
      </c>
      <c r="BV6" s="122"/>
      <c r="BW6" s="122"/>
      <c r="BX6" s="123">
        <v>6</v>
      </c>
      <c r="BY6" s="124">
        <f>IF(Q6=0,"",IF(BX6=0,"",(BX6/Q6)))</f>
        <v>0.23076923076923</v>
      </c>
      <c r="BZ6" s="125">
        <v>4</v>
      </c>
      <c r="CA6" s="126">
        <f>IFERROR(BZ6/BX6,"-")</f>
        <v>0.66666666666667</v>
      </c>
      <c r="CB6" s="127">
        <v>169000</v>
      </c>
      <c r="CC6" s="128">
        <f>IFERROR(CB6/BX6,"-")</f>
        <v>28166.666666667</v>
      </c>
      <c r="CD6" s="129">
        <v>3</v>
      </c>
      <c r="CE6" s="129"/>
      <c r="CF6" s="129">
        <v>1</v>
      </c>
      <c r="CG6" s="130">
        <v>1</v>
      </c>
      <c r="CH6" s="131">
        <f>IF(Q6=0,"",IF(CG6=0,"",(CG6/Q6)))</f>
        <v>0.038461538461538</v>
      </c>
      <c r="CI6" s="132">
        <v>1</v>
      </c>
      <c r="CJ6" s="133">
        <f>IFERROR(CI6/CG6,"-")</f>
        <v>1</v>
      </c>
      <c r="CK6" s="134">
        <v>8000</v>
      </c>
      <c r="CL6" s="135">
        <f>IFERROR(CK6/CG6,"-")</f>
        <v>8000</v>
      </c>
      <c r="CM6" s="136"/>
      <c r="CN6" s="136">
        <v>1</v>
      </c>
      <c r="CO6" s="136"/>
      <c r="CP6" s="137">
        <v>7</v>
      </c>
      <c r="CQ6" s="138">
        <v>182000</v>
      </c>
      <c r="CR6" s="138">
        <v>143000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6" t="s">
        <v>67</v>
      </c>
      <c r="K7" s="176"/>
      <c r="L7" s="79">
        <v>37</v>
      </c>
      <c r="M7" s="79">
        <v>0</v>
      </c>
      <c r="N7" s="79">
        <v>143</v>
      </c>
      <c r="O7" s="88">
        <v>17</v>
      </c>
      <c r="P7" s="89">
        <v>0</v>
      </c>
      <c r="Q7" s="90">
        <f>O7+P7</f>
        <v>17</v>
      </c>
      <c r="R7" s="80">
        <f>IFERROR(Q7/N7,"-")</f>
        <v>0.11888111888112</v>
      </c>
      <c r="S7" s="79">
        <v>2</v>
      </c>
      <c r="T7" s="79">
        <v>8</v>
      </c>
      <c r="U7" s="80">
        <f>IFERROR(T7/(Q7),"-")</f>
        <v>0.47058823529412</v>
      </c>
      <c r="V7" s="81"/>
      <c r="W7" s="82">
        <v>4</v>
      </c>
      <c r="X7" s="80">
        <f>IF(Q7=0,"-",W7/Q7)</f>
        <v>0.23529411764706</v>
      </c>
      <c r="Y7" s="181">
        <v>793000</v>
      </c>
      <c r="Z7" s="182">
        <f>IFERROR(Y7/Q7,"-")</f>
        <v>46647.058823529</v>
      </c>
      <c r="AA7" s="182">
        <f>IFERROR(Y7/W7,"-")</f>
        <v>198250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2</v>
      </c>
      <c r="AO7" s="98">
        <f>IF(Q7=0,"",IF(AN7=0,"",(AN7/Q7)))</f>
        <v>0.11764705882353</v>
      </c>
      <c r="AP7" s="97">
        <v>1</v>
      </c>
      <c r="AQ7" s="99">
        <f>IFERROR(AP7/AN7,"-")</f>
        <v>0.5</v>
      </c>
      <c r="AR7" s="100">
        <v>8000</v>
      </c>
      <c r="AS7" s="101">
        <f>IFERROR(AR7/AN7,"-")</f>
        <v>4000</v>
      </c>
      <c r="AT7" s="102"/>
      <c r="AU7" s="102">
        <v>1</v>
      </c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2</v>
      </c>
      <c r="BG7" s="110">
        <f>IF(Q7=0,"",IF(BF7=0,"",(BF7/Q7)))</f>
        <v>0.11764705882353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11</v>
      </c>
      <c r="BP7" s="117">
        <f>IF(Q7=0,"",IF(BO7=0,"",(BO7/Q7)))</f>
        <v>0.64705882352941</v>
      </c>
      <c r="BQ7" s="118">
        <v>2</v>
      </c>
      <c r="BR7" s="119">
        <f>IFERROR(BQ7/BO7,"-")</f>
        <v>0.18181818181818</v>
      </c>
      <c r="BS7" s="120">
        <v>775000</v>
      </c>
      <c r="BT7" s="121">
        <f>IFERROR(BS7/BO7,"-")</f>
        <v>70454.545454545</v>
      </c>
      <c r="BU7" s="122">
        <v>1</v>
      </c>
      <c r="BV7" s="122"/>
      <c r="BW7" s="122">
        <v>1</v>
      </c>
      <c r="BX7" s="123">
        <v>2</v>
      </c>
      <c r="BY7" s="124">
        <f>IF(Q7=0,"",IF(BX7=0,"",(BX7/Q7)))</f>
        <v>0.11764705882353</v>
      </c>
      <c r="BZ7" s="125">
        <v>1</v>
      </c>
      <c r="CA7" s="126">
        <f>IFERROR(BZ7/BX7,"-")</f>
        <v>0.5</v>
      </c>
      <c r="CB7" s="127">
        <v>10000</v>
      </c>
      <c r="CC7" s="128">
        <f>IFERROR(CB7/BX7,"-")</f>
        <v>5000</v>
      </c>
      <c r="CD7" s="129"/>
      <c r="CE7" s="129">
        <v>1</v>
      </c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4</v>
      </c>
      <c r="CQ7" s="138">
        <v>793000</v>
      </c>
      <c r="CR7" s="138">
        <v>772000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/>
      <c r="B8" s="184" t="s">
        <v>68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69</v>
      </c>
      <c r="I8" s="87" t="s">
        <v>63</v>
      </c>
      <c r="J8" s="185" t="s">
        <v>64</v>
      </c>
      <c r="K8" s="176"/>
      <c r="L8" s="79">
        <v>23</v>
      </c>
      <c r="M8" s="79">
        <v>0</v>
      </c>
      <c r="N8" s="79">
        <v>80</v>
      </c>
      <c r="O8" s="88">
        <v>8</v>
      </c>
      <c r="P8" s="89">
        <v>0</v>
      </c>
      <c r="Q8" s="90">
        <f>O8+P8</f>
        <v>8</v>
      </c>
      <c r="R8" s="80">
        <f>IFERROR(Q8/N8,"-")</f>
        <v>0.1</v>
      </c>
      <c r="S8" s="79">
        <v>2</v>
      </c>
      <c r="T8" s="79">
        <v>0</v>
      </c>
      <c r="U8" s="80">
        <f>IFERROR(T8/(Q8),"-")</f>
        <v>0</v>
      </c>
      <c r="V8" s="81"/>
      <c r="W8" s="82">
        <v>3</v>
      </c>
      <c r="X8" s="80">
        <f>IF(Q8=0,"-",W8/Q8)</f>
        <v>0.375</v>
      </c>
      <c r="Y8" s="181">
        <v>1134000</v>
      </c>
      <c r="Z8" s="182">
        <f>IFERROR(Y8/Q8,"-")</f>
        <v>141750</v>
      </c>
      <c r="AA8" s="182">
        <f>IFERROR(Y8/W8,"-")</f>
        <v>378000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3</v>
      </c>
      <c r="BG8" s="110">
        <f>IF(Q8=0,"",IF(BF8=0,"",(BF8/Q8)))</f>
        <v>0.375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3</v>
      </c>
      <c r="BP8" s="117">
        <f>IF(Q8=0,"",IF(BO8=0,"",(BO8/Q8)))</f>
        <v>0.375</v>
      </c>
      <c r="BQ8" s="118">
        <v>1</v>
      </c>
      <c r="BR8" s="119">
        <f>IFERROR(BQ8/BO8,"-")</f>
        <v>0.33333333333333</v>
      </c>
      <c r="BS8" s="120">
        <v>21000</v>
      </c>
      <c r="BT8" s="121">
        <f>IFERROR(BS8/BO8,"-")</f>
        <v>7000</v>
      </c>
      <c r="BU8" s="122"/>
      <c r="BV8" s="122"/>
      <c r="BW8" s="122">
        <v>1</v>
      </c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>
        <v>2</v>
      </c>
      <c r="CH8" s="131">
        <f>IF(Q8=0,"",IF(CG8=0,"",(CG8/Q8)))</f>
        <v>0.25</v>
      </c>
      <c r="CI8" s="132">
        <v>2</v>
      </c>
      <c r="CJ8" s="133">
        <f>IFERROR(CI8/CG8,"-")</f>
        <v>1</v>
      </c>
      <c r="CK8" s="134">
        <v>1113000</v>
      </c>
      <c r="CL8" s="135">
        <f>IFERROR(CK8/CG8,"-")</f>
        <v>556500</v>
      </c>
      <c r="CM8" s="136"/>
      <c r="CN8" s="136"/>
      <c r="CO8" s="136">
        <v>2</v>
      </c>
      <c r="CP8" s="137">
        <v>3</v>
      </c>
      <c r="CQ8" s="138">
        <v>1134000</v>
      </c>
      <c r="CR8" s="138">
        <v>1083000</v>
      </c>
      <c r="CS8" s="138"/>
      <c r="CT8" s="139" t="str">
        <f>IF(AND(CR8=0,CS8=0),"",IF(AND(CR8&lt;=100000,CS8&lt;=100000),"",IF(CR8/CQ8&gt;0.7,"男高",IF(CS8/CQ8&gt;0.7,"女高",""))))</f>
        <v>男高</v>
      </c>
    </row>
    <row r="9" spans="1:99">
      <c r="A9" s="78"/>
      <c r="B9" s="184" t="s">
        <v>70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71</v>
      </c>
      <c r="I9" s="87" t="s">
        <v>63</v>
      </c>
      <c r="J9" s="185" t="s">
        <v>64</v>
      </c>
      <c r="K9" s="176"/>
      <c r="L9" s="79">
        <v>12</v>
      </c>
      <c r="M9" s="79">
        <v>0</v>
      </c>
      <c r="N9" s="79">
        <v>36</v>
      </c>
      <c r="O9" s="88">
        <v>5</v>
      </c>
      <c r="P9" s="89">
        <v>0</v>
      </c>
      <c r="Q9" s="90">
        <f>O9+P9</f>
        <v>5</v>
      </c>
      <c r="R9" s="80">
        <f>IFERROR(Q9/N9,"-")</f>
        <v>0.13888888888889</v>
      </c>
      <c r="S9" s="79">
        <v>1</v>
      </c>
      <c r="T9" s="79">
        <v>2</v>
      </c>
      <c r="U9" s="80">
        <f>IFERROR(T9/(Q9),"-")</f>
        <v>0.4</v>
      </c>
      <c r="V9" s="81"/>
      <c r="W9" s="82">
        <v>2</v>
      </c>
      <c r="X9" s="80">
        <f>IF(Q9=0,"-",W9/Q9)</f>
        <v>0.4</v>
      </c>
      <c r="Y9" s="181">
        <v>110000</v>
      </c>
      <c r="Z9" s="182">
        <f>IFERROR(Y9/Q9,"-")</f>
        <v>22000</v>
      </c>
      <c r="AA9" s="182">
        <f>IFERROR(Y9/W9,"-")</f>
        <v>55000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1</v>
      </c>
      <c r="AX9" s="104">
        <f>IF(Q9=0,"",IF(AW9=0,"",(AW9/Q9)))</f>
        <v>0.2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2</v>
      </c>
      <c r="BP9" s="117">
        <f>IF(Q9=0,"",IF(BO9=0,"",(BO9/Q9)))</f>
        <v>0.4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2</v>
      </c>
      <c r="BY9" s="124">
        <f>IF(Q9=0,"",IF(BX9=0,"",(BX9/Q9)))</f>
        <v>0.4</v>
      </c>
      <c r="BZ9" s="125">
        <v>2</v>
      </c>
      <c r="CA9" s="126">
        <f>IFERROR(BZ9/BX9,"-")</f>
        <v>1</v>
      </c>
      <c r="CB9" s="127">
        <v>110000</v>
      </c>
      <c r="CC9" s="128">
        <f>IFERROR(CB9/BX9,"-")</f>
        <v>55000</v>
      </c>
      <c r="CD9" s="129">
        <v>1</v>
      </c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2</v>
      </c>
      <c r="CQ9" s="138">
        <v>110000</v>
      </c>
      <c r="CR9" s="138">
        <v>105000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/>
      <c r="B10" s="184" t="s">
        <v>72</v>
      </c>
      <c r="C10" s="184" t="s">
        <v>58</v>
      </c>
      <c r="D10" s="184"/>
      <c r="E10" s="184" t="s">
        <v>73</v>
      </c>
      <c r="F10" s="184" t="s">
        <v>73</v>
      </c>
      <c r="G10" s="184" t="s">
        <v>74</v>
      </c>
      <c r="H10" s="87" t="s">
        <v>75</v>
      </c>
      <c r="I10" s="87"/>
      <c r="J10" s="87"/>
      <c r="K10" s="176"/>
      <c r="L10" s="79">
        <v>155</v>
      </c>
      <c r="M10" s="79">
        <v>102</v>
      </c>
      <c r="N10" s="79">
        <v>74</v>
      </c>
      <c r="O10" s="88">
        <v>30</v>
      </c>
      <c r="P10" s="89">
        <v>0</v>
      </c>
      <c r="Q10" s="90">
        <f>O10+P10</f>
        <v>30</v>
      </c>
      <c r="R10" s="80">
        <f>IFERROR(Q10/N10,"-")</f>
        <v>0.40540540540541</v>
      </c>
      <c r="S10" s="79">
        <v>8</v>
      </c>
      <c r="T10" s="79">
        <v>4</v>
      </c>
      <c r="U10" s="80">
        <f>IFERROR(T10/(Q10),"-")</f>
        <v>0.13333333333333</v>
      </c>
      <c r="V10" s="81"/>
      <c r="W10" s="82">
        <v>8</v>
      </c>
      <c r="X10" s="80">
        <f>IF(Q10=0,"-",W10/Q10)</f>
        <v>0.26666666666667</v>
      </c>
      <c r="Y10" s="181">
        <v>302000</v>
      </c>
      <c r="Z10" s="182">
        <f>IFERROR(Y10/Q10,"-")</f>
        <v>10066.666666667</v>
      </c>
      <c r="AA10" s="182">
        <f>IFERROR(Y10/W10,"-")</f>
        <v>37750</v>
      </c>
      <c r="AB10" s="176"/>
      <c r="AC10" s="83"/>
      <c r="AD10" s="77"/>
      <c r="AE10" s="91">
        <v>1</v>
      </c>
      <c r="AF10" s="92">
        <f>IF(Q10=0,"",IF(AE10=0,"",(AE10/Q10)))</f>
        <v>0.033333333333333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0.033333333333333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6</v>
      </c>
      <c r="BG10" s="110">
        <f>IF(Q10=0,"",IF(BF10=0,"",(BF10/Q10)))</f>
        <v>0.2</v>
      </c>
      <c r="BH10" s="109">
        <v>1</v>
      </c>
      <c r="BI10" s="111">
        <f>IFERROR(BH10/BF10,"-")</f>
        <v>0.16666666666667</v>
      </c>
      <c r="BJ10" s="112">
        <v>12000</v>
      </c>
      <c r="BK10" s="113">
        <f>IFERROR(BJ10/BF10,"-")</f>
        <v>2000</v>
      </c>
      <c r="BL10" s="114"/>
      <c r="BM10" s="114">
        <v>1</v>
      </c>
      <c r="BN10" s="114"/>
      <c r="BO10" s="116">
        <v>10</v>
      </c>
      <c r="BP10" s="117">
        <f>IF(Q10=0,"",IF(BO10=0,"",(BO10/Q10)))</f>
        <v>0.33333333333333</v>
      </c>
      <c r="BQ10" s="118">
        <v>3</v>
      </c>
      <c r="BR10" s="119">
        <f>IFERROR(BQ10/BO10,"-")</f>
        <v>0.3</v>
      </c>
      <c r="BS10" s="120">
        <v>21000</v>
      </c>
      <c r="BT10" s="121">
        <f>IFERROR(BS10/BO10,"-")</f>
        <v>2100</v>
      </c>
      <c r="BU10" s="122">
        <v>2</v>
      </c>
      <c r="BV10" s="122"/>
      <c r="BW10" s="122">
        <v>1</v>
      </c>
      <c r="BX10" s="123">
        <v>10</v>
      </c>
      <c r="BY10" s="124">
        <f>IF(Q10=0,"",IF(BX10=0,"",(BX10/Q10)))</f>
        <v>0.33333333333333</v>
      </c>
      <c r="BZ10" s="125">
        <v>3</v>
      </c>
      <c r="CA10" s="126">
        <f>IFERROR(BZ10/BX10,"-")</f>
        <v>0.3</v>
      </c>
      <c r="CB10" s="127">
        <v>163000</v>
      </c>
      <c r="CC10" s="128">
        <f>IFERROR(CB10/BX10,"-")</f>
        <v>16300</v>
      </c>
      <c r="CD10" s="129"/>
      <c r="CE10" s="129"/>
      <c r="CF10" s="129">
        <v>3</v>
      </c>
      <c r="CG10" s="130">
        <v>2</v>
      </c>
      <c r="CH10" s="131">
        <f>IF(Q10=0,"",IF(CG10=0,"",(CG10/Q10)))</f>
        <v>0.066666666666667</v>
      </c>
      <c r="CI10" s="132">
        <v>1</v>
      </c>
      <c r="CJ10" s="133">
        <f>IFERROR(CI10/CG10,"-")</f>
        <v>0.5</v>
      </c>
      <c r="CK10" s="134">
        <v>106000</v>
      </c>
      <c r="CL10" s="135">
        <f>IFERROR(CK10/CG10,"-")</f>
        <v>53000</v>
      </c>
      <c r="CM10" s="136"/>
      <c r="CN10" s="136"/>
      <c r="CO10" s="136">
        <v>1</v>
      </c>
      <c r="CP10" s="137">
        <v>8</v>
      </c>
      <c r="CQ10" s="138">
        <v>302000</v>
      </c>
      <c r="CR10" s="138">
        <v>106000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0.13070175438596</v>
      </c>
      <c r="B11" s="184" t="s">
        <v>76</v>
      </c>
      <c r="C11" s="184" t="s">
        <v>58</v>
      </c>
      <c r="D11" s="184"/>
      <c r="E11" s="184" t="s">
        <v>77</v>
      </c>
      <c r="F11" s="184" t="s">
        <v>60</v>
      </c>
      <c r="G11" s="184" t="s">
        <v>61</v>
      </c>
      <c r="H11" s="87" t="s">
        <v>78</v>
      </c>
      <c r="I11" s="87" t="s">
        <v>63</v>
      </c>
      <c r="J11" s="185" t="s">
        <v>79</v>
      </c>
      <c r="K11" s="176">
        <v>570000</v>
      </c>
      <c r="L11" s="79">
        <v>49</v>
      </c>
      <c r="M11" s="79">
        <v>0</v>
      </c>
      <c r="N11" s="79">
        <v>125</v>
      </c>
      <c r="O11" s="88">
        <v>19</v>
      </c>
      <c r="P11" s="89">
        <v>0</v>
      </c>
      <c r="Q11" s="90">
        <f>O11+P11</f>
        <v>19</v>
      </c>
      <c r="R11" s="80">
        <f>IFERROR(Q11/N11,"-")</f>
        <v>0.152</v>
      </c>
      <c r="S11" s="79">
        <v>1</v>
      </c>
      <c r="T11" s="79">
        <v>8</v>
      </c>
      <c r="U11" s="80">
        <f>IFERROR(T11/(Q11),"-")</f>
        <v>0.42105263157895</v>
      </c>
      <c r="V11" s="81">
        <f>IFERROR(K11/SUM(Q11:Q16),"-")</f>
        <v>9344.262295082</v>
      </c>
      <c r="W11" s="82">
        <v>3</v>
      </c>
      <c r="X11" s="80">
        <f>IF(Q11=0,"-",W11/Q11)</f>
        <v>0.15789473684211</v>
      </c>
      <c r="Y11" s="181">
        <v>38500</v>
      </c>
      <c r="Z11" s="182">
        <f>IFERROR(Y11/Q11,"-")</f>
        <v>2026.3157894737</v>
      </c>
      <c r="AA11" s="182">
        <f>IFERROR(Y11/W11,"-")</f>
        <v>12833.333333333</v>
      </c>
      <c r="AB11" s="176">
        <f>SUM(Y11:Y16)-SUM(K11:K16)</f>
        <v>-495500</v>
      </c>
      <c r="AC11" s="83">
        <f>SUM(Y11:Y16)/SUM(K11:K16)</f>
        <v>0.13070175438596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>
        <v>3</v>
      </c>
      <c r="AX11" s="104">
        <f>IF(Q11=0,"",IF(AW11=0,"",(AW11/Q11)))</f>
        <v>0.15789473684211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5</v>
      </c>
      <c r="BG11" s="110">
        <f>IF(Q11=0,"",IF(BF11=0,"",(BF11/Q11)))</f>
        <v>0.26315789473684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5</v>
      </c>
      <c r="BP11" s="117">
        <f>IF(Q11=0,"",IF(BO11=0,"",(BO11/Q11)))</f>
        <v>0.26315789473684</v>
      </c>
      <c r="BQ11" s="118">
        <v>1</v>
      </c>
      <c r="BR11" s="119">
        <f>IFERROR(BQ11/BO11,"-")</f>
        <v>0.2</v>
      </c>
      <c r="BS11" s="120">
        <v>500</v>
      </c>
      <c r="BT11" s="121">
        <f>IFERROR(BS11/BO11,"-")</f>
        <v>100</v>
      </c>
      <c r="BU11" s="122">
        <v>1</v>
      </c>
      <c r="BV11" s="122"/>
      <c r="BW11" s="122"/>
      <c r="BX11" s="123">
        <v>6</v>
      </c>
      <c r="BY11" s="124">
        <f>IF(Q11=0,"",IF(BX11=0,"",(BX11/Q11)))</f>
        <v>0.31578947368421</v>
      </c>
      <c r="BZ11" s="125">
        <v>2</v>
      </c>
      <c r="CA11" s="126">
        <f>IFERROR(BZ11/BX11,"-")</f>
        <v>0.33333333333333</v>
      </c>
      <c r="CB11" s="127">
        <v>38000</v>
      </c>
      <c r="CC11" s="128">
        <f>IFERROR(CB11/BX11,"-")</f>
        <v>6333.3333333333</v>
      </c>
      <c r="CD11" s="129">
        <v>1</v>
      </c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3</v>
      </c>
      <c r="CQ11" s="138">
        <v>38500</v>
      </c>
      <c r="CR11" s="138">
        <v>35000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80</v>
      </c>
      <c r="C12" s="184" t="s">
        <v>58</v>
      </c>
      <c r="D12" s="184"/>
      <c r="E12" s="184" t="s">
        <v>77</v>
      </c>
      <c r="F12" s="184" t="s">
        <v>60</v>
      </c>
      <c r="G12" s="184" t="s">
        <v>74</v>
      </c>
      <c r="H12" s="87"/>
      <c r="I12" s="87"/>
      <c r="J12" s="87"/>
      <c r="K12" s="176"/>
      <c r="L12" s="79">
        <v>100</v>
      </c>
      <c r="M12" s="79">
        <v>45</v>
      </c>
      <c r="N12" s="79">
        <v>21</v>
      </c>
      <c r="O12" s="88">
        <v>13</v>
      </c>
      <c r="P12" s="89">
        <v>0</v>
      </c>
      <c r="Q12" s="90">
        <f>O12+P12</f>
        <v>13</v>
      </c>
      <c r="R12" s="80">
        <f>IFERROR(Q12/N12,"-")</f>
        <v>0.61904761904762</v>
      </c>
      <c r="S12" s="79">
        <v>0</v>
      </c>
      <c r="T12" s="79">
        <v>2</v>
      </c>
      <c r="U12" s="80">
        <f>IFERROR(T12/(Q12),"-")</f>
        <v>0.15384615384615</v>
      </c>
      <c r="V12" s="81"/>
      <c r="W12" s="82">
        <v>3</v>
      </c>
      <c r="X12" s="80">
        <f>IF(Q12=0,"-",W12/Q12)</f>
        <v>0.23076923076923</v>
      </c>
      <c r="Y12" s="181">
        <v>16000</v>
      </c>
      <c r="Z12" s="182">
        <f>IFERROR(Y12/Q12,"-")</f>
        <v>1230.7692307692</v>
      </c>
      <c r="AA12" s="182">
        <f>IFERROR(Y12/W12,"-")</f>
        <v>5333.3333333333</v>
      </c>
      <c r="AB12" s="176"/>
      <c r="AC12" s="83"/>
      <c r="AD12" s="77"/>
      <c r="AE12" s="91">
        <v>1</v>
      </c>
      <c r="AF12" s="92">
        <f>IF(Q12=0,"",IF(AE12=0,"",(AE12/Q12)))</f>
        <v>0.076923076923077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3</v>
      </c>
      <c r="BG12" s="110">
        <f>IF(Q12=0,"",IF(BF12=0,"",(BF12/Q12)))</f>
        <v>0.23076923076923</v>
      </c>
      <c r="BH12" s="109">
        <v>1</v>
      </c>
      <c r="BI12" s="111">
        <f>IFERROR(BH12/BF12,"-")</f>
        <v>0.33333333333333</v>
      </c>
      <c r="BJ12" s="112">
        <v>3000</v>
      </c>
      <c r="BK12" s="113">
        <f>IFERROR(BJ12/BF12,"-")</f>
        <v>1000</v>
      </c>
      <c r="BL12" s="114">
        <v>1</v>
      </c>
      <c r="BM12" s="114"/>
      <c r="BN12" s="114"/>
      <c r="BO12" s="116">
        <v>4</v>
      </c>
      <c r="BP12" s="117">
        <f>IF(Q12=0,"",IF(BO12=0,"",(BO12/Q12)))</f>
        <v>0.30769230769231</v>
      </c>
      <c r="BQ12" s="118">
        <v>1</v>
      </c>
      <c r="BR12" s="119">
        <f>IFERROR(BQ12/BO12,"-")</f>
        <v>0.25</v>
      </c>
      <c r="BS12" s="120">
        <v>10000</v>
      </c>
      <c r="BT12" s="121">
        <f>IFERROR(BS12/BO12,"-")</f>
        <v>2500</v>
      </c>
      <c r="BU12" s="122"/>
      <c r="BV12" s="122">
        <v>1</v>
      </c>
      <c r="BW12" s="122"/>
      <c r="BX12" s="123">
        <v>2</v>
      </c>
      <c r="BY12" s="124">
        <f>IF(Q12=0,"",IF(BX12=0,"",(BX12/Q12)))</f>
        <v>0.15384615384615</v>
      </c>
      <c r="BZ12" s="125">
        <v>1</v>
      </c>
      <c r="CA12" s="126">
        <f>IFERROR(BZ12/BX12,"-")</f>
        <v>0.5</v>
      </c>
      <c r="CB12" s="127">
        <v>3000</v>
      </c>
      <c r="CC12" s="128">
        <f>IFERROR(CB12/BX12,"-")</f>
        <v>1500</v>
      </c>
      <c r="CD12" s="129">
        <v>1</v>
      </c>
      <c r="CE12" s="129"/>
      <c r="CF12" s="129"/>
      <c r="CG12" s="130">
        <v>3</v>
      </c>
      <c r="CH12" s="131">
        <f>IF(Q12=0,"",IF(CG12=0,"",(CG12/Q12)))</f>
        <v>0.23076923076923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3</v>
      </c>
      <c r="CQ12" s="138">
        <v>16000</v>
      </c>
      <c r="CR12" s="138">
        <v>10000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81</v>
      </c>
      <c r="C13" s="184" t="s">
        <v>58</v>
      </c>
      <c r="D13" s="184"/>
      <c r="E13" s="184" t="s">
        <v>77</v>
      </c>
      <c r="F13" s="184" t="s">
        <v>60</v>
      </c>
      <c r="G13" s="184" t="s">
        <v>61</v>
      </c>
      <c r="H13" s="87" t="s">
        <v>82</v>
      </c>
      <c r="I13" s="87" t="s">
        <v>83</v>
      </c>
      <c r="J13" s="87" t="s">
        <v>84</v>
      </c>
      <c r="K13" s="176"/>
      <c r="L13" s="79">
        <v>32</v>
      </c>
      <c r="M13" s="79">
        <v>0</v>
      </c>
      <c r="N13" s="79">
        <v>115</v>
      </c>
      <c r="O13" s="88">
        <v>14</v>
      </c>
      <c r="P13" s="89">
        <v>0</v>
      </c>
      <c r="Q13" s="90">
        <f>O13+P13</f>
        <v>14</v>
      </c>
      <c r="R13" s="80">
        <f>IFERROR(Q13/N13,"-")</f>
        <v>0.12173913043478</v>
      </c>
      <c r="S13" s="79">
        <v>0</v>
      </c>
      <c r="T13" s="79">
        <v>2</v>
      </c>
      <c r="U13" s="80">
        <f>IFERROR(T13/(Q13),"-")</f>
        <v>0.14285714285714</v>
      </c>
      <c r="V13" s="81"/>
      <c r="W13" s="82">
        <v>1</v>
      </c>
      <c r="X13" s="80">
        <f>IF(Q13=0,"-",W13/Q13)</f>
        <v>0.071428571428571</v>
      </c>
      <c r="Y13" s="181">
        <v>5000</v>
      </c>
      <c r="Z13" s="182">
        <f>IFERROR(Y13/Q13,"-")</f>
        <v>357.14285714286</v>
      </c>
      <c r="AA13" s="182">
        <f>IFERROR(Y13/W13,"-")</f>
        <v>5000</v>
      </c>
      <c r="AB13" s="176"/>
      <c r="AC13" s="83"/>
      <c r="AD13" s="77"/>
      <c r="AE13" s="91">
        <v>1</v>
      </c>
      <c r="AF13" s="92">
        <f>IF(Q13=0,"",IF(AE13=0,"",(AE13/Q13)))</f>
        <v>0.071428571428571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>
        <v>1</v>
      </c>
      <c r="AO13" s="98">
        <f>IF(Q13=0,"",IF(AN13=0,"",(AN13/Q13)))</f>
        <v>0.071428571428571</v>
      </c>
      <c r="AP13" s="97">
        <v>1</v>
      </c>
      <c r="AQ13" s="99">
        <f>IFERROR(AP13/AN13,"-")</f>
        <v>1</v>
      </c>
      <c r="AR13" s="100">
        <v>5000</v>
      </c>
      <c r="AS13" s="101">
        <f>IFERROR(AR13/AN13,"-")</f>
        <v>5000</v>
      </c>
      <c r="AT13" s="102">
        <v>1</v>
      </c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2</v>
      </c>
      <c r="BG13" s="110">
        <f>IF(Q13=0,"",IF(BF13=0,"",(BF13/Q13)))</f>
        <v>0.14285714285714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6</v>
      </c>
      <c r="BP13" s="117">
        <f>IF(Q13=0,"",IF(BO13=0,"",(BO13/Q13)))</f>
        <v>0.42857142857143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4</v>
      </c>
      <c r="BY13" s="124">
        <f>IF(Q13=0,"",IF(BX13=0,"",(BX13/Q13)))</f>
        <v>0.28571428571429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5000</v>
      </c>
      <c r="CR13" s="138">
        <v>5000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85</v>
      </c>
      <c r="C14" s="184" t="s">
        <v>58</v>
      </c>
      <c r="D14" s="184"/>
      <c r="E14" s="184" t="s">
        <v>77</v>
      </c>
      <c r="F14" s="184" t="s">
        <v>60</v>
      </c>
      <c r="G14" s="184" t="s">
        <v>74</v>
      </c>
      <c r="H14" s="87"/>
      <c r="I14" s="87"/>
      <c r="J14" s="87"/>
      <c r="K14" s="176"/>
      <c r="L14" s="79">
        <v>93</v>
      </c>
      <c r="M14" s="79">
        <v>52</v>
      </c>
      <c r="N14" s="79">
        <v>42</v>
      </c>
      <c r="O14" s="88">
        <v>8</v>
      </c>
      <c r="P14" s="89">
        <v>0</v>
      </c>
      <c r="Q14" s="90">
        <f>O14+P14</f>
        <v>8</v>
      </c>
      <c r="R14" s="80">
        <f>IFERROR(Q14/N14,"-")</f>
        <v>0.19047619047619</v>
      </c>
      <c r="S14" s="79">
        <v>2</v>
      </c>
      <c r="T14" s="79">
        <v>2</v>
      </c>
      <c r="U14" s="80">
        <f>IFERROR(T14/(Q14),"-")</f>
        <v>0.25</v>
      </c>
      <c r="V14" s="81"/>
      <c r="W14" s="82">
        <v>2</v>
      </c>
      <c r="X14" s="80">
        <f>IF(Q14=0,"-",W14/Q14)</f>
        <v>0.25</v>
      </c>
      <c r="Y14" s="181">
        <v>15000</v>
      </c>
      <c r="Z14" s="182">
        <f>IFERROR(Y14/Q14,"-")</f>
        <v>1875</v>
      </c>
      <c r="AA14" s="182">
        <f>IFERROR(Y14/W14,"-")</f>
        <v>7500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1</v>
      </c>
      <c r="AO14" s="98">
        <f>IF(Q14=0,"",IF(AN14=0,"",(AN14/Q14)))</f>
        <v>0.125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2</v>
      </c>
      <c r="BG14" s="110">
        <f>IF(Q14=0,"",IF(BF14=0,"",(BF14/Q14)))</f>
        <v>0.25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3</v>
      </c>
      <c r="BP14" s="117">
        <f>IF(Q14=0,"",IF(BO14=0,"",(BO14/Q14)))</f>
        <v>0.375</v>
      </c>
      <c r="BQ14" s="118">
        <v>1</v>
      </c>
      <c r="BR14" s="119">
        <f>IFERROR(BQ14/BO14,"-")</f>
        <v>0.33333333333333</v>
      </c>
      <c r="BS14" s="120">
        <v>5000</v>
      </c>
      <c r="BT14" s="121">
        <f>IFERROR(BS14/BO14,"-")</f>
        <v>1666.6666666667</v>
      </c>
      <c r="BU14" s="122">
        <v>1</v>
      </c>
      <c r="BV14" s="122"/>
      <c r="BW14" s="122"/>
      <c r="BX14" s="123">
        <v>1</v>
      </c>
      <c r="BY14" s="124">
        <f>IF(Q14=0,"",IF(BX14=0,"",(BX14/Q14)))</f>
        <v>0.125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>
        <v>1</v>
      </c>
      <c r="CH14" s="131">
        <f>IF(Q14=0,"",IF(CG14=0,"",(CG14/Q14)))</f>
        <v>0.125</v>
      </c>
      <c r="CI14" s="132">
        <v>1</v>
      </c>
      <c r="CJ14" s="133">
        <f>IFERROR(CI14/CG14,"-")</f>
        <v>1</v>
      </c>
      <c r="CK14" s="134">
        <v>10000</v>
      </c>
      <c r="CL14" s="135">
        <f>IFERROR(CK14/CG14,"-")</f>
        <v>10000</v>
      </c>
      <c r="CM14" s="136"/>
      <c r="CN14" s="136">
        <v>1</v>
      </c>
      <c r="CO14" s="136"/>
      <c r="CP14" s="137">
        <v>2</v>
      </c>
      <c r="CQ14" s="138">
        <v>15000</v>
      </c>
      <c r="CR14" s="138">
        <v>10000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86</v>
      </c>
      <c r="C15" s="184" t="s">
        <v>58</v>
      </c>
      <c r="D15" s="184"/>
      <c r="E15" s="184" t="s">
        <v>87</v>
      </c>
      <c r="F15" s="184" t="s">
        <v>88</v>
      </c>
      <c r="G15" s="184" t="s">
        <v>61</v>
      </c>
      <c r="H15" s="87" t="s">
        <v>82</v>
      </c>
      <c r="I15" s="87" t="s">
        <v>83</v>
      </c>
      <c r="J15" s="185" t="s">
        <v>64</v>
      </c>
      <c r="K15" s="176"/>
      <c r="L15" s="79">
        <v>8</v>
      </c>
      <c r="M15" s="79">
        <v>0</v>
      </c>
      <c r="N15" s="79">
        <v>27</v>
      </c>
      <c r="O15" s="88">
        <v>4</v>
      </c>
      <c r="P15" s="89">
        <v>0</v>
      </c>
      <c r="Q15" s="90">
        <f>O15+P15</f>
        <v>4</v>
      </c>
      <c r="R15" s="80">
        <f>IFERROR(Q15/N15,"-")</f>
        <v>0.14814814814815</v>
      </c>
      <c r="S15" s="79">
        <v>0</v>
      </c>
      <c r="T15" s="79">
        <v>0</v>
      </c>
      <c r="U15" s="80">
        <f>IFERROR(T15/(Q15),"-")</f>
        <v>0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>
        <v>1</v>
      </c>
      <c r="AF15" s="92">
        <f>IF(Q15=0,"",IF(AE15=0,"",(AE15/Q15)))</f>
        <v>0.25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3</v>
      </c>
      <c r="BG15" s="110">
        <f>IF(Q15=0,"",IF(BF15=0,"",(BF15/Q15)))</f>
        <v>0.75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89</v>
      </c>
      <c r="C16" s="184" t="s">
        <v>58</v>
      </c>
      <c r="D16" s="184"/>
      <c r="E16" s="184" t="s">
        <v>87</v>
      </c>
      <c r="F16" s="184" t="s">
        <v>88</v>
      </c>
      <c r="G16" s="184" t="s">
        <v>74</v>
      </c>
      <c r="H16" s="87"/>
      <c r="I16" s="87"/>
      <c r="J16" s="87"/>
      <c r="K16" s="176"/>
      <c r="L16" s="79">
        <v>22</v>
      </c>
      <c r="M16" s="79">
        <v>13</v>
      </c>
      <c r="N16" s="79">
        <v>4</v>
      </c>
      <c r="O16" s="88">
        <v>3</v>
      </c>
      <c r="P16" s="89">
        <v>0</v>
      </c>
      <c r="Q16" s="90">
        <f>O16+P16</f>
        <v>3</v>
      </c>
      <c r="R16" s="80">
        <f>IFERROR(Q16/N16,"-")</f>
        <v>0.75</v>
      </c>
      <c r="S16" s="79">
        <v>0</v>
      </c>
      <c r="T16" s="79">
        <v>0</v>
      </c>
      <c r="U16" s="80">
        <f>IFERROR(T16/(Q16),"-")</f>
        <v>0</v>
      </c>
      <c r="V16" s="81"/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2</v>
      </c>
      <c r="BP16" s="117">
        <f>IF(Q16=0,"",IF(BO16=0,"",(BO16/Q16)))</f>
        <v>0.66666666666667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1</v>
      </c>
      <c r="BY16" s="124">
        <f>IF(Q16=0,"",IF(BX16=0,"",(BX16/Q16)))</f>
        <v>0.33333333333333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2.2096153846154</v>
      </c>
      <c r="B17" s="184" t="s">
        <v>90</v>
      </c>
      <c r="C17" s="184" t="s">
        <v>58</v>
      </c>
      <c r="D17" s="184"/>
      <c r="E17" s="184" t="s">
        <v>91</v>
      </c>
      <c r="F17" s="184" t="s">
        <v>92</v>
      </c>
      <c r="G17" s="184" t="s">
        <v>61</v>
      </c>
      <c r="H17" s="87" t="s">
        <v>93</v>
      </c>
      <c r="I17" s="87" t="s">
        <v>94</v>
      </c>
      <c r="J17" s="87" t="s">
        <v>95</v>
      </c>
      <c r="K17" s="176">
        <v>260000</v>
      </c>
      <c r="L17" s="79">
        <v>2</v>
      </c>
      <c r="M17" s="79">
        <v>0</v>
      </c>
      <c r="N17" s="79">
        <v>33</v>
      </c>
      <c r="O17" s="88">
        <v>2</v>
      </c>
      <c r="P17" s="89">
        <v>0</v>
      </c>
      <c r="Q17" s="90">
        <f>O17+P17</f>
        <v>2</v>
      </c>
      <c r="R17" s="80">
        <f>IFERROR(Q17/N17,"-")</f>
        <v>0.060606060606061</v>
      </c>
      <c r="S17" s="79">
        <v>0</v>
      </c>
      <c r="T17" s="79">
        <v>0</v>
      </c>
      <c r="U17" s="80">
        <f>IFERROR(T17/(Q17),"-")</f>
        <v>0</v>
      </c>
      <c r="V17" s="81">
        <f>IFERROR(K17/SUM(Q17:Q20),"-")</f>
        <v>10833.333333333</v>
      </c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>
        <f>SUM(Y17:Y20)-SUM(K17:K20)</f>
        <v>314500</v>
      </c>
      <c r="AC17" s="83">
        <f>SUM(Y17:Y20)/SUM(K17:K20)</f>
        <v>2.2096153846154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0.5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1</v>
      </c>
      <c r="BP17" s="117">
        <f>IF(Q17=0,"",IF(BO17=0,"",(BO17/Q17)))</f>
        <v>0.5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96</v>
      </c>
      <c r="C18" s="184" t="s">
        <v>58</v>
      </c>
      <c r="D18" s="184"/>
      <c r="E18" s="184" t="s">
        <v>91</v>
      </c>
      <c r="F18" s="184" t="s">
        <v>97</v>
      </c>
      <c r="G18" s="184" t="s">
        <v>61</v>
      </c>
      <c r="H18" s="87"/>
      <c r="I18" s="87" t="s">
        <v>94</v>
      </c>
      <c r="J18" s="87" t="s">
        <v>98</v>
      </c>
      <c r="K18" s="176"/>
      <c r="L18" s="79">
        <v>6</v>
      </c>
      <c r="M18" s="79">
        <v>0</v>
      </c>
      <c r="N18" s="79">
        <v>16</v>
      </c>
      <c r="O18" s="88">
        <v>3</v>
      </c>
      <c r="P18" s="89">
        <v>0</v>
      </c>
      <c r="Q18" s="90">
        <f>O18+P18</f>
        <v>3</v>
      </c>
      <c r="R18" s="80">
        <f>IFERROR(Q18/N18,"-")</f>
        <v>0.1875</v>
      </c>
      <c r="S18" s="79">
        <v>1</v>
      </c>
      <c r="T18" s="79">
        <v>1</v>
      </c>
      <c r="U18" s="80">
        <f>IFERROR(T18/(Q18),"-")</f>
        <v>0.33333333333333</v>
      </c>
      <c r="V18" s="81"/>
      <c r="W18" s="82">
        <v>2</v>
      </c>
      <c r="X18" s="80">
        <f>IF(Q18=0,"-",W18/Q18)</f>
        <v>0.66666666666667</v>
      </c>
      <c r="Y18" s="181">
        <v>24500</v>
      </c>
      <c r="Z18" s="182">
        <f>IFERROR(Y18/Q18,"-")</f>
        <v>8166.6666666667</v>
      </c>
      <c r="AA18" s="182">
        <f>IFERROR(Y18/W18,"-")</f>
        <v>12250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2</v>
      </c>
      <c r="BP18" s="117">
        <f>IF(Q18=0,"",IF(BO18=0,"",(BO18/Q18)))</f>
        <v>0.66666666666667</v>
      </c>
      <c r="BQ18" s="118">
        <v>1</v>
      </c>
      <c r="BR18" s="119">
        <f>IFERROR(BQ18/BO18,"-")</f>
        <v>0.5</v>
      </c>
      <c r="BS18" s="120">
        <v>500</v>
      </c>
      <c r="BT18" s="121">
        <f>IFERROR(BS18/BO18,"-")</f>
        <v>250</v>
      </c>
      <c r="BU18" s="122">
        <v>1</v>
      </c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>
        <v>1</v>
      </c>
      <c r="CH18" s="131">
        <f>IF(Q18=0,"",IF(CG18=0,"",(CG18/Q18)))</f>
        <v>0.33333333333333</v>
      </c>
      <c r="CI18" s="132">
        <v>1</v>
      </c>
      <c r="CJ18" s="133">
        <f>IFERROR(CI18/CG18,"-")</f>
        <v>1</v>
      </c>
      <c r="CK18" s="134">
        <v>24000</v>
      </c>
      <c r="CL18" s="135">
        <f>IFERROR(CK18/CG18,"-")</f>
        <v>24000</v>
      </c>
      <c r="CM18" s="136"/>
      <c r="CN18" s="136"/>
      <c r="CO18" s="136">
        <v>1</v>
      </c>
      <c r="CP18" s="137">
        <v>2</v>
      </c>
      <c r="CQ18" s="138">
        <v>24500</v>
      </c>
      <c r="CR18" s="138">
        <v>24000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99</v>
      </c>
      <c r="C19" s="184" t="s">
        <v>58</v>
      </c>
      <c r="D19" s="184"/>
      <c r="E19" s="184" t="s">
        <v>91</v>
      </c>
      <c r="F19" s="184" t="s">
        <v>100</v>
      </c>
      <c r="G19" s="184" t="s">
        <v>61</v>
      </c>
      <c r="H19" s="87"/>
      <c r="I19" s="87" t="s">
        <v>94</v>
      </c>
      <c r="J19" s="87" t="s">
        <v>101</v>
      </c>
      <c r="K19" s="176"/>
      <c r="L19" s="79">
        <v>7</v>
      </c>
      <c r="M19" s="79">
        <v>0</v>
      </c>
      <c r="N19" s="79">
        <v>31</v>
      </c>
      <c r="O19" s="88">
        <v>5</v>
      </c>
      <c r="P19" s="89">
        <v>0</v>
      </c>
      <c r="Q19" s="90">
        <f>O19+P19</f>
        <v>5</v>
      </c>
      <c r="R19" s="80">
        <f>IFERROR(Q19/N19,"-")</f>
        <v>0.16129032258065</v>
      </c>
      <c r="S19" s="79">
        <v>0</v>
      </c>
      <c r="T19" s="79">
        <v>2</v>
      </c>
      <c r="U19" s="80">
        <f>IFERROR(T19/(Q19),"-")</f>
        <v>0.4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>
        <v>1</v>
      </c>
      <c r="AF19" s="92">
        <f>IF(Q19=0,"",IF(AE19=0,"",(AE19/Q19)))</f>
        <v>0.2</v>
      </c>
      <c r="AG19" s="91"/>
      <c r="AH19" s="93">
        <f>IFERROR(AG19/AE19,"-")</f>
        <v>0</v>
      </c>
      <c r="AI19" s="94"/>
      <c r="AJ19" s="95">
        <f>IFERROR(AI19/AE19,"-")</f>
        <v>0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0.2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2</v>
      </c>
      <c r="BP19" s="117">
        <f>IF(Q19=0,"",IF(BO19=0,"",(BO19/Q19)))</f>
        <v>0.4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1</v>
      </c>
      <c r="BY19" s="124">
        <f>IF(Q19=0,"",IF(BX19=0,"",(BX19/Q19)))</f>
        <v>0.2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102</v>
      </c>
      <c r="C20" s="184" t="s">
        <v>58</v>
      </c>
      <c r="D20" s="184"/>
      <c r="E20" s="184" t="s">
        <v>73</v>
      </c>
      <c r="F20" s="184" t="s">
        <v>73</v>
      </c>
      <c r="G20" s="184" t="s">
        <v>74</v>
      </c>
      <c r="H20" s="87"/>
      <c r="I20" s="87"/>
      <c r="J20" s="87"/>
      <c r="K20" s="176"/>
      <c r="L20" s="79">
        <v>177</v>
      </c>
      <c r="M20" s="79">
        <v>61</v>
      </c>
      <c r="N20" s="79">
        <v>37</v>
      </c>
      <c r="O20" s="88">
        <v>13</v>
      </c>
      <c r="P20" s="89">
        <v>1</v>
      </c>
      <c r="Q20" s="90">
        <f>O20+P20</f>
        <v>14</v>
      </c>
      <c r="R20" s="80">
        <f>IFERROR(Q20/N20,"-")</f>
        <v>0.37837837837838</v>
      </c>
      <c r="S20" s="79">
        <v>3</v>
      </c>
      <c r="T20" s="79">
        <v>2</v>
      </c>
      <c r="U20" s="80">
        <f>IFERROR(T20/(Q20),"-")</f>
        <v>0.14285714285714</v>
      </c>
      <c r="V20" s="81"/>
      <c r="W20" s="82">
        <v>5</v>
      </c>
      <c r="X20" s="80">
        <f>IF(Q20=0,"-",W20/Q20)</f>
        <v>0.35714285714286</v>
      </c>
      <c r="Y20" s="181">
        <v>550000</v>
      </c>
      <c r="Z20" s="182">
        <f>IFERROR(Y20/Q20,"-")</f>
        <v>39285.714285714</v>
      </c>
      <c r="AA20" s="182">
        <f>IFERROR(Y20/W20,"-")</f>
        <v>110000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>
        <v>1</v>
      </c>
      <c r="AO20" s="98">
        <f>IF(Q20=0,"",IF(AN20=0,"",(AN20/Q20)))</f>
        <v>0.071428571428571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>
        <v>1</v>
      </c>
      <c r="AX20" s="104">
        <f>IF(Q20=0,"",IF(AW20=0,"",(AW20/Q20)))</f>
        <v>0.071428571428571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>
        <v>4</v>
      </c>
      <c r="BG20" s="110">
        <f>IF(Q20=0,"",IF(BF20=0,"",(BF20/Q20)))</f>
        <v>0.28571428571429</v>
      </c>
      <c r="BH20" s="109">
        <v>1</v>
      </c>
      <c r="BI20" s="111">
        <f>IFERROR(BH20/BF20,"-")</f>
        <v>0.25</v>
      </c>
      <c r="BJ20" s="112">
        <v>3000</v>
      </c>
      <c r="BK20" s="113">
        <f>IFERROR(BJ20/BF20,"-")</f>
        <v>750</v>
      </c>
      <c r="BL20" s="114">
        <v>1</v>
      </c>
      <c r="BM20" s="114"/>
      <c r="BN20" s="114"/>
      <c r="BO20" s="116">
        <v>2</v>
      </c>
      <c r="BP20" s="117">
        <f>IF(Q20=0,"",IF(BO20=0,"",(BO20/Q20)))</f>
        <v>0.14285714285714</v>
      </c>
      <c r="BQ20" s="118">
        <v>1</v>
      </c>
      <c r="BR20" s="119">
        <f>IFERROR(BQ20/BO20,"-")</f>
        <v>0.5</v>
      </c>
      <c r="BS20" s="120">
        <v>10000</v>
      </c>
      <c r="BT20" s="121">
        <f>IFERROR(BS20/BO20,"-")</f>
        <v>5000</v>
      </c>
      <c r="BU20" s="122"/>
      <c r="BV20" s="122">
        <v>1</v>
      </c>
      <c r="BW20" s="122"/>
      <c r="BX20" s="123">
        <v>6</v>
      </c>
      <c r="BY20" s="124">
        <f>IF(Q20=0,"",IF(BX20=0,"",(BX20/Q20)))</f>
        <v>0.42857142857143</v>
      </c>
      <c r="BZ20" s="125">
        <v>3</v>
      </c>
      <c r="CA20" s="126">
        <f>IFERROR(BZ20/BX20,"-")</f>
        <v>0.5</v>
      </c>
      <c r="CB20" s="127">
        <v>537000</v>
      </c>
      <c r="CC20" s="128">
        <f>IFERROR(CB20/BX20,"-")</f>
        <v>89500</v>
      </c>
      <c r="CD20" s="129">
        <v>1</v>
      </c>
      <c r="CE20" s="129"/>
      <c r="CF20" s="129">
        <v>2</v>
      </c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5</v>
      </c>
      <c r="CQ20" s="138">
        <v>550000</v>
      </c>
      <c r="CR20" s="138">
        <v>519000</v>
      </c>
      <c r="CS20" s="138"/>
      <c r="CT20" s="139" t="str">
        <f>IF(AND(CR20=0,CS20=0),"",IF(AND(CR20&lt;=100000,CS20&lt;=100000),"",IF(CR20/CQ20&gt;0.7,"男高",IF(CS20/CQ20&gt;0.7,"女高",""))))</f>
        <v>男高</v>
      </c>
    </row>
    <row r="21" spans="1:99">
      <c r="A21" s="78">
        <f>AC21</f>
        <v>0.36315789473684</v>
      </c>
      <c r="B21" s="184" t="s">
        <v>103</v>
      </c>
      <c r="C21" s="184" t="s">
        <v>58</v>
      </c>
      <c r="D21" s="184"/>
      <c r="E21" s="184" t="s">
        <v>77</v>
      </c>
      <c r="F21" s="184" t="s">
        <v>60</v>
      </c>
      <c r="G21" s="184" t="s">
        <v>61</v>
      </c>
      <c r="H21" s="87" t="s">
        <v>104</v>
      </c>
      <c r="I21" s="87" t="s">
        <v>63</v>
      </c>
      <c r="J21" s="185" t="s">
        <v>105</v>
      </c>
      <c r="K21" s="176">
        <v>190000</v>
      </c>
      <c r="L21" s="79">
        <v>20</v>
      </c>
      <c r="M21" s="79">
        <v>0</v>
      </c>
      <c r="N21" s="79">
        <v>66</v>
      </c>
      <c r="O21" s="88">
        <v>10</v>
      </c>
      <c r="P21" s="89">
        <v>0</v>
      </c>
      <c r="Q21" s="90">
        <f>O21+P21</f>
        <v>10</v>
      </c>
      <c r="R21" s="80">
        <f>IFERROR(Q21/N21,"-")</f>
        <v>0.15151515151515</v>
      </c>
      <c r="S21" s="79">
        <v>0</v>
      </c>
      <c r="T21" s="79">
        <v>4</v>
      </c>
      <c r="U21" s="80">
        <f>IFERROR(T21/(Q21),"-")</f>
        <v>0.4</v>
      </c>
      <c r="V21" s="81">
        <f>IFERROR(K21/SUM(Q21:Q22),"-")</f>
        <v>11875</v>
      </c>
      <c r="W21" s="82">
        <v>2</v>
      </c>
      <c r="X21" s="80">
        <f>IF(Q21=0,"-",W21/Q21)</f>
        <v>0.2</v>
      </c>
      <c r="Y21" s="181">
        <v>49500</v>
      </c>
      <c r="Z21" s="182">
        <f>IFERROR(Y21/Q21,"-")</f>
        <v>4950</v>
      </c>
      <c r="AA21" s="182">
        <f>IFERROR(Y21/W21,"-")</f>
        <v>24750</v>
      </c>
      <c r="AB21" s="176">
        <f>SUM(Y21:Y22)-SUM(K21:K22)</f>
        <v>-121000</v>
      </c>
      <c r="AC21" s="83">
        <f>SUM(Y21:Y22)/SUM(K21:K22)</f>
        <v>0.36315789473684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4</v>
      </c>
      <c r="BG21" s="110">
        <f>IF(Q21=0,"",IF(BF21=0,"",(BF21/Q21)))</f>
        <v>0.4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4</v>
      </c>
      <c r="BP21" s="117">
        <f>IF(Q21=0,"",IF(BO21=0,"",(BO21/Q21)))</f>
        <v>0.4</v>
      </c>
      <c r="BQ21" s="118">
        <v>1</v>
      </c>
      <c r="BR21" s="119">
        <f>IFERROR(BQ21/BO21,"-")</f>
        <v>0.25</v>
      </c>
      <c r="BS21" s="120">
        <v>43000</v>
      </c>
      <c r="BT21" s="121">
        <f>IFERROR(BS21/BO21,"-")</f>
        <v>10750</v>
      </c>
      <c r="BU21" s="122"/>
      <c r="BV21" s="122"/>
      <c r="BW21" s="122">
        <v>1</v>
      </c>
      <c r="BX21" s="123">
        <v>2</v>
      </c>
      <c r="BY21" s="124">
        <f>IF(Q21=0,"",IF(BX21=0,"",(BX21/Q21)))</f>
        <v>0.2</v>
      </c>
      <c r="BZ21" s="125">
        <v>1</v>
      </c>
      <c r="CA21" s="126">
        <f>IFERROR(BZ21/BX21,"-")</f>
        <v>0.5</v>
      </c>
      <c r="CB21" s="127">
        <v>6500</v>
      </c>
      <c r="CC21" s="128">
        <f>IFERROR(CB21/BX21,"-")</f>
        <v>3250</v>
      </c>
      <c r="CD21" s="129"/>
      <c r="CE21" s="129">
        <v>1</v>
      </c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2</v>
      </c>
      <c r="CQ21" s="138">
        <v>49500</v>
      </c>
      <c r="CR21" s="138">
        <v>43000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106</v>
      </c>
      <c r="C22" s="184" t="s">
        <v>58</v>
      </c>
      <c r="D22" s="184"/>
      <c r="E22" s="184" t="s">
        <v>77</v>
      </c>
      <c r="F22" s="184" t="s">
        <v>60</v>
      </c>
      <c r="G22" s="184" t="s">
        <v>74</v>
      </c>
      <c r="H22" s="87"/>
      <c r="I22" s="87"/>
      <c r="J22" s="87"/>
      <c r="K22" s="176"/>
      <c r="L22" s="79">
        <v>42</v>
      </c>
      <c r="M22" s="79">
        <v>25</v>
      </c>
      <c r="N22" s="79">
        <v>14</v>
      </c>
      <c r="O22" s="88">
        <v>6</v>
      </c>
      <c r="P22" s="89">
        <v>0</v>
      </c>
      <c r="Q22" s="90">
        <f>O22+P22</f>
        <v>6</v>
      </c>
      <c r="R22" s="80">
        <f>IFERROR(Q22/N22,"-")</f>
        <v>0.42857142857143</v>
      </c>
      <c r="S22" s="79">
        <v>2</v>
      </c>
      <c r="T22" s="79">
        <v>0</v>
      </c>
      <c r="U22" s="80">
        <f>IFERROR(T22/(Q22),"-")</f>
        <v>0</v>
      </c>
      <c r="V22" s="81"/>
      <c r="W22" s="82">
        <v>2</v>
      </c>
      <c r="X22" s="80">
        <f>IF(Q22=0,"-",W22/Q22)</f>
        <v>0.33333333333333</v>
      </c>
      <c r="Y22" s="181">
        <v>19500</v>
      </c>
      <c r="Z22" s="182">
        <f>IFERROR(Y22/Q22,"-")</f>
        <v>3250</v>
      </c>
      <c r="AA22" s="182">
        <f>IFERROR(Y22/W22,"-")</f>
        <v>9750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2</v>
      </c>
      <c r="BG22" s="110">
        <f>IF(Q22=0,"",IF(BF22=0,"",(BF22/Q22)))</f>
        <v>0.33333333333333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4</v>
      </c>
      <c r="BP22" s="117">
        <f>IF(Q22=0,"",IF(BO22=0,"",(BO22/Q22)))</f>
        <v>0.66666666666667</v>
      </c>
      <c r="BQ22" s="118">
        <v>2</v>
      </c>
      <c r="BR22" s="119">
        <f>IFERROR(BQ22/BO22,"-")</f>
        <v>0.5</v>
      </c>
      <c r="BS22" s="120">
        <v>19500</v>
      </c>
      <c r="BT22" s="121">
        <f>IFERROR(BS22/BO22,"-")</f>
        <v>4875</v>
      </c>
      <c r="BU22" s="122"/>
      <c r="BV22" s="122">
        <v>1</v>
      </c>
      <c r="BW22" s="122">
        <v>1</v>
      </c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2</v>
      </c>
      <c r="CQ22" s="138">
        <v>19500</v>
      </c>
      <c r="CR22" s="138">
        <v>13000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1.305</v>
      </c>
      <c r="B23" s="184" t="s">
        <v>107</v>
      </c>
      <c r="C23" s="184" t="s">
        <v>58</v>
      </c>
      <c r="D23" s="184"/>
      <c r="E23" s="184" t="s">
        <v>108</v>
      </c>
      <c r="F23" s="184" t="s">
        <v>109</v>
      </c>
      <c r="G23" s="184" t="s">
        <v>61</v>
      </c>
      <c r="H23" s="87" t="s">
        <v>110</v>
      </c>
      <c r="I23" s="87" t="s">
        <v>111</v>
      </c>
      <c r="J23" s="87" t="s">
        <v>112</v>
      </c>
      <c r="K23" s="176">
        <v>500000</v>
      </c>
      <c r="L23" s="79">
        <v>23</v>
      </c>
      <c r="M23" s="79">
        <v>0</v>
      </c>
      <c r="N23" s="79">
        <v>115</v>
      </c>
      <c r="O23" s="88">
        <v>14</v>
      </c>
      <c r="P23" s="89">
        <v>0</v>
      </c>
      <c r="Q23" s="90">
        <f>O23+P23</f>
        <v>14</v>
      </c>
      <c r="R23" s="80">
        <f>IFERROR(Q23/N23,"-")</f>
        <v>0.12173913043478</v>
      </c>
      <c r="S23" s="79">
        <v>1</v>
      </c>
      <c r="T23" s="79">
        <v>4</v>
      </c>
      <c r="U23" s="80">
        <f>IFERROR(T23/(Q23),"-")</f>
        <v>0.28571428571429</v>
      </c>
      <c r="V23" s="81">
        <f>IFERROR(K23/SUM(Q23:Q26),"-")</f>
        <v>10869.565217391</v>
      </c>
      <c r="W23" s="82">
        <v>6</v>
      </c>
      <c r="X23" s="80">
        <f>IF(Q23=0,"-",W23/Q23)</f>
        <v>0.42857142857143</v>
      </c>
      <c r="Y23" s="181">
        <v>47000</v>
      </c>
      <c r="Z23" s="182">
        <f>IFERROR(Y23/Q23,"-")</f>
        <v>3357.1428571429</v>
      </c>
      <c r="AA23" s="182">
        <f>IFERROR(Y23/W23,"-")</f>
        <v>7833.3333333333</v>
      </c>
      <c r="AB23" s="176">
        <f>SUM(Y23:Y26)-SUM(K23:K26)</f>
        <v>152500</v>
      </c>
      <c r="AC23" s="83">
        <f>SUM(Y23:Y26)/SUM(K23:K26)</f>
        <v>1.305</v>
      </c>
      <c r="AD23" s="77"/>
      <c r="AE23" s="91">
        <v>1</v>
      </c>
      <c r="AF23" s="92">
        <f>IF(Q23=0,"",IF(AE23=0,"",(AE23/Q23)))</f>
        <v>0.071428571428571</v>
      </c>
      <c r="AG23" s="91">
        <v>1</v>
      </c>
      <c r="AH23" s="93">
        <f>IFERROR(AG23/AE23,"-")</f>
        <v>1</v>
      </c>
      <c r="AI23" s="94">
        <v>3000</v>
      </c>
      <c r="AJ23" s="95">
        <f>IFERROR(AI23/AE23,"-")</f>
        <v>3000</v>
      </c>
      <c r="AK23" s="96">
        <v>1</v>
      </c>
      <c r="AL23" s="96"/>
      <c r="AM23" s="96"/>
      <c r="AN23" s="97">
        <v>1</v>
      </c>
      <c r="AO23" s="98">
        <f>IF(Q23=0,"",IF(AN23=0,"",(AN23/Q23)))</f>
        <v>0.071428571428571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>
        <v>1</v>
      </c>
      <c r="AX23" s="104">
        <f>IF(Q23=0,"",IF(AW23=0,"",(AW23/Q23)))</f>
        <v>0.071428571428571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5</v>
      </c>
      <c r="BG23" s="110">
        <f>IF(Q23=0,"",IF(BF23=0,"",(BF23/Q23)))</f>
        <v>0.35714285714286</v>
      </c>
      <c r="BH23" s="109">
        <v>1</v>
      </c>
      <c r="BI23" s="111">
        <f>IFERROR(BH23/BF23,"-")</f>
        <v>0.2</v>
      </c>
      <c r="BJ23" s="112">
        <v>10000</v>
      </c>
      <c r="BK23" s="113">
        <f>IFERROR(BJ23/BF23,"-")</f>
        <v>2000</v>
      </c>
      <c r="BL23" s="114"/>
      <c r="BM23" s="114">
        <v>1</v>
      </c>
      <c r="BN23" s="114"/>
      <c r="BO23" s="116">
        <v>5</v>
      </c>
      <c r="BP23" s="117">
        <f>IF(Q23=0,"",IF(BO23=0,"",(BO23/Q23)))</f>
        <v>0.35714285714286</v>
      </c>
      <c r="BQ23" s="118">
        <v>4</v>
      </c>
      <c r="BR23" s="119">
        <f>IFERROR(BQ23/BO23,"-")</f>
        <v>0.8</v>
      </c>
      <c r="BS23" s="120">
        <v>34000</v>
      </c>
      <c r="BT23" s="121">
        <f>IFERROR(BS23/BO23,"-")</f>
        <v>6800</v>
      </c>
      <c r="BU23" s="122">
        <v>2</v>
      </c>
      <c r="BV23" s="122">
        <v>2</v>
      </c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>
        <v>1</v>
      </c>
      <c r="CH23" s="131">
        <f>IF(Q23=0,"",IF(CG23=0,"",(CG23/Q23)))</f>
        <v>0.071428571428571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6</v>
      </c>
      <c r="CQ23" s="138">
        <v>47000</v>
      </c>
      <c r="CR23" s="138">
        <v>20000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113</v>
      </c>
      <c r="C24" s="184" t="s">
        <v>58</v>
      </c>
      <c r="D24" s="184"/>
      <c r="E24" s="184" t="s">
        <v>108</v>
      </c>
      <c r="F24" s="184" t="s">
        <v>97</v>
      </c>
      <c r="G24" s="184" t="s">
        <v>61</v>
      </c>
      <c r="H24" s="87"/>
      <c r="I24" s="87" t="s">
        <v>111</v>
      </c>
      <c r="J24" s="87"/>
      <c r="K24" s="176"/>
      <c r="L24" s="79">
        <v>16</v>
      </c>
      <c r="M24" s="79">
        <v>0</v>
      </c>
      <c r="N24" s="79">
        <v>60</v>
      </c>
      <c r="O24" s="88">
        <v>5</v>
      </c>
      <c r="P24" s="89">
        <v>0</v>
      </c>
      <c r="Q24" s="90">
        <f>O24+P24</f>
        <v>5</v>
      </c>
      <c r="R24" s="80">
        <f>IFERROR(Q24/N24,"-")</f>
        <v>0.083333333333333</v>
      </c>
      <c r="S24" s="79">
        <v>0</v>
      </c>
      <c r="T24" s="79">
        <v>2</v>
      </c>
      <c r="U24" s="80">
        <f>IFERROR(T24/(Q24),"-")</f>
        <v>0.4</v>
      </c>
      <c r="V24" s="81"/>
      <c r="W24" s="82">
        <v>3</v>
      </c>
      <c r="X24" s="80">
        <f>IF(Q24=0,"-",W24/Q24)</f>
        <v>0.6</v>
      </c>
      <c r="Y24" s="181">
        <v>11000</v>
      </c>
      <c r="Z24" s="182">
        <f>IFERROR(Y24/Q24,"-")</f>
        <v>2200</v>
      </c>
      <c r="AA24" s="182">
        <f>IFERROR(Y24/W24,"-")</f>
        <v>3666.6666666667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0.2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2</v>
      </c>
      <c r="BP24" s="117">
        <f>IF(Q24=0,"",IF(BO24=0,"",(BO24/Q24)))</f>
        <v>0.4</v>
      </c>
      <c r="BQ24" s="118">
        <v>1</v>
      </c>
      <c r="BR24" s="119">
        <f>IFERROR(BQ24/BO24,"-")</f>
        <v>0.5</v>
      </c>
      <c r="BS24" s="120">
        <v>5000</v>
      </c>
      <c r="BT24" s="121">
        <f>IFERROR(BS24/BO24,"-")</f>
        <v>2500</v>
      </c>
      <c r="BU24" s="122">
        <v>1</v>
      </c>
      <c r="BV24" s="122"/>
      <c r="BW24" s="122"/>
      <c r="BX24" s="123">
        <v>2</v>
      </c>
      <c r="BY24" s="124">
        <f>IF(Q24=0,"",IF(BX24=0,"",(BX24/Q24)))</f>
        <v>0.4</v>
      </c>
      <c r="BZ24" s="125">
        <v>2</v>
      </c>
      <c r="CA24" s="126">
        <f>IFERROR(BZ24/BX24,"-")</f>
        <v>1</v>
      </c>
      <c r="CB24" s="127">
        <v>6000</v>
      </c>
      <c r="CC24" s="128">
        <f>IFERROR(CB24/BX24,"-")</f>
        <v>3000</v>
      </c>
      <c r="CD24" s="129">
        <v>2</v>
      </c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3</v>
      </c>
      <c r="CQ24" s="138">
        <v>11000</v>
      </c>
      <c r="CR24" s="138">
        <v>5000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114</v>
      </c>
      <c r="C25" s="184" t="s">
        <v>58</v>
      </c>
      <c r="D25" s="184"/>
      <c r="E25" s="184" t="s">
        <v>108</v>
      </c>
      <c r="F25" s="184" t="s">
        <v>115</v>
      </c>
      <c r="G25" s="184" t="s">
        <v>61</v>
      </c>
      <c r="H25" s="87"/>
      <c r="I25" s="87" t="s">
        <v>111</v>
      </c>
      <c r="J25" s="87"/>
      <c r="K25" s="176"/>
      <c r="L25" s="79">
        <v>7</v>
      </c>
      <c r="M25" s="79">
        <v>0</v>
      </c>
      <c r="N25" s="79">
        <v>28</v>
      </c>
      <c r="O25" s="88">
        <v>2</v>
      </c>
      <c r="P25" s="89">
        <v>0</v>
      </c>
      <c r="Q25" s="90">
        <f>O25+P25</f>
        <v>2</v>
      </c>
      <c r="R25" s="80">
        <f>IFERROR(Q25/N25,"-")</f>
        <v>0.071428571428571</v>
      </c>
      <c r="S25" s="79">
        <v>0</v>
      </c>
      <c r="T25" s="79">
        <v>0</v>
      </c>
      <c r="U25" s="80">
        <f>IFERROR(T25/(Q25),"-")</f>
        <v>0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2</v>
      </c>
      <c r="BG25" s="110">
        <f>IF(Q25=0,"",IF(BF25=0,"",(BF25/Q25)))</f>
        <v>1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/>
      <c r="BP25" s="117">
        <f>IF(Q25=0,"",IF(BO25=0,"",(BO25/Q25)))</f>
        <v>0</v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116</v>
      </c>
      <c r="C26" s="184" t="s">
        <v>58</v>
      </c>
      <c r="D26" s="184"/>
      <c r="E26" s="184" t="s">
        <v>73</v>
      </c>
      <c r="F26" s="184" t="s">
        <v>73</v>
      </c>
      <c r="G26" s="184" t="s">
        <v>74</v>
      </c>
      <c r="H26" s="87"/>
      <c r="I26" s="87"/>
      <c r="J26" s="87"/>
      <c r="K26" s="176"/>
      <c r="L26" s="79">
        <v>167</v>
      </c>
      <c r="M26" s="79">
        <v>85</v>
      </c>
      <c r="N26" s="79">
        <v>60</v>
      </c>
      <c r="O26" s="88">
        <v>25</v>
      </c>
      <c r="P26" s="89">
        <v>0</v>
      </c>
      <c r="Q26" s="90">
        <f>O26+P26</f>
        <v>25</v>
      </c>
      <c r="R26" s="80">
        <f>IFERROR(Q26/N26,"-")</f>
        <v>0.41666666666667</v>
      </c>
      <c r="S26" s="79">
        <v>4</v>
      </c>
      <c r="T26" s="79">
        <v>1</v>
      </c>
      <c r="U26" s="80">
        <f>IFERROR(T26/(Q26),"-")</f>
        <v>0.04</v>
      </c>
      <c r="V26" s="81"/>
      <c r="W26" s="82">
        <v>6</v>
      </c>
      <c r="X26" s="80">
        <f>IF(Q26=0,"-",W26/Q26)</f>
        <v>0.24</v>
      </c>
      <c r="Y26" s="181">
        <v>594500</v>
      </c>
      <c r="Z26" s="182">
        <f>IFERROR(Y26/Q26,"-")</f>
        <v>23780</v>
      </c>
      <c r="AA26" s="182">
        <f>IFERROR(Y26/W26,"-")</f>
        <v>99083.333333333</v>
      </c>
      <c r="AB26" s="176"/>
      <c r="AC26" s="83"/>
      <c r="AD26" s="77"/>
      <c r="AE26" s="91">
        <v>1</v>
      </c>
      <c r="AF26" s="92">
        <f>IF(Q26=0,"",IF(AE26=0,"",(AE26/Q26)))</f>
        <v>0.04</v>
      </c>
      <c r="AG26" s="91"/>
      <c r="AH26" s="93">
        <f>IFERROR(AG26/AE26,"-")</f>
        <v>0</v>
      </c>
      <c r="AI26" s="94"/>
      <c r="AJ26" s="95">
        <f>IFERROR(AI26/AE26,"-")</f>
        <v>0</v>
      </c>
      <c r="AK26" s="96"/>
      <c r="AL26" s="96"/>
      <c r="AM26" s="96"/>
      <c r="AN26" s="97">
        <v>1</v>
      </c>
      <c r="AO26" s="98">
        <f>IF(Q26=0,"",IF(AN26=0,"",(AN26/Q26)))</f>
        <v>0.04</v>
      </c>
      <c r="AP26" s="97"/>
      <c r="AQ26" s="99">
        <f>IFERROR(AP26/AN26,"-")</f>
        <v>0</v>
      </c>
      <c r="AR26" s="100"/>
      <c r="AS26" s="101">
        <f>IFERROR(AR26/AN26,"-")</f>
        <v>0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5</v>
      </c>
      <c r="BG26" s="110">
        <f>IF(Q26=0,"",IF(BF26=0,"",(BF26/Q26)))</f>
        <v>0.2</v>
      </c>
      <c r="BH26" s="109">
        <v>1</v>
      </c>
      <c r="BI26" s="111">
        <f>IFERROR(BH26/BF26,"-")</f>
        <v>0.2</v>
      </c>
      <c r="BJ26" s="112">
        <v>241000</v>
      </c>
      <c r="BK26" s="113">
        <f>IFERROR(BJ26/BF26,"-")</f>
        <v>48200</v>
      </c>
      <c r="BL26" s="114"/>
      <c r="BM26" s="114"/>
      <c r="BN26" s="114">
        <v>1</v>
      </c>
      <c r="BO26" s="116">
        <v>9</v>
      </c>
      <c r="BP26" s="117">
        <f>IF(Q26=0,"",IF(BO26=0,"",(BO26/Q26)))</f>
        <v>0.36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>
        <v>6</v>
      </c>
      <c r="BY26" s="124">
        <f>IF(Q26=0,"",IF(BX26=0,"",(BX26/Q26)))</f>
        <v>0.24</v>
      </c>
      <c r="BZ26" s="125">
        <v>3</v>
      </c>
      <c r="CA26" s="126">
        <f>IFERROR(BZ26/BX26,"-")</f>
        <v>0.5</v>
      </c>
      <c r="CB26" s="127">
        <v>348000</v>
      </c>
      <c r="CC26" s="128">
        <f>IFERROR(CB26/BX26,"-")</f>
        <v>58000</v>
      </c>
      <c r="CD26" s="129"/>
      <c r="CE26" s="129"/>
      <c r="CF26" s="129">
        <v>3</v>
      </c>
      <c r="CG26" s="130">
        <v>3</v>
      </c>
      <c r="CH26" s="131">
        <f>IF(Q26=0,"",IF(CG26=0,"",(CG26/Q26)))</f>
        <v>0.12</v>
      </c>
      <c r="CI26" s="132">
        <v>2</v>
      </c>
      <c r="CJ26" s="133">
        <f>IFERROR(CI26/CG26,"-")</f>
        <v>0.66666666666667</v>
      </c>
      <c r="CK26" s="134">
        <v>5500</v>
      </c>
      <c r="CL26" s="135">
        <f>IFERROR(CK26/CG26,"-")</f>
        <v>1833.3333333333</v>
      </c>
      <c r="CM26" s="136">
        <v>2</v>
      </c>
      <c r="CN26" s="136"/>
      <c r="CO26" s="136"/>
      <c r="CP26" s="137">
        <v>6</v>
      </c>
      <c r="CQ26" s="138">
        <v>594500</v>
      </c>
      <c r="CR26" s="138">
        <v>270000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>
        <f>AC27</f>
        <v>0.18333333333333</v>
      </c>
      <c r="B27" s="184" t="s">
        <v>117</v>
      </c>
      <c r="C27" s="184" t="s">
        <v>58</v>
      </c>
      <c r="D27" s="184"/>
      <c r="E27" s="184" t="s">
        <v>87</v>
      </c>
      <c r="F27" s="184" t="s">
        <v>118</v>
      </c>
      <c r="G27" s="184" t="s">
        <v>61</v>
      </c>
      <c r="H27" s="87" t="s">
        <v>62</v>
      </c>
      <c r="I27" s="87" t="s">
        <v>83</v>
      </c>
      <c r="J27" s="87" t="s">
        <v>119</v>
      </c>
      <c r="K27" s="176">
        <v>120000</v>
      </c>
      <c r="L27" s="79">
        <v>20</v>
      </c>
      <c r="M27" s="79">
        <v>0</v>
      </c>
      <c r="N27" s="79">
        <v>63</v>
      </c>
      <c r="O27" s="88">
        <v>5</v>
      </c>
      <c r="P27" s="89">
        <v>0</v>
      </c>
      <c r="Q27" s="90">
        <f>O27+P27</f>
        <v>5</v>
      </c>
      <c r="R27" s="80">
        <f>IFERROR(Q27/N27,"-")</f>
        <v>0.079365079365079</v>
      </c>
      <c r="S27" s="79">
        <v>0</v>
      </c>
      <c r="T27" s="79">
        <v>2</v>
      </c>
      <c r="U27" s="80">
        <f>IFERROR(T27/(Q27),"-")</f>
        <v>0.4</v>
      </c>
      <c r="V27" s="81">
        <f>IFERROR(K27/SUM(Q27:Q28),"-")</f>
        <v>12000</v>
      </c>
      <c r="W27" s="82">
        <v>1</v>
      </c>
      <c r="X27" s="80">
        <f>IF(Q27=0,"-",W27/Q27)</f>
        <v>0.2</v>
      </c>
      <c r="Y27" s="181">
        <v>22000</v>
      </c>
      <c r="Z27" s="182">
        <f>IFERROR(Y27/Q27,"-")</f>
        <v>4400</v>
      </c>
      <c r="AA27" s="182">
        <f>IFERROR(Y27/W27,"-")</f>
        <v>22000</v>
      </c>
      <c r="AB27" s="176">
        <f>SUM(Y27:Y28)-SUM(K27:K28)</f>
        <v>-98000</v>
      </c>
      <c r="AC27" s="83">
        <f>SUM(Y27:Y28)/SUM(K27:K28)</f>
        <v>0.18333333333333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2</v>
      </c>
      <c r="BG27" s="110">
        <f>IF(Q27=0,"",IF(BF27=0,"",(BF27/Q27)))</f>
        <v>0.4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2</v>
      </c>
      <c r="BP27" s="117">
        <f>IF(Q27=0,"",IF(BO27=0,"",(BO27/Q27)))</f>
        <v>0.4</v>
      </c>
      <c r="BQ27" s="118">
        <v>1</v>
      </c>
      <c r="BR27" s="119">
        <f>IFERROR(BQ27/BO27,"-")</f>
        <v>0.5</v>
      </c>
      <c r="BS27" s="120">
        <v>22000</v>
      </c>
      <c r="BT27" s="121">
        <f>IFERROR(BS27/BO27,"-")</f>
        <v>11000</v>
      </c>
      <c r="BU27" s="122"/>
      <c r="BV27" s="122"/>
      <c r="BW27" s="122">
        <v>1</v>
      </c>
      <c r="BX27" s="123">
        <v>1</v>
      </c>
      <c r="BY27" s="124">
        <f>IF(Q27=0,"",IF(BX27=0,"",(BX27/Q27)))</f>
        <v>0.2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1</v>
      </c>
      <c r="CQ27" s="138">
        <v>22000</v>
      </c>
      <c r="CR27" s="138">
        <v>22000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120</v>
      </c>
      <c r="C28" s="184" t="s">
        <v>58</v>
      </c>
      <c r="D28" s="184"/>
      <c r="E28" s="184" t="s">
        <v>87</v>
      </c>
      <c r="F28" s="184" t="s">
        <v>118</v>
      </c>
      <c r="G28" s="184" t="s">
        <v>74</v>
      </c>
      <c r="H28" s="87"/>
      <c r="I28" s="87"/>
      <c r="J28" s="87"/>
      <c r="K28" s="176"/>
      <c r="L28" s="79">
        <v>30</v>
      </c>
      <c r="M28" s="79">
        <v>22</v>
      </c>
      <c r="N28" s="79">
        <v>6</v>
      </c>
      <c r="O28" s="88">
        <v>5</v>
      </c>
      <c r="P28" s="89">
        <v>0</v>
      </c>
      <c r="Q28" s="90">
        <f>O28+P28</f>
        <v>5</v>
      </c>
      <c r="R28" s="80">
        <f>IFERROR(Q28/N28,"-")</f>
        <v>0.83333333333333</v>
      </c>
      <c r="S28" s="79">
        <v>0</v>
      </c>
      <c r="T28" s="79">
        <v>1</v>
      </c>
      <c r="U28" s="80">
        <f>IFERROR(T28/(Q28),"-")</f>
        <v>0.2</v>
      </c>
      <c r="V28" s="81"/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>
        <v>3</v>
      </c>
      <c r="BP28" s="117">
        <f>IF(Q28=0,"",IF(BO28=0,"",(BO28/Q28)))</f>
        <v>0.6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2</v>
      </c>
      <c r="BY28" s="124">
        <f>IF(Q28=0,"",IF(BX28=0,"",(BX28/Q28)))</f>
        <v>0.4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>
        <f>AC29</f>
        <v>0</v>
      </c>
      <c r="B29" s="184" t="s">
        <v>121</v>
      </c>
      <c r="C29" s="184" t="s">
        <v>58</v>
      </c>
      <c r="D29" s="184"/>
      <c r="E29" s="184" t="s">
        <v>77</v>
      </c>
      <c r="F29" s="184" t="s">
        <v>122</v>
      </c>
      <c r="G29" s="184" t="s">
        <v>61</v>
      </c>
      <c r="H29" s="87" t="s">
        <v>62</v>
      </c>
      <c r="I29" s="87" t="s">
        <v>83</v>
      </c>
      <c r="J29" s="87" t="s">
        <v>84</v>
      </c>
      <c r="K29" s="176">
        <v>120000</v>
      </c>
      <c r="L29" s="79">
        <v>12</v>
      </c>
      <c r="M29" s="79">
        <v>0</v>
      </c>
      <c r="N29" s="79">
        <v>45</v>
      </c>
      <c r="O29" s="88">
        <v>3</v>
      </c>
      <c r="P29" s="89">
        <v>0</v>
      </c>
      <c r="Q29" s="90">
        <f>O29+P29</f>
        <v>3</v>
      </c>
      <c r="R29" s="80">
        <f>IFERROR(Q29/N29,"-")</f>
        <v>0.066666666666667</v>
      </c>
      <c r="S29" s="79">
        <v>0</v>
      </c>
      <c r="T29" s="79">
        <v>3</v>
      </c>
      <c r="U29" s="80">
        <f>IFERROR(T29/(Q29),"-")</f>
        <v>1</v>
      </c>
      <c r="V29" s="81">
        <f>IFERROR(K29/SUM(Q29:Q30),"-")</f>
        <v>17142.857142857</v>
      </c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>
        <f>SUM(Y29:Y30)-SUM(K29:K30)</f>
        <v>-120000</v>
      </c>
      <c r="AC29" s="83">
        <f>SUM(Y29:Y30)/SUM(K29:K30)</f>
        <v>0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>
        <v>1</v>
      </c>
      <c r="AX29" s="104">
        <f>IF(Q29=0,"",IF(AW29=0,"",(AW29/Q29)))</f>
        <v>0.33333333333333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>
        <v>1</v>
      </c>
      <c r="BG29" s="110">
        <f>IF(Q29=0,"",IF(BF29=0,"",(BF29/Q29)))</f>
        <v>0.33333333333333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1</v>
      </c>
      <c r="BP29" s="117">
        <f>IF(Q29=0,"",IF(BO29=0,"",(BO29/Q29)))</f>
        <v>0.33333333333333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123</v>
      </c>
      <c r="C30" s="184" t="s">
        <v>58</v>
      </c>
      <c r="D30" s="184"/>
      <c r="E30" s="184" t="s">
        <v>77</v>
      </c>
      <c r="F30" s="184" t="s">
        <v>122</v>
      </c>
      <c r="G30" s="184" t="s">
        <v>74</v>
      </c>
      <c r="H30" s="87"/>
      <c r="I30" s="87"/>
      <c r="J30" s="87"/>
      <c r="K30" s="176"/>
      <c r="L30" s="79">
        <v>26</v>
      </c>
      <c r="M30" s="79">
        <v>21</v>
      </c>
      <c r="N30" s="79">
        <v>4</v>
      </c>
      <c r="O30" s="88">
        <v>3</v>
      </c>
      <c r="P30" s="89">
        <v>1</v>
      </c>
      <c r="Q30" s="90">
        <f>O30+P30</f>
        <v>4</v>
      </c>
      <c r="R30" s="80">
        <f>IFERROR(Q30/N30,"-")</f>
        <v>1</v>
      </c>
      <c r="S30" s="79">
        <v>0</v>
      </c>
      <c r="T30" s="79">
        <v>0</v>
      </c>
      <c r="U30" s="80">
        <f>IFERROR(T30/(Q30),"-")</f>
        <v>0</v>
      </c>
      <c r="V30" s="81"/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1</v>
      </c>
      <c r="BG30" s="110">
        <f>IF(Q30=0,"",IF(BF30=0,"",(BF30/Q30)))</f>
        <v>0.25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3</v>
      </c>
      <c r="BP30" s="117">
        <f>IF(Q30=0,"",IF(BO30=0,"",(BO30/Q30)))</f>
        <v>0.75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>
        <f>AC31</f>
        <v>0.23333333333333</v>
      </c>
      <c r="B31" s="184" t="s">
        <v>124</v>
      </c>
      <c r="C31" s="184" t="s">
        <v>58</v>
      </c>
      <c r="D31" s="184"/>
      <c r="E31" s="184" t="s">
        <v>125</v>
      </c>
      <c r="F31" s="184" t="s">
        <v>118</v>
      </c>
      <c r="G31" s="184" t="s">
        <v>61</v>
      </c>
      <c r="H31" s="87" t="s">
        <v>66</v>
      </c>
      <c r="I31" s="87" t="s">
        <v>83</v>
      </c>
      <c r="J31" s="87" t="s">
        <v>126</v>
      </c>
      <c r="K31" s="176">
        <v>150000</v>
      </c>
      <c r="L31" s="79">
        <v>8</v>
      </c>
      <c r="M31" s="79">
        <v>0</v>
      </c>
      <c r="N31" s="79">
        <v>44</v>
      </c>
      <c r="O31" s="88">
        <v>2</v>
      </c>
      <c r="P31" s="89">
        <v>0</v>
      </c>
      <c r="Q31" s="90">
        <f>O31+P31</f>
        <v>2</v>
      </c>
      <c r="R31" s="80">
        <f>IFERROR(Q31/N31,"-")</f>
        <v>0.045454545454545</v>
      </c>
      <c r="S31" s="79">
        <v>0</v>
      </c>
      <c r="T31" s="79">
        <v>1</v>
      </c>
      <c r="U31" s="80">
        <f>IFERROR(T31/(Q31),"-")</f>
        <v>0.5</v>
      </c>
      <c r="V31" s="81">
        <f>IFERROR(K31/SUM(Q31:Q32),"-")</f>
        <v>75000</v>
      </c>
      <c r="W31" s="82">
        <v>1</v>
      </c>
      <c r="X31" s="80">
        <f>IF(Q31=0,"-",W31/Q31)</f>
        <v>0.5</v>
      </c>
      <c r="Y31" s="181">
        <v>35000</v>
      </c>
      <c r="Z31" s="182">
        <f>IFERROR(Y31/Q31,"-")</f>
        <v>17500</v>
      </c>
      <c r="AA31" s="182">
        <f>IFERROR(Y31/W31,"-")</f>
        <v>35000</v>
      </c>
      <c r="AB31" s="176">
        <f>SUM(Y31:Y32)-SUM(K31:K32)</f>
        <v>-115000</v>
      </c>
      <c r="AC31" s="83">
        <f>SUM(Y31:Y32)/SUM(K31:K32)</f>
        <v>0.23333333333333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0.5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/>
      <c r="BP31" s="117">
        <f>IF(Q31=0,"",IF(BO31=0,"",(BO31/Q31)))</f>
        <v>0</v>
      </c>
      <c r="BQ31" s="118"/>
      <c r="BR31" s="119" t="str">
        <f>IFERROR(BQ31/BO31,"-")</f>
        <v>-</v>
      </c>
      <c r="BS31" s="120"/>
      <c r="BT31" s="121" t="str">
        <f>IFERROR(BS31/BO31,"-")</f>
        <v>-</v>
      </c>
      <c r="BU31" s="122"/>
      <c r="BV31" s="122"/>
      <c r="BW31" s="122"/>
      <c r="BX31" s="123">
        <v>1</v>
      </c>
      <c r="BY31" s="124">
        <f>IF(Q31=0,"",IF(BX31=0,"",(BX31/Q31)))</f>
        <v>0.5</v>
      </c>
      <c r="BZ31" s="125">
        <v>1</v>
      </c>
      <c r="CA31" s="126">
        <f>IFERROR(BZ31/BX31,"-")</f>
        <v>1</v>
      </c>
      <c r="CB31" s="127">
        <v>35000</v>
      </c>
      <c r="CC31" s="128">
        <f>IFERROR(CB31/BX31,"-")</f>
        <v>35000</v>
      </c>
      <c r="CD31" s="129"/>
      <c r="CE31" s="129"/>
      <c r="CF31" s="129">
        <v>1</v>
      </c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1</v>
      </c>
      <c r="CQ31" s="138">
        <v>35000</v>
      </c>
      <c r="CR31" s="138">
        <v>35000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127</v>
      </c>
      <c r="C32" s="184" t="s">
        <v>58</v>
      </c>
      <c r="D32" s="184"/>
      <c r="E32" s="184" t="s">
        <v>125</v>
      </c>
      <c r="F32" s="184" t="s">
        <v>118</v>
      </c>
      <c r="G32" s="184" t="s">
        <v>74</v>
      </c>
      <c r="H32" s="87"/>
      <c r="I32" s="87"/>
      <c r="J32" s="87"/>
      <c r="K32" s="176"/>
      <c r="L32" s="79">
        <v>70</v>
      </c>
      <c r="M32" s="79">
        <v>19</v>
      </c>
      <c r="N32" s="79">
        <v>5</v>
      </c>
      <c r="O32" s="88">
        <v>0</v>
      </c>
      <c r="P32" s="89">
        <v>0</v>
      </c>
      <c r="Q32" s="90">
        <f>O32+P32</f>
        <v>0</v>
      </c>
      <c r="R32" s="80">
        <f>IFERROR(Q32/N32,"-")</f>
        <v>0</v>
      </c>
      <c r="S32" s="79">
        <v>0</v>
      </c>
      <c r="T32" s="79">
        <v>0</v>
      </c>
      <c r="U32" s="80" t="str">
        <f>IFERROR(T32/(Q32),"-")</f>
        <v>-</v>
      </c>
      <c r="V32" s="81"/>
      <c r="W32" s="82">
        <v>0</v>
      </c>
      <c r="X32" s="80" t="str">
        <f>IF(Q32=0,"-",W32/Q32)</f>
        <v>-</v>
      </c>
      <c r="Y32" s="181">
        <v>0</v>
      </c>
      <c r="Z32" s="182" t="str">
        <f>IFERROR(Y32/Q32,"-")</f>
        <v>-</v>
      </c>
      <c r="AA32" s="182" t="str">
        <f>IFERROR(Y32/W32,"-")</f>
        <v>-</v>
      </c>
      <c r="AB32" s="176"/>
      <c r="AC32" s="83"/>
      <c r="AD32" s="77"/>
      <c r="AE32" s="91"/>
      <c r="AF32" s="92" t="str">
        <f>IF(Q32=0,"",IF(AE32=0,"",(AE32/Q32)))</f>
        <v/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 t="str">
        <f>IF(Q32=0,"",IF(AN32=0,"",(AN32/Q32)))</f>
        <v/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 t="str">
        <f>IF(Q32=0,"",IF(AW32=0,"",(AW32/Q32)))</f>
        <v/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 t="str">
        <f>IF(Q32=0,"",IF(BF32=0,"",(BF32/Q32)))</f>
        <v/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/>
      <c r="BP32" s="117" t="str">
        <f>IF(Q32=0,"",IF(BO32=0,"",(BO32/Q32)))</f>
        <v/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/>
      <c r="BY32" s="124" t="str">
        <f>IF(Q32=0,"",IF(BX32=0,"",(BX32/Q32)))</f>
        <v/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 t="str">
        <f>IF(Q32=0,"",IF(CG32=0,"",(CG32/Q32)))</f>
        <v/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>
        <f>AC33</f>
        <v>1.8066666666667</v>
      </c>
      <c r="B33" s="184" t="s">
        <v>128</v>
      </c>
      <c r="C33" s="184" t="s">
        <v>58</v>
      </c>
      <c r="D33" s="184"/>
      <c r="E33" s="184" t="s">
        <v>77</v>
      </c>
      <c r="F33" s="184" t="s">
        <v>122</v>
      </c>
      <c r="G33" s="184" t="s">
        <v>61</v>
      </c>
      <c r="H33" s="87" t="s">
        <v>66</v>
      </c>
      <c r="I33" s="87" t="s">
        <v>83</v>
      </c>
      <c r="J33" s="186" t="s">
        <v>129</v>
      </c>
      <c r="K33" s="176">
        <v>150000</v>
      </c>
      <c r="L33" s="79">
        <v>12</v>
      </c>
      <c r="M33" s="79">
        <v>0</v>
      </c>
      <c r="N33" s="79">
        <v>40</v>
      </c>
      <c r="O33" s="88">
        <v>6</v>
      </c>
      <c r="P33" s="89">
        <v>0</v>
      </c>
      <c r="Q33" s="90">
        <f>O33+P33</f>
        <v>6</v>
      </c>
      <c r="R33" s="80">
        <f>IFERROR(Q33/N33,"-")</f>
        <v>0.15</v>
      </c>
      <c r="S33" s="79">
        <v>0</v>
      </c>
      <c r="T33" s="79">
        <v>2</v>
      </c>
      <c r="U33" s="80">
        <f>IFERROR(T33/(Q33),"-")</f>
        <v>0.33333333333333</v>
      </c>
      <c r="V33" s="81">
        <f>IFERROR(K33/SUM(Q33:Q34),"-")</f>
        <v>10714.285714286</v>
      </c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>
        <f>SUM(Y33:Y34)-SUM(K33:K34)</f>
        <v>121000</v>
      </c>
      <c r="AC33" s="83">
        <f>SUM(Y33:Y34)/SUM(K33:K34)</f>
        <v>1.8066666666667</v>
      </c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3</v>
      </c>
      <c r="BG33" s="110">
        <f>IF(Q33=0,"",IF(BF33=0,"",(BF33/Q33)))</f>
        <v>0.5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3</v>
      </c>
      <c r="BP33" s="117">
        <f>IF(Q33=0,"",IF(BO33=0,"",(BO33/Q33)))</f>
        <v>0.5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130</v>
      </c>
      <c r="C34" s="184" t="s">
        <v>58</v>
      </c>
      <c r="D34" s="184"/>
      <c r="E34" s="184" t="s">
        <v>77</v>
      </c>
      <c r="F34" s="184" t="s">
        <v>122</v>
      </c>
      <c r="G34" s="184" t="s">
        <v>74</v>
      </c>
      <c r="H34" s="87"/>
      <c r="I34" s="87"/>
      <c r="J34" s="87"/>
      <c r="K34" s="176"/>
      <c r="L34" s="79">
        <v>38</v>
      </c>
      <c r="M34" s="79">
        <v>33</v>
      </c>
      <c r="N34" s="79">
        <v>17</v>
      </c>
      <c r="O34" s="88">
        <v>8</v>
      </c>
      <c r="P34" s="89">
        <v>0</v>
      </c>
      <c r="Q34" s="90">
        <f>O34+P34</f>
        <v>8</v>
      </c>
      <c r="R34" s="80">
        <f>IFERROR(Q34/N34,"-")</f>
        <v>0.47058823529412</v>
      </c>
      <c r="S34" s="79">
        <v>4</v>
      </c>
      <c r="T34" s="79">
        <v>1</v>
      </c>
      <c r="U34" s="80">
        <f>IFERROR(T34/(Q34),"-")</f>
        <v>0.125</v>
      </c>
      <c r="V34" s="81"/>
      <c r="W34" s="82">
        <v>3</v>
      </c>
      <c r="X34" s="80">
        <f>IF(Q34=0,"-",W34/Q34)</f>
        <v>0.375</v>
      </c>
      <c r="Y34" s="181">
        <v>271000</v>
      </c>
      <c r="Z34" s="182">
        <f>IFERROR(Y34/Q34,"-")</f>
        <v>33875</v>
      </c>
      <c r="AA34" s="182">
        <f>IFERROR(Y34/W34,"-")</f>
        <v>90333.333333333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1</v>
      </c>
      <c r="BG34" s="110">
        <f>IF(Q34=0,"",IF(BF34=0,"",(BF34/Q34)))</f>
        <v>0.125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4</v>
      </c>
      <c r="BP34" s="117">
        <f>IF(Q34=0,"",IF(BO34=0,"",(BO34/Q34)))</f>
        <v>0.5</v>
      </c>
      <c r="BQ34" s="118">
        <v>1</v>
      </c>
      <c r="BR34" s="119">
        <f>IFERROR(BQ34/BO34,"-")</f>
        <v>0.25</v>
      </c>
      <c r="BS34" s="120">
        <v>15000</v>
      </c>
      <c r="BT34" s="121">
        <f>IFERROR(BS34/BO34,"-")</f>
        <v>3750</v>
      </c>
      <c r="BU34" s="122"/>
      <c r="BV34" s="122"/>
      <c r="BW34" s="122">
        <v>1</v>
      </c>
      <c r="BX34" s="123">
        <v>3</v>
      </c>
      <c r="BY34" s="124">
        <f>IF(Q34=0,"",IF(BX34=0,"",(BX34/Q34)))</f>
        <v>0.375</v>
      </c>
      <c r="BZ34" s="125">
        <v>2</v>
      </c>
      <c r="CA34" s="126">
        <f>IFERROR(BZ34/BX34,"-")</f>
        <v>0.66666666666667</v>
      </c>
      <c r="CB34" s="127">
        <v>259000</v>
      </c>
      <c r="CC34" s="128">
        <f>IFERROR(CB34/BX34,"-")</f>
        <v>86333.333333333</v>
      </c>
      <c r="CD34" s="129"/>
      <c r="CE34" s="129"/>
      <c r="CF34" s="129">
        <v>2</v>
      </c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3</v>
      </c>
      <c r="CQ34" s="138">
        <v>271000</v>
      </c>
      <c r="CR34" s="138">
        <v>248000</v>
      </c>
      <c r="CS34" s="138"/>
      <c r="CT34" s="139" t="str">
        <f>IF(AND(CR34=0,CS34=0),"",IF(AND(CR34&lt;=100000,CS34&lt;=100000),"",IF(CR34/CQ34&gt;0.7,"男高",IF(CS34/CQ34&gt;0.7,"女高",""))))</f>
        <v>男高</v>
      </c>
    </row>
    <row r="35" spans="1:99">
      <c r="A35" s="78">
        <f>AC35</f>
        <v>1.8846153846154</v>
      </c>
      <c r="B35" s="184" t="s">
        <v>131</v>
      </c>
      <c r="C35" s="184" t="s">
        <v>58</v>
      </c>
      <c r="D35" s="184"/>
      <c r="E35" s="184" t="s">
        <v>132</v>
      </c>
      <c r="F35" s="184" t="s">
        <v>118</v>
      </c>
      <c r="G35" s="184" t="s">
        <v>61</v>
      </c>
      <c r="H35" s="87" t="s">
        <v>82</v>
      </c>
      <c r="I35" s="87" t="s">
        <v>83</v>
      </c>
      <c r="J35" s="185" t="s">
        <v>79</v>
      </c>
      <c r="K35" s="176">
        <v>130000</v>
      </c>
      <c r="L35" s="79">
        <v>7</v>
      </c>
      <c r="M35" s="79">
        <v>0</v>
      </c>
      <c r="N35" s="79">
        <v>36</v>
      </c>
      <c r="O35" s="88">
        <v>3</v>
      </c>
      <c r="P35" s="89">
        <v>0</v>
      </c>
      <c r="Q35" s="90">
        <f>O35+P35</f>
        <v>3</v>
      </c>
      <c r="R35" s="80">
        <f>IFERROR(Q35/N35,"-")</f>
        <v>0.083333333333333</v>
      </c>
      <c r="S35" s="79">
        <v>0</v>
      </c>
      <c r="T35" s="79">
        <v>0</v>
      </c>
      <c r="U35" s="80">
        <f>IFERROR(T35/(Q35),"-")</f>
        <v>0</v>
      </c>
      <c r="V35" s="81">
        <f>IFERROR(K35/SUM(Q35:Q36),"-")</f>
        <v>32500</v>
      </c>
      <c r="W35" s="82">
        <v>0</v>
      </c>
      <c r="X35" s="80">
        <f>IF(Q35=0,"-",W35/Q35)</f>
        <v>0</v>
      </c>
      <c r="Y35" s="181">
        <v>0</v>
      </c>
      <c r="Z35" s="182">
        <f>IFERROR(Y35/Q35,"-")</f>
        <v>0</v>
      </c>
      <c r="AA35" s="182" t="str">
        <f>IFERROR(Y35/W35,"-")</f>
        <v>-</v>
      </c>
      <c r="AB35" s="176">
        <f>SUM(Y35:Y36)-SUM(K35:K36)</f>
        <v>115000</v>
      </c>
      <c r="AC35" s="83">
        <f>SUM(Y35:Y36)/SUM(K35:K36)</f>
        <v>1.8846153846154</v>
      </c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1</v>
      </c>
      <c r="BG35" s="110">
        <f>IF(Q35=0,"",IF(BF35=0,"",(BF35/Q35)))</f>
        <v>0.33333333333333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1</v>
      </c>
      <c r="BP35" s="117">
        <f>IF(Q35=0,"",IF(BO35=0,"",(BO35/Q35)))</f>
        <v>0.33333333333333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>
        <v>1</v>
      </c>
      <c r="BY35" s="124">
        <f>IF(Q35=0,"",IF(BX35=0,"",(BX35/Q35)))</f>
        <v>0.33333333333333</v>
      </c>
      <c r="BZ35" s="125"/>
      <c r="CA35" s="126">
        <f>IFERROR(BZ35/BX35,"-")</f>
        <v>0</v>
      </c>
      <c r="CB35" s="127"/>
      <c r="CC35" s="128">
        <f>IFERROR(CB35/BX35,"-")</f>
        <v>0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133</v>
      </c>
      <c r="C36" s="184" t="s">
        <v>58</v>
      </c>
      <c r="D36" s="184"/>
      <c r="E36" s="184" t="s">
        <v>132</v>
      </c>
      <c r="F36" s="184" t="s">
        <v>118</v>
      </c>
      <c r="G36" s="184" t="s">
        <v>74</v>
      </c>
      <c r="H36" s="87"/>
      <c r="I36" s="87"/>
      <c r="J36" s="87"/>
      <c r="K36" s="176"/>
      <c r="L36" s="79">
        <v>24</v>
      </c>
      <c r="M36" s="79">
        <v>17</v>
      </c>
      <c r="N36" s="79">
        <v>4</v>
      </c>
      <c r="O36" s="88">
        <v>1</v>
      </c>
      <c r="P36" s="89">
        <v>0</v>
      </c>
      <c r="Q36" s="90">
        <f>O36+P36</f>
        <v>1</v>
      </c>
      <c r="R36" s="80">
        <f>IFERROR(Q36/N36,"-")</f>
        <v>0.25</v>
      </c>
      <c r="S36" s="79">
        <v>1</v>
      </c>
      <c r="T36" s="79">
        <v>0</v>
      </c>
      <c r="U36" s="80">
        <f>IFERROR(T36/(Q36),"-")</f>
        <v>0</v>
      </c>
      <c r="V36" s="81"/>
      <c r="W36" s="82">
        <v>1</v>
      </c>
      <c r="X36" s="80">
        <f>IF(Q36=0,"-",W36/Q36)</f>
        <v>1</v>
      </c>
      <c r="Y36" s="181">
        <v>245000</v>
      </c>
      <c r="Z36" s="182">
        <f>IFERROR(Y36/Q36,"-")</f>
        <v>245000</v>
      </c>
      <c r="AA36" s="182">
        <f>IFERROR(Y36/W36,"-")</f>
        <v>245000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/>
      <c r="BG36" s="110">
        <f>IF(Q36=0,"",IF(BF36=0,"",(BF36/Q36)))</f>
        <v>0</v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>
        <v>1</v>
      </c>
      <c r="BP36" s="117">
        <f>IF(Q36=0,"",IF(BO36=0,"",(BO36/Q36)))</f>
        <v>1</v>
      </c>
      <c r="BQ36" s="118">
        <v>1</v>
      </c>
      <c r="BR36" s="119">
        <f>IFERROR(BQ36/BO36,"-")</f>
        <v>1</v>
      </c>
      <c r="BS36" s="120">
        <v>245000</v>
      </c>
      <c r="BT36" s="121">
        <f>IFERROR(BS36/BO36,"-")</f>
        <v>245000</v>
      </c>
      <c r="BU36" s="122"/>
      <c r="BV36" s="122"/>
      <c r="BW36" s="122">
        <v>1</v>
      </c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1</v>
      </c>
      <c r="CQ36" s="138">
        <v>245000</v>
      </c>
      <c r="CR36" s="138">
        <v>245000</v>
      </c>
      <c r="CS36" s="138"/>
      <c r="CT36" s="139" t="str">
        <f>IF(AND(CR36=0,CS36=0),"",IF(AND(CR36&lt;=100000,CS36&lt;=100000),"",IF(CR36/CQ36&gt;0.7,"男高",IF(CS36/CQ36&gt;0.7,"女高",""))))</f>
        <v>男高</v>
      </c>
    </row>
    <row r="37" spans="1:99">
      <c r="A37" s="78">
        <f>AC37</f>
        <v>0.1</v>
      </c>
      <c r="B37" s="184" t="s">
        <v>134</v>
      </c>
      <c r="C37" s="184" t="s">
        <v>58</v>
      </c>
      <c r="D37" s="184"/>
      <c r="E37" s="184" t="s">
        <v>87</v>
      </c>
      <c r="F37" s="184" t="s">
        <v>88</v>
      </c>
      <c r="G37" s="184" t="s">
        <v>61</v>
      </c>
      <c r="H37" s="87" t="s">
        <v>78</v>
      </c>
      <c r="I37" s="87" t="s">
        <v>83</v>
      </c>
      <c r="J37" s="186" t="s">
        <v>67</v>
      </c>
      <c r="K37" s="176">
        <v>130000</v>
      </c>
      <c r="L37" s="79">
        <v>20</v>
      </c>
      <c r="M37" s="79">
        <v>0</v>
      </c>
      <c r="N37" s="79">
        <v>48</v>
      </c>
      <c r="O37" s="88">
        <v>5</v>
      </c>
      <c r="P37" s="89">
        <v>0</v>
      </c>
      <c r="Q37" s="90">
        <f>O37+P37</f>
        <v>5</v>
      </c>
      <c r="R37" s="80">
        <f>IFERROR(Q37/N37,"-")</f>
        <v>0.10416666666667</v>
      </c>
      <c r="S37" s="79">
        <v>0</v>
      </c>
      <c r="T37" s="79">
        <v>2</v>
      </c>
      <c r="U37" s="80">
        <f>IFERROR(T37/(Q37),"-")</f>
        <v>0.4</v>
      </c>
      <c r="V37" s="81">
        <f>IFERROR(K37/SUM(Q37:Q38),"-")</f>
        <v>10833.333333333</v>
      </c>
      <c r="W37" s="82">
        <v>1</v>
      </c>
      <c r="X37" s="80">
        <f>IF(Q37=0,"-",W37/Q37)</f>
        <v>0.2</v>
      </c>
      <c r="Y37" s="181">
        <v>13000</v>
      </c>
      <c r="Z37" s="182">
        <f>IFERROR(Y37/Q37,"-")</f>
        <v>2600</v>
      </c>
      <c r="AA37" s="182">
        <f>IFERROR(Y37/W37,"-")</f>
        <v>13000</v>
      </c>
      <c r="AB37" s="176">
        <f>SUM(Y37:Y38)-SUM(K37:K38)</f>
        <v>-117000</v>
      </c>
      <c r="AC37" s="83">
        <f>SUM(Y37:Y38)/SUM(K37:K38)</f>
        <v>0.1</v>
      </c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>
        <v>1</v>
      </c>
      <c r="AO37" s="98">
        <f>IF(Q37=0,"",IF(AN37=0,"",(AN37/Q37)))</f>
        <v>0.2</v>
      </c>
      <c r="AP37" s="97">
        <v>1</v>
      </c>
      <c r="AQ37" s="99">
        <f>IFERROR(AP37/AN37,"-")</f>
        <v>1</v>
      </c>
      <c r="AR37" s="100">
        <v>13000</v>
      </c>
      <c r="AS37" s="101">
        <f>IFERROR(AR37/AN37,"-")</f>
        <v>13000</v>
      </c>
      <c r="AT37" s="102"/>
      <c r="AU37" s="102"/>
      <c r="AV37" s="102">
        <v>1</v>
      </c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1</v>
      </c>
      <c r="BG37" s="110">
        <f>IF(Q37=0,"",IF(BF37=0,"",(BF37/Q37)))</f>
        <v>0.2</v>
      </c>
      <c r="BH37" s="109"/>
      <c r="BI37" s="111">
        <f>IFERROR(BH37/BF37,"-")</f>
        <v>0</v>
      </c>
      <c r="BJ37" s="112"/>
      <c r="BK37" s="113">
        <f>IFERROR(BJ37/BF37,"-")</f>
        <v>0</v>
      </c>
      <c r="BL37" s="114"/>
      <c r="BM37" s="114"/>
      <c r="BN37" s="114"/>
      <c r="BO37" s="116">
        <v>3</v>
      </c>
      <c r="BP37" s="117">
        <f>IF(Q37=0,"",IF(BO37=0,"",(BO37/Q37)))</f>
        <v>0.6</v>
      </c>
      <c r="BQ37" s="118"/>
      <c r="BR37" s="119">
        <f>IFERROR(BQ37/BO37,"-")</f>
        <v>0</v>
      </c>
      <c r="BS37" s="120"/>
      <c r="BT37" s="121">
        <f>IFERROR(BS37/BO37,"-")</f>
        <v>0</v>
      </c>
      <c r="BU37" s="122"/>
      <c r="BV37" s="122"/>
      <c r="BW37" s="122"/>
      <c r="BX37" s="123"/>
      <c r="BY37" s="124">
        <f>IF(Q37=0,"",IF(BX37=0,"",(BX37/Q37)))</f>
        <v>0</v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1</v>
      </c>
      <c r="CQ37" s="138">
        <v>13000</v>
      </c>
      <c r="CR37" s="138">
        <v>13000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135</v>
      </c>
      <c r="C38" s="184" t="s">
        <v>58</v>
      </c>
      <c r="D38" s="184"/>
      <c r="E38" s="184" t="s">
        <v>87</v>
      </c>
      <c r="F38" s="184" t="s">
        <v>88</v>
      </c>
      <c r="G38" s="184" t="s">
        <v>74</v>
      </c>
      <c r="H38" s="87"/>
      <c r="I38" s="87"/>
      <c r="J38" s="87"/>
      <c r="K38" s="176"/>
      <c r="L38" s="79">
        <v>47</v>
      </c>
      <c r="M38" s="79">
        <v>21</v>
      </c>
      <c r="N38" s="79">
        <v>16</v>
      </c>
      <c r="O38" s="88">
        <v>7</v>
      </c>
      <c r="P38" s="89">
        <v>0</v>
      </c>
      <c r="Q38" s="90">
        <f>O38+P38</f>
        <v>7</v>
      </c>
      <c r="R38" s="80">
        <f>IFERROR(Q38/N38,"-")</f>
        <v>0.4375</v>
      </c>
      <c r="S38" s="79">
        <v>0</v>
      </c>
      <c r="T38" s="79">
        <v>0</v>
      </c>
      <c r="U38" s="80">
        <f>IFERROR(T38/(Q38),"-")</f>
        <v>0</v>
      </c>
      <c r="V38" s="81"/>
      <c r="W38" s="82">
        <v>0</v>
      </c>
      <c r="X38" s="80">
        <f>IF(Q38=0,"-",W38/Q38)</f>
        <v>0</v>
      </c>
      <c r="Y38" s="181">
        <v>0</v>
      </c>
      <c r="Z38" s="182">
        <f>IFERROR(Y38/Q38,"-")</f>
        <v>0</v>
      </c>
      <c r="AA38" s="182" t="str">
        <f>IFERROR(Y38/W38,"-")</f>
        <v>-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3</v>
      </c>
      <c r="BG38" s="110">
        <f>IF(Q38=0,"",IF(BF38=0,"",(BF38/Q38)))</f>
        <v>0.42857142857143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1</v>
      </c>
      <c r="BP38" s="117">
        <f>IF(Q38=0,"",IF(BO38=0,"",(BO38/Q38)))</f>
        <v>0.14285714285714</v>
      </c>
      <c r="BQ38" s="118"/>
      <c r="BR38" s="119">
        <f>IFERROR(BQ38/BO38,"-")</f>
        <v>0</v>
      </c>
      <c r="BS38" s="120"/>
      <c r="BT38" s="121">
        <f>IFERROR(BS38/BO38,"-")</f>
        <v>0</v>
      </c>
      <c r="BU38" s="122"/>
      <c r="BV38" s="122"/>
      <c r="BW38" s="122"/>
      <c r="BX38" s="123">
        <v>3</v>
      </c>
      <c r="BY38" s="124">
        <f>IF(Q38=0,"",IF(BX38=0,"",(BX38/Q38)))</f>
        <v>0.42857142857143</v>
      </c>
      <c r="BZ38" s="125"/>
      <c r="CA38" s="126">
        <f>IFERROR(BZ38/BX38,"-")</f>
        <v>0</v>
      </c>
      <c r="CB38" s="127"/>
      <c r="CC38" s="128">
        <f>IFERROR(CB38/BX38,"-")</f>
        <v>0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>
        <f>AC39</f>
        <v>0.76153846153846</v>
      </c>
      <c r="B39" s="184" t="s">
        <v>136</v>
      </c>
      <c r="C39" s="184" t="s">
        <v>58</v>
      </c>
      <c r="D39" s="184"/>
      <c r="E39" s="184" t="s">
        <v>132</v>
      </c>
      <c r="F39" s="184" t="s">
        <v>118</v>
      </c>
      <c r="G39" s="184" t="s">
        <v>61</v>
      </c>
      <c r="H39" s="87" t="s">
        <v>78</v>
      </c>
      <c r="I39" s="87" t="s">
        <v>83</v>
      </c>
      <c r="J39" s="87" t="s">
        <v>137</v>
      </c>
      <c r="K39" s="176">
        <v>130000</v>
      </c>
      <c r="L39" s="79">
        <v>10</v>
      </c>
      <c r="M39" s="79">
        <v>0</v>
      </c>
      <c r="N39" s="79">
        <v>86</v>
      </c>
      <c r="O39" s="88">
        <v>4</v>
      </c>
      <c r="P39" s="89">
        <v>0</v>
      </c>
      <c r="Q39" s="90">
        <f>O39+P39</f>
        <v>4</v>
      </c>
      <c r="R39" s="80">
        <f>IFERROR(Q39/N39,"-")</f>
        <v>0.046511627906977</v>
      </c>
      <c r="S39" s="79">
        <v>1</v>
      </c>
      <c r="T39" s="79">
        <v>0</v>
      </c>
      <c r="U39" s="80">
        <f>IFERROR(T39/(Q39),"-")</f>
        <v>0</v>
      </c>
      <c r="V39" s="81">
        <f>IFERROR(K39/SUM(Q39:Q40),"-")</f>
        <v>18571.428571429</v>
      </c>
      <c r="W39" s="82">
        <v>1</v>
      </c>
      <c r="X39" s="80">
        <f>IF(Q39=0,"-",W39/Q39)</f>
        <v>0.25</v>
      </c>
      <c r="Y39" s="181">
        <v>11000</v>
      </c>
      <c r="Z39" s="182">
        <f>IFERROR(Y39/Q39,"-")</f>
        <v>2750</v>
      </c>
      <c r="AA39" s="182">
        <f>IFERROR(Y39/W39,"-")</f>
        <v>11000</v>
      </c>
      <c r="AB39" s="176">
        <f>SUM(Y39:Y40)-SUM(K39:K40)</f>
        <v>-31000</v>
      </c>
      <c r="AC39" s="83">
        <f>SUM(Y39:Y40)/SUM(K39:K40)</f>
        <v>0.76153846153846</v>
      </c>
      <c r="AD39" s="77"/>
      <c r="AE39" s="91">
        <v>1</v>
      </c>
      <c r="AF39" s="92">
        <f>IF(Q39=0,"",IF(AE39=0,"",(AE39/Q39)))</f>
        <v>0.25</v>
      </c>
      <c r="AG39" s="91"/>
      <c r="AH39" s="93">
        <f>IFERROR(AG39/AE39,"-")</f>
        <v>0</v>
      </c>
      <c r="AI39" s="94"/>
      <c r="AJ39" s="95">
        <f>IFERROR(AI39/AE39,"-")</f>
        <v>0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>
        <f>IF(Q39=0,"",IF(BF39=0,"",(BF39/Q39)))</f>
        <v>0</v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>
        <v>2</v>
      </c>
      <c r="BP39" s="117">
        <f>IF(Q39=0,"",IF(BO39=0,"",(BO39/Q39)))</f>
        <v>0.5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>
        <v>1</v>
      </c>
      <c r="BY39" s="124">
        <f>IF(Q39=0,"",IF(BX39=0,"",(BX39/Q39)))</f>
        <v>0.25</v>
      </c>
      <c r="BZ39" s="125">
        <v>1</v>
      </c>
      <c r="CA39" s="126">
        <f>IFERROR(BZ39/BX39,"-")</f>
        <v>1</v>
      </c>
      <c r="CB39" s="127">
        <v>11000</v>
      </c>
      <c r="CC39" s="128">
        <f>IFERROR(CB39/BX39,"-")</f>
        <v>11000</v>
      </c>
      <c r="CD39" s="129"/>
      <c r="CE39" s="129"/>
      <c r="CF39" s="129">
        <v>1</v>
      </c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1</v>
      </c>
      <c r="CQ39" s="138">
        <v>11000</v>
      </c>
      <c r="CR39" s="138">
        <v>11000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138</v>
      </c>
      <c r="C40" s="184" t="s">
        <v>58</v>
      </c>
      <c r="D40" s="184"/>
      <c r="E40" s="184" t="s">
        <v>132</v>
      </c>
      <c r="F40" s="184" t="s">
        <v>118</v>
      </c>
      <c r="G40" s="184" t="s">
        <v>74</v>
      </c>
      <c r="H40" s="87"/>
      <c r="I40" s="87"/>
      <c r="J40" s="87"/>
      <c r="K40" s="176"/>
      <c r="L40" s="79">
        <v>34</v>
      </c>
      <c r="M40" s="79">
        <v>18</v>
      </c>
      <c r="N40" s="79">
        <v>8</v>
      </c>
      <c r="O40" s="88">
        <v>3</v>
      </c>
      <c r="P40" s="89">
        <v>0</v>
      </c>
      <c r="Q40" s="90">
        <f>O40+P40</f>
        <v>3</v>
      </c>
      <c r="R40" s="80">
        <f>IFERROR(Q40/N40,"-")</f>
        <v>0.375</v>
      </c>
      <c r="S40" s="79">
        <v>1</v>
      </c>
      <c r="T40" s="79">
        <v>0</v>
      </c>
      <c r="U40" s="80">
        <f>IFERROR(T40/(Q40),"-")</f>
        <v>0</v>
      </c>
      <c r="V40" s="81"/>
      <c r="W40" s="82">
        <v>1</v>
      </c>
      <c r="X40" s="80">
        <f>IF(Q40=0,"-",W40/Q40)</f>
        <v>0.33333333333333</v>
      </c>
      <c r="Y40" s="181">
        <v>88000</v>
      </c>
      <c r="Z40" s="182">
        <f>IFERROR(Y40/Q40,"-")</f>
        <v>29333.333333333</v>
      </c>
      <c r="AA40" s="182">
        <f>IFERROR(Y40/W40,"-")</f>
        <v>88000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/>
      <c r="BP40" s="117">
        <f>IF(Q40=0,"",IF(BO40=0,"",(BO40/Q40)))</f>
        <v>0</v>
      </c>
      <c r="BQ40" s="118"/>
      <c r="BR40" s="119" t="str">
        <f>IFERROR(BQ40/BO40,"-")</f>
        <v>-</v>
      </c>
      <c r="BS40" s="120"/>
      <c r="BT40" s="121" t="str">
        <f>IFERROR(BS40/BO40,"-")</f>
        <v>-</v>
      </c>
      <c r="BU40" s="122"/>
      <c r="BV40" s="122"/>
      <c r="BW40" s="122"/>
      <c r="BX40" s="123">
        <v>2</v>
      </c>
      <c r="BY40" s="124">
        <f>IF(Q40=0,"",IF(BX40=0,"",(BX40/Q40)))</f>
        <v>0.66666666666667</v>
      </c>
      <c r="BZ40" s="125"/>
      <c r="CA40" s="126">
        <f>IFERROR(BZ40/BX40,"-")</f>
        <v>0</v>
      </c>
      <c r="CB40" s="127"/>
      <c r="CC40" s="128">
        <f>IFERROR(CB40/BX40,"-")</f>
        <v>0</v>
      </c>
      <c r="CD40" s="129"/>
      <c r="CE40" s="129"/>
      <c r="CF40" s="129"/>
      <c r="CG40" s="130">
        <v>1</v>
      </c>
      <c r="CH40" s="131">
        <f>IF(Q40=0,"",IF(CG40=0,"",(CG40/Q40)))</f>
        <v>0.33333333333333</v>
      </c>
      <c r="CI40" s="132">
        <v>1</v>
      </c>
      <c r="CJ40" s="133">
        <f>IFERROR(CI40/CG40,"-")</f>
        <v>1</v>
      </c>
      <c r="CK40" s="134">
        <v>88000</v>
      </c>
      <c r="CL40" s="135">
        <f>IFERROR(CK40/CG40,"-")</f>
        <v>88000</v>
      </c>
      <c r="CM40" s="136"/>
      <c r="CN40" s="136"/>
      <c r="CO40" s="136">
        <v>1</v>
      </c>
      <c r="CP40" s="137">
        <v>1</v>
      </c>
      <c r="CQ40" s="138">
        <v>88000</v>
      </c>
      <c r="CR40" s="138">
        <v>88000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>
        <f>AC41</f>
        <v>2.552</v>
      </c>
      <c r="B41" s="184" t="s">
        <v>139</v>
      </c>
      <c r="C41" s="184" t="s">
        <v>58</v>
      </c>
      <c r="D41" s="184"/>
      <c r="E41" s="184" t="s">
        <v>87</v>
      </c>
      <c r="F41" s="184" t="s">
        <v>60</v>
      </c>
      <c r="G41" s="184" t="s">
        <v>61</v>
      </c>
      <c r="H41" s="87" t="s">
        <v>140</v>
      </c>
      <c r="I41" s="87" t="s">
        <v>141</v>
      </c>
      <c r="J41" s="87" t="s">
        <v>142</v>
      </c>
      <c r="K41" s="176">
        <v>250000</v>
      </c>
      <c r="L41" s="79">
        <v>38</v>
      </c>
      <c r="M41" s="79">
        <v>0</v>
      </c>
      <c r="N41" s="79">
        <v>95</v>
      </c>
      <c r="O41" s="88">
        <v>18</v>
      </c>
      <c r="P41" s="89">
        <v>0</v>
      </c>
      <c r="Q41" s="90">
        <f>O41+P41</f>
        <v>18</v>
      </c>
      <c r="R41" s="80">
        <f>IFERROR(Q41/N41,"-")</f>
        <v>0.18947368421053</v>
      </c>
      <c r="S41" s="79">
        <v>2</v>
      </c>
      <c r="T41" s="79">
        <v>4</v>
      </c>
      <c r="U41" s="80">
        <f>IFERROR(T41/(Q41),"-")</f>
        <v>0.22222222222222</v>
      </c>
      <c r="V41" s="81">
        <f>IFERROR(K41/SUM(Q41:Q42),"-")</f>
        <v>7575.7575757576</v>
      </c>
      <c r="W41" s="82">
        <v>3</v>
      </c>
      <c r="X41" s="80">
        <f>IF(Q41=0,"-",W41/Q41)</f>
        <v>0.16666666666667</v>
      </c>
      <c r="Y41" s="181">
        <v>16000</v>
      </c>
      <c r="Z41" s="182">
        <f>IFERROR(Y41/Q41,"-")</f>
        <v>888.88888888889</v>
      </c>
      <c r="AA41" s="182">
        <f>IFERROR(Y41/W41,"-")</f>
        <v>5333.3333333333</v>
      </c>
      <c r="AB41" s="176">
        <f>SUM(Y41:Y42)-SUM(K41:K42)</f>
        <v>388000</v>
      </c>
      <c r="AC41" s="83">
        <f>SUM(Y41:Y42)/SUM(K41:K42)</f>
        <v>2.552</v>
      </c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>
        <v>2</v>
      </c>
      <c r="AO41" s="98">
        <f>IF(Q41=0,"",IF(AN41=0,"",(AN41/Q41)))</f>
        <v>0.11111111111111</v>
      </c>
      <c r="AP41" s="97">
        <v>1</v>
      </c>
      <c r="AQ41" s="99">
        <f>IFERROR(AP41/AN41,"-")</f>
        <v>0.5</v>
      </c>
      <c r="AR41" s="100">
        <v>3000</v>
      </c>
      <c r="AS41" s="101">
        <f>IFERROR(AR41/AN41,"-")</f>
        <v>1500</v>
      </c>
      <c r="AT41" s="102">
        <v>1</v>
      </c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>
        <v>3</v>
      </c>
      <c r="BG41" s="110">
        <f>IF(Q41=0,"",IF(BF41=0,"",(BF41/Q41)))</f>
        <v>0.16666666666667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>
        <v>5</v>
      </c>
      <c r="BP41" s="117">
        <f>IF(Q41=0,"",IF(BO41=0,"",(BO41/Q41)))</f>
        <v>0.27777777777778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>
        <v>6</v>
      </c>
      <c r="BY41" s="124">
        <f>IF(Q41=0,"",IF(BX41=0,"",(BX41/Q41)))</f>
        <v>0.33333333333333</v>
      </c>
      <c r="BZ41" s="125">
        <v>2</v>
      </c>
      <c r="CA41" s="126">
        <f>IFERROR(BZ41/BX41,"-")</f>
        <v>0.33333333333333</v>
      </c>
      <c r="CB41" s="127">
        <v>13000</v>
      </c>
      <c r="CC41" s="128">
        <f>IFERROR(CB41/BX41,"-")</f>
        <v>2166.6666666667</v>
      </c>
      <c r="CD41" s="129">
        <v>1</v>
      </c>
      <c r="CE41" s="129">
        <v>1</v>
      </c>
      <c r="CF41" s="129"/>
      <c r="CG41" s="130">
        <v>2</v>
      </c>
      <c r="CH41" s="131">
        <f>IF(Q41=0,"",IF(CG41=0,"",(CG41/Q41)))</f>
        <v>0.11111111111111</v>
      </c>
      <c r="CI41" s="132"/>
      <c r="CJ41" s="133">
        <f>IFERROR(CI41/CG41,"-")</f>
        <v>0</v>
      </c>
      <c r="CK41" s="134"/>
      <c r="CL41" s="135">
        <f>IFERROR(CK41/CG41,"-")</f>
        <v>0</v>
      </c>
      <c r="CM41" s="136"/>
      <c r="CN41" s="136"/>
      <c r="CO41" s="136"/>
      <c r="CP41" s="137">
        <v>3</v>
      </c>
      <c r="CQ41" s="138">
        <v>16000</v>
      </c>
      <c r="CR41" s="138">
        <v>10000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143</v>
      </c>
      <c r="C42" s="184" t="s">
        <v>58</v>
      </c>
      <c r="D42" s="184"/>
      <c r="E42" s="184" t="s">
        <v>87</v>
      </c>
      <c r="F42" s="184" t="s">
        <v>60</v>
      </c>
      <c r="G42" s="184" t="s">
        <v>74</v>
      </c>
      <c r="H42" s="87"/>
      <c r="I42" s="87"/>
      <c r="J42" s="87"/>
      <c r="K42" s="176"/>
      <c r="L42" s="79">
        <v>48</v>
      </c>
      <c r="M42" s="79">
        <v>35</v>
      </c>
      <c r="N42" s="79">
        <v>24</v>
      </c>
      <c r="O42" s="88">
        <v>15</v>
      </c>
      <c r="P42" s="89">
        <v>0</v>
      </c>
      <c r="Q42" s="90">
        <f>O42+P42</f>
        <v>15</v>
      </c>
      <c r="R42" s="80">
        <f>IFERROR(Q42/N42,"-")</f>
        <v>0.625</v>
      </c>
      <c r="S42" s="79">
        <v>3</v>
      </c>
      <c r="T42" s="79">
        <v>2</v>
      </c>
      <c r="U42" s="80">
        <f>IFERROR(T42/(Q42),"-")</f>
        <v>0.13333333333333</v>
      </c>
      <c r="V42" s="81"/>
      <c r="W42" s="82">
        <v>5</v>
      </c>
      <c r="X42" s="80">
        <f>IF(Q42=0,"-",W42/Q42)</f>
        <v>0.33333333333333</v>
      </c>
      <c r="Y42" s="181">
        <v>622000</v>
      </c>
      <c r="Z42" s="182">
        <f>IFERROR(Y42/Q42,"-")</f>
        <v>41466.666666667</v>
      </c>
      <c r="AA42" s="182">
        <f>IFERROR(Y42/W42,"-")</f>
        <v>124400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>
        <v>1</v>
      </c>
      <c r="AX42" s="104">
        <f>IF(Q42=0,"",IF(AW42=0,"",(AW42/Q42)))</f>
        <v>0.066666666666667</v>
      </c>
      <c r="AY42" s="103"/>
      <c r="AZ42" s="105">
        <f>IFERROR(AY42/AW42,"-")</f>
        <v>0</v>
      </c>
      <c r="BA42" s="106"/>
      <c r="BB42" s="107">
        <f>IFERROR(BA42/AW42,"-")</f>
        <v>0</v>
      </c>
      <c r="BC42" s="108"/>
      <c r="BD42" s="108"/>
      <c r="BE42" s="108"/>
      <c r="BF42" s="109">
        <v>2</v>
      </c>
      <c r="BG42" s="110">
        <f>IF(Q42=0,"",IF(BF42=0,"",(BF42/Q42)))</f>
        <v>0.13333333333333</v>
      </c>
      <c r="BH42" s="109">
        <v>1</v>
      </c>
      <c r="BI42" s="111">
        <f>IFERROR(BH42/BF42,"-")</f>
        <v>0.5</v>
      </c>
      <c r="BJ42" s="112">
        <v>60000</v>
      </c>
      <c r="BK42" s="113">
        <f>IFERROR(BJ42/BF42,"-")</f>
        <v>30000</v>
      </c>
      <c r="BL42" s="114"/>
      <c r="BM42" s="114"/>
      <c r="BN42" s="114">
        <v>1</v>
      </c>
      <c r="BO42" s="116">
        <v>6</v>
      </c>
      <c r="BP42" s="117">
        <f>IF(Q42=0,"",IF(BO42=0,"",(BO42/Q42)))</f>
        <v>0.4</v>
      </c>
      <c r="BQ42" s="118">
        <v>1</v>
      </c>
      <c r="BR42" s="119">
        <f>IFERROR(BQ42/BO42,"-")</f>
        <v>0.16666666666667</v>
      </c>
      <c r="BS42" s="120">
        <v>105000</v>
      </c>
      <c r="BT42" s="121">
        <f>IFERROR(BS42/BO42,"-")</f>
        <v>17500</v>
      </c>
      <c r="BU42" s="122"/>
      <c r="BV42" s="122"/>
      <c r="BW42" s="122">
        <v>1</v>
      </c>
      <c r="BX42" s="123">
        <v>6</v>
      </c>
      <c r="BY42" s="124">
        <f>IF(Q42=0,"",IF(BX42=0,"",(BX42/Q42)))</f>
        <v>0.4</v>
      </c>
      <c r="BZ42" s="125">
        <v>4</v>
      </c>
      <c r="CA42" s="126">
        <f>IFERROR(BZ42/BX42,"-")</f>
        <v>0.66666666666667</v>
      </c>
      <c r="CB42" s="127">
        <v>596000</v>
      </c>
      <c r="CC42" s="128">
        <f>IFERROR(CB42/BX42,"-")</f>
        <v>99333.333333333</v>
      </c>
      <c r="CD42" s="129">
        <v>1</v>
      </c>
      <c r="CE42" s="129"/>
      <c r="CF42" s="129">
        <v>3</v>
      </c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5</v>
      </c>
      <c r="CQ42" s="138">
        <v>622000</v>
      </c>
      <c r="CR42" s="138">
        <v>432000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>
        <f>AC43</f>
        <v>0.7</v>
      </c>
      <c r="B43" s="184" t="s">
        <v>144</v>
      </c>
      <c r="C43" s="184" t="s">
        <v>58</v>
      </c>
      <c r="D43" s="184"/>
      <c r="E43" s="184" t="s">
        <v>132</v>
      </c>
      <c r="F43" s="184" t="s">
        <v>88</v>
      </c>
      <c r="G43" s="184" t="s">
        <v>61</v>
      </c>
      <c r="H43" s="87" t="s">
        <v>140</v>
      </c>
      <c r="I43" s="87" t="s">
        <v>83</v>
      </c>
      <c r="J43" s="185" t="s">
        <v>79</v>
      </c>
      <c r="K43" s="176">
        <v>150000</v>
      </c>
      <c r="L43" s="79">
        <v>11</v>
      </c>
      <c r="M43" s="79">
        <v>0</v>
      </c>
      <c r="N43" s="79">
        <v>62</v>
      </c>
      <c r="O43" s="88">
        <v>3</v>
      </c>
      <c r="P43" s="89">
        <v>0</v>
      </c>
      <c r="Q43" s="90">
        <f>O43+P43</f>
        <v>3</v>
      </c>
      <c r="R43" s="80">
        <f>IFERROR(Q43/N43,"-")</f>
        <v>0.048387096774194</v>
      </c>
      <c r="S43" s="79">
        <v>1</v>
      </c>
      <c r="T43" s="79">
        <v>1</v>
      </c>
      <c r="U43" s="80">
        <f>IFERROR(T43/(Q43),"-")</f>
        <v>0.33333333333333</v>
      </c>
      <c r="V43" s="81">
        <f>IFERROR(K43/SUM(Q43:Q44),"-")</f>
        <v>16666.666666667</v>
      </c>
      <c r="W43" s="82">
        <v>1</v>
      </c>
      <c r="X43" s="80">
        <f>IF(Q43=0,"-",W43/Q43)</f>
        <v>0.33333333333333</v>
      </c>
      <c r="Y43" s="181">
        <v>78000</v>
      </c>
      <c r="Z43" s="182">
        <f>IFERROR(Y43/Q43,"-")</f>
        <v>26000</v>
      </c>
      <c r="AA43" s="182">
        <f>IFERROR(Y43/W43,"-")</f>
        <v>78000</v>
      </c>
      <c r="AB43" s="176">
        <f>SUM(Y43:Y44)-SUM(K43:K44)</f>
        <v>-45000</v>
      </c>
      <c r="AC43" s="83">
        <f>SUM(Y43:Y44)/SUM(K43:K44)</f>
        <v>0.7</v>
      </c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1</v>
      </c>
      <c r="BG43" s="110">
        <f>IF(Q43=0,"",IF(BF43=0,"",(BF43/Q43)))</f>
        <v>0.33333333333333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2</v>
      </c>
      <c r="BP43" s="117">
        <f>IF(Q43=0,"",IF(BO43=0,"",(BO43/Q43)))</f>
        <v>0.66666666666667</v>
      </c>
      <c r="BQ43" s="118">
        <v>1</v>
      </c>
      <c r="BR43" s="119">
        <f>IFERROR(BQ43/BO43,"-")</f>
        <v>0.5</v>
      </c>
      <c r="BS43" s="120">
        <v>78000</v>
      </c>
      <c r="BT43" s="121">
        <f>IFERROR(BS43/BO43,"-")</f>
        <v>39000</v>
      </c>
      <c r="BU43" s="122"/>
      <c r="BV43" s="122"/>
      <c r="BW43" s="122">
        <v>1</v>
      </c>
      <c r="BX43" s="123"/>
      <c r="BY43" s="124">
        <f>IF(Q43=0,"",IF(BX43=0,"",(BX43/Q43)))</f>
        <v>0</v>
      </c>
      <c r="BZ43" s="125"/>
      <c r="CA43" s="126" t="str">
        <f>IFERROR(BZ43/BX43,"-")</f>
        <v>-</v>
      </c>
      <c r="CB43" s="127"/>
      <c r="CC43" s="128" t="str">
        <f>IFERROR(CB43/BX43,"-")</f>
        <v>-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1</v>
      </c>
      <c r="CQ43" s="138">
        <v>78000</v>
      </c>
      <c r="CR43" s="138">
        <v>78000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/>
      <c r="B44" s="184" t="s">
        <v>145</v>
      </c>
      <c r="C44" s="184" t="s">
        <v>58</v>
      </c>
      <c r="D44" s="184"/>
      <c r="E44" s="184" t="s">
        <v>132</v>
      </c>
      <c r="F44" s="184" t="s">
        <v>88</v>
      </c>
      <c r="G44" s="184" t="s">
        <v>74</v>
      </c>
      <c r="H44" s="87"/>
      <c r="I44" s="87"/>
      <c r="J44" s="87"/>
      <c r="K44" s="176"/>
      <c r="L44" s="79">
        <v>16</v>
      </c>
      <c r="M44" s="79">
        <v>15</v>
      </c>
      <c r="N44" s="79">
        <v>18</v>
      </c>
      <c r="O44" s="88">
        <v>6</v>
      </c>
      <c r="P44" s="89">
        <v>0</v>
      </c>
      <c r="Q44" s="90">
        <f>O44+P44</f>
        <v>6</v>
      </c>
      <c r="R44" s="80">
        <f>IFERROR(Q44/N44,"-")</f>
        <v>0.33333333333333</v>
      </c>
      <c r="S44" s="79">
        <v>0</v>
      </c>
      <c r="T44" s="79">
        <v>1</v>
      </c>
      <c r="U44" s="80">
        <f>IFERROR(T44/(Q44),"-")</f>
        <v>0.16666666666667</v>
      </c>
      <c r="V44" s="81"/>
      <c r="W44" s="82">
        <v>2</v>
      </c>
      <c r="X44" s="80">
        <f>IF(Q44=0,"-",W44/Q44)</f>
        <v>0.33333333333333</v>
      </c>
      <c r="Y44" s="181">
        <v>27000</v>
      </c>
      <c r="Z44" s="182">
        <f>IFERROR(Y44/Q44,"-")</f>
        <v>4500</v>
      </c>
      <c r="AA44" s="182">
        <f>IFERROR(Y44/W44,"-")</f>
        <v>13500</v>
      </c>
      <c r="AB44" s="176"/>
      <c r="AC44" s="83"/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1</v>
      </c>
      <c r="BG44" s="110">
        <f>IF(Q44=0,"",IF(BF44=0,"",(BF44/Q44)))</f>
        <v>0.16666666666667</v>
      </c>
      <c r="BH44" s="109">
        <v>1</v>
      </c>
      <c r="BI44" s="111">
        <f>IFERROR(BH44/BF44,"-")</f>
        <v>1</v>
      </c>
      <c r="BJ44" s="112">
        <v>10000</v>
      </c>
      <c r="BK44" s="113">
        <f>IFERROR(BJ44/BF44,"-")</f>
        <v>10000</v>
      </c>
      <c r="BL44" s="114">
        <v>1</v>
      </c>
      <c r="BM44" s="114"/>
      <c r="BN44" s="114"/>
      <c r="BO44" s="116">
        <v>5</v>
      </c>
      <c r="BP44" s="117">
        <f>IF(Q44=0,"",IF(BO44=0,"",(BO44/Q44)))</f>
        <v>0.83333333333333</v>
      </c>
      <c r="BQ44" s="118">
        <v>1</v>
      </c>
      <c r="BR44" s="119">
        <f>IFERROR(BQ44/BO44,"-")</f>
        <v>0.2</v>
      </c>
      <c r="BS44" s="120">
        <v>17000</v>
      </c>
      <c r="BT44" s="121">
        <f>IFERROR(BS44/BO44,"-")</f>
        <v>3400</v>
      </c>
      <c r="BU44" s="122"/>
      <c r="BV44" s="122"/>
      <c r="BW44" s="122">
        <v>1</v>
      </c>
      <c r="BX44" s="123"/>
      <c r="BY44" s="124">
        <f>IF(Q44=0,"",IF(BX44=0,"",(BX44/Q44)))</f>
        <v>0</v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2</v>
      </c>
      <c r="CQ44" s="138">
        <v>27000</v>
      </c>
      <c r="CR44" s="138">
        <v>17000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>
        <f>AC45</f>
        <v>4.2076923076923</v>
      </c>
      <c r="B45" s="184" t="s">
        <v>146</v>
      </c>
      <c r="C45" s="184" t="s">
        <v>58</v>
      </c>
      <c r="D45" s="184"/>
      <c r="E45" s="184" t="s">
        <v>87</v>
      </c>
      <c r="F45" s="184" t="s">
        <v>60</v>
      </c>
      <c r="G45" s="184" t="s">
        <v>61</v>
      </c>
      <c r="H45" s="87" t="s">
        <v>93</v>
      </c>
      <c r="I45" s="87" t="s">
        <v>83</v>
      </c>
      <c r="J45" s="185" t="s">
        <v>105</v>
      </c>
      <c r="K45" s="176">
        <v>130000</v>
      </c>
      <c r="L45" s="79">
        <v>11</v>
      </c>
      <c r="M45" s="79">
        <v>0</v>
      </c>
      <c r="N45" s="79">
        <v>51</v>
      </c>
      <c r="O45" s="88">
        <v>6</v>
      </c>
      <c r="P45" s="89">
        <v>0</v>
      </c>
      <c r="Q45" s="90">
        <f>O45+P45</f>
        <v>6</v>
      </c>
      <c r="R45" s="80">
        <f>IFERROR(Q45/N45,"-")</f>
        <v>0.11764705882353</v>
      </c>
      <c r="S45" s="79">
        <v>1</v>
      </c>
      <c r="T45" s="79">
        <v>0</v>
      </c>
      <c r="U45" s="80">
        <f>IFERROR(T45/(Q45),"-")</f>
        <v>0</v>
      </c>
      <c r="V45" s="81">
        <f>IFERROR(K45/SUM(Q45:Q46),"-")</f>
        <v>10833.333333333</v>
      </c>
      <c r="W45" s="82">
        <v>2</v>
      </c>
      <c r="X45" s="80">
        <f>IF(Q45=0,"-",W45/Q45)</f>
        <v>0.33333333333333</v>
      </c>
      <c r="Y45" s="181">
        <v>126000</v>
      </c>
      <c r="Z45" s="182">
        <f>IFERROR(Y45/Q45,"-")</f>
        <v>21000</v>
      </c>
      <c r="AA45" s="182">
        <f>IFERROR(Y45/W45,"-")</f>
        <v>63000</v>
      </c>
      <c r="AB45" s="176">
        <f>SUM(Y45:Y46)-SUM(K45:K46)</f>
        <v>417000</v>
      </c>
      <c r="AC45" s="83">
        <f>SUM(Y45:Y46)/SUM(K45:K46)</f>
        <v>4.2076923076923</v>
      </c>
      <c r="AD45" s="77"/>
      <c r="AE45" s="91">
        <v>1</v>
      </c>
      <c r="AF45" s="92">
        <f>IF(Q45=0,"",IF(AE45=0,"",(AE45/Q45)))</f>
        <v>0.16666666666667</v>
      </c>
      <c r="AG45" s="91"/>
      <c r="AH45" s="93">
        <f>IFERROR(AG45/AE45,"-")</f>
        <v>0</v>
      </c>
      <c r="AI45" s="94"/>
      <c r="AJ45" s="95">
        <f>IFERROR(AI45/AE45,"-")</f>
        <v>0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>
        <v>3</v>
      </c>
      <c r="BG45" s="110">
        <f>IF(Q45=0,"",IF(BF45=0,"",(BF45/Q45)))</f>
        <v>0.5</v>
      </c>
      <c r="BH45" s="109">
        <v>1</v>
      </c>
      <c r="BI45" s="111">
        <f>IFERROR(BH45/BF45,"-")</f>
        <v>0.33333333333333</v>
      </c>
      <c r="BJ45" s="112">
        <v>5000</v>
      </c>
      <c r="BK45" s="113">
        <f>IFERROR(BJ45/BF45,"-")</f>
        <v>1666.6666666667</v>
      </c>
      <c r="BL45" s="114">
        <v>1</v>
      </c>
      <c r="BM45" s="114"/>
      <c r="BN45" s="114"/>
      <c r="BO45" s="116"/>
      <c r="BP45" s="117">
        <f>IF(Q45=0,"",IF(BO45=0,"",(BO45/Q45)))</f>
        <v>0</v>
      </c>
      <c r="BQ45" s="118"/>
      <c r="BR45" s="119" t="str">
        <f>IFERROR(BQ45/BO45,"-")</f>
        <v>-</v>
      </c>
      <c r="BS45" s="120"/>
      <c r="BT45" s="121" t="str">
        <f>IFERROR(BS45/BO45,"-")</f>
        <v>-</v>
      </c>
      <c r="BU45" s="122"/>
      <c r="BV45" s="122"/>
      <c r="BW45" s="122"/>
      <c r="BX45" s="123">
        <v>2</v>
      </c>
      <c r="BY45" s="124">
        <f>IF(Q45=0,"",IF(BX45=0,"",(BX45/Q45)))</f>
        <v>0.33333333333333</v>
      </c>
      <c r="BZ45" s="125">
        <v>1</v>
      </c>
      <c r="CA45" s="126">
        <f>IFERROR(BZ45/BX45,"-")</f>
        <v>0.5</v>
      </c>
      <c r="CB45" s="127">
        <v>121000</v>
      </c>
      <c r="CC45" s="128">
        <f>IFERROR(CB45/BX45,"-")</f>
        <v>60500</v>
      </c>
      <c r="CD45" s="129"/>
      <c r="CE45" s="129"/>
      <c r="CF45" s="129">
        <v>1</v>
      </c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2</v>
      </c>
      <c r="CQ45" s="138">
        <v>126000</v>
      </c>
      <c r="CR45" s="138">
        <v>121000</v>
      </c>
      <c r="CS45" s="138"/>
      <c r="CT45" s="139" t="str">
        <f>IF(AND(CR45=0,CS45=0),"",IF(AND(CR45&lt;=100000,CS45&lt;=100000),"",IF(CR45/CQ45&gt;0.7,"男高",IF(CS45/CQ45&gt;0.7,"女高",""))))</f>
        <v>男高</v>
      </c>
    </row>
    <row r="46" spans="1:99">
      <c r="A46" s="78"/>
      <c r="B46" s="184" t="s">
        <v>147</v>
      </c>
      <c r="C46" s="184" t="s">
        <v>58</v>
      </c>
      <c r="D46" s="184"/>
      <c r="E46" s="184" t="s">
        <v>87</v>
      </c>
      <c r="F46" s="184" t="s">
        <v>60</v>
      </c>
      <c r="G46" s="184" t="s">
        <v>74</v>
      </c>
      <c r="H46" s="87"/>
      <c r="I46" s="87"/>
      <c r="J46" s="87"/>
      <c r="K46" s="176"/>
      <c r="L46" s="79">
        <v>39</v>
      </c>
      <c r="M46" s="79">
        <v>30</v>
      </c>
      <c r="N46" s="79">
        <v>24</v>
      </c>
      <c r="O46" s="88">
        <v>6</v>
      </c>
      <c r="P46" s="89">
        <v>0</v>
      </c>
      <c r="Q46" s="90">
        <f>O46+P46</f>
        <v>6</v>
      </c>
      <c r="R46" s="80">
        <f>IFERROR(Q46/N46,"-")</f>
        <v>0.25</v>
      </c>
      <c r="S46" s="79">
        <v>1</v>
      </c>
      <c r="T46" s="79">
        <v>0</v>
      </c>
      <c r="U46" s="80">
        <f>IFERROR(T46/(Q46),"-")</f>
        <v>0</v>
      </c>
      <c r="V46" s="81"/>
      <c r="W46" s="82">
        <v>2</v>
      </c>
      <c r="X46" s="80">
        <f>IF(Q46=0,"-",W46/Q46)</f>
        <v>0.33333333333333</v>
      </c>
      <c r="Y46" s="181">
        <v>421000</v>
      </c>
      <c r="Z46" s="182">
        <f>IFERROR(Y46/Q46,"-")</f>
        <v>70166.666666667</v>
      </c>
      <c r="AA46" s="182">
        <f>IFERROR(Y46/W46,"-")</f>
        <v>210500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>
        <v>1</v>
      </c>
      <c r="AO46" s="98">
        <f>IF(Q46=0,"",IF(AN46=0,"",(AN46/Q46)))</f>
        <v>0.16666666666667</v>
      </c>
      <c r="AP46" s="97">
        <v>1</v>
      </c>
      <c r="AQ46" s="99">
        <f>IFERROR(AP46/AN46,"-")</f>
        <v>1</v>
      </c>
      <c r="AR46" s="100">
        <v>10000</v>
      </c>
      <c r="AS46" s="101">
        <f>IFERROR(AR46/AN46,"-")</f>
        <v>10000</v>
      </c>
      <c r="AT46" s="102"/>
      <c r="AU46" s="102">
        <v>1</v>
      </c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>
        <v>1</v>
      </c>
      <c r="BG46" s="110">
        <f>IF(Q46=0,"",IF(BF46=0,"",(BF46/Q46)))</f>
        <v>0.16666666666667</v>
      </c>
      <c r="BH46" s="109"/>
      <c r="BI46" s="111">
        <f>IFERROR(BH46/BF46,"-")</f>
        <v>0</v>
      </c>
      <c r="BJ46" s="112"/>
      <c r="BK46" s="113">
        <f>IFERROR(BJ46/BF46,"-")</f>
        <v>0</v>
      </c>
      <c r="BL46" s="114"/>
      <c r="BM46" s="114"/>
      <c r="BN46" s="114"/>
      <c r="BO46" s="116">
        <v>2</v>
      </c>
      <c r="BP46" s="117">
        <f>IF(Q46=0,"",IF(BO46=0,"",(BO46/Q46)))</f>
        <v>0.33333333333333</v>
      </c>
      <c r="BQ46" s="118">
        <v>1</v>
      </c>
      <c r="BR46" s="119">
        <f>IFERROR(BQ46/BO46,"-")</f>
        <v>0.5</v>
      </c>
      <c r="BS46" s="120">
        <v>411000</v>
      </c>
      <c r="BT46" s="121">
        <f>IFERROR(BS46/BO46,"-")</f>
        <v>205500</v>
      </c>
      <c r="BU46" s="122"/>
      <c r="BV46" s="122"/>
      <c r="BW46" s="122">
        <v>1</v>
      </c>
      <c r="BX46" s="123">
        <v>2</v>
      </c>
      <c r="BY46" s="124">
        <f>IF(Q46=0,"",IF(BX46=0,"",(BX46/Q46)))</f>
        <v>0.33333333333333</v>
      </c>
      <c r="BZ46" s="125"/>
      <c r="CA46" s="126">
        <f>IFERROR(BZ46/BX46,"-")</f>
        <v>0</v>
      </c>
      <c r="CB46" s="127"/>
      <c r="CC46" s="128">
        <f>IFERROR(CB46/BX46,"-")</f>
        <v>0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2</v>
      </c>
      <c r="CQ46" s="138">
        <v>421000</v>
      </c>
      <c r="CR46" s="138">
        <v>411000</v>
      </c>
      <c r="CS46" s="138"/>
      <c r="CT46" s="139" t="str">
        <f>IF(AND(CR46=0,CS46=0),"",IF(AND(CR46&lt;=100000,CS46&lt;=100000),"",IF(CR46/CQ46&gt;0.7,"男高",IF(CS46/CQ46&gt;0.7,"女高",""))))</f>
        <v>男高</v>
      </c>
    </row>
    <row r="47" spans="1:99">
      <c r="A47" s="78">
        <f>AC47</f>
        <v>3.2791666666667</v>
      </c>
      <c r="B47" s="184" t="s">
        <v>148</v>
      </c>
      <c r="C47" s="184" t="s">
        <v>58</v>
      </c>
      <c r="D47" s="184"/>
      <c r="E47" s="184" t="s">
        <v>87</v>
      </c>
      <c r="F47" s="184" t="s">
        <v>60</v>
      </c>
      <c r="G47" s="184" t="s">
        <v>61</v>
      </c>
      <c r="H47" s="87" t="s">
        <v>149</v>
      </c>
      <c r="I47" s="87" t="s">
        <v>63</v>
      </c>
      <c r="J47" s="186" t="s">
        <v>150</v>
      </c>
      <c r="K47" s="176">
        <v>120000</v>
      </c>
      <c r="L47" s="79">
        <v>25</v>
      </c>
      <c r="M47" s="79">
        <v>0</v>
      </c>
      <c r="N47" s="79">
        <v>64</v>
      </c>
      <c r="O47" s="88">
        <v>9</v>
      </c>
      <c r="P47" s="89">
        <v>0</v>
      </c>
      <c r="Q47" s="90">
        <f>O47+P47</f>
        <v>9</v>
      </c>
      <c r="R47" s="80">
        <f>IFERROR(Q47/N47,"-")</f>
        <v>0.140625</v>
      </c>
      <c r="S47" s="79">
        <v>1</v>
      </c>
      <c r="T47" s="79">
        <v>4</v>
      </c>
      <c r="U47" s="80">
        <f>IFERROR(T47/(Q47),"-")</f>
        <v>0.44444444444444</v>
      </c>
      <c r="V47" s="81">
        <f>IFERROR(K47/SUM(Q47:Q48),"-")</f>
        <v>5000</v>
      </c>
      <c r="W47" s="82">
        <v>3</v>
      </c>
      <c r="X47" s="80">
        <f>IF(Q47=0,"-",W47/Q47)</f>
        <v>0.33333333333333</v>
      </c>
      <c r="Y47" s="181">
        <v>22500</v>
      </c>
      <c r="Z47" s="182">
        <f>IFERROR(Y47/Q47,"-")</f>
        <v>2500</v>
      </c>
      <c r="AA47" s="182">
        <f>IFERROR(Y47/W47,"-")</f>
        <v>7500</v>
      </c>
      <c r="AB47" s="176">
        <f>SUM(Y47:Y48)-SUM(K47:K48)</f>
        <v>273500</v>
      </c>
      <c r="AC47" s="83">
        <f>SUM(Y47:Y48)/SUM(K47:K48)</f>
        <v>3.2791666666667</v>
      </c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>
        <v>2</v>
      </c>
      <c r="AO47" s="98">
        <f>IF(Q47=0,"",IF(AN47=0,"",(AN47/Q47)))</f>
        <v>0.22222222222222</v>
      </c>
      <c r="AP47" s="97"/>
      <c r="AQ47" s="99">
        <f>IFERROR(AP47/AN47,"-")</f>
        <v>0</v>
      </c>
      <c r="AR47" s="100"/>
      <c r="AS47" s="101">
        <f>IFERROR(AR47/AN47,"-")</f>
        <v>0</v>
      </c>
      <c r="AT47" s="102"/>
      <c r="AU47" s="102"/>
      <c r="AV47" s="102"/>
      <c r="AW47" s="103">
        <v>1</v>
      </c>
      <c r="AX47" s="104">
        <f>IF(Q47=0,"",IF(AW47=0,"",(AW47/Q47)))</f>
        <v>0.11111111111111</v>
      </c>
      <c r="AY47" s="103"/>
      <c r="AZ47" s="105">
        <f>IFERROR(AY47/AW47,"-")</f>
        <v>0</v>
      </c>
      <c r="BA47" s="106"/>
      <c r="BB47" s="107">
        <f>IFERROR(BA47/AW47,"-")</f>
        <v>0</v>
      </c>
      <c r="BC47" s="108"/>
      <c r="BD47" s="108"/>
      <c r="BE47" s="108"/>
      <c r="BF47" s="109">
        <v>1</v>
      </c>
      <c r="BG47" s="110">
        <f>IF(Q47=0,"",IF(BF47=0,"",(BF47/Q47)))</f>
        <v>0.11111111111111</v>
      </c>
      <c r="BH47" s="109"/>
      <c r="BI47" s="111">
        <f>IFERROR(BH47/BF47,"-")</f>
        <v>0</v>
      </c>
      <c r="BJ47" s="112"/>
      <c r="BK47" s="113">
        <f>IFERROR(BJ47/BF47,"-")</f>
        <v>0</v>
      </c>
      <c r="BL47" s="114"/>
      <c r="BM47" s="114"/>
      <c r="BN47" s="114"/>
      <c r="BO47" s="116">
        <v>2</v>
      </c>
      <c r="BP47" s="117">
        <f>IF(Q47=0,"",IF(BO47=0,"",(BO47/Q47)))</f>
        <v>0.22222222222222</v>
      </c>
      <c r="BQ47" s="118">
        <v>1</v>
      </c>
      <c r="BR47" s="119">
        <f>IFERROR(BQ47/BO47,"-")</f>
        <v>0.5</v>
      </c>
      <c r="BS47" s="120">
        <v>2500</v>
      </c>
      <c r="BT47" s="121">
        <f>IFERROR(BS47/BO47,"-")</f>
        <v>1250</v>
      </c>
      <c r="BU47" s="122">
        <v>1</v>
      </c>
      <c r="BV47" s="122"/>
      <c r="BW47" s="122"/>
      <c r="BX47" s="123">
        <v>3</v>
      </c>
      <c r="BY47" s="124">
        <f>IF(Q47=0,"",IF(BX47=0,"",(BX47/Q47)))</f>
        <v>0.33333333333333</v>
      </c>
      <c r="BZ47" s="125">
        <v>2</v>
      </c>
      <c r="CA47" s="126">
        <f>IFERROR(BZ47/BX47,"-")</f>
        <v>0.66666666666667</v>
      </c>
      <c r="CB47" s="127">
        <v>20000</v>
      </c>
      <c r="CC47" s="128">
        <f>IFERROR(CB47/BX47,"-")</f>
        <v>6666.6666666667</v>
      </c>
      <c r="CD47" s="129"/>
      <c r="CE47" s="129">
        <v>1</v>
      </c>
      <c r="CF47" s="129">
        <v>1</v>
      </c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3</v>
      </c>
      <c r="CQ47" s="138">
        <v>22500</v>
      </c>
      <c r="CR47" s="138">
        <v>12000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/>
      <c r="B48" s="184" t="s">
        <v>151</v>
      </c>
      <c r="C48" s="184" t="s">
        <v>58</v>
      </c>
      <c r="D48" s="184"/>
      <c r="E48" s="184" t="s">
        <v>87</v>
      </c>
      <c r="F48" s="184" t="s">
        <v>60</v>
      </c>
      <c r="G48" s="184" t="s">
        <v>74</v>
      </c>
      <c r="H48" s="87"/>
      <c r="I48" s="87"/>
      <c r="J48" s="87"/>
      <c r="K48" s="176"/>
      <c r="L48" s="79">
        <v>91</v>
      </c>
      <c r="M48" s="79">
        <v>34</v>
      </c>
      <c r="N48" s="79">
        <v>29</v>
      </c>
      <c r="O48" s="88">
        <v>15</v>
      </c>
      <c r="P48" s="89">
        <v>0</v>
      </c>
      <c r="Q48" s="90">
        <f>O48+P48</f>
        <v>15</v>
      </c>
      <c r="R48" s="80">
        <f>IFERROR(Q48/N48,"-")</f>
        <v>0.51724137931034</v>
      </c>
      <c r="S48" s="79">
        <v>3</v>
      </c>
      <c r="T48" s="79">
        <v>4</v>
      </c>
      <c r="U48" s="80">
        <f>IFERROR(T48/(Q48),"-")</f>
        <v>0.26666666666667</v>
      </c>
      <c r="V48" s="81"/>
      <c r="W48" s="82">
        <v>4</v>
      </c>
      <c r="X48" s="80">
        <f>IF(Q48=0,"-",W48/Q48)</f>
        <v>0.26666666666667</v>
      </c>
      <c r="Y48" s="181">
        <v>371000</v>
      </c>
      <c r="Z48" s="182">
        <f>IFERROR(Y48/Q48,"-")</f>
        <v>24733.333333333</v>
      </c>
      <c r="AA48" s="182">
        <f>IFERROR(Y48/W48,"-")</f>
        <v>92750</v>
      </c>
      <c r="AB48" s="176"/>
      <c r="AC48" s="83"/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>
        <v>4</v>
      </c>
      <c r="BG48" s="110">
        <f>IF(Q48=0,"",IF(BF48=0,"",(BF48/Q48)))</f>
        <v>0.26666666666667</v>
      </c>
      <c r="BH48" s="109"/>
      <c r="BI48" s="111">
        <f>IFERROR(BH48/BF48,"-")</f>
        <v>0</v>
      </c>
      <c r="BJ48" s="112"/>
      <c r="BK48" s="113">
        <f>IFERROR(BJ48/BF48,"-")</f>
        <v>0</v>
      </c>
      <c r="BL48" s="114"/>
      <c r="BM48" s="114"/>
      <c r="BN48" s="114"/>
      <c r="BO48" s="116">
        <v>3</v>
      </c>
      <c r="BP48" s="117">
        <f>IF(Q48=0,"",IF(BO48=0,"",(BO48/Q48)))</f>
        <v>0.2</v>
      </c>
      <c r="BQ48" s="118">
        <v>1</v>
      </c>
      <c r="BR48" s="119">
        <f>IFERROR(BQ48/BO48,"-")</f>
        <v>0.33333333333333</v>
      </c>
      <c r="BS48" s="120">
        <v>268000</v>
      </c>
      <c r="BT48" s="121">
        <f>IFERROR(BS48/BO48,"-")</f>
        <v>89333.333333333</v>
      </c>
      <c r="BU48" s="122"/>
      <c r="BV48" s="122"/>
      <c r="BW48" s="122">
        <v>1</v>
      </c>
      <c r="BX48" s="123">
        <v>5</v>
      </c>
      <c r="BY48" s="124">
        <f>IF(Q48=0,"",IF(BX48=0,"",(BX48/Q48)))</f>
        <v>0.33333333333333</v>
      </c>
      <c r="BZ48" s="125">
        <v>2</v>
      </c>
      <c r="CA48" s="126">
        <f>IFERROR(BZ48/BX48,"-")</f>
        <v>0.4</v>
      </c>
      <c r="CB48" s="127">
        <v>23000</v>
      </c>
      <c r="CC48" s="128">
        <f>IFERROR(CB48/BX48,"-")</f>
        <v>4600</v>
      </c>
      <c r="CD48" s="129">
        <v>1</v>
      </c>
      <c r="CE48" s="129"/>
      <c r="CF48" s="129">
        <v>1</v>
      </c>
      <c r="CG48" s="130">
        <v>3</v>
      </c>
      <c r="CH48" s="131">
        <f>IF(Q48=0,"",IF(CG48=0,"",(CG48/Q48)))</f>
        <v>0.2</v>
      </c>
      <c r="CI48" s="132">
        <v>1</v>
      </c>
      <c r="CJ48" s="133">
        <f>IFERROR(CI48/CG48,"-")</f>
        <v>0.33333333333333</v>
      </c>
      <c r="CK48" s="134">
        <v>80000</v>
      </c>
      <c r="CL48" s="135">
        <f>IFERROR(CK48/CG48,"-")</f>
        <v>26666.666666667</v>
      </c>
      <c r="CM48" s="136"/>
      <c r="CN48" s="136"/>
      <c r="CO48" s="136">
        <v>1</v>
      </c>
      <c r="CP48" s="137">
        <v>4</v>
      </c>
      <c r="CQ48" s="138">
        <v>371000</v>
      </c>
      <c r="CR48" s="138">
        <v>268000</v>
      </c>
      <c r="CS48" s="138"/>
      <c r="CT48" s="139" t="str">
        <f>IF(AND(CR48=0,CS48=0),"",IF(AND(CR48&lt;=100000,CS48&lt;=100000),"",IF(CR48/CQ48&gt;0.7,"男高",IF(CS48/CQ48&gt;0.7,"女高",""))))</f>
        <v>男高</v>
      </c>
    </row>
    <row r="49" spans="1:99">
      <c r="A49" s="78">
        <f>AC49</f>
        <v>5.5416666666667</v>
      </c>
      <c r="B49" s="184" t="s">
        <v>152</v>
      </c>
      <c r="C49" s="184" t="s">
        <v>58</v>
      </c>
      <c r="D49" s="184"/>
      <c r="E49" s="184" t="s">
        <v>132</v>
      </c>
      <c r="F49" s="184" t="s">
        <v>88</v>
      </c>
      <c r="G49" s="184" t="s">
        <v>61</v>
      </c>
      <c r="H49" s="87" t="s">
        <v>149</v>
      </c>
      <c r="I49" s="87" t="s">
        <v>63</v>
      </c>
      <c r="J49" s="87" t="s">
        <v>153</v>
      </c>
      <c r="K49" s="176">
        <v>120000</v>
      </c>
      <c r="L49" s="79">
        <v>18</v>
      </c>
      <c r="M49" s="79">
        <v>0</v>
      </c>
      <c r="N49" s="79">
        <v>103</v>
      </c>
      <c r="O49" s="88">
        <v>5</v>
      </c>
      <c r="P49" s="89">
        <v>0</v>
      </c>
      <c r="Q49" s="90">
        <f>O49+P49</f>
        <v>5</v>
      </c>
      <c r="R49" s="80">
        <f>IFERROR(Q49/N49,"-")</f>
        <v>0.048543689320388</v>
      </c>
      <c r="S49" s="79">
        <v>1</v>
      </c>
      <c r="T49" s="79">
        <v>0</v>
      </c>
      <c r="U49" s="80">
        <f>IFERROR(T49/(Q49),"-")</f>
        <v>0</v>
      </c>
      <c r="V49" s="81">
        <f>IFERROR(K49/SUM(Q49:Q50),"-")</f>
        <v>17142.857142857</v>
      </c>
      <c r="W49" s="82">
        <v>1</v>
      </c>
      <c r="X49" s="80">
        <f>IF(Q49=0,"-",W49/Q49)</f>
        <v>0.2</v>
      </c>
      <c r="Y49" s="181">
        <v>5000</v>
      </c>
      <c r="Z49" s="182">
        <f>IFERROR(Y49/Q49,"-")</f>
        <v>1000</v>
      </c>
      <c r="AA49" s="182">
        <f>IFERROR(Y49/W49,"-")</f>
        <v>5000</v>
      </c>
      <c r="AB49" s="176">
        <f>SUM(Y49:Y50)-SUM(K49:K50)</f>
        <v>545000</v>
      </c>
      <c r="AC49" s="83">
        <f>SUM(Y49:Y50)/SUM(K49:K50)</f>
        <v>5.5416666666667</v>
      </c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>
        <v>2</v>
      </c>
      <c r="AX49" s="104">
        <f>IF(Q49=0,"",IF(AW49=0,"",(AW49/Q49)))</f>
        <v>0.4</v>
      </c>
      <c r="AY49" s="103"/>
      <c r="AZ49" s="105">
        <f>IFERROR(AY49/AW49,"-")</f>
        <v>0</v>
      </c>
      <c r="BA49" s="106"/>
      <c r="BB49" s="107">
        <f>IFERROR(BA49/AW49,"-")</f>
        <v>0</v>
      </c>
      <c r="BC49" s="108"/>
      <c r="BD49" s="108"/>
      <c r="BE49" s="108"/>
      <c r="BF49" s="109"/>
      <c r="BG49" s="110">
        <f>IF(Q49=0,"",IF(BF49=0,"",(BF49/Q49)))</f>
        <v>0</v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>
        <v>2</v>
      </c>
      <c r="BP49" s="117">
        <f>IF(Q49=0,"",IF(BO49=0,"",(BO49/Q49)))</f>
        <v>0.4</v>
      </c>
      <c r="BQ49" s="118"/>
      <c r="BR49" s="119">
        <f>IFERROR(BQ49/BO49,"-")</f>
        <v>0</v>
      </c>
      <c r="BS49" s="120"/>
      <c r="BT49" s="121">
        <f>IFERROR(BS49/BO49,"-")</f>
        <v>0</v>
      </c>
      <c r="BU49" s="122"/>
      <c r="BV49" s="122"/>
      <c r="BW49" s="122"/>
      <c r="BX49" s="123">
        <v>1</v>
      </c>
      <c r="BY49" s="124">
        <f>IF(Q49=0,"",IF(BX49=0,"",(BX49/Q49)))</f>
        <v>0.2</v>
      </c>
      <c r="BZ49" s="125">
        <v>1</v>
      </c>
      <c r="CA49" s="126">
        <f>IFERROR(BZ49/BX49,"-")</f>
        <v>1</v>
      </c>
      <c r="CB49" s="127">
        <v>5000</v>
      </c>
      <c r="CC49" s="128">
        <f>IFERROR(CB49/BX49,"-")</f>
        <v>5000</v>
      </c>
      <c r="CD49" s="129">
        <v>1</v>
      </c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1</v>
      </c>
      <c r="CQ49" s="138">
        <v>5000</v>
      </c>
      <c r="CR49" s="138">
        <v>5000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/>
      <c r="B50" s="184" t="s">
        <v>154</v>
      </c>
      <c r="C50" s="184" t="s">
        <v>58</v>
      </c>
      <c r="D50" s="184"/>
      <c r="E50" s="184" t="s">
        <v>132</v>
      </c>
      <c r="F50" s="184" t="s">
        <v>88</v>
      </c>
      <c r="G50" s="184" t="s">
        <v>74</v>
      </c>
      <c r="H50" s="87"/>
      <c r="I50" s="87"/>
      <c r="J50" s="87"/>
      <c r="K50" s="176"/>
      <c r="L50" s="79">
        <v>30</v>
      </c>
      <c r="M50" s="79">
        <v>18</v>
      </c>
      <c r="N50" s="79">
        <v>3</v>
      </c>
      <c r="O50" s="88">
        <v>2</v>
      </c>
      <c r="P50" s="89">
        <v>0</v>
      </c>
      <c r="Q50" s="90">
        <f>O50+P50</f>
        <v>2</v>
      </c>
      <c r="R50" s="80">
        <f>IFERROR(Q50/N50,"-")</f>
        <v>0.66666666666667</v>
      </c>
      <c r="S50" s="79">
        <v>1</v>
      </c>
      <c r="T50" s="79">
        <v>0</v>
      </c>
      <c r="U50" s="80">
        <f>IFERROR(T50/(Q50),"-")</f>
        <v>0</v>
      </c>
      <c r="V50" s="81"/>
      <c r="W50" s="82">
        <v>1</v>
      </c>
      <c r="X50" s="80">
        <f>IF(Q50=0,"-",W50/Q50)</f>
        <v>0.5</v>
      </c>
      <c r="Y50" s="181">
        <v>660000</v>
      </c>
      <c r="Z50" s="182">
        <f>IFERROR(Y50/Q50,"-")</f>
        <v>330000</v>
      </c>
      <c r="AA50" s="182">
        <f>IFERROR(Y50/W50,"-")</f>
        <v>660000</v>
      </c>
      <c r="AB50" s="176"/>
      <c r="AC50" s="83"/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>
        <f>IF(Q50=0,"",IF(BF50=0,"",(BF50/Q50)))</f>
        <v>0</v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>
        <v>1</v>
      </c>
      <c r="BP50" s="117">
        <f>IF(Q50=0,"",IF(BO50=0,"",(BO50/Q50)))</f>
        <v>0.5</v>
      </c>
      <c r="BQ50" s="118"/>
      <c r="BR50" s="119">
        <f>IFERROR(BQ50/BO50,"-")</f>
        <v>0</v>
      </c>
      <c r="BS50" s="120"/>
      <c r="BT50" s="121">
        <f>IFERROR(BS50/BO50,"-")</f>
        <v>0</v>
      </c>
      <c r="BU50" s="122"/>
      <c r="BV50" s="122"/>
      <c r="BW50" s="122"/>
      <c r="BX50" s="123"/>
      <c r="BY50" s="124">
        <f>IF(Q50=0,"",IF(BX50=0,"",(BX50/Q50)))</f>
        <v>0</v>
      </c>
      <c r="BZ50" s="125"/>
      <c r="CA50" s="126" t="str">
        <f>IFERROR(BZ50/BX50,"-")</f>
        <v>-</v>
      </c>
      <c r="CB50" s="127"/>
      <c r="CC50" s="128" t="str">
        <f>IFERROR(CB50/BX50,"-")</f>
        <v>-</v>
      </c>
      <c r="CD50" s="129"/>
      <c r="CE50" s="129"/>
      <c r="CF50" s="129"/>
      <c r="CG50" s="130">
        <v>1</v>
      </c>
      <c r="CH50" s="131">
        <f>IF(Q50=0,"",IF(CG50=0,"",(CG50/Q50)))</f>
        <v>0.5</v>
      </c>
      <c r="CI50" s="132">
        <v>1</v>
      </c>
      <c r="CJ50" s="133">
        <f>IFERROR(CI50/CG50,"-")</f>
        <v>1</v>
      </c>
      <c r="CK50" s="134">
        <v>660000</v>
      </c>
      <c r="CL50" s="135">
        <f>IFERROR(CK50/CG50,"-")</f>
        <v>660000</v>
      </c>
      <c r="CM50" s="136"/>
      <c r="CN50" s="136"/>
      <c r="CO50" s="136">
        <v>1</v>
      </c>
      <c r="CP50" s="137">
        <v>1</v>
      </c>
      <c r="CQ50" s="138">
        <v>660000</v>
      </c>
      <c r="CR50" s="138">
        <v>660000</v>
      </c>
      <c r="CS50" s="138"/>
      <c r="CT50" s="139" t="str">
        <f>IF(AND(CR50=0,CS50=0),"",IF(AND(CR50&lt;=100000,CS50&lt;=100000),"",IF(CR50/CQ50&gt;0.7,"男高",IF(CS50/CQ50&gt;0.7,"女高",""))))</f>
        <v>男高</v>
      </c>
    </row>
    <row r="51" spans="1:99">
      <c r="A51" s="78">
        <f>AC51</f>
        <v>2.63125</v>
      </c>
      <c r="B51" s="184" t="s">
        <v>155</v>
      </c>
      <c r="C51" s="184" t="s">
        <v>58</v>
      </c>
      <c r="D51" s="184"/>
      <c r="E51" s="184" t="s">
        <v>87</v>
      </c>
      <c r="F51" s="184" t="s">
        <v>118</v>
      </c>
      <c r="G51" s="184" t="s">
        <v>61</v>
      </c>
      <c r="H51" s="87" t="s">
        <v>156</v>
      </c>
      <c r="I51" s="87" t="s">
        <v>83</v>
      </c>
      <c r="J51" s="185" t="s">
        <v>79</v>
      </c>
      <c r="K51" s="176">
        <v>80000</v>
      </c>
      <c r="L51" s="79">
        <v>11</v>
      </c>
      <c r="M51" s="79">
        <v>0</v>
      </c>
      <c r="N51" s="79">
        <v>29</v>
      </c>
      <c r="O51" s="88">
        <v>4</v>
      </c>
      <c r="P51" s="89">
        <v>0</v>
      </c>
      <c r="Q51" s="90">
        <f>O51+P51</f>
        <v>4</v>
      </c>
      <c r="R51" s="80">
        <f>IFERROR(Q51/N51,"-")</f>
        <v>0.13793103448276</v>
      </c>
      <c r="S51" s="79">
        <v>0</v>
      </c>
      <c r="T51" s="79">
        <v>1</v>
      </c>
      <c r="U51" s="80">
        <f>IFERROR(T51/(Q51),"-")</f>
        <v>0.25</v>
      </c>
      <c r="V51" s="81">
        <f>IFERROR(K51/SUM(Q51:Q52),"-")</f>
        <v>13333.333333333</v>
      </c>
      <c r="W51" s="82">
        <v>1</v>
      </c>
      <c r="X51" s="80">
        <f>IF(Q51=0,"-",W51/Q51)</f>
        <v>0.25</v>
      </c>
      <c r="Y51" s="181">
        <v>500</v>
      </c>
      <c r="Z51" s="182">
        <f>IFERROR(Y51/Q51,"-")</f>
        <v>125</v>
      </c>
      <c r="AA51" s="182">
        <f>IFERROR(Y51/W51,"-")</f>
        <v>500</v>
      </c>
      <c r="AB51" s="176">
        <f>SUM(Y51:Y52)-SUM(K51:K52)</f>
        <v>130500</v>
      </c>
      <c r="AC51" s="83">
        <f>SUM(Y51:Y52)/SUM(K51:K52)</f>
        <v>2.63125</v>
      </c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>
        <v>1</v>
      </c>
      <c r="AO51" s="98">
        <f>IF(Q51=0,"",IF(AN51=0,"",(AN51/Q51)))</f>
        <v>0.25</v>
      </c>
      <c r="AP51" s="97">
        <v>1</v>
      </c>
      <c r="AQ51" s="99">
        <f>IFERROR(AP51/AN51,"-")</f>
        <v>1</v>
      </c>
      <c r="AR51" s="100">
        <v>500</v>
      </c>
      <c r="AS51" s="101">
        <f>IFERROR(AR51/AN51,"-")</f>
        <v>500</v>
      </c>
      <c r="AT51" s="102">
        <v>1</v>
      </c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>
        <v>1</v>
      </c>
      <c r="BG51" s="110">
        <f>IF(Q51=0,"",IF(BF51=0,"",(BF51/Q51)))</f>
        <v>0.25</v>
      </c>
      <c r="BH51" s="109"/>
      <c r="BI51" s="111">
        <f>IFERROR(BH51/BF51,"-")</f>
        <v>0</v>
      </c>
      <c r="BJ51" s="112"/>
      <c r="BK51" s="113">
        <f>IFERROR(BJ51/BF51,"-")</f>
        <v>0</v>
      </c>
      <c r="BL51" s="114"/>
      <c r="BM51" s="114"/>
      <c r="BN51" s="114"/>
      <c r="BO51" s="116">
        <v>1</v>
      </c>
      <c r="BP51" s="117">
        <f>IF(Q51=0,"",IF(BO51=0,"",(BO51/Q51)))</f>
        <v>0.25</v>
      </c>
      <c r="BQ51" s="118"/>
      <c r="BR51" s="119">
        <f>IFERROR(BQ51/BO51,"-")</f>
        <v>0</v>
      </c>
      <c r="BS51" s="120"/>
      <c r="BT51" s="121">
        <f>IFERROR(BS51/BO51,"-")</f>
        <v>0</v>
      </c>
      <c r="BU51" s="122"/>
      <c r="BV51" s="122"/>
      <c r="BW51" s="122"/>
      <c r="BX51" s="123">
        <v>1</v>
      </c>
      <c r="BY51" s="124">
        <f>IF(Q51=0,"",IF(BX51=0,"",(BX51/Q51)))</f>
        <v>0.25</v>
      </c>
      <c r="BZ51" s="125"/>
      <c r="CA51" s="126">
        <f>IFERROR(BZ51/BX51,"-")</f>
        <v>0</v>
      </c>
      <c r="CB51" s="127"/>
      <c r="CC51" s="128">
        <f>IFERROR(CB51/BX51,"-")</f>
        <v>0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1</v>
      </c>
      <c r="CQ51" s="138">
        <v>500</v>
      </c>
      <c r="CR51" s="138">
        <v>500</v>
      </c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/>
      <c r="B52" s="184" t="s">
        <v>157</v>
      </c>
      <c r="C52" s="184" t="s">
        <v>58</v>
      </c>
      <c r="D52" s="184"/>
      <c r="E52" s="184" t="s">
        <v>87</v>
      </c>
      <c r="F52" s="184" t="s">
        <v>118</v>
      </c>
      <c r="G52" s="184" t="s">
        <v>74</v>
      </c>
      <c r="H52" s="87"/>
      <c r="I52" s="87"/>
      <c r="J52" s="87"/>
      <c r="K52" s="176"/>
      <c r="L52" s="79">
        <v>17</v>
      </c>
      <c r="M52" s="79">
        <v>12</v>
      </c>
      <c r="N52" s="79">
        <v>4</v>
      </c>
      <c r="O52" s="88">
        <v>2</v>
      </c>
      <c r="P52" s="89">
        <v>0</v>
      </c>
      <c r="Q52" s="90">
        <f>O52+P52</f>
        <v>2</v>
      </c>
      <c r="R52" s="80">
        <f>IFERROR(Q52/N52,"-")</f>
        <v>0.5</v>
      </c>
      <c r="S52" s="79">
        <v>1</v>
      </c>
      <c r="T52" s="79">
        <v>0</v>
      </c>
      <c r="U52" s="80">
        <f>IFERROR(T52/(Q52),"-")</f>
        <v>0</v>
      </c>
      <c r="V52" s="81"/>
      <c r="W52" s="82">
        <v>1</v>
      </c>
      <c r="X52" s="80">
        <f>IF(Q52=0,"-",W52/Q52)</f>
        <v>0.5</v>
      </c>
      <c r="Y52" s="181">
        <v>210000</v>
      </c>
      <c r="Z52" s="182">
        <f>IFERROR(Y52/Q52,"-")</f>
        <v>105000</v>
      </c>
      <c r="AA52" s="182">
        <f>IFERROR(Y52/W52,"-")</f>
        <v>210000</v>
      </c>
      <c r="AB52" s="176"/>
      <c r="AC52" s="83"/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/>
      <c r="BG52" s="110">
        <f>IF(Q52=0,"",IF(BF52=0,"",(BF52/Q52)))</f>
        <v>0</v>
      </c>
      <c r="BH52" s="109"/>
      <c r="BI52" s="111" t="str">
        <f>IFERROR(BH52/BF52,"-")</f>
        <v>-</v>
      </c>
      <c r="BJ52" s="112"/>
      <c r="BK52" s="113" t="str">
        <f>IFERROR(BJ52/BF52,"-")</f>
        <v>-</v>
      </c>
      <c r="BL52" s="114"/>
      <c r="BM52" s="114"/>
      <c r="BN52" s="114"/>
      <c r="BO52" s="116">
        <v>1</v>
      </c>
      <c r="BP52" s="117">
        <f>IF(Q52=0,"",IF(BO52=0,"",(BO52/Q52)))</f>
        <v>0.5</v>
      </c>
      <c r="BQ52" s="118"/>
      <c r="BR52" s="119">
        <f>IFERROR(BQ52/BO52,"-")</f>
        <v>0</v>
      </c>
      <c r="BS52" s="120"/>
      <c r="BT52" s="121">
        <f>IFERROR(BS52/BO52,"-")</f>
        <v>0</v>
      </c>
      <c r="BU52" s="122"/>
      <c r="BV52" s="122"/>
      <c r="BW52" s="122"/>
      <c r="BX52" s="123">
        <v>1</v>
      </c>
      <c r="BY52" s="124">
        <f>IF(Q52=0,"",IF(BX52=0,"",(BX52/Q52)))</f>
        <v>0.5</v>
      </c>
      <c r="BZ52" s="125">
        <v>1</v>
      </c>
      <c r="CA52" s="126">
        <f>IFERROR(BZ52/BX52,"-")</f>
        <v>1</v>
      </c>
      <c r="CB52" s="127">
        <v>210000</v>
      </c>
      <c r="CC52" s="128">
        <f>IFERROR(CB52/BX52,"-")</f>
        <v>210000</v>
      </c>
      <c r="CD52" s="129"/>
      <c r="CE52" s="129"/>
      <c r="CF52" s="129">
        <v>1</v>
      </c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1</v>
      </c>
      <c r="CQ52" s="138">
        <v>210000</v>
      </c>
      <c r="CR52" s="138">
        <v>210000</v>
      </c>
      <c r="CS52" s="138"/>
      <c r="CT52" s="139" t="str">
        <f>IF(AND(CR52=0,CS52=0),"",IF(AND(CR52&lt;=100000,CS52&lt;=100000),"",IF(CR52/CQ52&gt;0.7,"男高",IF(CS52/CQ52&gt;0.7,"女高",""))))</f>
        <v>男高</v>
      </c>
    </row>
    <row r="53" spans="1:99">
      <c r="A53" s="78" t="str">
        <f>AC53</f>
        <v>0</v>
      </c>
      <c r="B53" s="184" t="s">
        <v>158</v>
      </c>
      <c r="C53" s="184" t="s">
        <v>58</v>
      </c>
      <c r="D53" s="184"/>
      <c r="E53" s="184"/>
      <c r="F53" s="184"/>
      <c r="G53" s="184" t="s">
        <v>61</v>
      </c>
      <c r="H53" s="87" t="s">
        <v>156</v>
      </c>
      <c r="I53" s="87" t="s">
        <v>159</v>
      </c>
      <c r="J53" s="186" t="s">
        <v>129</v>
      </c>
      <c r="K53" s="176">
        <v>0</v>
      </c>
      <c r="L53" s="79">
        <v>6</v>
      </c>
      <c r="M53" s="79">
        <v>0</v>
      </c>
      <c r="N53" s="79">
        <v>44</v>
      </c>
      <c r="O53" s="88">
        <v>4</v>
      </c>
      <c r="P53" s="89">
        <v>0</v>
      </c>
      <c r="Q53" s="90">
        <f>O53+P53</f>
        <v>4</v>
      </c>
      <c r="R53" s="80">
        <f>IFERROR(Q53/N53,"-")</f>
        <v>0.090909090909091</v>
      </c>
      <c r="S53" s="79">
        <v>1</v>
      </c>
      <c r="T53" s="79">
        <v>0</v>
      </c>
      <c r="U53" s="80">
        <f>IFERROR(T53/(Q53),"-")</f>
        <v>0</v>
      </c>
      <c r="V53" s="81">
        <f>IFERROR(K53/SUM(Q53:Q54),"-")</f>
        <v>0</v>
      </c>
      <c r="W53" s="82">
        <v>2</v>
      </c>
      <c r="X53" s="80">
        <f>IF(Q53=0,"-",W53/Q53)</f>
        <v>0.5</v>
      </c>
      <c r="Y53" s="181">
        <v>27000</v>
      </c>
      <c r="Z53" s="182">
        <f>IFERROR(Y53/Q53,"-")</f>
        <v>6750</v>
      </c>
      <c r="AA53" s="182">
        <f>IFERROR(Y53/W53,"-")</f>
        <v>13500</v>
      </c>
      <c r="AB53" s="176">
        <f>SUM(Y53:Y54)-SUM(K53:K54)</f>
        <v>30000</v>
      </c>
      <c r="AC53" s="83" t="str">
        <f>SUM(Y53:Y54)/SUM(K53:K54)</f>
        <v>0</v>
      </c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>
        <v>1</v>
      </c>
      <c r="AO53" s="98">
        <f>IF(Q53=0,"",IF(AN53=0,"",(AN53/Q53)))</f>
        <v>0.25</v>
      </c>
      <c r="AP53" s="97">
        <v>1</v>
      </c>
      <c r="AQ53" s="99">
        <f>IFERROR(AP53/AN53,"-")</f>
        <v>1</v>
      </c>
      <c r="AR53" s="100">
        <v>16000</v>
      </c>
      <c r="AS53" s="101">
        <f>IFERROR(AR53/AN53,"-")</f>
        <v>16000</v>
      </c>
      <c r="AT53" s="102"/>
      <c r="AU53" s="102"/>
      <c r="AV53" s="102">
        <v>1</v>
      </c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>
        <v>2</v>
      </c>
      <c r="BP53" s="117">
        <f>IF(Q53=0,"",IF(BO53=0,"",(BO53/Q53)))</f>
        <v>0.5</v>
      </c>
      <c r="BQ53" s="118"/>
      <c r="BR53" s="119">
        <f>IFERROR(BQ53/BO53,"-")</f>
        <v>0</v>
      </c>
      <c r="BS53" s="120"/>
      <c r="BT53" s="121">
        <f>IFERROR(BS53/BO53,"-")</f>
        <v>0</v>
      </c>
      <c r="BU53" s="122"/>
      <c r="BV53" s="122"/>
      <c r="BW53" s="122"/>
      <c r="BX53" s="123">
        <v>1</v>
      </c>
      <c r="BY53" s="124">
        <f>IF(Q53=0,"",IF(BX53=0,"",(BX53/Q53)))</f>
        <v>0.25</v>
      </c>
      <c r="BZ53" s="125">
        <v>1</v>
      </c>
      <c r="CA53" s="126">
        <f>IFERROR(BZ53/BX53,"-")</f>
        <v>1</v>
      </c>
      <c r="CB53" s="127">
        <v>11000</v>
      </c>
      <c r="CC53" s="128">
        <f>IFERROR(CB53/BX53,"-")</f>
        <v>11000</v>
      </c>
      <c r="CD53" s="129"/>
      <c r="CE53" s="129"/>
      <c r="CF53" s="129">
        <v>1</v>
      </c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2</v>
      </c>
      <c r="CQ53" s="138">
        <v>27000</v>
      </c>
      <c r="CR53" s="138">
        <v>16000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/>
      <c r="B54" s="184" t="s">
        <v>160</v>
      </c>
      <c r="C54" s="184" t="s">
        <v>58</v>
      </c>
      <c r="D54" s="184"/>
      <c r="E54" s="184"/>
      <c r="F54" s="184"/>
      <c r="G54" s="184" t="s">
        <v>74</v>
      </c>
      <c r="H54" s="87"/>
      <c r="I54" s="87"/>
      <c r="J54" s="87"/>
      <c r="K54" s="176"/>
      <c r="L54" s="79">
        <v>72</v>
      </c>
      <c r="M54" s="79">
        <v>17</v>
      </c>
      <c r="N54" s="79">
        <v>2</v>
      </c>
      <c r="O54" s="88">
        <v>1</v>
      </c>
      <c r="P54" s="89">
        <v>0</v>
      </c>
      <c r="Q54" s="90">
        <f>O54+P54</f>
        <v>1</v>
      </c>
      <c r="R54" s="80">
        <f>IFERROR(Q54/N54,"-")</f>
        <v>0.5</v>
      </c>
      <c r="S54" s="79">
        <v>0</v>
      </c>
      <c r="T54" s="79">
        <v>0</v>
      </c>
      <c r="U54" s="80">
        <f>IFERROR(T54/(Q54),"-")</f>
        <v>0</v>
      </c>
      <c r="V54" s="81"/>
      <c r="W54" s="82">
        <v>1</v>
      </c>
      <c r="X54" s="80">
        <f>IF(Q54=0,"-",W54/Q54)</f>
        <v>1</v>
      </c>
      <c r="Y54" s="181">
        <v>3000</v>
      </c>
      <c r="Z54" s="182">
        <f>IFERROR(Y54/Q54,"-")</f>
        <v>3000</v>
      </c>
      <c r="AA54" s="182">
        <f>IFERROR(Y54/W54,"-")</f>
        <v>3000</v>
      </c>
      <c r="AB54" s="176"/>
      <c r="AC54" s="83"/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>
        <f>IF(Q54=0,"",IF(BF54=0,"",(BF54/Q54)))</f>
        <v>0</v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>
        <v>1</v>
      </c>
      <c r="BP54" s="117">
        <f>IF(Q54=0,"",IF(BO54=0,"",(BO54/Q54)))</f>
        <v>1</v>
      </c>
      <c r="BQ54" s="118">
        <v>1</v>
      </c>
      <c r="BR54" s="119">
        <f>IFERROR(BQ54/BO54,"-")</f>
        <v>1</v>
      </c>
      <c r="BS54" s="120">
        <v>3000</v>
      </c>
      <c r="BT54" s="121">
        <f>IFERROR(BS54/BO54,"-")</f>
        <v>3000</v>
      </c>
      <c r="BU54" s="122">
        <v>1</v>
      </c>
      <c r="BV54" s="122"/>
      <c r="BW54" s="122"/>
      <c r="BX54" s="123"/>
      <c r="BY54" s="124">
        <f>IF(Q54=0,"",IF(BX54=0,"",(BX54/Q54)))</f>
        <v>0</v>
      </c>
      <c r="BZ54" s="125"/>
      <c r="CA54" s="126" t="str">
        <f>IFERROR(BZ54/BX54,"-")</f>
        <v>-</v>
      </c>
      <c r="CB54" s="127"/>
      <c r="CC54" s="128" t="str">
        <f>IFERROR(CB54/BX54,"-")</f>
        <v>-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1</v>
      </c>
      <c r="CQ54" s="138">
        <v>3000</v>
      </c>
      <c r="CR54" s="138">
        <v>3000</v>
      </c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30"/>
      <c r="B55" s="84"/>
      <c r="C55" s="84"/>
      <c r="D55" s="85"/>
      <c r="E55" s="85"/>
      <c r="F55" s="85"/>
      <c r="G55" s="86"/>
      <c r="H55" s="87"/>
      <c r="I55" s="87"/>
      <c r="J55" s="87"/>
      <c r="K55" s="177"/>
      <c r="L55" s="34"/>
      <c r="M55" s="34"/>
      <c r="N55" s="31"/>
      <c r="O55" s="23"/>
      <c r="P55" s="23"/>
      <c r="Q55" s="23"/>
      <c r="R55" s="32"/>
      <c r="S55" s="32"/>
      <c r="T55" s="23"/>
      <c r="U55" s="32"/>
      <c r="V55" s="25"/>
      <c r="W55" s="25"/>
      <c r="X55" s="25"/>
      <c r="Y55" s="183"/>
      <c r="Z55" s="183"/>
      <c r="AA55" s="183"/>
      <c r="AB55" s="183"/>
      <c r="AC55" s="33"/>
      <c r="AD55" s="57"/>
      <c r="AE55" s="61"/>
      <c r="AF55" s="62"/>
      <c r="AG55" s="61"/>
      <c r="AH55" s="65"/>
      <c r="AI55" s="66"/>
      <c r="AJ55" s="67"/>
      <c r="AK55" s="68"/>
      <c r="AL55" s="68"/>
      <c r="AM55" s="68"/>
      <c r="AN55" s="61"/>
      <c r="AO55" s="62"/>
      <c r="AP55" s="61"/>
      <c r="AQ55" s="65"/>
      <c r="AR55" s="66"/>
      <c r="AS55" s="67"/>
      <c r="AT55" s="68"/>
      <c r="AU55" s="68"/>
      <c r="AV55" s="68"/>
      <c r="AW55" s="61"/>
      <c r="AX55" s="62"/>
      <c r="AY55" s="61"/>
      <c r="AZ55" s="65"/>
      <c r="BA55" s="66"/>
      <c r="BB55" s="67"/>
      <c r="BC55" s="68"/>
      <c r="BD55" s="68"/>
      <c r="BE55" s="68"/>
      <c r="BF55" s="61"/>
      <c r="BG55" s="62"/>
      <c r="BH55" s="61"/>
      <c r="BI55" s="65"/>
      <c r="BJ55" s="66"/>
      <c r="BK55" s="67"/>
      <c r="BL55" s="68"/>
      <c r="BM55" s="68"/>
      <c r="BN55" s="68"/>
      <c r="BO55" s="63"/>
      <c r="BP55" s="64"/>
      <c r="BQ55" s="61"/>
      <c r="BR55" s="65"/>
      <c r="BS55" s="66"/>
      <c r="BT55" s="67"/>
      <c r="BU55" s="68"/>
      <c r="BV55" s="68"/>
      <c r="BW55" s="68"/>
      <c r="BX55" s="63"/>
      <c r="BY55" s="64"/>
      <c r="BZ55" s="61"/>
      <c r="CA55" s="65"/>
      <c r="CB55" s="66"/>
      <c r="CC55" s="67"/>
      <c r="CD55" s="68"/>
      <c r="CE55" s="68"/>
      <c r="CF55" s="68"/>
      <c r="CG55" s="63"/>
      <c r="CH55" s="64"/>
      <c r="CI55" s="61"/>
      <c r="CJ55" s="65"/>
      <c r="CK55" s="66"/>
      <c r="CL55" s="67"/>
      <c r="CM55" s="68"/>
      <c r="CN55" s="68"/>
      <c r="CO55" s="68"/>
      <c r="CP55" s="69"/>
      <c r="CQ55" s="66"/>
      <c r="CR55" s="66"/>
      <c r="CS55" s="66"/>
      <c r="CT55" s="70"/>
    </row>
    <row r="56" spans="1:99">
      <c r="A56" s="30"/>
      <c r="B56" s="37"/>
      <c r="C56" s="37"/>
      <c r="D56" s="21"/>
      <c r="E56" s="21"/>
      <c r="F56" s="21"/>
      <c r="G56" s="22"/>
      <c r="H56" s="36"/>
      <c r="I56" s="36"/>
      <c r="J56" s="73"/>
      <c r="K56" s="178"/>
      <c r="L56" s="34"/>
      <c r="M56" s="34"/>
      <c r="N56" s="31"/>
      <c r="O56" s="23"/>
      <c r="P56" s="23"/>
      <c r="Q56" s="23"/>
      <c r="R56" s="32"/>
      <c r="S56" s="32"/>
      <c r="T56" s="23"/>
      <c r="U56" s="32"/>
      <c r="V56" s="25"/>
      <c r="W56" s="25"/>
      <c r="X56" s="25"/>
      <c r="Y56" s="183"/>
      <c r="Z56" s="183"/>
      <c r="AA56" s="183"/>
      <c r="AB56" s="183"/>
      <c r="AC56" s="33"/>
      <c r="AD56" s="59"/>
      <c r="AE56" s="61"/>
      <c r="AF56" s="62"/>
      <c r="AG56" s="61"/>
      <c r="AH56" s="65"/>
      <c r="AI56" s="66"/>
      <c r="AJ56" s="67"/>
      <c r="AK56" s="68"/>
      <c r="AL56" s="68"/>
      <c r="AM56" s="68"/>
      <c r="AN56" s="61"/>
      <c r="AO56" s="62"/>
      <c r="AP56" s="61"/>
      <c r="AQ56" s="65"/>
      <c r="AR56" s="66"/>
      <c r="AS56" s="67"/>
      <c r="AT56" s="68"/>
      <c r="AU56" s="68"/>
      <c r="AV56" s="68"/>
      <c r="AW56" s="61"/>
      <c r="AX56" s="62"/>
      <c r="AY56" s="61"/>
      <c r="AZ56" s="65"/>
      <c r="BA56" s="66"/>
      <c r="BB56" s="67"/>
      <c r="BC56" s="68"/>
      <c r="BD56" s="68"/>
      <c r="BE56" s="68"/>
      <c r="BF56" s="61"/>
      <c r="BG56" s="62"/>
      <c r="BH56" s="61"/>
      <c r="BI56" s="65"/>
      <c r="BJ56" s="66"/>
      <c r="BK56" s="67"/>
      <c r="BL56" s="68"/>
      <c r="BM56" s="68"/>
      <c r="BN56" s="68"/>
      <c r="BO56" s="63"/>
      <c r="BP56" s="64"/>
      <c r="BQ56" s="61"/>
      <c r="BR56" s="65"/>
      <c r="BS56" s="66"/>
      <c r="BT56" s="67"/>
      <c r="BU56" s="68"/>
      <c r="BV56" s="68"/>
      <c r="BW56" s="68"/>
      <c r="BX56" s="63"/>
      <c r="BY56" s="64"/>
      <c r="BZ56" s="61"/>
      <c r="CA56" s="65"/>
      <c r="CB56" s="66"/>
      <c r="CC56" s="67"/>
      <c r="CD56" s="68"/>
      <c r="CE56" s="68"/>
      <c r="CF56" s="68"/>
      <c r="CG56" s="63"/>
      <c r="CH56" s="64"/>
      <c r="CI56" s="61"/>
      <c r="CJ56" s="65"/>
      <c r="CK56" s="66"/>
      <c r="CL56" s="67"/>
      <c r="CM56" s="68"/>
      <c r="CN56" s="68"/>
      <c r="CO56" s="68"/>
      <c r="CP56" s="69"/>
      <c r="CQ56" s="66"/>
      <c r="CR56" s="66"/>
      <c r="CS56" s="66"/>
      <c r="CT56" s="70"/>
    </row>
    <row r="57" spans="1:99">
      <c r="A57" s="19">
        <f>AC57</f>
        <v>1.791375</v>
      </c>
      <c r="B57" s="39"/>
      <c r="C57" s="39"/>
      <c r="D57" s="39"/>
      <c r="E57" s="39"/>
      <c r="F57" s="39"/>
      <c r="G57" s="39"/>
      <c r="H57" s="40" t="s">
        <v>161</v>
      </c>
      <c r="I57" s="40"/>
      <c r="J57" s="40"/>
      <c r="K57" s="179">
        <f>SUM(K6:K56)</f>
        <v>4000000</v>
      </c>
      <c r="L57" s="41">
        <f>SUM(L6:L56)</f>
        <v>1865</v>
      </c>
      <c r="M57" s="41">
        <f>SUM(M6:M56)</f>
        <v>695</v>
      </c>
      <c r="N57" s="41">
        <f>SUM(N6:N56)</f>
        <v>2304</v>
      </c>
      <c r="O57" s="41">
        <f>SUM(O6:O56)</f>
        <v>383</v>
      </c>
      <c r="P57" s="41">
        <f>SUM(P6:P56)</f>
        <v>2</v>
      </c>
      <c r="Q57" s="41">
        <f>SUM(Q6:Q56)</f>
        <v>385</v>
      </c>
      <c r="R57" s="42">
        <f>IFERROR(Q57/N57,"-")</f>
        <v>0.16710069444444</v>
      </c>
      <c r="S57" s="76">
        <f>SUM(S6:S56)</f>
        <v>51</v>
      </c>
      <c r="T57" s="76">
        <f>SUM(T6:T56)</f>
        <v>82</v>
      </c>
      <c r="U57" s="42">
        <f>IFERROR(S57/Q57,"-")</f>
        <v>0.13246753246753</v>
      </c>
      <c r="V57" s="43">
        <f>IFERROR(K57/Q57,"-")</f>
        <v>10389.61038961</v>
      </c>
      <c r="W57" s="44">
        <f>SUM(W6:W56)</f>
        <v>97</v>
      </c>
      <c r="X57" s="42">
        <f>IFERROR(W57/Q57,"-")</f>
        <v>0.25194805194805</v>
      </c>
      <c r="Y57" s="179">
        <f>SUM(Y6:Y56)</f>
        <v>7165500</v>
      </c>
      <c r="Z57" s="179">
        <f>IFERROR(Y57/Q57,"-")</f>
        <v>18611.688311688</v>
      </c>
      <c r="AA57" s="179">
        <f>IFERROR(Y57/W57,"-")</f>
        <v>73871.134020619</v>
      </c>
      <c r="AB57" s="179">
        <f>Y57-K57</f>
        <v>3165500</v>
      </c>
      <c r="AC57" s="45">
        <f>Y57/K57</f>
        <v>1.791375</v>
      </c>
      <c r="AD57" s="58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  <c r="CT5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0"/>
    <mergeCell ref="K17:K20"/>
    <mergeCell ref="V17:V20"/>
    <mergeCell ref="AB17:AB20"/>
    <mergeCell ref="AC17:AC20"/>
    <mergeCell ref="A21:A22"/>
    <mergeCell ref="K21:K22"/>
    <mergeCell ref="V21:V22"/>
    <mergeCell ref="AB21:AB22"/>
    <mergeCell ref="AC21:AC22"/>
    <mergeCell ref="A23:A26"/>
    <mergeCell ref="K23:K26"/>
    <mergeCell ref="V23:V26"/>
    <mergeCell ref="AB23:AB26"/>
    <mergeCell ref="AC23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162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4.5989864864865</v>
      </c>
      <c r="B6" s="184" t="s">
        <v>163</v>
      </c>
      <c r="C6" s="184" t="s">
        <v>58</v>
      </c>
      <c r="D6" s="184" t="s">
        <v>164</v>
      </c>
      <c r="E6" s="184" t="s">
        <v>165</v>
      </c>
      <c r="F6" s="184" t="s">
        <v>88</v>
      </c>
      <c r="G6" s="184" t="s">
        <v>61</v>
      </c>
      <c r="H6" s="87" t="s">
        <v>166</v>
      </c>
      <c r="I6" s="87" t="s">
        <v>167</v>
      </c>
      <c r="J6" s="87" t="s">
        <v>119</v>
      </c>
      <c r="K6" s="176">
        <v>370000</v>
      </c>
      <c r="L6" s="79">
        <v>59</v>
      </c>
      <c r="M6" s="79">
        <v>0</v>
      </c>
      <c r="N6" s="79">
        <v>150</v>
      </c>
      <c r="O6" s="88">
        <v>21</v>
      </c>
      <c r="P6" s="89">
        <v>0</v>
      </c>
      <c r="Q6" s="90">
        <f>O6+P6</f>
        <v>21</v>
      </c>
      <c r="R6" s="80">
        <f>IFERROR(Q6/N6,"-")</f>
        <v>0.14</v>
      </c>
      <c r="S6" s="79">
        <v>5</v>
      </c>
      <c r="T6" s="79">
        <v>4</v>
      </c>
      <c r="U6" s="80">
        <f>IFERROR(T6/(Q6),"-")</f>
        <v>0.19047619047619</v>
      </c>
      <c r="V6" s="81">
        <f>IFERROR(K6/SUM(Q6:Q7),"-")</f>
        <v>6981.1320754717</v>
      </c>
      <c r="W6" s="82">
        <v>3</v>
      </c>
      <c r="X6" s="80">
        <f>IF(Q6=0,"-",W6/Q6)</f>
        <v>0.14285714285714</v>
      </c>
      <c r="Y6" s="181">
        <v>28500</v>
      </c>
      <c r="Z6" s="182">
        <f>IFERROR(Y6/Q6,"-")</f>
        <v>1357.1428571429</v>
      </c>
      <c r="AA6" s="182">
        <f>IFERROR(Y6/W6,"-")</f>
        <v>9500</v>
      </c>
      <c r="AB6" s="176">
        <f>SUM(Y6:Y7)-SUM(K6:K7)</f>
        <v>1331625</v>
      </c>
      <c r="AC6" s="83">
        <f>SUM(Y6:Y7)/SUM(K6:K7)</f>
        <v>4.5989864864865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3</v>
      </c>
      <c r="AO6" s="98">
        <f>IF(Q6=0,"",IF(AN6=0,"",(AN6/Q6)))</f>
        <v>0.14285714285714</v>
      </c>
      <c r="AP6" s="97">
        <v>1</v>
      </c>
      <c r="AQ6" s="99">
        <f>IFERROR(AP6/AN6,"-")</f>
        <v>0.33333333333333</v>
      </c>
      <c r="AR6" s="100">
        <v>12500</v>
      </c>
      <c r="AS6" s="101">
        <f>IFERROR(AR6/AN6,"-")</f>
        <v>4166.6666666667</v>
      </c>
      <c r="AT6" s="102"/>
      <c r="AU6" s="102"/>
      <c r="AV6" s="102">
        <v>1</v>
      </c>
      <c r="AW6" s="103">
        <v>3</v>
      </c>
      <c r="AX6" s="104">
        <f>IF(Q6=0,"",IF(AW6=0,"",(AW6/Q6)))</f>
        <v>0.14285714285714</v>
      </c>
      <c r="AY6" s="103">
        <v>1</v>
      </c>
      <c r="AZ6" s="105">
        <f>IFERROR(AY6/AW6,"-")</f>
        <v>0.33333333333333</v>
      </c>
      <c r="BA6" s="106">
        <v>10000</v>
      </c>
      <c r="BB6" s="107">
        <f>IFERROR(BA6/AW6,"-")</f>
        <v>3333.3333333333</v>
      </c>
      <c r="BC6" s="108">
        <v>1</v>
      </c>
      <c r="BD6" s="108"/>
      <c r="BE6" s="108"/>
      <c r="BF6" s="109">
        <v>4</v>
      </c>
      <c r="BG6" s="110">
        <f>IF(Q6=0,"",IF(BF6=0,"",(BF6/Q6)))</f>
        <v>0.19047619047619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8</v>
      </c>
      <c r="BP6" s="117">
        <f>IF(Q6=0,"",IF(BO6=0,"",(BO6/Q6)))</f>
        <v>0.38095238095238</v>
      </c>
      <c r="BQ6" s="118">
        <v>1</v>
      </c>
      <c r="BR6" s="119">
        <f>IFERROR(BQ6/BO6,"-")</f>
        <v>0.125</v>
      </c>
      <c r="BS6" s="120">
        <v>6000</v>
      </c>
      <c r="BT6" s="121">
        <f>IFERROR(BS6/BO6,"-")</f>
        <v>750</v>
      </c>
      <c r="BU6" s="122"/>
      <c r="BV6" s="122">
        <v>1</v>
      </c>
      <c r="BW6" s="122"/>
      <c r="BX6" s="123">
        <v>3</v>
      </c>
      <c r="BY6" s="124">
        <f>IF(Q6=0,"",IF(BX6=0,"",(BX6/Q6)))</f>
        <v>0.14285714285714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3</v>
      </c>
      <c r="CQ6" s="138">
        <v>28500</v>
      </c>
      <c r="CR6" s="138">
        <v>12500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168</v>
      </c>
      <c r="C7" s="184" t="s">
        <v>58</v>
      </c>
      <c r="D7" s="184"/>
      <c r="E7" s="184"/>
      <c r="F7" s="184"/>
      <c r="G7" s="184" t="s">
        <v>74</v>
      </c>
      <c r="H7" s="87"/>
      <c r="I7" s="87"/>
      <c r="J7" s="87"/>
      <c r="K7" s="176"/>
      <c r="L7" s="79">
        <v>133</v>
      </c>
      <c r="M7" s="79">
        <v>75</v>
      </c>
      <c r="N7" s="79">
        <v>56</v>
      </c>
      <c r="O7" s="88">
        <v>32</v>
      </c>
      <c r="P7" s="89">
        <v>0</v>
      </c>
      <c r="Q7" s="90">
        <f>O7+P7</f>
        <v>32</v>
      </c>
      <c r="R7" s="80">
        <f>IFERROR(Q7/N7,"-")</f>
        <v>0.57142857142857</v>
      </c>
      <c r="S7" s="79">
        <v>5</v>
      </c>
      <c r="T7" s="79">
        <v>2</v>
      </c>
      <c r="U7" s="80">
        <f>IFERROR(T7/(Q7),"-")</f>
        <v>0.0625</v>
      </c>
      <c r="V7" s="81"/>
      <c r="W7" s="82">
        <v>9</v>
      </c>
      <c r="X7" s="80">
        <f>IF(Q7=0,"-",W7/Q7)</f>
        <v>0.28125</v>
      </c>
      <c r="Y7" s="181">
        <v>1673125</v>
      </c>
      <c r="Z7" s="182">
        <f>IFERROR(Y7/Q7,"-")</f>
        <v>52285.15625</v>
      </c>
      <c r="AA7" s="182">
        <f>IFERROR(Y7/W7,"-")</f>
        <v>185902.77777778</v>
      </c>
      <c r="AB7" s="176"/>
      <c r="AC7" s="83"/>
      <c r="AD7" s="77"/>
      <c r="AE7" s="91">
        <v>1</v>
      </c>
      <c r="AF7" s="92">
        <f>IF(Q7=0,"",IF(AE7=0,"",(AE7/Q7)))</f>
        <v>0.03125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4</v>
      </c>
      <c r="AO7" s="98">
        <f>IF(Q7=0,"",IF(AN7=0,"",(AN7/Q7)))</f>
        <v>0.125</v>
      </c>
      <c r="AP7" s="97">
        <v>1</v>
      </c>
      <c r="AQ7" s="99">
        <f>IFERROR(AP7/AN7,"-")</f>
        <v>0.25</v>
      </c>
      <c r="AR7" s="100">
        <v>3000</v>
      </c>
      <c r="AS7" s="101">
        <f>IFERROR(AR7/AN7,"-")</f>
        <v>750</v>
      </c>
      <c r="AT7" s="102">
        <v>1</v>
      </c>
      <c r="AU7" s="102"/>
      <c r="AV7" s="102"/>
      <c r="AW7" s="103">
        <v>4</v>
      </c>
      <c r="AX7" s="104">
        <f>IF(Q7=0,"",IF(AW7=0,"",(AW7/Q7)))</f>
        <v>0.125</v>
      </c>
      <c r="AY7" s="103">
        <v>1</v>
      </c>
      <c r="AZ7" s="105">
        <f>IFERROR(AY7/AW7,"-")</f>
        <v>0.25</v>
      </c>
      <c r="BA7" s="106">
        <v>88000</v>
      </c>
      <c r="BB7" s="107">
        <f>IFERROR(BA7/AW7,"-")</f>
        <v>22000</v>
      </c>
      <c r="BC7" s="108"/>
      <c r="BD7" s="108"/>
      <c r="BE7" s="108">
        <v>1</v>
      </c>
      <c r="BF7" s="109">
        <v>6</v>
      </c>
      <c r="BG7" s="110">
        <f>IF(Q7=0,"",IF(BF7=0,"",(BF7/Q7)))</f>
        <v>0.1875</v>
      </c>
      <c r="BH7" s="109">
        <v>1</v>
      </c>
      <c r="BI7" s="111">
        <f>IFERROR(BH7/BF7,"-")</f>
        <v>0.16666666666667</v>
      </c>
      <c r="BJ7" s="112">
        <v>5000</v>
      </c>
      <c r="BK7" s="113">
        <f>IFERROR(BJ7/BF7,"-")</f>
        <v>833.33333333333</v>
      </c>
      <c r="BL7" s="114">
        <v>1</v>
      </c>
      <c r="BM7" s="114"/>
      <c r="BN7" s="114"/>
      <c r="BO7" s="116">
        <v>11</v>
      </c>
      <c r="BP7" s="117">
        <f>IF(Q7=0,"",IF(BO7=0,"",(BO7/Q7)))</f>
        <v>0.34375</v>
      </c>
      <c r="BQ7" s="118">
        <v>2</v>
      </c>
      <c r="BR7" s="119">
        <f>IFERROR(BQ7/BO7,"-")</f>
        <v>0.18181818181818</v>
      </c>
      <c r="BS7" s="120">
        <v>6000</v>
      </c>
      <c r="BT7" s="121">
        <f>IFERROR(BS7/BO7,"-")</f>
        <v>545.45454545455</v>
      </c>
      <c r="BU7" s="122">
        <v>2</v>
      </c>
      <c r="BV7" s="122"/>
      <c r="BW7" s="122"/>
      <c r="BX7" s="123">
        <v>4</v>
      </c>
      <c r="BY7" s="124">
        <f>IF(Q7=0,"",IF(BX7=0,"",(BX7/Q7)))</f>
        <v>0.125</v>
      </c>
      <c r="BZ7" s="125">
        <v>3</v>
      </c>
      <c r="CA7" s="126">
        <f>IFERROR(BZ7/BX7,"-")</f>
        <v>0.75</v>
      </c>
      <c r="CB7" s="127">
        <v>1556005</v>
      </c>
      <c r="CC7" s="128">
        <f>IFERROR(CB7/BX7,"-")</f>
        <v>389001.25</v>
      </c>
      <c r="CD7" s="129"/>
      <c r="CE7" s="129"/>
      <c r="CF7" s="129">
        <v>3</v>
      </c>
      <c r="CG7" s="130">
        <v>2</v>
      </c>
      <c r="CH7" s="131">
        <f>IF(Q7=0,"",IF(CG7=0,"",(CG7/Q7)))</f>
        <v>0.0625</v>
      </c>
      <c r="CI7" s="132">
        <v>1</v>
      </c>
      <c r="CJ7" s="133">
        <f>IFERROR(CI7/CG7,"-")</f>
        <v>0.5</v>
      </c>
      <c r="CK7" s="134">
        <v>15120</v>
      </c>
      <c r="CL7" s="135">
        <f>IFERROR(CK7/CG7,"-")</f>
        <v>7560</v>
      </c>
      <c r="CM7" s="136"/>
      <c r="CN7" s="136"/>
      <c r="CO7" s="136">
        <v>1</v>
      </c>
      <c r="CP7" s="137">
        <v>9</v>
      </c>
      <c r="CQ7" s="138">
        <v>1673125</v>
      </c>
      <c r="CR7" s="138">
        <v>1304005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0.845</v>
      </c>
      <c r="B8" s="184" t="s">
        <v>169</v>
      </c>
      <c r="C8" s="184" t="s">
        <v>58</v>
      </c>
      <c r="D8" s="184" t="s">
        <v>170</v>
      </c>
      <c r="E8" s="184"/>
      <c r="F8" s="184" t="s">
        <v>171</v>
      </c>
      <c r="G8" s="184" t="s">
        <v>61</v>
      </c>
      <c r="H8" s="87" t="s">
        <v>172</v>
      </c>
      <c r="I8" s="87" t="s">
        <v>173</v>
      </c>
      <c r="J8" s="87" t="s">
        <v>174</v>
      </c>
      <c r="K8" s="176">
        <v>200000</v>
      </c>
      <c r="L8" s="79">
        <v>2</v>
      </c>
      <c r="M8" s="79">
        <v>0</v>
      </c>
      <c r="N8" s="79">
        <v>32</v>
      </c>
      <c r="O8" s="88">
        <v>1</v>
      </c>
      <c r="P8" s="89">
        <v>0</v>
      </c>
      <c r="Q8" s="90">
        <f>O8+P8</f>
        <v>1</v>
      </c>
      <c r="R8" s="80">
        <f>IFERROR(Q8/N8,"-")</f>
        <v>0.03125</v>
      </c>
      <c r="S8" s="79">
        <v>0</v>
      </c>
      <c r="T8" s="79">
        <v>1</v>
      </c>
      <c r="U8" s="80">
        <f>IFERROR(T8/(Q8),"-")</f>
        <v>1</v>
      </c>
      <c r="V8" s="81">
        <f>IFERROR(K8/SUM(Q8:Q11),"-")</f>
        <v>10526.315789474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SUM(Y8:Y11)-SUM(K8:K11)</f>
        <v>-31000</v>
      </c>
      <c r="AC8" s="83">
        <f>SUM(Y8:Y11)/SUM(K8:K11)</f>
        <v>0.845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>
        <v>1</v>
      </c>
      <c r="BY8" s="124">
        <f>IF(Q8=0,"",IF(BX8=0,"",(BX8/Q8)))</f>
        <v>1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175</v>
      </c>
      <c r="C9" s="184" t="s">
        <v>58</v>
      </c>
      <c r="D9" s="184"/>
      <c r="E9" s="184"/>
      <c r="F9" s="184"/>
      <c r="G9" s="184" t="s">
        <v>74</v>
      </c>
      <c r="H9" s="87"/>
      <c r="I9" s="87"/>
      <c r="J9" s="87"/>
      <c r="K9" s="176"/>
      <c r="L9" s="79">
        <v>17</v>
      </c>
      <c r="M9" s="79">
        <v>10</v>
      </c>
      <c r="N9" s="79">
        <v>7</v>
      </c>
      <c r="O9" s="88">
        <v>4</v>
      </c>
      <c r="P9" s="89">
        <v>0</v>
      </c>
      <c r="Q9" s="90">
        <f>O9+P9</f>
        <v>4</v>
      </c>
      <c r="R9" s="80">
        <f>IFERROR(Q9/N9,"-")</f>
        <v>0.57142857142857</v>
      </c>
      <c r="S9" s="79">
        <v>0</v>
      </c>
      <c r="T9" s="79">
        <v>1</v>
      </c>
      <c r="U9" s="80">
        <f>IFERROR(T9/(Q9),"-")</f>
        <v>0.25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1</v>
      </c>
      <c r="AX9" s="104">
        <f>IF(Q9=0,"",IF(AW9=0,"",(AW9/Q9)))</f>
        <v>0.25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1</v>
      </c>
      <c r="BG9" s="110">
        <f>IF(Q9=0,"",IF(BF9=0,"",(BF9/Q9)))</f>
        <v>0.25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>
        <v>2</v>
      </c>
      <c r="BY9" s="124">
        <f>IF(Q9=0,"",IF(BX9=0,"",(BX9/Q9)))</f>
        <v>0.5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176</v>
      </c>
      <c r="C10" s="184" t="s">
        <v>58</v>
      </c>
      <c r="D10" s="184" t="s">
        <v>170</v>
      </c>
      <c r="E10" s="184"/>
      <c r="F10" s="184" t="s">
        <v>177</v>
      </c>
      <c r="G10" s="184" t="s">
        <v>61</v>
      </c>
      <c r="H10" s="87" t="s">
        <v>172</v>
      </c>
      <c r="I10" s="87" t="s">
        <v>173</v>
      </c>
      <c r="J10" s="87"/>
      <c r="K10" s="176"/>
      <c r="L10" s="79">
        <v>14</v>
      </c>
      <c r="M10" s="79">
        <v>0</v>
      </c>
      <c r="N10" s="79">
        <v>83</v>
      </c>
      <c r="O10" s="88">
        <v>9</v>
      </c>
      <c r="P10" s="89">
        <v>1</v>
      </c>
      <c r="Q10" s="90">
        <f>O10+P10</f>
        <v>10</v>
      </c>
      <c r="R10" s="80">
        <f>IFERROR(Q10/N10,"-")</f>
        <v>0.12048192771084</v>
      </c>
      <c r="S10" s="79">
        <v>0</v>
      </c>
      <c r="T10" s="79">
        <v>1</v>
      </c>
      <c r="U10" s="80">
        <f>IFERROR(T10/(Q10),"-")</f>
        <v>0.1</v>
      </c>
      <c r="V10" s="81"/>
      <c r="W10" s="82">
        <v>2</v>
      </c>
      <c r="X10" s="80">
        <f>IF(Q10=0,"-",W10/Q10)</f>
        <v>0.2</v>
      </c>
      <c r="Y10" s="181">
        <v>4000</v>
      </c>
      <c r="Z10" s="182">
        <f>IFERROR(Y10/Q10,"-")</f>
        <v>400</v>
      </c>
      <c r="AA10" s="182">
        <f>IFERROR(Y10/W10,"-")</f>
        <v>2000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2</v>
      </c>
      <c r="AO10" s="98">
        <f>IF(Q10=0,"",IF(AN10=0,"",(AN10/Q10)))</f>
        <v>0.2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1</v>
      </c>
      <c r="AX10" s="104">
        <f>IF(Q10=0,"",IF(AW10=0,"",(AW10/Q10)))</f>
        <v>0.1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5</v>
      </c>
      <c r="BP10" s="117">
        <f>IF(Q10=0,"",IF(BO10=0,"",(BO10/Q10)))</f>
        <v>0.5</v>
      </c>
      <c r="BQ10" s="118">
        <v>1</v>
      </c>
      <c r="BR10" s="119">
        <f>IFERROR(BQ10/BO10,"-")</f>
        <v>0.2</v>
      </c>
      <c r="BS10" s="120">
        <v>3000</v>
      </c>
      <c r="BT10" s="121">
        <f>IFERROR(BS10/BO10,"-")</f>
        <v>600</v>
      </c>
      <c r="BU10" s="122">
        <v>1</v>
      </c>
      <c r="BV10" s="122"/>
      <c r="BW10" s="122"/>
      <c r="BX10" s="123">
        <v>2</v>
      </c>
      <c r="BY10" s="124">
        <f>IF(Q10=0,"",IF(BX10=0,"",(BX10/Q10)))</f>
        <v>0.2</v>
      </c>
      <c r="BZ10" s="125">
        <v>1</v>
      </c>
      <c r="CA10" s="126">
        <f>IFERROR(BZ10/BX10,"-")</f>
        <v>0.5</v>
      </c>
      <c r="CB10" s="127">
        <v>1000</v>
      </c>
      <c r="CC10" s="128">
        <f>IFERROR(CB10/BX10,"-")</f>
        <v>500</v>
      </c>
      <c r="CD10" s="129">
        <v>1</v>
      </c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2</v>
      </c>
      <c r="CQ10" s="138">
        <v>4000</v>
      </c>
      <c r="CR10" s="138">
        <v>3000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178</v>
      </c>
      <c r="C11" s="184" t="s">
        <v>58</v>
      </c>
      <c r="D11" s="184"/>
      <c r="E11" s="184"/>
      <c r="F11" s="184"/>
      <c r="G11" s="184" t="s">
        <v>74</v>
      </c>
      <c r="H11" s="87"/>
      <c r="I11" s="87"/>
      <c r="J11" s="87"/>
      <c r="K11" s="176"/>
      <c r="L11" s="79">
        <v>50</v>
      </c>
      <c r="M11" s="79">
        <v>16</v>
      </c>
      <c r="N11" s="79">
        <v>14</v>
      </c>
      <c r="O11" s="88">
        <v>3</v>
      </c>
      <c r="P11" s="89">
        <v>1</v>
      </c>
      <c r="Q11" s="90">
        <f>O11+P11</f>
        <v>4</v>
      </c>
      <c r="R11" s="80">
        <f>IFERROR(Q11/N11,"-")</f>
        <v>0.28571428571429</v>
      </c>
      <c r="S11" s="79">
        <v>1</v>
      </c>
      <c r="T11" s="79">
        <v>0</v>
      </c>
      <c r="U11" s="80">
        <f>IFERROR(T11/(Q11),"-")</f>
        <v>0</v>
      </c>
      <c r="V11" s="81"/>
      <c r="W11" s="82">
        <v>1</v>
      </c>
      <c r="X11" s="80">
        <f>IF(Q11=0,"-",W11/Q11)</f>
        <v>0.25</v>
      </c>
      <c r="Y11" s="181">
        <v>165000</v>
      </c>
      <c r="Z11" s="182">
        <f>IFERROR(Y11/Q11,"-")</f>
        <v>41250</v>
      </c>
      <c r="AA11" s="182">
        <f>IFERROR(Y11/W11,"-")</f>
        <v>165000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0.25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0.25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1</v>
      </c>
      <c r="BY11" s="124">
        <f>IF(Q11=0,"",IF(BX11=0,"",(BX11/Q11)))</f>
        <v>0.25</v>
      </c>
      <c r="BZ11" s="125">
        <v>1</v>
      </c>
      <c r="CA11" s="126">
        <f>IFERROR(BZ11/BX11,"-")</f>
        <v>1</v>
      </c>
      <c r="CB11" s="127">
        <v>165000</v>
      </c>
      <c r="CC11" s="128">
        <f>IFERROR(CB11/BX11,"-")</f>
        <v>165000</v>
      </c>
      <c r="CD11" s="129"/>
      <c r="CE11" s="129"/>
      <c r="CF11" s="129">
        <v>1</v>
      </c>
      <c r="CG11" s="130">
        <v>1</v>
      </c>
      <c r="CH11" s="131">
        <f>IF(Q11=0,"",IF(CG11=0,"",(CG11/Q11)))</f>
        <v>0.25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1</v>
      </c>
      <c r="CQ11" s="138">
        <v>165000</v>
      </c>
      <c r="CR11" s="138">
        <v>165000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>
        <f>AC12</f>
        <v>0.2</v>
      </c>
      <c r="B12" s="184" t="s">
        <v>179</v>
      </c>
      <c r="C12" s="184" t="s">
        <v>180</v>
      </c>
      <c r="D12" s="184" t="s">
        <v>181</v>
      </c>
      <c r="E12" s="184" t="s">
        <v>182</v>
      </c>
      <c r="F12" s="184"/>
      <c r="G12" s="184" t="s">
        <v>61</v>
      </c>
      <c r="H12" s="87" t="s">
        <v>183</v>
      </c>
      <c r="I12" s="87" t="s">
        <v>184</v>
      </c>
      <c r="J12" s="87" t="s">
        <v>185</v>
      </c>
      <c r="K12" s="176">
        <v>55000</v>
      </c>
      <c r="L12" s="79">
        <v>8</v>
      </c>
      <c r="M12" s="79">
        <v>0</v>
      </c>
      <c r="N12" s="79">
        <v>17</v>
      </c>
      <c r="O12" s="88">
        <v>2</v>
      </c>
      <c r="P12" s="89">
        <v>0</v>
      </c>
      <c r="Q12" s="90">
        <f>O12+P12</f>
        <v>2</v>
      </c>
      <c r="R12" s="80">
        <f>IFERROR(Q12/N12,"-")</f>
        <v>0.11764705882353</v>
      </c>
      <c r="S12" s="79">
        <v>0</v>
      </c>
      <c r="T12" s="79">
        <v>0</v>
      </c>
      <c r="U12" s="80">
        <f>IFERROR(T12/(Q12),"-")</f>
        <v>0</v>
      </c>
      <c r="V12" s="81">
        <f>IFERROR(K12/SUM(Q12:Q13),"-")</f>
        <v>18333.333333333</v>
      </c>
      <c r="W12" s="82">
        <v>1</v>
      </c>
      <c r="X12" s="80">
        <f>IF(Q12=0,"-",W12/Q12)</f>
        <v>0.5</v>
      </c>
      <c r="Y12" s="181">
        <v>11000</v>
      </c>
      <c r="Z12" s="182">
        <f>IFERROR(Y12/Q12,"-")</f>
        <v>5500</v>
      </c>
      <c r="AA12" s="182">
        <f>IFERROR(Y12/W12,"-")</f>
        <v>11000</v>
      </c>
      <c r="AB12" s="176">
        <f>SUM(Y12:Y13)-SUM(K12:K13)</f>
        <v>-44000</v>
      </c>
      <c r="AC12" s="83">
        <f>SUM(Y12:Y13)/SUM(K12:K13)</f>
        <v>0.2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1</v>
      </c>
      <c r="AO12" s="98">
        <f>IF(Q12=0,"",IF(AN12=0,"",(AN12/Q12)))</f>
        <v>0.5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0.5</v>
      </c>
      <c r="BH12" s="109">
        <v>1</v>
      </c>
      <c r="BI12" s="111">
        <f>IFERROR(BH12/BF12,"-")</f>
        <v>1</v>
      </c>
      <c r="BJ12" s="112">
        <v>11000</v>
      </c>
      <c r="BK12" s="113">
        <f>IFERROR(BJ12/BF12,"-")</f>
        <v>11000</v>
      </c>
      <c r="BL12" s="114"/>
      <c r="BM12" s="114"/>
      <c r="BN12" s="114">
        <v>1</v>
      </c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11000</v>
      </c>
      <c r="CR12" s="138">
        <v>11000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186</v>
      </c>
      <c r="C13" s="184" t="s">
        <v>180</v>
      </c>
      <c r="D13" s="184"/>
      <c r="E13" s="184"/>
      <c r="F13" s="184"/>
      <c r="G13" s="184" t="s">
        <v>74</v>
      </c>
      <c r="H13" s="87"/>
      <c r="I13" s="87"/>
      <c r="J13" s="87"/>
      <c r="K13" s="176"/>
      <c r="L13" s="79">
        <v>33</v>
      </c>
      <c r="M13" s="79">
        <v>13</v>
      </c>
      <c r="N13" s="79">
        <v>1</v>
      </c>
      <c r="O13" s="88">
        <v>1</v>
      </c>
      <c r="P13" s="89">
        <v>0</v>
      </c>
      <c r="Q13" s="90">
        <f>O13+P13</f>
        <v>1</v>
      </c>
      <c r="R13" s="80">
        <f>IFERROR(Q13/N13,"-")</f>
        <v>1</v>
      </c>
      <c r="S13" s="79">
        <v>0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1</v>
      </c>
      <c r="BP13" s="117">
        <f>IF(Q13=0,"",IF(BO13=0,"",(BO13/Q13)))</f>
        <v>1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2.6444444444444</v>
      </c>
      <c r="B14" s="184" t="s">
        <v>187</v>
      </c>
      <c r="C14" s="184" t="s">
        <v>180</v>
      </c>
      <c r="D14" s="184" t="s">
        <v>188</v>
      </c>
      <c r="E14" s="184" t="s">
        <v>182</v>
      </c>
      <c r="F14" s="184"/>
      <c r="G14" s="184" t="s">
        <v>61</v>
      </c>
      <c r="H14" s="87" t="s">
        <v>189</v>
      </c>
      <c r="I14" s="87" t="s">
        <v>190</v>
      </c>
      <c r="J14" s="87" t="s">
        <v>191</v>
      </c>
      <c r="K14" s="176">
        <v>45000</v>
      </c>
      <c r="L14" s="79">
        <v>7</v>
      </c>
      <c r="M14" s="79">
        <v>0</v>
      </c>
      <c r="N14" s="79">
        <v>21</v>
      </c>
      <c r="O14" s="88">
        <v>2</v>
      </c>
      <c r="P14" s="89">
        <v>0</v>
      </c>
      <c r="Q14" s="90">
        <f>O14+P14</f>
        <v>2</v>
      </c>
      <c r="R14" s="80">
        <f>IFERROR(Q14/N14,"-")</f>
        <v>0.095238095238095</v>
      </c>
      <c r="S14" s="79">
        <v>0</v>
      </c>
      <c r="T14" s="79">
        <v>1</v>
      </c>
      <c r="U14" s="80">
        <f>IFERROR(T14/(Q14),"-")</f>
        <v>0.5</v>
      </c>
      <c r="V14" s="81">
        <f>IFERROR(K14/SUM(Q14:Q15),"-")</f>
        <v>4090.9090909091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74000</v>
      </c>
      <c r="AC14" s="83">
        <f>SUM(Y14:Y15)/SUM(K14:K15)</f>
        <v>2.6444444444444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1</v>
      </c>
      <c r="AX14" s="104">
        <f>IF(Q14=0,"",IF(AW14=0,"",(AW14/Q14)))</f>
        <v>0.5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1</v>
      </c>
      <c r="BG14" s="110">
        <f>IF(Q14=0,"",IF(BF14=0,"",(BF14/Q14)))</f>
        <v>0.5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192</v>
      </c>
      <c r="C15" s="184" t="s">
        <v>180</v>
      </c>
      <c r="D15" s="184"/>
      <c r="E15" s="184"/>
      <c r="F15" s="184"/>
      <c r="G15" s="184" t="s">
        <v>74</v>
      </c>
      <c r="H15" s="87"/>
      <c r="I15" s="87"/>
      <c r="J15" s="87"/>
      <c r="K15" s="176"/>
      <c r="L15" s="79">
        <v>53</v>
      </c>
      <c r="M15" s="79">
        <v>38</v>
      </c>
      <c r="N15" s="79">
        <v>13</v>
      </c>
      <c r="O15" s="88">
        <v>9</v>
      </c>
      <c r="P15" s="89">
        <v>0</v>
      </c>
      <c r="Q15" s="90">
        <f>O15+P15</f>
        <v>9</v>
      </c>
      <c r="R15" s="80">
        <f>IFERROR(Q15/N15,"-")</f>
        <v>0.69230769230769</v>
      </c>
      <c r="S15" s="79">
        <v>2</v>
      </c>
      <c r="T15" s="79">
        <v>2</v>
      </c>
      <c r="U15" s="80">
        <f>IFERROR(T15/(Q15),"-")</f>
        <v>0.22222222222222</v>
      </c>
      <c r="V15" s="81"/>
      <c r="W15" s="82">
        <v>4</v>
      </c>
      <c r="X15" s="80">
        <f>IF(Q15=0,"-",W15/Q15)</f>
        <v>0.44444444444444</v>
      </c>
      <c r="Y15" s="181">
        <v>119000</v>
      </c>
      <c r="Z15" s="182">
        <f>IFERROR(Y15/Q15,"-")</f>
        <v>13222.222222222</v>
      </c>
      <c r="AA15" s="182">
        <f>IFERROR(Y15/W15,"-")</f>
        <v>29750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>
        <v>2</v>
      </c>
      <c r="AX15" s="104">
        <f>IF(Q15=0,"",IF(AW15=0,"",(AW15/Q15)))</f>
        <v>0.22222222222222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1</v>
      </c>
      <c r="BG15" s="110">
        <f>IF(Q15=0,"",IF(BF15=0,"",(BF15/Q15)))</f>
        <v>0.11111111111111</v>
      </c>
      <c r="BH15" s="109">
        <v>1</v>
      </c>
      <c r="BI15" s="111">
        <f>IFERROR(BH15/BF15,"-")</f>
        <v>1</v>
      </c>
      <c r="BJ15" s="112">
        <v>3000</v>
      </c>
      <c r="BK15" s="113">
        <f>IFERROR(BJ15/BF15,"-")</f>
        <v>3000</v>
      </c>
      <c r="BL15" s="114">
        <v>1</v>
      </c>
      <c r="BM15" s="114"/>
      <c r="BN15" s="114"/>
      <c r="BO15" s="116">
        <v>3</v>
      </c>
      <c r="BP15" s="117">
        <f>IF(Q15=0,"",IF(BO15=0,"",(BO15/Q15)))</f>
        <v>0.33333333333333</v>
      </c>
      <c r="BQ15" s="118">
        <v>2</v>
      </c>
      <c r="BR15" s="119">
        <f>IFERROR(BQ15/BO15,"-")</f>
        <v>0.66666666666667</v>
      </c>
      <c r="BS15" s="120">
        <v>110000</v>
      </c>
      <c r="BT15" s="121">
        <f>IFERROR(BS15/BO15,"-")</f>
        <v>36666.666666667</v>
      </c>
      <c r="BU15" s="122"/>
      <c r="BV15" s="122"/>
      <c r="BW15" s="122">
        <v>2</v>
      </c>
      <c r="BX15" s="123">
        <v>3</v>
      </c>
      <c r="BY15" s="124">
        <f>IF(Q15=0,"",IF(BX15=0,"",(BX15/Q15)))</f>
        <v>0.33333333333333</v>
      </c>
      <c r="BZ15" s="125">
        <v>1</v>
      </c>
      <c r="CA15" s="126">
        <f>IFERROR(BZ15/BX15,"-")</f>
        <v>0.33333333333333</v>
      </c>
      <c r="CB15" s="127">
        <v>6000</v>
      </c>
      <c r="CC15" s="128">
        <f>IFERROR(CB15/BX15,"-")</f>
        <v>2000</v>
      </c>
      <c r="CD15" s="129"/>
      <c r="CE15" s="129">
        <v>1</v>
      </c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4</v>
      </c>
      <c r="CQ15" s="138">
        <v>119000</v>
      </c>
      <c r="CR15" s="138">
        <v>63000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3.2733333333333</v>
      </c>
      <c r="B16" s="184" t="s">
        <v>193</v>
      </c>
      <c r="C16" s="184" t="s">
        <v>180</v>
      </c>
      <c r="D16" s="184" t="s">
        <v>188</v>
      </c>
      <c r="E16" s="184" t="s">
        <v>182</v>
      </c>
      <c r="F16" s="184"/>
      <c r="G16" s="184" t="s">
        <v>61</v>
      </c>
      <c r="H16" s="87" t="s">
        <v>194</v>
      </c>
      <c r="I16" s="87" t="s">
        <v>184</v>
      </c>
      <c r="J16" s="87" t="s">
        <v>195</v>
      </c>
      <c r="K16" s="176">
        <v>75000</v>
      </c>
      <c r="L16" s="79">
        <v>17</v>
      </c>
      <c r="M16" s="79">
        <v>0</v>
      </c>
      <c r="N16" s="79">
        <v>36</v>
      </c>
      <c r="O16" s="88">
        <v>8</v>
      </c>
      <c r="P16" s="89">
        <v>0</v>
      </c>
      <c r="Q16" s="90">
        <f>O16+P16</f>
        <v>8</v>
      </c>
      <c r="R16" s="80">
        <f>IFERROR(Q16/N16,"-")</f>
        <v>0.22222222222222</v>
      </c>
      <c r="S16" s="79">
        <v>1</v>
      </c>
      <c r="T16" s="79">
        <v>2</v>
      </c>
      <c r="U16" s="80">
        <f>IFERROR(T16/(Q16),"-")</f>
        <v>0.25</v>
      </c>
      <c r="V16" s="81">
        <f>IFERROR(K16/SUM(Q16:Q17),"-")</f>
        <v>4411.7647058824</v>
      </c>
      <c r="W16" s="82">
        <v>4</v>
      </c>
      <c r="X16" s="80">
        <f>IF(Q16=0,"-",W16/Q16)</f>
        <v>0.5</v>
      </c>
      <c r="Y16" s="181">
        <v>36000</v>
      </c>
      <c r="Z16" s="182">
        <f>IFERROR(Y16/Q16,"-")</f>
        <v>4500</v>
      </c>
      <c r="AA16" s="182">
        <f>IFERROR(Y16/W16,"-")</f>
        <v>9000</v>
      </c>
      <c r="AB16" s="176">
        <f>SUM(Y16:Y17)-SUM(K16:K17)</f>
        <v>170500</v>
      </c>
      <c r="AC16" s="83">
        <f>SUM(Y16:Y17)/SUM(K16:K17)</f>
        <v>3.2733333333333</v>
      </c>
      <c r="AD16" s="77"/>
      <c r="AE16" s="91">
        <v>1</v>
      </c>
      <c r="AF16" s="92">
        <f>IF(Q16=0,"",IF(AE16=0,"",(AE16/Q16)))</f>
        <v>0.125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>
        <v>1</v>
      </c>
      <c r="AO16" s="98">
        <f>IF(Q16=0,"",IF(AN16=0,"",(AN16/Q16)))</f>
        <v>0.125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2</v>
      </c>
      <c r="BG16" s="110">
        <f>IF(Q16=0,"",IF(BF16=0,"",(BF16/Q16)))</f>
        <v>0.25</v>
      </c>
      <c r="BH16" s="109">
        <v>2</v>
      </c>
      <c r="BI16" s="111">
        <f>IFERROR(BH16/BF16,"-")</f>
        <v>1</v>
      </c>
      <c r="BJ16" s="112">
        <v>11000</v>
      </c>
      <c r="BK16" s="113">
        <f>IFERROR(BJ16/BF16,"-")</f>
        <v>5500</v>
      </c>
      <c r="BL16" s="114">
        <v>1</v>
      </c>
      <c r="BM16" s="114">
        <v>1</v>
      </c>
      <c r="BN16" s="114"/>
      <c r="BO16" s="116">
        <v>4</v>
      </c>
      <c r="BP16" s="117">
        <f>IF(Q16=0,"",IF(BO16=0,"",(BO16/Q16)))</f>
        <v>0.5</v>
      </c>
      <c r="BQ16" s="118">
        <v>2</v>
      </c>
      <c r="BR16" s="119">
        <f>IFERROR(BQ16/BO16,"-")</f>
        <v>0.5</v>
      </c>
      <c r="BS16" s="120">
        <v>25000</v>
      </c>
      <c r="BT16" s="121">
        <f>IFERROR(BS16/BO16,"-")</f>
        <v>6250</v>
      </c>
      <c r="BU16" s="122">
        <v>1</v>
      </c>
      <c r="BV16" s="122"/>
      <c r="BW16" s="122">
        <v>1</v>
      </c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4</v>
      </c>
      <c r="CQ16" s="138">
        <v>36000</v>
      </c>
      <c r="CR16" s="138">
        <v>20000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196</v>
      </c>
      <c r="C17" s="184" t="s">
        <v>180</v>
      </c>
      <c r="D17" s="184"/>
      <c r="E17" s="184"/>
      <c r="F17" s="184"/>
      <c r="G17" s="184" t="s">
        <v>74</v>
      </c>
      <c r="H17" s="87"/>
      <c r="I17" s="87"/>
      <c r="J17" s="87"/>
      <c r="K17" s="176"/>
      <c r="L17" s="79">
        <v>29</v>
      </c>
      <c r="M17" s="79">
        <v>23</v>
      </c>
      <c r="N17" s="79">
        <v>9</v>
      </c>
      <c r="O17" s="88">
        <v>9</v>
      </c>
      <c r="P17" s="89">
        <v>0</v>
      </c>
      <c r="Q17" s="90">
        <f>O17+P17</f>
        <v>9</v>
      </c>
      <c r="R17" s="80">
        <f>IFERROR(Q17/N17,"-")</f>
        <v>1</v>
      </c>
      <c r="S17" s="79">
        <v>1</v>
      </c>
      <c r="T17" s="79">
        <v>1</v>
      </c>
      <c r="U17" s="80">
        <f>IFERROR(T17/(Q17),"-")</f>
        <v>0.11111111111111</v>
      </c>
      <c r="V17" s="81"/>
      <c r="W17" s="82">
        <v>2</v>
      </c>
      <c r="X17" s="80">
        <f>IF(Q17=0,"-",W17/Q17)</f>
        <v>0.22222222222222</v>
      </c>
      <c r="Y17" s="181">
        <v>209500</v>
      </c>
      <c r="Z17" s="182">
        <f>IFERROR(Y17/Q17,"-")</f>
        <v>23277.777777778</v>
      </c>
      <c r="AA17" s="182">
        <f>IFERROR(Y17/W17,"-")</f>
        <v>104750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0.11111111111111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>
        <v>1</v>
      </c>
      <c r="AX17" s="104">
        <f>IF(Q17=0,"",IF(AW17=0,"",(AW17/Q17)))</f>
        <v>0.11111111111111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3</v>
      </c>
      <c r="BG17" s="110">
        <f>IF(Q17=0,"",IF(BF17=0,"",(BF17/Q17)))</f>
        <v>0.33333333333333</v>
      </c>
      <c r="BH17" s="109">
        <v>1</v>
      </c>
      <c r="BI17" s="111">
        <f>IFERROR(BH17/BF17,"-")</f>
        <v>0.33333333333333</v>
      </c>
      <c r="BJ17" s="112">
        <v>155000</v>
      </c>
      <c r="BK17" s="113">
        <f>IFERROR(BJ17/BF17,"-")</f>
        <v>51666.666666667</v>
      </c>
      <c r="BL17" s="114"/>
      <c r="BM17" s="114"/>
      <c r="BN17" s="114">
        <v>1</v>
      </c>
      <c r="BO17" s="116">
        <v>2</v>
      </c>
      <c r="BP17" s="117">
        <f>IF(Q17=0,"",IF(BO17=0,"",(BO17/Q17)))</f>
        <v>0.22222222222222</v>
      </c>
      <c r="BQ17" s="118">
        <v>1</v>
      </c>
      <c r="BR17" s="119">
        <f>IFERROR(BQ17/BO17,"-")</f>
        <v>0.5</v>
      </c>
      <c r="BS17" s="120">
        <v>30500</v>
      </c>
      <c r="BT17" s="121">
        <f>IFERROR(BS17/BO17,"-")</f>
        <v>15250</v>
      </c>
      <c r="BU17" s="122"/>
      <c r="BV17" s="122"/>
      <c r="BW17" s="122">
        <v>1</v>
      </c>
      <c r="BX17" s="123">
        <v>2</v>
      </c>
      <c r="BY17" s="124">
        <f>IF(Q17=0,"",IF(BX17=0,"",(BX17/Q17)))</f>
        <v>0.22222222222222</v>
      </c>
      <c r="BZ17" s="125">
        <v>1</v>
      </c>
      <c r="CA17" s="126">
        <f>IFERROR(BZ17/BX17,"-")</f>
        <v>0.5</v>
      </c>
      <c r="CB17" s="127">
        <v>24000</v>
      </c>
      <c r="CC17" s="128">
        <f>IFERROR(CB17/BX17,"-")</f>
        <v>12000</v>
      </c>
      <c r="CD17" s="129"/>
      <c r="CE17" s="129"/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2</v>
      </c>
      <c r="CQ17" s="138">
        <v>209500</v>
      </c>
      <c r="CR17" s="138">
        <v>155000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>
        <f>AC18</f>
        <v>0.21818181818182</v>
      </c>
      <c r="B18" s="184" t="s">
        <v>197</v>
      </c>
      <c r="C18" s="184" t="s">
        <v>180</v>
      </c>
      <c r="D18" s="184" t="s">
        <v>181</v>
      </c>
      <c r="E18" s="184" t="s">
        <v>182</v>
      </c>
      <c r="F18" s="184"/>
      <c r="G18" s="184" t="s">
        <v>61</v>
      </c>
      <c r="H18" s="87" t="s">
        <v>198</v>
      </c>
      <c r="I18" s="87" t="s">
        <v>184</v>
      </c>
      <c r="J18" s="185" t="s">
        <v>105</v>
      </c>
      <c r="K18" s="176">
        <v>55000</v>
      </c>
      <c r="L18" s="79">
        <v>20</v>
      </c>
      <c r="M18" s="79">
        <v>0</v>
      </c>
      <c r="N18" s="79">
        <v>41</v>
      </c>
      <c r="O18" s="88">
        <v>5</v>
      </c>
      <c r="P18" s="89">
        <v>0</v>
      </c>
      <c r="Q18" s="90">
        <f>O18+P18</f>
        <v>5</v>
      </c>
      <c r="R18" s="80">
        <f>IFERROR(Q18/N18,"-")</f>
        <v>0.1219512195122</v>
      </c>
      <c r="S18" s="79">
        <v>0</v>
      </c>
      <c r="T18" s="79">
        <v>0</v>
      </c>
      <c r="U18" s="80">
        <f>IFERROR(T18/(Q18),"-")</f>
        <v>0</v>
      </c>
      <c r="V18" s="81">
        <f>IFERROR(K18/SUM(Q18:Q19),"-")</f>
        <v>6875</v>
      </c>
      <c r="W18" s="82">
        <v>2</v>
      </c>
      <c r="X18" s="80">
        <f>IF(Q18=0,"-",W18/Q18)</f>
        <v>0.4</v>
      </c>
      <c r="Y18" s="181">
        <v>9000</v>
      </c>
      <c r="Z18" s="182">
        <f>IFERROR(Y18/Q18,"-")</f>
        <v>1800</v>
      </c>
      <c r="AA18" s="182">
        <f>IFERROR(Y18/W18,"-")</f>
        <v>4500</v>
      </c>
      <c r="AB18" s="176">
        <f>SUM(Y18:Y19)-SUM(K18:K19)</f>
        <v>-43000</v>
      </c>
      <c r="AC18" s="83">
        <f>SUM(Y18:Y19)/SUM(K18:K19)</f>
        <v>0.21818181818182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2</v>
      </c>
      <c r="BG18" s="110">
        <f>IF(Q18=0,"",IF(BF18=0,"",(BF18/Q18)))</f>
        <v>0.4</v>
      </c>
      <c r="BH18" s="109">
        <v>1</v>
      </c>
      <c r="BI18" s="111">
        <f>IFERROR(BH18/BF18,"-")</f>
        <v>0.5</v>
      </c>
      <c r="BJ18" s="112">
        <v>3000</v>
      </c>
      <c r="BK18" s="113">
        <f>IFERROR(BJ18/BF18,"-")</f>
        <v>1500</v>
      </c>
      <c r="BL18" s="114">
        <v>1</v>
      </c>
      <c r="BM18" s="114"/>
      <c r="BN18" s="114"/>
      <c r="BO18" s="116">
        <v>2</v>
      </c>
      <c r="BP18" s="117">
        <f>IF(Q18=0,"",IF(BO18=0,"",(BO18/Q18)))</f>
        <v>0.4</v>
      </c>
      <c r="BQ18" s="118">
        <v>1</v>
      </c>
      <c r="BR18" s="119">
        <f>IFERROR(BQ18/BO18,"-")</f>
        <v>0.5</v>
      </c>
      <c r="BS18" s="120">
        <v>6000</v>
      </c>
      <c r="BT18" s="121">
        <f>IFERROR(BS18/BO18,"-")</f>
        <v>3000</v>
      </c>
      <c r="BU18" s="122"/>
      <c r="BV18" s="122">
        <v>1</v>
      </c>
      <c r="BW18" s="122"/>
      <c r="BX18" s="123">
        <v>1</v>
      </c>
      <c r="BY18" s="124">
        <f>IF(Q18=0,"",IF(BX18=0,"",(BX18/Q18)))</f>
        <v>0.2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2</v>
      </c>
      <c r="CQ18" s="138">
        <v>9000</v>
      </c>
      <c r="CR18" s="138">
        <v>6000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199</v>
      </c>
      <c r="C19" s="184" t="s">
        <v>180</v>
      </c>
      <c r="D19" s="184"/>
      <c r="E19" s="184"/>
      <c r="F19" s="184"/>
      <c r="G19" s="184" t="s">
        <v>74</v>
      </c>
      <c r="H19" s="87"/>
      <c r="I19" s="87"/>
      <c r="J19" s="87"/>
      <c r="K19" s="176"/>
      <c r="L19" s="79">
        <v>31</v>
      </c>
      <c r="M19" s="79">
        <v>22</v>
      </c>
      <c r="N19" s="79">
        <v>10</v>
      </c>
      <c r="O19" s="88">
        <v>3</v>
      </c>
      <c r="P19" s="89">
        <v>0</v>
      </c>
      <c r="Q19" s="90">
        <f>O19+P19</f>
        <v>3</v>
      </c>
      <c r="R19" s="80">
        <f>IFERROR(Q19/N19,"-")</f>
        <v>0.3</v>
      </c>
      <c r="S19" s="79">
        <v>1</v>
      </c>
      <c r="T19" s="79">
        <v>1</v>
      </c>
      <c r="U19" s="80">
        <f>IFERROR(T19/(Q19),"-")</f>
        <v>0.33333333333333</v>
      </c>
      <c r="V19" s="81"/>
      <c r="W19" s="82">
        <v>1</v>
      </c>
      <c r="X19" s="80">
        <f>IF(Q19=0,"-",W19/Q19)</f>
        <v>0.33333333333333</v>
      </c>
      <c r="Y19" s="181">
        <v>3000</v>
      </c>
      <c r="Z19" s="182">
        <f>IFERROR(Y19/Q19,"-")</f>
        <v>1000</v>
      </c>
      <c r="AA19" s="182">
        <f>IFERROR(Y19/W19,"-")</f>
        <v>3000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0.33333333333333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2</v>
      </c>
      <c r="BP19" s="117">
        <f>IF(Q19=0,"",IF(BO19=0,"",(BO19/Q19)))</f>
        <v>0.66666666666667</v>
      </c>
      <c r="BQ19" s="118">
        <v>1</v>
      </c>
      <c r="BR19" s="119">
        <f>IFERROR(BQ19/BO19,"-")</f>
        <v>0.5</v>
      </c>
      <c r="BS19" s="120">
        <v>3000</v>
      </c>
      <c r="BT19" s="121">
        <f>IFERROR(BS19/BO19,"-")</f>
        <v>1500</v>
      </c>
      <c r="BU19" s="122">
        <v>1</v>
      </c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3000</v>
      </c>
      <c r="CR19" s="138">
        <v>3000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5.6866666666667</v>
      </c>
      <c r="B20" s="184" t="s">
        <v>200</v>
      </c>
      <c r="C20" s="184" t="s">
        <v>180</v>
      </c>
      <c r="D20" s="184" t="s">
        <v>201</v>
      </c>
      <c r="E20" s="184" t="s">
        <v>202</v>
      </c>
      <c r="F20" s="184"/>
      <c r="G20" s="184" t="s">
        <v>61</v>
      </c>
      <c r="H20" s="87" t="s">
        <v>203</v>
      </c>
      <c r="I20" s="87" t="s">
        <v>204</v>
      </c>
      <c r="J20" s="87" t="s">
        <v>205</v>
      </c>
      <c r="K20" s="176">
        <v>75000</v>
      </c>
      <c r="L20" s="79">
        <v>43</v>
      </c>
      <c r="M20" s="79">
        <v>0</v>
      </c>
      <c r="N20" s="79">
        <v>158</v>
      </c>
      <c r="O20" s="88">
        <v>16</v>
      </c>
      <c r="P20" s="89">
        <v>0</v>
      </c>
      <c r="Q20" s="90">
        <f>O20+P20</f>
        <v>16</v>
      </c>
      <c r="R20" s="80">
        <f>IFERROR(Q20/N20,"-")</f>
        <v>0.10126582278481</v>
      </c>
      <c r="S20" s="79">
        <v>0</v>
      </c>
      <c r="T20" s="79">
        <v>6</v>
      </c>
      <c r="U20" s="80">
        <f>IFERROR(T20/(Q20),"-")</f>
        <v>0.375</v>
      </c>
      <c r="V20" s="81">
        <f>IFERROR(K20/SUM(Q20:Q21),"-")</f>
        <v>1829.2682926829</v>
      </c>
      <c r="W20" s="82">
        <v>2</v>
      </c>
      <c r="X20" s="80">
        <f>IF(Q20=0,"-",W20/Q20)</f>
        <v>0.125</v>
      </c>
      <c r="Y20" s="181">
        <v>22000</v>
      </c>
      <c r="Z20" s="182">
        <f>IFERROR(Y20/Q20,"-")</f>
        <v>1375</v>
      </c>
      <c r="AA20" s="182">
        <f>IFERROR(Y20/W20,"-")</f>
        <v>11000</v>
      </c>
      <c r="AB20" s="176">
        <f>SUM(Y20:Y21)-SUM(K20:K21)</f>
        <v>351500</v>
      </c>
      <c r="AC20" s="83">
        <f>SUM(Y20:Y21)/SUM(K20:K21)</f>
        <v>5.6866666666667</v>
      </c>
      <c r="AD20" s="77"/>
      <c r="AE20" s="91">
        <v>3</v>
      </c>
      <c r="AF20" s="92">
        <f>IF(Q20=0,"",IF(AE20=0,"",(AE20/Q20)))</f>
        <v>0.1875</v>
      </c>
      <c r="AG20" s="91">
        <v>1</v>
      </c>
      <c r="AH20" s="93">
        <f>IFERROR(AG20/AE20,"-")</f>
        <v>0.33333333333333</v>
      </c>
      <c r="AI20" s="94">
        <v>19000</v>
      </c>
      <c r="AJ20" s="95">
        <f>IFERROR(AI20/AE20,"-")</f>
        <v>6333.3333333333</v>
      </c>
      <c r="AK20" s="96"/>
      <c r="AL20" s="96"/>
      <c r="AM20" s="96">
        <v>1</v>
      </c>
      <c r="AN20" s="97">
        <v>2</v>
      </c>
      <c r="AO20" s="98">
        <f>IF(Q20=0,"",IF(AN20=0,"",(AN20/Q20)))</f>
        <v>0.125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>
        <v>1</v>
      </c>
      <c r="AX20" s="104">
        <f>IF(Q20=0,"",IF(AW20=0,"",(AW20/Q20)))</f>
        <v>0.0625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>
        <v>5</v>
      </c>
      <c r="BG20" s="110">
        <f>IF(Q20=0,"",IF(BF20=0,"",(BF20/Q20)))</f>
        <v>0.3125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3</v>
      </c>
      <c r="BP20" s="117">
        <f>IF(Q20=0,"",IF(BO20=0,"",(BO20/Q20)))</f>
        <v>0.1875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2</v>
      </c>
      <c r="BY20" s="124">
        <f>IF(Q20=0,"",IF(BX20=0,"",(BX20/Q20)))</f>
        <v>0.125</v>
      </c>
      <c r="BZ20" s="125">
        <v>1</v>
      </c>
      <c r="CA20" s="126">
        <f>IFERROR(BZ20/BX20,"-")</f>
        <v>0.5</v>
      </c>
      <c r="CB20" s="127">
        <v>3000</v>
      </c>
      <c r="CC20" s="128">
        <f>IFERROR(CB20/BX20,"-")</f>
        <v>1500</v>
      </c>
      <c r="CD20" s="129">
        <v>1</v>
      </c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2</v>
      </c>
      <c r="CQ20" s="138">
        <v>22000</v>
      </c>
      <c r="CR20" s="138">
        <v>19000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206</v>
      </c>
      <c r="C21" s="184" t="s">
        <v>180</v>
      </c>
      <c r="D21" s="184"/>
      <c r="E21" s="184"/>
      <c r="F21" s="184"/>
      <c r="G21" s="184" t="s">
        <v>74</v>
      </c>
      <c r="H21" s="87"/>
      <c r="I21" s="87"/>
      <c r="J21" s="87"/>
      <c r="K21" s="176"/>
      <c r="L21" s="79">
        <v>141</v>
      </c>
      <c r="M21" s="79">
        <v>97</v>
      </c>
      <c r="N21" s="79">
        <v>48</v>
      </c>
      <c r="O21" s="88">
        <v>25</v>
      </c>
      <c r="P21" s="89">
        <v>0</v>
      </c>
      <c r="Q21" s="90">
        <f>O21+P21</f>
        <v>25</v>
      </c>
      <c r="R21" s="80">
        <f>IFERROR(Q21/N21,"-")</f>
        <v>0.52083333333333</v>
      </c>
      <c r="S21" s="79">
        <v>4</v>
      </c>
      <c r="T21" s="79">
        <v>4</v>
      </c>
      <c r="U21" s="80">
        <f>IFERROR(T21/(Q21),"-")</f>
        <v>0.16</v>
      </c>
      <c r="V21" s="81"/>
      <c r="W21" s="82">
        <v>4</v>
      </c>
      <c r="X21" s="80">
        <f>IF(Q21=0,"-",W21/Q21)</f>
        <v>0.16</v>
      </c>
      <c r="Y21" s="181">
        <v>404500</v>
      </c>
      <c r="Z21" s="182">
        <f>IFERROR(Y21/Q21,"-")</f>
        <v>16180</v>
      </c>
      <c r="AA21" s="182">
        <f>IFERROR(Y21/W21,"-")</f>
        <v>101125</v>
      </c>
      <c r="AB21" s="176"/>
      <c r="AC21" s="83"/>
      <c r="AD21" s="77"/>
      <c r="AE21" s="91">
        <v>2</v>
      </c>
      <c r="AF21" s="92">
        <f>IF(Q21=0,"",IF(AE21=0,"",(AE21/Q21)))</f>
        <v>0.08</v>
      </c>
      <c r="AG21" s="91"/>
      <c r="AH21" s="93">
        <f>IFERROR(AG21/AE21,"-")</f>
        <v>0</v>
      </c>
      <c r="AI21" s="94"/>
      <c r="AJ21" s="95">
        <f>IFERROR(AI21/AE21,"-")</f>
        <v>0</v>
      </c>
      <c r="AK21" s="96"/>
      <c r="AL21" s="96"/>
      <c r="AM21" s="96"/>
      <c r="AN21" s="97">
        <v>2</v>
      </c>
      <c r="AO21" s="98">
        <f>IF(Q21=0,"",IF(AN21=0,"",(AN21/Q21)))</f>
        <v>0.08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>
        <v>3</v>
      </c>
      <c r="AX21" s="104">
        <f>IF(Q21=0,"",IF(AW21=0,"",(AW21/Q21)))</f>
        <v>0.12</v>
      </c>
      <c r="AY21" s="103">
        <v>1</v>
      </c>
      <c r="AZ21" s="105">
        <f>IFERROR(AY21/AW21,"-")</f>
        <v>0.33333333333333</v>
      </c>
      <c r="BA21" s="106">
        <v>500</v>
      </c>
      <c r="BB21" s="107">
        <f>IFERROR(BA21/AW21,"-")</f>
        <v>166.66666666667</v>
      </c>
      <c r="BC21" s="108">
        <v>1</v>
      </c>
      <c r="BD21" s="108"/>
      <c r="BE21" s="108"/>
      <c r="BF21" s="109">
        <v>3</v>
      </c>
      <c r="BG21" s="110">
        <f>IF(Q21=0,"",IF(BF21=0,"",(BF21/Q21)))</f>
        <v>0.12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8</v>
      </c>
      <c r="BP21" s="117">
        <f>IF(Q21=0,"",IF(BO21=0,"",(BO21/Q21)))</f>
        <v>0.32</v>
      </c>
      <c r="BQ21" s="118">
        <v>2</v>
      </c>
      <c r="BR21" s="119">
        <f>IFERROR(BQ21/BO21,"-")</f>
        <v>0.25</v>
      </c>
      <c r="BS21" s="120">
        <v>401000</v>
      </c>
      <c r="BT21" s="121">
        <f>IFERROR(BS21/BO21,"-")</f>
        <v>50125</v>
      </c>
      <c r="BU21" s="122"/>
      <c r="BV21" s="122"/>
      <c r="BW21" s="122">
        <v>2</v>
      </c>
      <c r="BX21" s="123">
        <v>7</v>
      </c>
      <c r="BY21" s="124">
        <f>IF(Q21=0,"",IF(BX21=0,"",(BX21/Q21)))</f>
        <v>0.28</v>
      </c>
      <c r="BZ21" s="125">
        <v>1</v>
      </c>
      <c r="CA21" s="126">
        <f>IFERROR(BZ21/BX21,"-")</f>
        <v>0.14285714285714</v>
      </c>
      <c r="CB21" s="127">
        <v>3000</v>
      </c>
      <c r="CC21" s="128">
        <f>IFERROR(CB21/BX21,"-")</f>
        <v>428.57142857143</v>
      </c>
      <c r="CD21" s="129">
        <v>1</v>
      </c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4</v>
      </c>
      <c r="CQ21" s="138">
        <v>404500</v>
      </c>
      <c r="CR21" s="138">
        <v>323000</v>
      </c>
      <c r="CS21" s="138"/>
      <c r="CT21" s="139" t="str">
        <f>IF(AND(CR21=0,CS21=0),"",IF(AND(CR21&lt;=100000,CS21&lt;=100000),"",IF(CR21/CQ21&gt;0.7,"男高",IF(CS21/CQ21&gt;0.7,"女高",""))))</f>
        <v>男高</v>
      </c>
    </row>
    <row r="22" spans="1:99">
      <c r="A22" s="78">
        <f>AC22</f>
        <v>0</v>
      </c>
      <c r="B22" s="184" t="s">
        <v>207</v>
      </c>
      <c r="C22" s="184" t="s">
        <v>180</v>
      </c>
      <c r="D22" s="184" t="s">
        <v>188</v>
      </c>
      <c r="E22" s="184" t="s">
        <v>208</v>
      </c>
      <c r="F22" s="184"/>
      <c r="G22" s="184" t="s">
        <v>61</v>
      </c>
      <c r="H22" s="87" t="s">
        <v>209</v>
      </c>
      <c r="I22" s="87" t="s">
        <v>190</v>
      </c>
      <c r="J22" s="87" t="s">
        <v>205</v>
      </c>
      <c r="K22" s="176">
        <v>65000</v>
      </c>
      <c r="L22" s="79">
        <v>7</v>
      </c>
      <c r="M22" s="79">
        <v>0</v>
      </c>
      <c r="N22" s="79">
        <v>22</v>
      </c>
      <c r="O22" s="88">
        <v>2</v>
      </c>
      <c r="P22" s="89">
        <v>0</v>
      </c>
      <c r="Q22" s="90">
        <f>O22+P22</f>
        <v>2</v>
      </c>
      <c r="R22" s="80">
        <f>IFERROR(Q22/N22,"-")</f>
        <v>0.090909090909091</v>
      </c>
      <c r="S22" s="79">
        <v>0</v>
      </c>
      <c r="T22" s="79">
        <v>1</v>
      </c>
      <c r="U22" s="80">
        <f>IFERROR(T22/(Q22),"-")</f>
        <v>0.5</v>
      </c>
      <c r="V22" s="81">
        <f>IFERROR(K22/SUM(Q22:Q23),"-")</f>
        <v>9285.7142857143</v>
      </c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>
        <f>SUM(Y22:Y23)-SUM(K22:K23)</f>
        <v>-65000</v>
      </c>
      <c r="AC22" s="83">
        <f>SUM(Y22:Y23)/SUM(K22:K23)</f>
        <v>0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1</v>
      </c>
      <c r="AO22" s="98">
        <f>IF(Q22=0,"",IF(AN22=0,"",(AN22/Q22)))</f>
        <v>0.5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1</v>
      </c>
      <c r="BG22" s="110">
        <f>IF(Q22=0,"",IF(BF22=0,"",(BF22/Q22)))</f>
        <v>0.5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/>
      <c r="BP22" s="117">
        <f>IF(Q22=0,"",IF(BO22=0,"",(BO22/Q22)))</f>
        <v>0</v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210</v>
      </c>
      <c r="C23" s="184" t="s">
        <v>180</v>
      </c>
      <c r="D23" s="184"/>
      <c r="E23" s="184"/>
      <c r="F23" s="184"/>
      <c r="G23" s="184" t="s">
        <v>74</v>
      </c>
      <c r="H23" s="87"/>
      <c r="I23" s="87"/>
      <c r="J23" s="87"/>
      <c r="K23" s="176"/>
      <c r="L23" s="79">
        <v>30</v>
      </c>
      <c r="M23" s="79">
        <v>24</v>
      </c>
      <c r="N23" s="79">
        <v>11</v>
      </c>
      <c r="O23" s="88">
        <v>5</v>
      </c>
      <c r="P23" s="89">
        <v>0</v>
      </c>
      <c r="Q23" s="90">
        <f>O23+P23</f>
        <v>5</v>
      </c>
      <c r="R23" s="80">
        <f>IFERROR(Q23/N23,"-")</f>
        <v>0.45454545454545</v>
      </c>
      <c r="S23" s="79">
        <v>0</v>
      </c>
      <c r="T23" s="79">
        <v>2</v>
      </c>
      <c r="U23" s="80">
        <f>IFERROR(T23/(Q23),"-")</f>
        <v>0.4</v>
      </c>
      <c r="V23" s="81"/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2</v>
      </c>
      <c r="AO23" s="98">
        <f>IF(Q23=0,"",IF(AN23=0,"",(AN23/Q23)))</f>
        <v>0.4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2</v>
      </c>
      <c r="BG23" s="110">
        <f>IF(Q23=0,"",IF(BF23=0,"",(BF23/Q23)))</f>
        <v>0.4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1</v>
      </c>
      <c r="BP23" s="117">
        <f>IF(Q23=0,"",IF(BO23=0,"",(BO23/Q23)))</f>
        <v>0.2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5.2125</v>
      </c>
      <c r="B24" s="184" t="s">
        <v>211</v>
      </c>
      <c r="C24" s="184" t="s">
        <v>180</v>
      </c>
      <c r="D24" s="184" t="s">
        <v>212</v>
      </c>
      <c r="E24" s="184" t="s">
        <v>213</v>
      </c>
      <c r="F24" s="184"/>
      <c r="G24" s="184" t="s">
        <v>61</v>
      </c>
      <c r="H24" s="87" t="s">
        <v>214</v>
      </c>
      <c r="I24" s="87" t="s">
        <v>167</v>
      </c>
      <c r="J24" s="87" t="s">
        <v>215</v>
      </c>
      <c r="K24" s="176">
        <v>80000</v>
      </c>
      <c r="L24" s="79">
        <v>14</v>
      </c>
      <c r="M24" s="79">
        <v>0</v>
      </c>
      <c r="N24" s="79">
        <v>41</v>
      </c>
      <c r="O24" s="88">
        <v>7</v>
      </c>
      <c r="P24" s="89">
        <v>0</v>
      </c>
      <c r="Q24" s="90">
        <f>O24+P24</f>
        <v>7</v>
      </c>
      <c r="R24" s="80">
        <f>IFERROR(Q24/N24,"-")</f>
        <v>0.17073170731707</v>
      </c>
      <c r="S24" s="79">
        <v>1</v>
      </c>
      <c r="T24" s="79">
        <v>2</v>
      </c>
      <c r="U24" s="80">
        <f>IFERROR(T24/(Q24),"-")</f>
        <v>0.28571428571429</v>
      </c>
      <c r="V24" s="81">
        <f>IFERROR(K24/SUM(Q24:Q25),"-")</f>
        <v>2580.6451612903</v>
      </c>
      <c r="W24" s="82">
        <v>2</v>
      </c>
      <c r="X24" s="80">
        <f>IF(Q24=0,"-",W24/Q24)</f>
        <v>0.28571428571429</v>
      </c>
      <c r="Y24" s="181">
        <v>203000</v>
      </c>
      <c r="Z24" s="182">
        <f>IFERROR(Y24/Q24,"-")</f>
        <v>29000</v>
      </c>
      <c r="AA24" s="182">
        <f>IFERROR(Y24/W24,"-")</f>
        <v>101500</v>
      </c>
      <c r="AB24" s="176">
        <f>SUM(Y24:Y25)-SUM(K24:K25)</f>
        <v>337000</v>
      </c>
      <c r="AC24" s="83">
        <f>SUM(Y24:Y25)/SUM(K24:K25)</f>
        <v>5.2125</v>
      </c>
      <c r="AD24" s="77"/>
      <c r="AE24" s="91">
        <v>1</v>
      </c>
      <c r="AF24" s="92">
        <f>IF(Q24=0,"",IF(AE24=0,"",(AE24/Q24)))</f>
        <v>0.14285714285714</v>
      </c>
      <c r="AG24" s="91"/>
      <c r="AH24" s="93">
        <f>IFERROR(AG24/AE24,"-")</f>
        <v>0</v>
      </c>
      <c r="AI24" s="94"/>
      <c r="AJ24" s="95">
        <f>IFERROR(AI24/AE24,"-")</f>
        <v>0</v>
      </c>
      <c r="AK24" s="96"/>
      <c r="AL24" s="96"/>
      <c r="AM24" s="96"/>
      <c r="AN24" s="97">
        <v>1</v>
      </c>
      <c r="AO24" s="98">
        <f>IF(Q24=0,"",IF(AN24=0,"",(AN24/Q24)))</f>
        <v>0.14285714285714</v>
      </c>
      <c r="AP24" s="97"/>
      <c r="AQ24" s="99">
        <f>IFERROR(AP24/AN24,"-")</f>
        <v>0</v>
      </c>
      <c r="AR24" s="100"/>
      <c r="AS24" s="101">
        <f>IFERROR(AR24/AN24,"-")</f>
        <v>0</v>
      </c>
      <c r="AT24" s="102"/>
      <c r="AU24" s="102"/>
      <c r="AV24" s="102"/>
      <c r="AW24" s="103">
        <v>1</v>
      </c>
      <c r="AX24" s="104">
        <f>IF(Q24=0,"",IF(AW24=0,"",(AW24/Q24)))</f>
        <v>0.14285714285714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>
        <v>1</v>
      </c>
      <c r="BG24" s="110">
        <f>IF(Q24=0,"",IF(BF24=0,"",(BF24/Q24)))</f>
        <v>0.14285714285714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3</v>
      </c>
      <c r="BP24" s="117">
        <f>IF(Q24=0,"",IF(BO24=0,"",(BO24/Q24)))</f>
        <v>0.42857142857143</v>
      </c>
      <c r="BQ24" s="118">
        <v>2</v>
      </c>
      <c r="BR24" s="119">
        <f>IFERROR(BQ24/BO24,"-")</f>
        <v>0.66666666666667</v>
      </c>
      <c r="BS24" s="120">
        <v>203000</v>
      </c>
      <c r="BT24" s="121">
        <f>IFERROR(BS24/BO24,"-")</f>
        <v>67666.666666667</v>
      </c>
      <c r="BU24" s="122"/>
      <c r="BV24" s="122"/>
      <c r="BW24" s="122">
        <v>2</v>
      </c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2</v>
      </c>
      <c r="CQ24" s="138">
        <v>203000</v>
      </c>
      <c r="CR24" s="138">
        <v>194000</v>
      </c>
      <c r="CS24" s="138"/>
      <c r="CT24" s="139" t="str">
        <f>IF(AND(CR24=0,CS24=0),"",IF(AND(CR24&lt;=100000,CS24&lt;=100000),"",IF(CR24/CQ24&gt;0.7,"男高",IF(CS24/CQ24&gt;0.7,"女高",""))))</f>
        <v>男高</v>
      </c>
    </row>
    <row r="25" spans="1:99">
      <c r="A25" s="78"/>
      <c r="B25" s="184" t="s">
        <v>216</v>
      </c>
      <c r="C25" s="184" t="s">
        <v>180</v>
      </c>
      <c r="D25" s="184"/>
      <c r="E25" s="184"/>
      <c r="F25" s="184"/>
      <c r="G25" s="184" t="s">
        <v>74</v>
      </c>
      <c r="H25" s="87"/>
      <c r="I25" s="87"/>
      <c r="J25" s="87"/>
      <c r="K25" s="176"/>
      <c r="L25" s="79">
        <v>232</v>
      </c>
      <c r="M25" s="79">
        <v>63</v>
      </c>
      <c r="N25" s="79">
        <v>25</v>
      </c>
      <c r="O25" s="88">
        <v>24</v>
      </c>
      <c r="P25" s="89">
        <v>0</v>
      </c>
      <c r="Q25" s="90">
        <f>O25+P25</f>
        <v>24</v>
      </c>
      <c r="R25" s="80">
        <f>IFERROR(Q25/N25,"-")</f>
        <v>0.96</v>
      </c>
      <c r="S25" s="79">
        <v>5</v>
      </c>
      <c r="T25" s="79">
        <v>3</v>
      </c>
      <c r="U25" s="80">
        <f>IFERROR(T25/(Q25),"-")</f>
        <v>0.125</v>
      </c>
      <c r="V25" s="81"/>
      <c r="W25" s="82">
        <v>3</v>
      </c>
      <c r="X25" s="80">
        <f>IF(Q25=0,"-",W25/Q25)</f>
        <v>0.125</v>
      </c>
      <c r="Y25" s="181">
        <v>214000</v>
      </c>
      <c r="Z25" s="182">
        <f>IFERROR(Y25/Q25,"-")</f>
        <v>8916.6666666667</v>
      </c>
      <c r="AA25" s="182">
        <f>IFERROR(Y25/W25,"-")</f>
        <v>71333.333333333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3</v>
      </c>
      <c r="AO25" s="98">
        <f>IF(Q25=0,"",IF(AN25=0,"",(AN25/Q25)))</f>
        <v>0.125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>
        <v>6</v>
      </c>
      <c r="AX25" s="104">
        <f>IF(Q25=0,"",IF(AW25=0,"",(AW25/Q25)))</f>
        <v>0.25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>
        <v>8</v>
      </c>
      <c r="BG25" s="110">
        <f>IF(Q25=0,"",IF(BF25=0,"",(BF25/Q25)))</f>
        <v>0.33333333333333</v>
      </c>
      <c r="BH25" s="109">
        <v>1</v>
      </c>
      <c r="BI25" s="111">
        <f>IFERROR(BH25/BF25,"-")</f>
        <v>0.125</v>
      </c>
      <c r="BJ25" s="112">
        <v>13000</v>
      </c>
      <c r="BK25" s="113">
        <f>IFERROR(BJ25/BF25,"-")</f>
        <v>1625</v>
      </c>
      <c r="BL25" s="114"/>
      <c r="BM25" s="114">
        <v>1</v>
      </c>
      <c r="BN25" s="114"/>
      <c r="BO25" s="116">
        <v>6</v>
      </c>
      <c r="BP25" s="117">
        <f>IF(Q25=0,"",IF(BO25=0,"",(BO25/Q25)))</f>
        <v>0.25</v>
      </c>
      <c r="BQ25" s="118">
        <v>1</v>
      </c>
      <c r="BR25" s="119">
        <f>IFERROR(BQ25/BO25,"-")</f>
        <v>0.16666666666667</v>
      </c>
      <c r="BS25" s="120">
        <v>105000</v>
      </c>
      <c r="BT25" s="121">
        <f>IFERROR(BS25/BO25,"-")</f>
        <v>17500</v>
      </c>
      <c r="BU25" s="122"/>
      <c r="BV25" s="122"/>
      <c r="BW25" s="122">
        <v>1</v>
      </c>
      <c r="BX25" s="123">
        <v>1</v>
      </c>
      <c r="BY25" s="124">
        <f>IF(Q25=0,"",IF(BX25=0,"",(BX25/Q25)))</f>
        <v>0.041666666666667</v>
      </c>
      <c r="BZ25" s="125">
        <v>1</v>
      </c>
      <c r="CA25" s="126">
        <f>IFERROR(BZ25/BX25,"-")</f>
        <v>1</v>
      </c>
      <c r="CB25" s="127">
        <v>96000</v>
      </c>
      <c r="CC25" s="128">
        <f>IFERROR(CB25/BX25,"-")</f>
        <v>96000</v>
      </c>
      <c r="CD25" s="129"/>
      <c r="CE25" s="129"/>
      <c r="CF25" s="129">
        <v>1</v>
      </c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3</v>
      </c>
      <c r="CQ25" s="138">
        <v>214000</v>
      </c>
      <c r="CR25" s="138">
        <v>105000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0</v>
      </c>
      <c r="B26" s="184" t="s">
        <v>217</v>
      </c>
      <c r="C26" s="184" t="s">
        <v>180</v>
      </c>
      <c r="D26" s="184" t="s">
        <v>218</v>
      </c>
      <c r="E26" s="184" t="s">
        <v>213</v>
      </c>
      <c r="F26" s="184"/>
      <c r="G26" s="184" t="s">
        <v>61</v>
      </c>
      <c r="H26" s="87" t="s">
        <v>219</v>
      </c>
      <c r="I26" s="87" t="s">
        <v>167</v>
      </c>
      <c r="J26" s="87" t="s">
        <v>153</v>
      </c>
      <c r="K26" s="176">
        <v>95000</v>
      </c>
      <c r="L26" s="79">
        <v>8</v>
      </c>
      <c r="M26" s="79">
        <v>0</v>
      </c>
      <c r="N26" s="79">
        <v>25</v>
      </c>
      <c r="O26" s="88">
        <v>4</v>
      </c>
      <c r="P26" s="89">
        <v>0</v>
      </c>
      <c r="Q26" s="90">
        <f>O26+P26</f>
        <v>4</v>
      </c>
      <c r="R26" s="80">
        <f>IFERROR(Q26/N26,"-")</f>
        <v>0.16</v>
      </c>
      <c r="S26" s="79">
        <v>0</v>
      </c>
      <c r="T26" s="79">
        <v>1</v>
      </c>
      <c r="U26" s="80">
        <f>IFERROR(T26/(Q26),"-")</f>
        <v>0.25</v>
      </c>
      <c r="V26" s="81">
        <f>IFERROR(K26/SUM(Q26:Q27),"-")</f>
        <v>13571.428571429</v>
      </c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>
        <f>SUM(Y26:Y27)-SUM(K26:K27)</f>
        <v>-95000</v>
      </c>
      <c r="AC26" s="83">
        <f>SUM(Y26:Y27)/SUM(K26:K27)</f>
        <v>0</v>
      </c>
      <c r="AD26" s="77"/>
      <c r="AE26" s="91">
        <v>1</v>
      </c>
      <c r="AF26" s="92">
        <f>IF(Q26=0,"",IF(AE26=0,"",(AE26/Q26)))</f>
        <v>0.25</v>
      </c>
      <c r="AG26" s="91"/>
      <c r="AH26" s="93">
        <f>IFERROR(AG26/AE26,"-")</f>
        <v>0</v>
      </c>
      <c r="AI26" s="94"/>
      <c r="AJ26" s="95">
        <f>IFERROR(AI26/AE26,"-")</f>
        <v>0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2</v>
      </c>
      <c r="BG26" s="110">
        <f>IF(Q26=0,"",IF(BF26=0,"",(BF26/Q26)))</f>
        <v>0.5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1</v>
      </c>
      <c r="BP26" s="117">
        <f>IF(Q26=0,"",IF(BO26=0,"",(BO26/Q26)))</f>
        <v>0.25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220</v>
      </c>
      <c r="C27" s="184" t="s">
        <v>180</v>
      </c>
      <c r="D27" s="184"/>
      <c r="E27" s="184"/>
      <c r="F27" s="184"/>
      <c r="G27" s="184" t="s">
        <v>74</v>
      </c>
      <c r="H27" s="87"/>
      <c r="I27" s="87"/>
      <c r="J27" s="87"/>
      <c r="K27" s="176"/>
      <c r="L27" s="79">
        <v>17</v>
      </c>
      <c r="M27" s="79">
        <v>12</v>
      </c>
      <c r="N27" s="79">
        <v>8</v>
      </c>
      <c r="O27" s="88">
        <v>2</v>
      </c>
      <c r="P27" s="89">
        <v>1</v>
      </c>
      <c r="Q27" s="90">
        <f>O27+P27</f>
        <v>3</v>
      </c>
      <c r="R27" s="80">
        <f>IFERROR(Q27/N27,"-")</f>
        <v>0.375</v>
      </c>
      <c r="S27" s="79">
        <v>0</v>
      </c>
      <c r="T27" s="79">
        <v>0</v>
      </c>
      <c r="U27" s="80">
        <f>IFERROR(T27/(Q27),"-")</f>
        <v>0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>
        <v>1</v>
      </c>
      <c r="AX27" s="104">
        <f>IF(Q27=0,"",IF(AW27=0,"",(AW27/Q27)))</f>
        <v>0.33333333333333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2</v>
      </c>
      <c r="BP27" s="117">
        <f>IF(Q27=0,"",IF(BO27=0,"",(BO27/Q27)))</f>
        <v>0.66666666666667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0.23333333333333</v>
      </c>
      <c r="B28" s="184" t="s">
        <v>221</v>
      </c>
      <c r="C28" s="184" t="s">
        <v>180</v>
      </c>
      <c r="D28" s="184" t="s">
        <v>222</v>
      </c>
      <c r="E28" s="184" t="s">
        <v>223</v>
      </c>
      <c r="F28" s="184"/>
      <c r="G28" s="184" t="s">
        <v>61</v>
      </c>
      <c r="H28" s="87" t="s">
        <v>224</v>
      </c>
      <c r="I28" s="87" t="s">
        <v>225</v>
      </c>
      <c r="J28" s="87" t="s">
        <v>153</v>
      </c>
      <c r="K28" s="176">
        <v>120000</v>
      </c>
      <c r="L28" s="79">
        <v>13</v>
      </c>
      <c r="M28" s="79">
        <v>0</v>
      </c>
      <c r="N28" s="79">
        <v>43</v>
      </c>
      <c r="O28" s="88">
        <v>4</v>
      </c>
      <c r="P28" s="89">
        <v>0</v>
      </c>
      <c r="Q28" s="90">
        <f>O28+P28</f>
        <v>4</v>
      </c>
      <c r="R28" s="80">
        <f>IFERROR(Q28/N28,"-")</f>
        <v>0.093023255813953</v>
      </c>
      <c r="S28" s="79">
        <v>0</v>
      </c>
      <c r="T28" s="79">
        <v>1</v>
      </c>
      <c r="U28" s="80">
        <f>IFERROR(T28/(Q28),"-")</f>
        <v>0.25</v>
      </c>
      <c r="V28" s="81">
        <f>IFERROR(K28/SUM(Q28:Q29),"-")</f>
        <v>6666.6666666667</v>
      </c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>
        <f>SUM(Y28:Y29)-SUM(K28:K29)</f>
        <v>-92000</v>
      </c>
      <c r="AC28" s="83">
        <f>SUM(Y28:Y29)/SUM(K28:K29)</f>
        <v>0.23333333333333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>
        <v>1</v>
      </c>
      <c r="AO28" s="98">
        <f>IF(Q28=0,"",IF(AN28=0,"",(AN28/Q28)))</f>
        <v>0.25</v>
      </c>
      <c r="AP28" s="97"/>
      <c r="AQ28" s="99">
        <f>IFERROR(AP28/AN28,"-")</f>
        <v>0</v>
      </c>
      <c r="AR28" s="100"/>
      <c r="AS28" s="101">
        <f>IFERROR(AR28/AN28,"-")</f>
        <v>0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0.25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2</v>
      </c>
      <c r="BP28" s="117">
        <f>IF(Q28=0,"",IF(BO28=0,"",(BO28/Q28)))</f>
        <v>0.5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226</v>
      </c>
      <c r="C29" s="184" t="s">
        <v>180</v>
      </c>
      <c r="D29" s="184"/>
      <c r="E29" s="184"/>
      <c r="F29" s="184"/>
      <c r="G29" s="184" t="s">
        <v>74</v>
      </c>
      <c r="H29" s="87"/>
      <c r="I29" s="87"/>
      <c r="J29" s="87"/>
      <c r="K29" s="176"/>
      <c r="L29" s="79">
        <v>93</v>
      </c>
      <c r="M29" s="79">
        <v>37</v>
      </c>
      <c r="N29" s="79">
        <v>15</v>
      </c>
      <c r="O29" s="88">
        <v>13</v>
      </c>
      <c r="P29" s="89">
        <v>1</v>
      </c>
      <c r="Q29" s="90">
        <f>O29+P29</f>
        <v>14</v>
      </c>
      <c r="R29" s="80">
        <f>IFERROR(Q29/N29,"-")</f>
        <v>0.93333333333333</v>
      </c>
      <c r="S29" s="79">
        <v>4</v>
      </c>
      <c r="T29" s="79">
        <v>1</v>
      </c>
      <c r="U29" s="80">
        <f>IFERROR(T29/(Q29),"-")</f>
        <v>0.071428571428571</v>
      </c>
      <c r="V29" s="81"/>
      <c r="W29" s="82">
        <v>3</v>
      </c>
      <c r="X29" s="80">
        <f>IF(Q29=0,"-",W29/Q29)</f>
        <v>0.21428571428571</v>
      </c>
      <c r="Y29" s="181">
        <v>28000</v>
      </c>
      <c r="Z29" s="182">
        <f>IFERROR(Y29/Q29,"-")</f>
        <v>2000</v>
      </c>
      <c r="AA29" s="182">
        <f>IFERROR(Y29/W29,"-")</f>
        <v>9333.3333333333</v>
      </c>
      <c r="AB29" s="176"/>
      <c r="AC29" s="83"/>
      <c r="AD29" s="77"/>
      <c r="AE29" s="91">
        <v>1</v>
      </c>
      <c r="AF29" s="92">
        <f>IF(Q29=0,"",IF(AE29=0,"",(AE29/Q29)))</f>
        <v>0.071428571428571</v>
      </c>
      <c r="AG29" s="91"/>
      <c r="AH29" s="93">
        <f>IFERROR(AG29/AE29,"-")</f>
        <v>0</v>
      </c>
      <c r="AI29" s="94"/>
      <c r="AJ29" s="95">
        <f>IFERROR(AI29/AE29,"-")</f>
        <v>0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>
        <v>1</v>
      </c>
      <c r="AX29" s="104">
        <f>IF(Q29=0,"",IF(AW29=0,"",(AW29/Q29)))</f>
        <v>0.071428571428571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>
        <v>3</v>
      </c>
      <c r="BG29" s="110">
        <f>IF(Q29=0,"",IF(BF29=0,"",(BF29/Q29)))</f>
        <v>0.21428571428571</v>
      </c>
      <c r="BH29" s="109">
        <v>1</v>
      </c>
      <c r="BI29" s="111">
        <f>IFERROR(BH29/BF29,"-")</f>
        <v>0.33333333333333</v>
      </c>
      <c r="BJ29" s="112">
        <v>3000</v>
      </c>
      <c r="BK29" s="113">
        <f>IFERROR(BJ29/BF29,"-")</f>
        <v>1000</v>
      </c>
      <c r="BL29" s="114">
        <v>1</v>
      </c>
      <c r="BM29" s="114"/>
      <c r="BN29" s="114"/>
      <c r="BO29" s="116">
        <v>6</v>
      </c>
      <c r="BP29" s="117">
        <f>IF(Q29=0,"",IF(BO29=0,"",(BO29/Q29)))</f>
        <v>0.42857142857143</v>
      </c>
      <c r="BQ29" s="118">
        <v>2</v>
      </c>
      <c r="BR29" s="119">
        <f>IFERROR(BQ29/BO29,"-")</f>
        <v>0.33333333333333</v>
      </c>
      <c r="BS29" s="120">
        <v>43000</v>
      </c>
      <c r="BT29" s="121">
        <f>IFERROR(BS29/BO29,"-")</f>
        <v>7166.6666666667</v>
      </c>
      <c r="BU29" s="122"/>
      <c r="BV29" s="122"/>
      <c r="BW29" s="122">
        <v>2</v>
      </c>
      <c r="BX29" s="123">
        <v>3</v>
      </c>
      <c r="BY29" s="124">
        <f>IF(Q29=0,"",IF(BX29=0,"",(BX29/Q29)))</f>
        <v>0.21428571428571</v>
      </c>
      <c r="BZ29" s="125">
        <v>1</v>
      </c>
      <c r="CA29" s="126">
        <f>IFERROR(BZ29/BX29,"-")</f>
        <v>0.33333333333333</v>
      </c>
      <c r="CB29" s="127">
        <v>10000</v>
      </c>
      <c r="CC29" s="128">
        <f>IFERROR(CB29/BX29,"-")</f>
        <v>3333.3333333333</v>
      </c>
      <c r="CD29" s="129"/>
      <c r="CE29" s="129">
        <v>1</v>
      </c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3</v>
      </c>
      <c r="CQ29" s="138">
        <v>28000</v>
      </c>
      <c r="CR29" s="138">
        <v>28000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1.9636363636364</v>
      </c>
      <c r="B30" s="184" t="s">
        <v>227</v>
      </c>
      <c r="C30" s="184" t="s">
        <v>180</v>
      </c>
      <c r="D30" s="184" t="s">
        <v>228</v>
      </c>
      <c r="E30" s="184" t="s">
        <v>182</v>
      </c>
      <c r="F30" s="184"/>
      <c r="G30" s="184" t="s">
        <v>61</v>
      </c>
      <c r="H30" s="87" t="s">
        <v>229</v>
      </c>
      <c r="I30" s="87" t="s">
        <v>184</v>
      </c>
      <c r="J30" s="87" t="s">
        <v>153</v>
      </c>
      <c r="K30" s="176">
        <v>55000</v>
      </c>
      <c r="L30" s="79">
        <v>6</v>
      </c>
      <c r="M30" s="79">
        <v>0</v>
      </c>
      <c r="N30" s="79">
        <v>12</v>
      </c>
      <c r="O30" s="88">
        <v>5</v>
      </c>
      <c r="P30" s="89">
        <v>0</v>
      </c>
      <c r="Q30" s="90">
        <f>O30+P30</f>
        <v>5</v>
      </c>
      <c r="R30" s="80">
        <f>IFERROR(Q30/N30,"-")</f>
        <v>0.41666666666667</v>
      </c>
      <c r="S30" s="79">
        <v>1</v>
      </c>
      <c r="T30" s="79">
        <v>0</v>
      </c>
      <c r="U30" s="80">
        <f>IFERROR(T30/(Q30),"-")</f>
        <v>0</v>
      </c>
      <c r="V30" s="81">
        <f>IFERROR(K30/SUM(Q30:Q31),"-")</f>
        <v>6875</v>
      </c>
      <c r="W30" s="82">
        <v>0</v>
      </c>
      <c r="X30" s="80">
        <f>IF(Q30=0,"-",W30/Q30)</f>
        <v>0</v>
      </c>
      <c r="Y30" s="181">
        <v>108000</v>
      </c>
      <c r="Z30" s="182">
        <f>IFERROR(Y30/Q30,"-")</f>
        <v>21600</v>
      </c>
      <c r="AA30" s="182" t="str">
        <f>IFERROR(Y30/W30,"-")</f>
        <v>-</v>
      </c>
      <c r="AB30" s="176">
        <f>SUM(Y30:Y31)-SUM(K30:K31)</f>
        <v>53000</v>
      </c>
      <c r="AC30" s="83">
        <f>SUM(Y30:Y31)/SUM(K30:K31)</f>
        <v>1.9636363636364</v>
      </c>
      <c r="AD30" s="77"/>
      <c r="AE30" s="91">
        <v>1</v>
      </c>
      <c r="AF30" s="92">
        <f>IF(Q30=0,"",IF(AE30=0,"",(AE30/Q30)))</f>
        <v>0.2</v>
      </c>
      <c r="AG30" s="91"/>
      <c r="AH30" s="93">
        <f>IFERROR(AG30/AE30,"-")</f>
        <v>0</v>
      </c>
      <c r="AI30" s="94"/>
      <c r="AJ30" s="95">
        <f>IFERROR(AI30/AE30,"-")</f>
        <v>0</v>
      </c>
      <c r="AK30" s="96"/>
      <c r="AL30" s="96"/>
      <c r="AM30" s="96"/>
      <c r="AN30" s="97">
        <v>1</v>
      </c>
      <c r="AO30" s="98">
        <f>IF(Q30=0,"",IF(AN30=0,"",(AN30/Q30)))</f>
        <v>0.2</v>
      </c>
      <c r="AP30" s="97"/>
      <c r="AQ30" s="99">
        <f>IFERROR(AP30/AN30,"-")</f>
        <v>0</v>
      </c>
      <c r="AR30" s="100"/>
      <c r="AS30" s="101">
        <f>IFERROR(AR30/AN30,"-")</f>
        <v>0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2</v>
      </c>
      <c r="BG30" s="110">
        <f>IF(Q30=0,"",IF(BF30=0,"",(BF30/Q30)))</f>
        <v>0.4</v>
      </c>
      <c r="BH30" s="109">
        <v>1</v>
      </c>
      <c r="BI30" s="111">
        <f>IFERROR(BH30/BF30,"-")</f>
        <v>0.5</v>
      </c>
      <c r="BJ30" s="112">
        <v>22500</v>
      </c>
      <c r="BK30" s="113">
        <f>IFERROR(BJ30/BF30,"-")</f>
        <v>11250</v>
      </c>
      <c r="BL30" s="114"/>
      <c r="BM30" s="114"/>
      <c r="BN30" s="114">
        <v>1</v>
      </c>
      <c r="BO30" s="116"/>
      <c r="BP30" s="117">
        <f>IF(Q30=0,"",IF(BO30=0,"",(BO30/Q30)))</f>
        <v>0</v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>
        <v>1</v>
      </c>
      <c r="BY30" s="124">
        <f>IF(Q30=0,"",IF(BX30=0,"",(BX30/Q30)))</f>
        <v>0.2</v>
      </c>
      <c r="BZ30" s="125">
        <v>1</v>
      </c>
      <c r="CA30" s="126">
        <f>IFERROR(BZ30/BX30,"-")</f>
        <v>1</v>
      </c>
      <c r="CB30" s="127">
        <v>400000</v>
      </c>
      <c r="CC30" s="128">
        <f>IFERROR(CB30/BX30,"-")</f>
        <v>400000</v>
      </c>
      <c r="CD30" s="129"/>
      <c r="CE30" s="129"/>
      <c r="CF30" s="129">
        <v>1</v>
      </c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108000</v>
      </c>
      <c r="CR30" s="138">
        <v>400000</v>
      </c>
      <c r="CS30" s="138"/>
      <c r="CT30" s="139" t="str">
        <f>IF(AND(CR30=0,CS30=0),"",IF(AND(CR30&lt;=100000,CS30&lt;=100000),"",IF(CR30/CQ30&gt;0.7,"男高",IF(CS30/CQ30&gt;0.7,"女高",""))))</f>
        <v>男高</v>
      </c>
    </row>
    <row r="31" spans="1:99">
      <c r="A31" s="78"/>
      <c r="B31" s="184" t="s">
        <v>230</v>
      </c>
      <c r="C31" s="184" t="s">
        <v>180</v>
      </c>
      <c r="D31" s="184"/>
      <c r="E31" s="184"/>
      <c r="F31" s="184"/>
      <c r="G31" s="184" t="s">
        <v>74</v>
      </c>
      <c r="H31" s="87"/>
      <c r="I31" s="87"/>
      <c r="J31" s="87"/>
      <c r="K31" s="176"/>
      <c r="L31" s="79">
        <v>44</v>
      </c>
      <c r="M31" s="79">
        <v>17</v>
      </c>
      <c r="N31" s="79">
        <v>11</v>
      </c>
      <c r="O31" s="88">
        <v>3</v>
      </c>
      <c r="P31" s="89">
        <v>0</v>
      </c>
      <c r="Q31" s="90">
        <f>O31+P31</f>
        <v>3</v>
      </c>
      <c r="R31" s="80">
        <f>IFERROR(Q31/N31,"-")</f>
        <v>0.27272727272727</v>
      </c>
      <c r="S31" s="79">
        <v>0</v>
      </c>
      <c r="T31" s="79">
        <v>0</v>
      </c>
      <c r="U31" s="80">
        <f>IFERROR(T31/(Q31),"-")</f>
        <v>0</v>
      </c>
      <c r="V31" s="81"/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>
        <v>1</v>
      </c>
      <c r="AO31" s="98">
        <f>IF(Q31=0,"",IF(AN31=0,"",(AN31/Q31)))</f>
        <v>0.33333333333333</v>
      </c>
      <c r="AP31" s="97"/>
      <c r="AQ31" s="99">
        <f>IFERROR(AP31/AN31,"-")</f>
        <v>0</v>
      </c>
      <c r="AR31" s="100"/>
      <c r="AS31" s="101">
        <f>IFERROR(AR31/AN31,"-")</f>
        <v>0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>
        <v>2</v>
      </c>
      <c r="BP31" s="117">
        <f>IF(Q31=0,"",IF(BO31=0,"",(BO31/Q31)))</f>
        <v>0.66666666666667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30"/>
      <c r="B32" s="84"/>
      <c r="C32" s="84"/>
      <c r="D32" s="85"/>
      <c r="E32" s="85"/>
      <c r="F32" s="85"/>
      <c r="G32" s="86"/>
      <c r="H32" s="87"/>
      <c r="I32" s="87"/>
      <c r="J32" s="87"/>
      <c r="K32" s="177"/>
      <c r="L32" s="34"/>
      <c r="M32" s="34"/>
      <c r="N32" s="31"/>
      <c r="O32" s="23"/>
      <c r="P32" s="23"/>
      <c r="Q32" s="23"/>
      <c r="R32" s="32"/>
      <c r="S32" s="32"/>
      <c r="T32" s="23"/>
      <c r="U32" s="32"/>
      <c r="V32" s="25"/>
      <c r="W32" s="25"/>
      <c r="X32" s="25"/>
      <c r="Y32" s="183"/>
      <c r="Z32" s="183"/>
      <c r="AA32" s="183"/>
      <c r="AB32" s="183"/>
      <c r="AC32" s="33"/>
      <c r="AD32" s="57"/>
      <c r="AE32" s="61"/>
      <c r="AF32" s="62"/>
      <c r="AG32" s="61"/>
      <c r="AH32" s="65"/>
      <c r="AI32" s="66"/>
      <c r="AJ32" s="67"/>
      <c r="AK32" s="68"/>
      <c r="AL32" s="68"/>
      <c r="AM32" s="68"/>
      <c r="AN32" s="61"/>
      <c r="AO32" s="62"/>
      <c r="AP32" s="61"/>
      <c r="AQ32" s="65"/>
      <c r="AR32" s="66"/>
      <c r="AS32" s="67"/>
      <c r="AT32" s="68"/>
      <c r="AU32" s="68"/>
      <c r="AV32" s="68"/>
      <c r="AW32" s="61"/>
      <c r="AX32" s="62"/>
      <c r="AY32" s="61"/>
      <c r="AZ32" s="65"/>
      <c r="BA32" s="66"/>
      <c r="BB32" s="67"/>
      <c r="BC32" s="68"/>
      <c r="BD32" s="68"/>
      <c r="BE32" s="68"/>
      <c r="BF32" s="61"/>
      <c r="BG32" s="62"/>
      <c r="BH32" s="61"/>
      <c r="BI32" s="65"/>
      <c r="BJ32" s="66"/>
      <c r="BK32" s="67"/>
      <c r="BL32" s="68"/>
      <c r="BM32" s="68"/>
      <c r="BN32" s="68"/>
      <c r="BO32" s="63"/>
      <c r="BP32" s="64"/>
      <c r="BQ32" s="61"/>
      <c r="BR32" s="65"/>
      <c r="BS32" s="66"/>
      <c r="BT32" s="67"/>
      <c r="BU32" s="68"/>
      <c r="BV32" s="68"/>
      <c r="BW32" s="68"/>
      <c r="BX32" s="63"/>
      <c r="BY32" s="64"/>
      <c r="BZ32" s="61"/>
      <c r="CA32" s="65"/>
      <c r="CB32" s="66"/>
      <c r="CC32" s="67"/>
      <c r="CD32" s="68"/>
      <c r="CE32" s="68"/>
      <c r="CF32" s="68"/>
      <c r="CG32" s="63"/>
      <c r="CH32" s="64"/>
      <c r="CI32" s="61"/>
      <c r="CJ32" s="65"/>
      <c r="CK32" s="66"/>
      <c r="CL32" s="67"/>
      <c r="CM32" s="68"/>
      <c r="CN32" s="68"/>
      <c r="CO32" s="68"/>
      <c r="CP32" s="69"/>
      <c r="CQ32" s="66"/>
      <c r="CR32" s="66"/>
      <c r="CS32" s="66"/>
      <c r="CT32" s="70"/>
    </row>
    <row r="33" spans="1:99">
      <c r="A33" s="30"/>
      <c r="B33" s="37"/>
      <c r="C33" s="37"/>
      <c r="D33" s="21"/>
      <c r="E33" s="21"/>
      <c r="F33" s="21"/>
      <c r="G33" s="22"/>
      <c r="H33" s="36"/>
      <c r="I33" s="36"/>
      <c r="J33" s="73"/>
      <c r="K33" s="178"/>
      <c r="L33" s="34"/>
      <c r="M33" s="34"/>
      <c r="N33" s="31"/>
      <c r="O33" s="23"/>
      <c r="P33" s="23"/>
      <c r="Q33" s="23"/>
      <c r="R33" s="32"/>
      <c r="S33" s="32"/>
      <c r="T33" s="23"/>
      <c r="U33" s="32"/>
      <c r="V33" s="25"/>
      <c r="W33" s="25"/>
      <c r="X33" s="25"/>
      <c r="Y33" s="183"/>
      <c r="Z33" s="183"/>
      <c r="AA33" s="183"/>
      <c r="AB33" s="183"/>
      <c r="AC33" s="33"/>
      <c r="AD33" s="59"/>
      <c r="AE33" s="61"/>
      <c r="AF33" s="62"/>
      <c r="AG33" s="61"/>
      <c r="AH33" s="65"/>
      <c r="AI33" s="66"/>
      <c r="AJ33" s="67"/>
      <c r="AK33" s="68"/>
      <c r="AL33" s="68"/>
      <c r="AM33" s="68"/>
      <c r="AN33" s="61"/>
      <c r="AO33" s="62"/>
      <c r="AP33" s="61"/>
      <c r="AQ33" s="65"/>
      <c r="AR33" s="66"/>
      <c r="AS33" s="67"/>
      <c r="AT33" s="68"/>
      <c r="AU33" s="68"/>
      <c r="AV33" s="68"/>
      <c r="AW33" s="61"/>
      <c r="AX33" s="62"/>
      <c r="AY33" s="61"/>
      <c r="AZ33" s="65"/>
      <c r="BA33" s="66"/>
      <c r="BB33" s="67"/>
      <c r="BC33" s="68"/>
      <c r="BD33" s="68"/>
      <c r="BE33" s="68"/>
      <c r="BF33" s="61"/>
      <c r="BG33" s="62"/>
      <c r="BH33" s="61"/>
      <c r="BI33" s="65"/>
      <c r="BJ33" s="66"/>
      <c r="BK33" s="67"/>
      <c r="BL33" s="68"/>
      <c r="BM33" s="68"/>
      <c r="BN33" s="68"/>
      <c r="BO33" s="63"/>
      <c r="BP33" s="64"/>
      <c r="BQ33" s="61"/>
      <c r="BR33" s="65"/>
      <c r="BS33" s="66"/>
      <c r="BT33" s="67"/>
      <c r="BU33" s="68"/>
      <c r="BV33" s="68"/>
      <c r="BW33" s="68"/>
      <c r="BX33" s="63"/>
      <c r="BY33" s="64"/>
      <c r="BZ33" s="61"/>
      <c r="CA33" s="65"/>
      <c r="CB33" s="66"/>
      <c r="CC33" s="67"/>
      <c r="CD33" s="68"/>
      <c r="CE33" s="68"/>
      <c r="CF33" s="68"/>
      <c r="CG33" s="63"/>
      <c r="CH33" s="64"/>
      <c r="CI33" s="61"/>
      <c r="CJ33" s="65"/>
      <c r="CK33" s="66"/>
      <c r="CL33" s="67"/>
      <c r="CM33" s="68"/>
      <c r="CN33" s="68"/>
      <c r="CO33" s="68"/>
      <c r="CP33" s="69"/>
      <c r="CQ33" s="66"/>
      <c r="CR33" s="66"/>
      <c r="CS33" s="66"/>
      <c r="CT33" s="70"/>
    </row>
    <row r="34" spans="1:99">
      <c r="A34" s="19">
        <f>AC34</f>
        <v>2.5097868217054</v>
      </c>
      <c r="B34" s="39"/>
      <c r="C34" s="39"/>
      <c r="D34" s="39"/>
      <c r="E34" s="39"/>
      <c r="F34" s="39"/>
      <c r="G34" s="39"/>
      <c r="H34" s="40" t="s">
        <v>231</v>
      </c>
      <c r="I34" s="40"/>
      <c r="J34" s="40"/>
      <c r="K34" s="179">
        <f>SUM(K6:K33)</f>
        <v>1290000</v>
      </c>
      <c r="L34" s="41">
        <f>SUM(L6:L33)</f>
        <v>1121</v>
      </c>
      <c r="M34" s="41">
        <f>SUM(M6:M33)</f>
        <v>447</v>
      </c>
      <c r="N34" s="41">
        <f>SUM(N6:N33)</f>
        <v>909</v>
      </c>
      <c r="O34" s="41">
        <f>SUM(O6:O33)</f>
        <v>219</v>
      </c>
      <c r="P34" s="41">
        <f>SUM(P6:P33)</f>
        <v>4</v>
      </c>
      <c r="Q34" s="41">
        <f>SUM(Q6:Q33)</f>
        <v>223</v>
      </c>
      <c r="R34" s="42">
        <f>IFERROR(Q34/N34,"-")</f>
        <v>0.24532453245325</v>
      </c>
      <c r="S34" s="76">
        <f>SUM(S6:S33)</f>
        <v>31</v>
      </c>
      <c r="T34" s="76">
        <f>SUM(T6:T33)</f>
        <v>37</v>
      </c>
      <c r="U34" s="42">
        <f>IFERROR(S34/Q34,"-")</f>
        <v>0.1390134529148</v>
      </c>
      <c r="V34" s="43">
        <f>IFERROR(K34/Q34,"-")</f>
        <v>5784.7533632287</v>
      </c>
      <c r="W34" s="44">
        <f>SUM(W6:W33)</f>
        <v>43</v>
      </c>
      <c r="X34" s="42">
        <f>IFERROR(W34/Q34,"-")</f>
        <v>0.19282511210762</v>
      </c>
      <c r="Y34" s="179">
        <f>SUM(Y6:Y33)</f>
        <v>3237625</v>
      </c>
      <c r="Z34" s="179">
        <f>IFERROR(Y34/Q34,"-")</f>
        <v>14518.497757848</v>
      </c>
      <c r="AA34" s="179">
        <f>IFERROR(Y34/W34,"-")</f>
        <v>75293.604651163</v>
      </c>
      <c r="AB34" s="179">
        <f>Y34-K34</f>
        <v>1947625</v>
      </c>
      <c r="AC34" s="45">
        <f>Y34/K34</f>
        <v>2.5097868217054</v>
      </c>
      <c r="AD34" s="58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11"/>
    <mergeCell ref="K8:K11"/>
    <mergeCell ref="V8:V11"/>
    <mergeCell ref="AB8:AB11"/>
    <mergeCell ref="AC8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232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13.0875</v>
      </c>
      <c r="B6" s="184" t="s">
        <v>233</v>
      </c>
      <c r="C6" s="184" t="s">
        <v>180</v>
      </c>
      <c r="D6" s="184" t="s">
        <v>188</v>
      </c>
      <c r="E6" s="184" t="s">
        <v>234</v>
      </c>
      <c r="F6" s="184" t="s">
        <v>235</v>
      </c>
      <c r="G6" s="184" t="s">
        <v>61</v>
      </c>
      <c r="H6" s="87" t="s">
        <v>236</v>
      </c>
      <c r="I6" s="87" t="s">
        <v>237</v>
      </c>
      <c r="J6" s="87" t="s">
        <v>238</v>
      </c>
      <c r="K6" s="176">
        <v>80000</v>
      </c>
      <c r="L6" s="79">
        <v>4</v>
      </c>
      <c r="M6" s="79">
        <v>0</v>
      </c>
      <c r="N6" s="79">
        <v>21</v>
      </c>
      <c r="O6" s="88">
        <v>2</v>
      </c>
      <c r="P6" s="89">
        <v>0</v>
      </c>
      <c r="Q6" s="90">
        <f>O6+P6</f>
        <v>2</v>
      </c>
      <c r="R6" s="80">
        <f>IFERROR(Q6/N6,"-")</f>
        <v>0.095238095238095</v>
      </c>
      <c r="S6" s="79">
        <v>0</v>
      </c>
      <c r="T6" s="79">
        <v>1</v>
      </c>
      <c r="U6" s="80">
        <f>IFERROR(T6/(Q6),"-")</f>
        <v>0.5</v>
      </c>
      <c r="V6" s="81">
        <f>IFERROR(K6/SUM(Q6:Q7),"-")</f>
        <v>2162.1621621622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967000</v>
      </c>
      <c r="AC6" s="83">
        <f>SUM(Y6:Y7)/SUM(K6:K7)</f>
        <v>13.0875</v>
      </c>
      <c r="AD6" s="77"/>
      <c r="AE6" s="91">
        <v>1</v>
      </c>
      <c r="AF6" s="92">
        <f>IF(Q6=0,"",IF(AE6=0,"",(AE6/Q6)))</f>
        <v>0.5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1</v>
      </c>
      <c r="BG6" s="110">
        <f>IF(Q6=0,"",IF(BF6=0,"",(BF6/Q6)))</f>
        <v>0.5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239</v>
      </c>
      <c r="C7" s="184" t="s">
        <v>180</v>
      </c>
      <c r="D7" s="184"/>
      <c r="E7" s="184"/>
      <c r="F7" s="184"/>
      <c r="G7" s="184" t="s">
        <v>74</v>
      </c>
      <c r="H7" s="87"/>
      <c r="I7" s="87"/>
      <c r="J7" s="87"/>
      <c r="K7" s="176"/>
      <c r="L7" s="79">
        <v>161</v>
      </c>
      <c r="M7" s="79">
        <v>119</v>
      </c>
      <c r="N7" s="79">
        <v>60</v>
      </c>
      <c r="O7" s="88">
        <v>34</v>
      </c>
      <c r="P7" s="89">
        <v>1</v>
      </c>
      <c r="Q7" s="90">
        <f>O7+P7</f>
        <v>35</v>
      </c>
      <c r="R7" s="80">
        <f>IFERROR(Q7/N7,"-")</f>
        <v>0.58333333333333</v>
      </c>
      <c r="S7" s="79">
        <v>4</v>
      </c>
      <c r="T7" s="79">
        <v>5</v>
      </c>
      <c r="U7" s="80">
        <f>IFERROR(T7/(Q7),"-")</f>
        <v>0.14285714285714</v>
      </c>
      <c r="V7" s="81"/>
      <c r="W7" s="82">
        <v>4</v>
      </c>
      <c r="X7" s="80">
        <f>IF(Q7=0,"-",W7/Q7)</f>
        <v>0.11428571428571</v>
      </c>
      <c r="Y7" s="181">
        <v>1047000</v>
      </c>
      <c r="Z7" s="182">
        <f>IFERROR(Y7/Q7,"-")</f>
        <v>29914.285714286</v>
      </c>
      <c r="AA7" s="182">
        <f>IFERROR(Y7/W7,"-")</f>
        <v>261750</v>
      </c>
      <c r="AB7" s="176"/>
      <c r="AC7" s="83"/>
      <c r="AD7" s="77"/>
      <c r="AE7" s="91">
        <v>5</v>
      </c>
      <c r="AF7" s="92">
        <f>IF(Q7=0,"",IF(AE7=0,"",(AE7/Q7)))</f>
        <v>0.14285714285714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6</v>
      </c>
      <c r="AO7" s="98">
        <f>IF(Q7=0,"",IF(AN7=0,"",(AN7/Q7)))</f>
        <v>0.17142857142857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6</v>
      </c>
      <c r="AX7" s="104">
        <f>IF(Q7=0,"",IF(AW7=0,"",(AW7/Q7)))</f>
        <v>0.17142857142857</v>
      </c>
      <c r="AY7" s="103">
        <v>1</v>
      </c>
      <c r="AZ7" s="105">
        <f>IFERROR(AY7/AW7,"-")</f>
        <v>0.16666666666667</v>
      </c>
      <c r="BA7" s="106">
        <v>11000</v>
      </c>
      <c r="BB7" s="107">
        <f>IFERROR(BA7/AW7,"-")</f>
        <v>1833.3333333333</v>
      </c>
      <c r="BC7" s="108"/>
      <c r="BD7" s="108">
        <v>1</v>
      </c>
      <c r="BE7" s="108"/>
      <c r="BF7" s="109">
        <v>6</v>
      </c>
      <c r="BG7" s="110">
        <f>IF(Q7=0,"",IF(BF7=0,"",(BF7/Q7)))</f>
        <v>0.17142857142857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8</v>
      </c>
      <c r="BP7" s="117">
        <f>IF(Q7=0,"",IF(BO7=0,"",(BO7/Q7)))</f>
        <v>0.22857142857143</v>
      </c>
      <c r="BQ7" s="118">
        <v>1</v>
      </c>
      <c r="BR7" s="119">
        <f>IFERROR(BQ7/BO7,"-")</f>
        <v>0.125</v>
      </c>
      <c r="BS7" s="120">
        <v>47000</v>
      </c>
      <c r="BT7" s="121">
        <f>IFERROR(BS7/BO7,"-")</f>
        <v>5875</v>
      </c>
      <c r="BU7" s="122"/>
      <c r="BV7" s="122"/>
      <c r="BW7" s="122">
        <v>1</v>
      </c>
      <c r="BX7" s="123">
        <v>1</v>
      </c>
      <c r="BY7" s="124">
        <f>IF(Q7=0,"",IF(BX7=0,"",(BX7/Q7)))</f>
        <v>0.028571428571429</v>
      </c>
      <c r="BZ7" s="125">
        <v>1</v>
      </c>
      <c r="CA7" s="126">
        <f>IFERROR(BZ7/BX7,"-")</f>
        <v>1</v>
      </c>
      <c r="CB7" s="127">
        <v>793000</v>
      </c>
      <c r="CC7" s="128">
        <f>IFERROR(CB7/BX7,"-")</f>
        <v>793000</v>
      </c>
      <c r="CD7" s="129"/>
      <c r="CE7" s="129"/>
      <c r="CF7" s="129">
        <v>1</v>
      </c>
      <c r="CG7" s="130">
        <v>3</v>
      </c>
      <c r="CH7" s="131">
        <f>IF(Q7=0,"",IF(CG7=0,"",(CG7/Q7)))</f>
        <v>0.085714285714286</v>
      </c>
      <c r="CI7" s="132">
        <v>1</v>
      </c>
      <c r="CJ7" s="133">
        <f>IFERROR(CI7/CG7,"-")</f>
        <v>0.33333333333333</v>
      </c>
      <c r="CK7" s="134">
        <v>196000</v>
      </c>
      <c r="CL7" s="135">
        <f>IFERROR(CK7/CG7,"-")</f>
        <v>65333.333333333</v>
      </c>
      <c r="CM7" s="136"/>
      <c r="CN7" s="136"/>
      <c r="CO7" s="136">
        <v>1</v>
      </c>
      <c r="CP7" s="137">
        <v>4</v>
      </c>
      <c r="CQ7" s="138">
        <v>1047000</v>
      </c>
      <c r="CR7" s="138">
        <v>793000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2.9615384615385</v>
      </c>
      <c r="B8" s="184" t="s">
        <v>240</v>
      </c>
      <c r="C8" s="184" t="s">
        <v>180</v>
      </c>
      <c r="D8" s="184" t="s">
        <v>241</v>
      </c>
      <c r="E8" s="184" t="s">
        <v>234</v>
      </c>
      <c r="F8" s="184" t="s">
        <v>242</v>
      </c>
      <c r="G8" s="184" t="s">
        <v>61</v>
      </c>
      <c r="H8" s="87" t="s">
        <v>243</v>
      </c>
      <c r="I8" s="87" t="s">
        <v>244</v>
      </c>
      <c r="J8" s="87" t="s">
        <v>245</v>
      </c>
      <c r="K8" s="176">
        <v>65000</v>
      </c>
      <c r="L8" s="79">
        <v>8</v>
      </c>
      <c r="M8" s="79">
        <v>0</v>
      </c>
      <c r="N8" s="79">
        <v>51</v>
      </c>
      <c r="O8" s="88">
        <v>2</v>
      </c>
      <c r="P8" s="89">
        <v>0</v>
      </c>
      <c r="Q8" s="90">
        <f>O8+P8</f>
        <v>2</v>
      </c>
      <c r="R8" s="80">
        <f>IFERROR(Q8/N8,"-")</f>
        <v>0.03921568627451</v>
      </c>
      <c r="S8" s="79">
        <v>0</v>
      </c>
      <c r="T8" s="79">
        <v>1</v>
      </c>
      <c r="U8" s="80">
        <f>IFERROR(T8/(Q8),"-")</f>
        <v>0.5</v>
      </c>
      <c r="V8" s="81">
        <f>IFERROR(K8/SUM(Q8:Q9),"-")</f>
        <v>2321.4285714286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127500</v>
      </c>
      <c r="AC8" s="83">
        <f>SUM(Y8:Y9)/SUM(K8:K9)</f>
        <v>2.9615384615385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0.5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0.5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246</v>
      </c>
      <c r="C9" s="184" t="s">
        <v>180</v>
      </c>
      <c r="D9" s="184"/>
      <c r="E9" s="184"/>
      <c r="F9" s="184"/>
      <c r="G9" s="184" t="s">
        <v>74</v>
      </c>
      <c r="H9" s="87"/>
      <c r="I9" s="87"/>
      <c r="J9" s="87"/>
      <c r="K9" s="176"/>
      <c r="L9" s="79">
        <v>120</v>
      </c>
      <c r="M9" s="79">
        <v>86</v>
      </c>
      <c r="N9" s="79">
        <v>54</v>
      </c>
      <c r="O9" s="88">
        <v>25</v>
      </c>
      <c r="P9" s="89">
        <v>1</v>
      </c>
      <c r="Q9" s="90">
        <f>O9+P9</f>
        <v>26</v>
      </c>
      <c r="R9" s="80">
        <f>IFERROR(Q9/N9,"-")</f>
        <v>0.48148148148148</v>
      </c>
      <c r="S9" s="79">
        <v>3</v>
      </c>
      <c r="T9" s="79">
        <v>3</v>
      </c>
      <c r="U9" s="80">
        <f>IFERROR(T9/(Q9),"-")</f>
        <v>0.11538461538462</v>
      </c>
      <c r="V9" s="81"/>
      <c r="W9" s="82">
        <v>5</v>
      </c>
      <c r="X9" s="80">
        <f>IF(Q9=0,"-",W9/Q9)</f>
        <v>0.19230769230769</v>
      </c>
      <c r="Y9" s="181">
        <v>192500</v>
      </c>
      <c r="Z9" s="182">
        <f>IFERROR(Y9/Q9,"-")</f>
        <v>7403.8461538462</v>
      </c>
      <c r="AA9" s="182">
        <f>IFERROR(Y9/W9,"-")</f>
        <v>38500</v>
      </c>
      <c r="AB9" s="176"/>
      <c r="AC9" s="83"/>
      <c r="AD9" s="77"/>
      <c r="AE9" s="91">
        <v>2</v>
      </c>
      <c r="AF9" s="92">
        <f>IF(Q9=0,"",IF(AE9=0,"",(AE9/Q9)))</f>
        <v>0.076923076923077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3</v>
      </c>
      <c r="AO9" s="98">
        <f>IF(Q9=0,"",IF(AN9=0,"",(AN9/Q9)))</f>
        <v>0.11538461538462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2</v>
      </c>
      <c r="AX9" s="104">
        <f>IF(Q9=0,"",IF(AW9=0,"",(AW9/Q9)))</f>
        <v>0.076923076923077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6</v>
      </c>
      <c r="BG9" s="110">
        <f>IF(Q9=0,"",IF(BF9=0,"",(BF9/Q9)))</f>
        <v>0.23076923076923</v>
      </c>
      <c r="BH9" s="109">
        <v>1</v>
      </c>
      <c r="BI9" s="111">
        <f>IFERROR(BH9/BF9,"-")</f>
        <v>0.16666666666667</v>
      </c>
      <c r="BJ9" s="112">
        <v>3000</v>
      </c>
      <c r="BK9" s="113">
        <f>IFERROR(BJ9/BF9,"-")</f>
        <v>500</v>
      </c>
      <c r="BL9" s="114">
        <v>1</v>
      </c>
      <c r="BM9" s="114"/>
      <c r="BN9" s="114"/>
      <c r="BO9" s="116">
        <v>9</v>
      </c>
      <c r="BP9" s="117">
        <f>IF(Q9=0,"",IF(BO9=0,"",(BO9/Q9)))</f>
        <v>0.34615384615385</v>
      </c>
      <c r="BQ9" s="118">
        <v>2</v>
      </c>
      <c r="BR9" s="119">
        <f>IFERROR(BQ9/BO9,"-")</f>
        <v>0.22222222222222</v>
      </c>
      <c r="BS9" s="120">
        <v>37500</v>
      </c>
      <c r="BT9" s="121">
        <f>IFERROR(BS9/BO9,"-")</f>
        <v>4166.6666666667</v>
      </c>
      <c r="BU9" s="122">
        <v>1</v>
      </c>
      <c r="BV9" s="122"/>
      <c r="BW9" s="122">
        <v>1</v>
      </c>
      <c r="BX9" s="123">
        <v>4</v>
      </c>
      <c r="BY9" s="124">
        <f>IF(Q9=0,"",IF(BX9=0,"",(BX9/Q9)))</f>
        <v>0.15384615384615</v>
      </c>
      <c r="BZ9" s="125">
        <v>2</v>
      </c>
      <c r="CA9" s="126">
        <f>IFERROR(BZ9/BX9,"-")</f>
        <v>0.5</v>
      </c>
      <c r="CB9" s="127">
        <v>152000</v>
      </c>
      <c r="CC9" s="128">
        <f>IFERROR(CB9/BX9,"-")</f>
        <v>38000</v>
      </c>
      <c r="CD9" s="129"/>
      <c r="CE9" s="129"/>
      <c r="CF9" s="129">
        <v>2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5</v>
      </c>
      <c r="CQ9" s="138">
        <v>192500</v>
      </c>
      <c r="CR9" s="138">
        <v>115000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30"/>
      <c r="B10" s="84"/>
      <c r="C10" s="84"/>
      <c r="D10" s="85"/>
      <c r="E10" s="85"/>
      <c r="F10" s="85"/>
      <c r="G10" s="86"/>
      <c r="H10" s="87"/>
      <c r="I10" s="87"/>
      <c r="J10" s="87"/>
      <c r="K10" s="177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78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3"/>
      <c r="Z11" s="183"/>
      <c r="AA11" s="183"/>
      <c r="AB11" s="183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8.548275862069</v>
      </c>
      <c r="B12" s="39"/>
      <c r="C12" s="39"/>
      <c r="D12" s="39"/>
      <c r="E12" s="39"/>
      <c r="F12" s="39"/>
      <c r="G12" s="39"/>
      <c r="H12" s="40" t="s">
        <v>247</v>
      </c>
      <c r="I12" s="40"/>
      <c r="J12" s="40"/>
      <c r="K12" s="179">
        <f>SUM(K6:K11)</f>
        <v>145000</v>
      </c>
      <c r="L12" s="41">
        <f>SUM(L6:L11)</f>
        <v>293</v>
      </c>
      <c r="M12" s="41">
        <f>SUM(M6:M11)</f>
        <v>205</v>
      </c>
      <c r="N12" s="41">
        <f>SUM(N6:N11)</f>
        <v>186</v>
      </c>
      <c r="O12" s="41">
        <f>SUM(O6:O11)</f>
        <v>63</v>
      </c>
      <c r="P12" s="41">
        <f>SUM(P6:P11)</f>
        <v>2</v>
      </c>
      <c r="Q12" s="41">
        <f>SUM(Q6:Q11)</f>
        <v>65</v>
      </c>
      <c r="R12" s="42">
        <f>IFERROR(Q12/N12,"-")</f>
        <v>0.3494623655914</v>
      </c>
      <c r="S12" s="76">
        <f>SUM(S6:S11)</f>
        <v>7</v>
      </c>
      <c r="T12" s="76">
        <f>SUM(T6:T11)</f>
        <v>10</v>
      </c>
      <c r="U12" s="42">
        <f>IFERROR(S12/Q12,"-")</f>
        <v>0.10769230769231</v>
      </c>
      <c r="V12" s="43">
        <f>IFERROR(K12/Q12,"-")</f>
        <v>2230.7692307692</v>
      </c>
      <c r="W12" s="44">
        <f>SUM(W6:W11)</f>
        <v>9</v>
      </c>
      <c r="X12" s="42">
        <f>IFERROR(W12/Q12,"-")</f>
        <v>0.13846153846154</v>
      </c>
      <c r="Y12" s="179">
        <f>SUM(Y6:Y11)</f>
        <v>1239500</v>
      </c>
      <c r="Z12" s="179">
        <f>IFERROR(Y12/Q12,"-")</f>
        <v>19069.230769231</v>
      </c>
      <c r="AA12" s="179">
        <f>IFERROR(Y12/W12,"-")</f>
        <v>137722.22222222</v>
      </c>
      <c r="AB12" s="179">
        <f>Y12-K12</f>
        <v>1094500</v>
      </c>
      <c r="AC12" s="45">
        <f>Y12/K12</f>
        <v>8.548275862069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