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<sst xmlns="http://schemas.openxmlformats.org/spreadsheetml/2006/main" uniqueCount="240">
  <si>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</si>
  <si>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</si>
  <si>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</si>
  <si>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</si>
  <si>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</si>
  <si>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</si>
  <si>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</si>
  <si>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</si>
  <si>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</si>
  <si>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</si>
  <si>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</si>
  <si>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</si>
  <si>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</si>
  <si>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</si>
  <si>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</si>
  <si>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</si>
  <si>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</si>
  <si>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</si>
  <si>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</si>
  <si>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</si>
  <si>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</si>
  <si>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</si>
  <si>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</si>
  <si>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</si>
  <si>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</si>
  <si>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</si>
  <si>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</si>
  <si>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</si>
  <si>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</si>
  <si>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</si>
  <si>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</si>
  <si>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</si>
  <si>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</si>
  <si>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</si>
  <si>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</si>
  <si>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</si>
  <si>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</si>
  <si>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</si>
  <si>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</si>
  <si>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</si>
  <si>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</si>
  <si>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</si>
  <si>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</si>
  <si>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</si>
  <si>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</si>
  <si>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</si>
  <si>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</si>
  <si>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</si>
  <si>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</si>
  <si>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</si>
  <si>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</si>
  <si>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</si>
  <si>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</si>
  <si>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</si>
  <si>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</si>
  <si>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</si>
  <si>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</si>
  <si>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ic1197</t>
  </si>
  <si>
    <t>インターカラー</t>
  </si>
  <si>
    <t>右女３スマホ</t>
  </si>
  <si>
    <t>やってみてダメなら、すぐ退会OK</t>
  </si>
  <si>
    <t>lp01</t>
  </si>
  <si>
    <t>スポニチ関東</t>
  </si>
  <si>
    <t>4C終面全5段</t>
  </si>
  <si>
    <t>8月24日(土)</t>
  </si>
  <si>
    <t>ic1198</t>
  </si>
  <si>
    <t>スポニチ関西</t>
  </si>
  <si>
    <t>ic1199</t>
  </si>
  <si>
    <t>スポニチ西部</t>
  </si>
  <si>
    <t>ic1200</t>
  </si>
  <si>
    <t>スポニチ北海道</t>
  </si>
  <si>
    <t>ic1201</t>
  </si>
  <si>
    <t>(空電共通)</t>
  </si>
  <si>
    <t>空電</t>
  </si>
  <si>
    <t>空電 (共通)</t>
  </si>
  <si>
    <t>ic1202</t>
  </si>
  <si>
    <t>(新txt)もう50代の熟女だけど</t>
  </si>
  <si>
    <t>ニッカン関西</t>
  </si>
  <si>
    <t>4C煙突</t>
  </si>
  <si>
    <t>ic1203</t>
  </si>
  <si>
    <t>ic1204</t>
  </si>
  <si>
    <t>黒：右女３</t>
  </si>
  <si>
    <t>①もう５０代の熟女だけど、試しに付き合ってみる？</t>
  </si>
  <si>
    <t>サンスポ関東</t>
  </si>
  <si>
    <t>半2段・半3段つかみ10段保証</t>
  </si>
  <si>
    <t>1～10日</t>
  </si>
  <si>
    <t>ic1205</t>
  </si>
  <si>
    <t>②利用者急増で盛り上がりを見せる高齢者恋愛サービス。</t>
  </si>
  <si>
    <t>11～20日</t>
  </si>
  <si>
    <t>ic1206</t>
  </si>
  <si>
    <t>③やってみてダメなら、すぐ退会OK④学生いません！ギャルもいません！熟女！熟女！熟女！熟女！</t>
  </si>
  <si>
    <t>21～31日</t>
  </si>
  <si>
    <t>ic1207</t>
  </si>
  <si>
    <t>ic1208</t>
  </si>
  <si>
    <t>サンスポ関西</t>
  </si>
  <si>
    <t>ic1209</t>
  </si>
  <si>
    <t>ic1210</t>
  </si>
  <si>
    <t>ic1211</t>
  </si>
  <si>
    <t>ic1212</t>
  </si>
  <si>
    <t>右女３</t>
  </si>
  <si>
    <t>学生いません！ギャルもいません！熟女！熟女！熟女！熟女！</t>
  </si>
  <si>
    <t>半2段つかみ１0段保証</t>
  </si>
  <si>
    <t>10段保証</t>
  </si>
  <si>
    <t>ic1213</t>
  </si>
  <si>
    <t>ic1214</t>
  </si>
  <si>
    <t>日刊ゲンダイ東海版</t>
  </si>
  <si>
    <t>全2段</t>
  </si>
  <si>
    <t>1～15日</t>
  </si>
  <si>
    <t>ic1215</t>
  </si>
  <si>
    <t>16～31日</t>
  </si>
  <si>
    <t>ic1216</t>
  </si>
  <si>
    <t>ic1217</t>
  </si>
  <si>
    <t>利用者急増で盛り上がりを見せる高齢者恋愛サービス。</t>
  </si>
  <si>
    <t>lp01u</t>
  </si>
  <si>
    <t>全5段</t>
  </si>
  <si>
    <t>8月12日(月)</t>
  </si>
  <si>
    <t>ic1218</t>
  </si>
  <si>
    <t>ic1219</t>
  </si>
  <si>
    <t>４コマ漫画版</t>
  </si>
  <si>
    <t>8月15日(木)</t>
  </si>
  <si>
    <t>ic1220</t>
  </si>
  <si>
    <t>ic1221</t>
  </si>
  <si>
    <t>ic1222</t>
  </si>
  <si>
    <t>ic1223</t>
  </si>
  <si>
    <t>C版</t>
  </si>
  <si>
    <t>ic1224</t>
  </si>
  <si>
    <t>ic1225</t>
  </si>
  <si>
    <t>8月11日(日)</t>
  </si>
  <si>
    <t>ic1226</t>
  </si>
  <si>
    <t>ic1227</t>
  </si>
  <si>
    <t>黒：熟女版</t>
  </si>
  <si>
    <t>8月23日(金)</t>
  </si>
  <si>
    <t>ic1228</t>
  </si>
  <si>
    <t>ic1229</t>
  </si>
  <si>
    <t>8月03日(土)</t>
  </si>
  <si>
    <t>ic1230</t>
  </si>
  <si>
    <t>ic1231</t>
  </si>
  <si>
    <t>熟女版</t>
  </si>
  <si>
    <t>8月17日(土)</t>
  </si>
  <si>
    <t>ic1232</t>
  </si>
  <si>
    <t>ic1233</t>
  </si>
  <si>
    <t>スポーツ報知関東</t>
  </si>
  <si>
    <t>終面全5段</t>
  </si>
  <si>
    <t>8月25日(日)</t>
  </si>
  <si>
    <t>ic1234</t>
  </si>
  <si>
    <t>ic1235</t>
  </si>
  <si>
    <t>ic1236</t>
  </si>
  <si>
    <t>ic1237</t>
  </si>
  <si>
    <t>ic1238</t>
  </si>
  <si>
    <t>ic1239</t>
  </si>
  <si>
    <t>デイリースポーツ関西</t>
  </si>
  <si>
    <t>8月01日(木)</t>
  </si>
  <si>
    <t>ic1240</t>
  </si>
  <si>
    <t>ic1241</t>
  </si>
  <si>
    <t>ic1242</t>
  </si>
  <si>
    <t>ic1243</t>
  </si>
  <si>
    <t>九スポ</t>
  </si>
  <si>
    <t>8月04日(日)</t>
  </si>
  <si>
    <t>ic1244</t>
  </si>
  <si>
    <t>ic1245</t>
  </si>
  <si>
    <t>東スポ・大スポ・九スポ・中京</t>
  </si>
  <si>
    <t>記事枠</t>
  </si>
  <si>
    <t>8月29日(木)</t>
  </si>
  <si>
    <t>ic1246</t>
  </si>
  <si>
    <t>ic1247</t>
  </si>
  <si>
    <t>83～86</t>
  </si>
  <si>
    <t>ニッカン西部</t>
  </si>
  <si>
    <t>半2段つかみ20段保証</t>
  </si>
  <si>
    <t>ic1248</t>
  </si>
  <si>
    <t>ic1249</t>
  </si>
  <si>
    <t>ic1250</t>
  </si>
  <si>
    <t>ic1251</t>
  </si>
  <si>
    <t>スポーツ報知関西</t>
  </si>
  <si>
    <t>ic1252</t>
  </si>
  <si>
    <t>ic1253</t>
  </si>
  <si>
    <t>4C終面雑報</t>
  </si>
  <si>
    <t>ic1254</t>
  </si>
  <si>
    <t>ic1255</t>
  </si>
  <si>
    <t>ic1256</t>
  </si>
  <si>
    <t>ic1257</t>
  </si>
  <si>
    <t>ic1258</t>
  </si>
  <si>
    <t>新聞 TOTAL</t>
  </si>
  <si>
    <t>●雑誌 広告</t>
  </si>
  <si>
    <t>ad500</t>
  </si>
  <si>
    <t>アドライヴ</t>
  </si>
  <si>
    <t>いろいろ</t>
  </si>
  <si>
    <t>企画枠一条さんメイン</t>
  </si>
  <si>
    <t>実話カタログ企画</t>
  </si>
  <si>
    <t>企画枠</t>
  </si>
  <si>
    <t>ad501</t>
  </si>
  <si>
    <t>ad502</t>
  </si>
  <si>
    <t>企画枠4コマ漫画</t>
  </si>
  <si>
    <t>人妻系媒体編集企画枠</t>
  </si>
  <si>
    <t>ad498</t>
  </si>
  <si>
    <t>コアマガジン</t>
  </si>
  <si>
    <t>5P元祖</t>
  </si>
  <si>
    <t>実話BUNKA超タブー</t>
  </si>
  <si>
    <t>1C5P</t>
  </si>
  <si>
    <t>ad499</t>
  </si>
  <si>
    <t>ad503</t>
  </si>
  <si>
    <t>5Pエロ画像メイン</t>
  </si>
  <si>
    <t>実話BUNKAタブー</t>
  </si>
  <si>
    <t>8月16日(金)</t>
  </si>
  <si>
    <t>ad504</t>
  </si>
  <si>
    <t>ad505</t>
  </si>
  <si>
    <t>大洋図書</t>
  </si>
  <si>
    <t>実話ナックルズ ウルトラ</t>
  </si>
  <si>
    <t>ad506</t>
  </si>
  <si>
    <t>ad507</t>
  </si>
  <si>
    <t>臨時増刊ラヴァーズ</t>
  </si>
  <si>
    <t>ad508</t>
  </si>
  <si>
    <t>ad509</t>
  </si>
  <si>
    <t>一水社</t>
  </si>
  <si>
    <t>50代からの男のゴラク</t>
  </si>
  <si>
    <t>8月28日(水)</t>
  </si>
  <si>
    <t>ad510</t>
  </si>
  <si>
    <t>ad511</t>
  </si>
  <si>
    <t>三和出版</t>
  </si>
  <si>
    <t>1P記事_求む！中高年男性版_ヘスティア</t>
  </si>
  <si>
    <t>実話ヴィーナス</t>
  </si>
  <si>
    <t>表4</t>
  </si>
  <si>
    <t>ad512</t>
  </si>
  <si>
    <t>雑誌 TOTAL</t>
  </si>
  <si>
    <t>●DVD 広告</t>
  </si>
  <si>
    <t>pa501</t>
  </si>
  <si>
    <t>ぶんか社</t>
  </si>
  <si>
    <t>DVD漫画きよし</t>
  </si>
  <si>
    <t>EXCITING MAX!SPECIAL</t>
  </si>
  <si>
    <t>DVD袋裏1C+DVDコンテンツ枠</t>
  </si>
  <si>
    <t>8月10日(土)</t>
  </si>
  <si>
    <t>pa502</t>
  </si>
  <si>
    <t>pa503</t>
  </si>
  <si>
    <t>インフォメディア</t>
  </si>
  <si>
    <t>DVD4コマ-ヘスティア</t>
  </si>
  <si>
    <t>A5、書店売、864円、2万部</t>
  </si>
  <si>
    <t>疼く美熟女 あドスケベな職場映像!</t>
  </si>
  <si>
    <t>DVD対向4C1P</t>
  </si>
  <si>
    <t>8月22日(木)</t>
  </si>
  <si>
    <t>pa504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</si>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</sst>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1.4142857142857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53</v>
      </c>
      <c r="M6" s="79">
        <v>0</v>
      </c>
      <c r="N6" s="79">
        <v>194</v>
      </c>
      <c r="O6" s="88">
        <v>16</v>
      </c>
      <c r="P6" s="89">
        <v>0</v>
      </c>
      <c r="Q6" s="90">
        <f>O6+P6</f>
        <v>16</v>
      </c>
      <c r="R6" s="80">
        <f>IFERROR(Q6/N6,"-")</f>
        <v>0.082474226804124</v>
      </c>
      <c r="S6" s="79">
        <v>1</v>
      </c>
      <c r="T6" s="79">
        <v>5</v>
      </c>
      <c r="U6" s="80">
        <f>IFERROR(T6/(Q6),"-")</f>
        <v>0.3125</v>
      </c>
      <c r="V6" s="81">
        <f>IFERROR(K6/SUM(Q6:Q10),"-")</f>
        <v>7368.4210526316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SUM(Y6:Y10)-SUM(K6:K10)</f>
        <v>290000</v>
      </c>
      <c r="AC6" s="83">
        <f>SUM(Y6:Y10)/SUM(K6:K10)</f>
        <v>1.4142857142857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3</v>
      </c>
      <c r="AO6" s="98">
        <f>IF(Q6=0,"",IF(AN6=0,"",(AN6/Q6)))</f>
        <v>0.1875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5</v>
      </c>
      <c r="BG6" s="110">
        <f>IF(Q6=0,"",IF(BF6=0,"",(BF6/Q6)))</f>
        <v>0.3125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0.3125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0.125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>
        <v>1</v>
      </c>
      <c r="CH6" s="131">
        <f>IF(Q6=0,"",IF(CG6=0,"",(CG6/Q6)))</f>
        <v>0.0625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35</v>
      </c>
      <c r="M7" s="79">
        <v>0</v>
      </c>
      <c r="N7" s="79">
        <v>117</v>
      </c>
      <c r="O7" s="88">
        <v>10</v>
      </c>
      <c r="P7" s="89">
        <v>1</v>
      </c>
      <c r="Q7" s="90">
        <f>O7+P7</f>
        <v>11</v>
      </c>
      <c r="R7" s="80">
        <f>IFERROR(Q7/N7,"-")</f>
        <v>0.094017094017094</v>
      </c>
      <c r="S7" s="79">
        <v>1</v>
      </c>
      <c r="T7" s="79">
        <v>3</v>
      </c>
      <c r="U7" s="80">
        <f>IFERROR(T7/(Q7),"-")</f>
        <v>0.27272727272727</v>
      </c>
      <c r="V7" s="81"/>
      <c r="W7" s="82">
        <v>2</v>
      </c>
      <c r="X7" s="80">
        <f>IF(Q7=0,"-",W7/Q7)</f>
        <v>0.18181818181818</v>
      </c>
      <c r="Y7" s="181">
        <v>8000</v>
      </c>
      <c r="Z7" s="182">
        <f>IFERROR(Y7/Q7,"-")</f>
        <v>727.27272727273</v>
      </c>
      <c r="AA7" s="182">
        <f>IFERROR(Y7/W7,"-")</f>
        <v>4000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3</v>
      </c>
      <c r="BG7" s="110">
        <f>IF(Q7=0,"",IF(BF7=0,"",(BF7/Q7)))</f>
        <v>0.27272727272727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6</v>
      </c>
      <c r="BP7" s="117">
        <f>IF(Q7=0,"",IF(BO7=0,"",(BO7/Q7)))</f>
        <v>0.54545454545455</v>
      </c>
      <c r="BQ7" s="118">
        <v>2</v>
      </c>
      <c r="BR7" s="119">
        <f>IFERROR(BQ7/BO7,"-")</f>
        <v>0.33333333333333</v>
      </c>
      <c r="BS7" s="120">
        <v>8000</v>
      </c>
      <c r="BT7" s="121">
        <f>IFERROR(BS7/BO7,"-")</f>
        <v>1333.3333333333</v>
      </c>
      <c r="BU7" s="122">
        <v>1</v>
      </c>
      <c r="BV7" s="122">
        <v>1</v>
      </c>
      <c r="BW7" s="122"/>
      <c r="BX7" s="123">
        <v>2</v>
      </c>
      <c r="BY7" s="124">
        <f>IF(Q7=0,"",IF(BX7=0,"",(BX7/Q7)))</f>
        <v>0.18181818181818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8000</v>
      </c>
      <c r="CR7" s="138">
        <v>6000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27</v>
      </c>
      <c r="M8" s="79">
        <v>0</v>
      </c>
      <c r="N8" s="79">
        <v>60</v>
      </c>
      <c r="O8" s="88">
        <v>14</v>
      </c>
      <c r="P8" s="89">
        <v>0</v>
      </c>
      <c r="Q8" s="90">
        <f>O8+P8</f>
        <v>14</v>
      </c>
      <c r="R8" s="80">
        <f>IFERROR(Q8/N8,"-")</f>
        <v>0.23333333333333</v>
      </c>
      <c r="S8" s="79">
        <v>3</v>
      </c>
      <c r="T8" s="79">
        <v>5</v>
      </c>
      <c r="U8" s="80">
        <f>IFERROR(T8/(Q8),"-")</f>
        <v>0.35714285714286</v>
      </c>
      <c r="V8" s="81"/>
      <c r="W8" s="82">
        <v>2</v>
      </c>
      <c r="X8" s="80">
        <f>IF(Q8=0,"-",W8/Q8)</f>
        <v>0.14285714285714</v>
      </c>
      <c r="Y8" s="181">
        <v>117000</v>
      </c>
      <c r="Z8" s="182">
        <f>IFERROR(Y8/Q8,"-")</f>
        <v>8357.1428571429</v>
      </c>
      <c r="AA8" s="182">
        <f>IFERROR(Y8/W8,"-")</f>
        <v>58500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0.071428571428571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3</v>
      </c>
      <c r="AX8" s="104">
        <f>IF(Q8=0,"",IF(AW8=0,"",(AW8/Q8)))</f>
        <v>0.21428571428571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4</v>
      </c>
      <c r="BG8" s="110">
        <f>IF(Q8=0,"",IF(BF8=0,"",(BF8/Q8)))</f>
        <v>0.28571428571429</v>
      </c>
      <c r="BH8" s="109">
        <v>1</v>
      </c>
      <c r="BI8" s="111">
        <f>IFERROR(BH8/BF8,"-")</f>
        <v>0.25</v>
      </c>
      <c r="BJ8" s="112">
        <v>110000</v>
      </c>
      <c r="BK8" s="113">
        <f>IFERROR(BJ8/BF8,"-")</f>
        <v>27500</v>
      </c>
      <c r="BL8" s="114"/>
      <c r="BM8" s="114"/>
      <c r="BN8" s="114">
        <v>1</v>
      </c>
      <c r="BO8" s="116">
        <v>3</v>
      </c>
      <c r="BP8" s="117">
        <f>IF(Q8=0,"",IF(BO8=0,"",(BO8/Q8)))</f>
        <v>0.21428571428571</v>
      </c>
      <c r="BQ8" s="118">
        <v>1</v>
      </c>
      <c r="BR8" s="119">
        <f>IFERROR(BQ8/BO8,"-")</f>
        <v>0.33333333333333</v>
      </c>
      <c r="BS8" s="120">
        <v>7000</v>
      </c>
      <c r="BT8" s="121">
        <f>IFERROR(BS8/BO8,"-")</f>
        <v>2333.3333333333</v>
      </c>
      <c r="BU8" s="122"/>
      <c r="BV8" s="122"/>
      <c r="BW8" s="122">
        <v>1</v>
      </c>
      <c r="BX8" s="123">
        <v>3</v>
      </c>
      <c r="BY8" s="124">
        <f>IF(Q8=0,"",IF(BX8=0,"",(BX8/Q8)))</f>
        <v>0.21428571428571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117000</v>
      </c>
      <c r="CR8" s="138">
        <v>110000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13</v>
      </c>
      <c r="M9" s="79">
        <v>0</v>
      </c>
      <c r="N9" s="79">
        <v>22</v>
      </c>
      <c r="O9" s="88">
        <v>3</v>
      </c>
      <c r="P9" s="89">
        <v>0</v>
      </c>
      <c r="Q9" s="90">
        <f>O9+P9</f>
        <v>3</v>
      </c>
      <c r="R9" s="80">
        <f>IFERROR(Q9/N9,"-")</f>
        <v>0.13636363636364</v>
      </c>
      <c r="S9" s="79">
        <v>0</v>
      </c>
      <c r="T9" s="79">
        <v>1</v>
      </c>
      <c r="U9" s="80">
        <f>IFERROR(T9/(Q9),"-")</f>
        <v>0.33333333333333</v>
      </c>
      <c r="V9" s="81"/>
      <c r="W9" s="82">
        <v>2</v>
      </c>
      <c r="X9" s="80">
        <f>IF(Q9=0,"-",W9/Q9)</f>
        <v>0.66666666666667</v>
      </c>
      <c r="Y9" s="181">
        <v>6000</v>
      </c>
      <c r="Z9" s="182">
        <f>IFERROR(Y9/Q9,"-")</f>
        <v>2000</v>
      </c>
      <c r="AA9" s="182">
        <f>IFERROR(Y9/W9,"-")</f>
        <v>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0.66666666666667</v>
      </c>
      <c r="BQ9" s="118">
        <v>1</v>
      </c>
      <c r="BR9" s="119">
        <f>IFERROR(BQ9/BO9,"-")</f>
        <v>0.5</v>
      </c>
      <c r="BS9" s="120">
        <v>3000</v>
      </c>
      <c r="BT9" s="121">
        <f>IFERROR(BS9/BO9,"-")</f>
        <v>1500</v>
      </c>
      <c r="BU9" s="122">
        <v>1</v>
      </c>
      <c r="BV9" s="122"/>
      <c r="BW9" s="122"/>
      <c r="BX9" s="123">
        <v>1</v>
      </c>
      <c r="BY9" s="124">
        <f>IF(Q9=0,"",IF(BX9=0,"",(BX9/Q9)))</f>
        <v>0.33333333333333</v>
      </c>
      <c r="BZ9" s="125">
        <v>1</v>
      </c>
      <c r="CA9" s="126">
        <f>IFERROR(BZ9/BX9,"-")</f>
        <v>1</v>
      </c>
      <c r="CB9" s="127">
        <v>3000</v>
      </c>
      <c r="CC9" s="128">
        <f>IFERROR(CB9/BX9,"-")</f>
        <v>3000</v>
      </c>
      <c r="CD9" s="129">
        <v>1</v>
      </c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6000</v>
      </c>
      <c r="CR9" s="138">
        <v>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255</v>
      </c>
      <c r="M10" s="79">
        <v>180</v>
      </c>
      <c r="N10" s="79">
        <v>98</v>
      </c>
      <c r="O10" s="88">
        <v>51</v>
      </c>
      <c r="P10" s="89">
        <v>0</v>
      </c>
      <c r="Q10" s="90">
        <f>O10+P10</f>
        <v>51</v>
      </c>
      <c r="R10" s="80">
        <f>IFERROR(Q10/N10,"-")</f>
        <v>0.52040816326531</v>
      </c>
      <c r="S10" s="79">
        <v>10</v>
      </c>
      <c r="T10" s="79">
        <v>16</v>
      </c>
      <c r="U10" s="80">
        <f>IFERROR(T10/(Q10),"-")</f>
        <v>0.31372549019608</v>
      </c>
      <c r="V10" s="81"/>
      <c r="W10" s="82">
        <v>16</v>
      </c>
      <c r="X10" s="80">
        <f>IF(Q10=0,"-",W10/Q10)</f>
        <v>0.31372549019608</v>
      </c>
      <c r="Y10" s="181">
        <v>859000</v>
      </c>
      <c r="Z10" s="182">
        <f>IFERROR(Y10/Q10,"-")</f>
        <v>16843.137254902</v>
      </c>
      <c r="AA10" s="182">
        <f>IFERROR(Y10/W10,"-")</f>
        <v>53687.5</v>
      </c>
      <c r="AB10" s="176"/>
      <c r="AC10" s="83"/>
      <c r="AD10" s="77"/>
      <c r="AE10" s="91">
        <v>1</v>
      </c>
      <c r="AF10" s="92">
        <f>IF(Q10=0,"",IF(AE10=0,"",(AE10/Q10)))</f>
        <v>0.019607843137255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</v>
      </c>
      <c r="AO10" s="98">
        <f>IF(Q10=0,"",IF(AN10=0,"",(AN10/Q10)))</f>
        <v>0.019607843137255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2</v>
      </c>
      <c r="AX10" s="104">
        <f>IF(Q10=0,"",IF(AW10=0,"",(AW10/Q10)))</f>
        <v>0.03921568627451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10</v>
      </c>
      <c r="BG10" s="110">
        <f>IF(Q10=0,"",IF(BF10=0,"",(BF10/Q10)))</f>
        <v>0.19607843137255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17</v>
      </c>
      <c r="BP10" s="117">
        <f>IF(Q10=0,"",IF(BO10=0,"",(BO10/Q10)))</f>
        <v>0.33333333333333</v>
      </c>
      <c r="BQ10" s="118">
        <v>4</v>
      </c>
      <c r="BR10" s="119">
        <f>IFERROR(BQ10/BO10,"-")</f>
        <v>0.23529411764706</v>
      </c>
      <c r="BS10" s="120">
        <v>210000</v>
      </c>
      <c r="BT10" s="121">
        <f>IFERROR(BS10/BO10,"-")</f>
        <v>12352.941176471</v>
      </c>
      <c r="BU10" s="122">
        <v>1</v>
      </c>
      <c r="BV10" s="122"/>
      <c r="BW10" s="122">
        <v>3</v>
      </c>
      <c r="BX10" s="123">
        <v>16</v>
      </c>
      <c r="BY10" s="124">
        <f>IF(Q10=0,"",IF(BX10=0,"",(BX10/Q10)))</f>
        <v>0.31372549019608</v>
      </c>
      <c r="BZ10" s="125">
        <v>9</v>
      </c>
      <c r="CA10" s="126">
        <f>IFERROR(BZ10/BX10,"-")</f>
        <v>0.5625</v>
      </c>
      <c r="CB10" s="127">
        <v>144000</v>
      </c>
      <c r="CC10" s="128">
        <f>IFERROR(CB10/BX10,"-")</f>
        <v>9000</v>
      </c>
      <c r="CD10" s="129">
        <v>1</v>
      </c>
      <c r="CE10" s="129">
        <v>2</v>
      </c>
      <c r="CF10" s="129">
        <v>6</v>
      </c>
      <c r="CG10" s="130">
        <v>4</v>
      </c>
      <c r="CH10" s="131">
        <f>IF(Q10=0,"",IF(CG10=0,"",(CG10/Q10)))</f>
        <v>0.07843137254902</v>
      </c>
      <c r="CI10" s="132">
        <v>3</v>
      </c>
      <c r="CJ10" s="133">
        <f>IFERROR(CI10/CG10,"-")</f>
        <v>0.75</v>
      </c>
      <c r="CK10" s="134">
        <v>505000</v>
      </c>
      <c r="CL10" s="135">
        <f>IFERROR(CK10/CG10,"-")</f>
        <v>126250</v>
      </c>
      <c r="CM10" s="136">
        <v>1</v>
      </c>
      <c r="CN10" s="136">
        <v>1</v>
      </c>
      <c r="CO10" s="136">
        <v>1</v>
      </c>
      <c r="CP10" s="137">
        <v>16</v>
      </c>
      <c r="CQ10" s="138">
        <v>859000</v>
      </c>
      <c r="CR10" s="138">
        <v>490000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0.7546875</v>
      </c>
      <c r="B11" s="184" t="s">
        <v>75</v>
      </c>
      <c r="C11" s="184" t="s">
        <v>58</v>
      </c>
      <c r="D11" s="184"/>
      <c r="E11" s="184" t="s">
        <v>59</v>
      </c>
      <c r="F11" s="184" t="s">
        <v>76</v>
      </c>
      <c r="G11" s="184" t="s">
        <v>61</v>
      </c>
      <c r="H11" s="87" t="s">
        <v>77</v>
      </c>
      <c r="I11" s="87" t="s">
        <v>78</v>
      </c>
      <c r="J11" s="185" t="s">
        <v>64</v>
      </c>
      <c r="K11" s="176">
        <v>320000</v>
      </c>
      <c r="L11" s="79">
        <v>29</v>
      </c>
      <c r="M11" s="79">
        <v>0</v>
      </c>
      <c r="N11" s="79">
        <v>92</v>
      </c>
      <c r="O11" s="88">
        <v>18</v>
      </c>
      <c r="P11" s="89">
        <v>0</v>
      </c>
      <c r="Q11" s="90">
        <f>O11+P11</f>
        <v>18</v>
      </c>
      <c r="R11" s="80">
        <f>IFERROR(Q11/N11,"-")</f>
        <v>0.19565217391304</v>
      </c>
      <c r="S11" s="79">
        <v>2</v>
      </c>
      <c r="T11" s="79">
        <v>5</v>
      </c>
      <c r="U11" s="80">
        <f>IFERROR(T11/(Q11),"-")</f>
        <v>0.27777777777778</v>
      </c>
      <c r="V11" s="81">
        <f>IFERROR(K11/SUM(Q11:Q12),"-")</f>
        <v>11428.571428571</v>
      </c>
      <c r="W11" s="82">
        <v>4</v>
      </c>
      <c r="X11" s="80">
        <f>IF(Q11=0,"-",W11/Q11)</f>
        <v>0.22222222222222</v>
      </c>
      <c r="Y11" s="181">
        <v>147500</v>
      </c>
      <c r="Z11" s="182">
        <f>IFERROR(Y11/Q11,"-")</f>
        <v>8194.4444444444</v>
      </c>
      <c r="AA11" s="182">
        <f>IFERROR(Y11/W11,"-")</f>
        <v>36875</v>
      </c>
      <c r="AB11" s="176">
        <f>SUM(Y11:Y12)-SUM(K11:K12)</f>
        <v>-78500</v>
      </c>
      <c r="AC11" s="83">
        <f>SUM(Y11:Y12)/SUM(K11:K12)</f>
        <v>0.7546875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2</v>
      </c>
      <c r="AO11" s="98">
        <f>IF(Q11=0,"",IF(AN11=0,"",(AN11/Q11)))</f>
        <v>0.11111111111111</v>
      </c>
      <c r="AP11" s="97">
        <v>1</v>
      </c>
      <c r="AQ11" s="99">
        <f>IFERROR(AP11/AN11,"-")</f>
        <v>0.5</v>
      </c>
      <c r="AR11" s="100">
        <v>1500</v>
      </c>
      <c r="AS11" s="101">
        <f>IFERROR(AR11/AN11,"-")</f>
        <v>750</v>
      </c>
      <c r="AT11" s="102">
        <v>1</v>
      </c>
      <c r="AU11" s="102"/>
      <c r="AV11" s="102"/>
      <c r="AW11" s="103">
        <v>2</v>
      </c>
      <c r="AX11" s="104">
        <f>IF(Q11=0,"",IF(AW11=0,"",(AW11/Q11)))</f>
        <v>0.11111111111111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5</v>
      </c>
      <c r="BG11" s="110">
        <f>IF(Q11=0,"",IF(BF11=0,"",(BF11/Q11)))</f>
        <v>0.27777777777778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7</v>
      </c>
      <c r="BP11" s="117">
        <f>IF(Q11=0,"",IF(BO11=0,"",(BO11/Q11)))</f>
        <v>0.38888888888889</v>
      </c>
      <c r="BQ11" s="118">
        <v>2</v>
      </c>
      <c r="BR11" s="119">
        <f>IFERROR(BQ11/BO11,"-")</f>
        <v>0.28571428571429</v>
      </c>
      <c r="BS11" s="120">
        <v>126000</v>
      </c>
      <c r="BT11" s="121">
        <f>IFERROR(BS11/BO11,"-")</f>
        <v>18000</v>
      </c>
      <c r="BU11" s="122">
        <v>1</v>
      </c>
      <c r="BV11" s="122"/>
      <c r="BW11" s="122">
        <v>1</v>
      </c>
      <c r="BX11" s="123">
        <v>2</v>
      </c>
      <c r="BY11" s="124">
        <f>IF(Q11=0,"",IF(BX11=0,"",(BX11/Q11)))</f>
        <v>0.11111111111111</v>
      </c>
      <c r="BZ11" s="125">
        <v>1</v>
      </c>
      <c r="CA11" s="126">
        <f>IFERROR(BZ11/BX11,"-")</f>
        <v>0.5</v>
      </c>
      <c r="CB11" s="127">
        <v>20000</v>
      </c>
      <c r="CC11" s="128">
        <f>IFERROR(CB11/BX11,"-")</f>
        <v>10000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4</v>
      </c>
      <c r="CQ11" s="138">
        <v>147500</v>
      </c>
      <c r="CR11" s="138">
        <v>125000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/>
      <c r="B12" s="184" t="s">
        <v>79</v>
      </c>
      <c r="C12" s="184" t="s">
        <v>58</v>
      </c>
      <c r="D12" s="184"/>
      <c r="E12" s="184" t="s">
        <v>59</v>
      </c>
      <c r="F12" s="184" t="s">
        <v>76</v>
      </c>
      <c r="G12" s="184" t="s">
        <v>73</v>
      </c>
      <c r="H12" s="87"/>
      <c r="I12" s="87"/>
      <c r="J12" s="87"/>
      <c r="K12" s="176"/>
      <c r="L12" s="79">
        <v>64</v>
      </c>
      <c r="M12" s="79">
        <v>45</v>
      </c>
      <c r="N12" s="79">
        <v>24</v>
      </c>
      <c r="O12" s="88">
        <v>10</v>
      </c>
      <c r="P12" s="89">
        <v>0</v>
      </c>
      <c r="Q12" s="90">
        <f>O12+P12</f>
        <v>10</v>
      </c>
      <c r="R12" s="80">
        <f>IFERROR(Q12/N12,"-")</f>
        <v>0.41666666666667</v>
      </c>
      <c r="S12" s="79">
        <v>2</v>
      </c>
      <c r="T12" s="79">
        <v>0</v>
      </c>
      <c r="U12" s="80">
        <f>IFERROR(T12/(Q12),"-")</f>
        <v>0</v>
      </c>
      <c r="V12" s="81"/>
      <c r="W12" s="82">
        <v>4</v>
      </c>
      <c r="X12" s="80">
        <f>IF(Q12=0,"-",W12/Q12)</f>
        <v>0.4</v>
      </c>
      <c r="Y12" s="181">
        <v>94000</v>
      </c>
      <c r="Z12" s="182">
        <f>IFERROR(Y12/Q12,"-")</f>
        <v>9400</v>
      </c>
      <c r="AA12" s="182">
        <f>IFERROR(Y12/W12,"-")</f>
        <v>23500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5</v>
      </c>
      <c r="BP12" s="117">
        <f>IF(Q12=0,"",IF(BO12=0,"",(BO12/Q12)))</f>
        <v>0.5</v>
      </c>
      <c r="BQ12" s="118">
        <v>1</v>
      </c>
      <c r="BR12" s="119">
        <f>IFERROR(BQ12/BO12,"-")</f>
        <v>0.2</v>
      </c>
      <c r="BS12" s="120">
        <v>3000</v>
      </c>
      <c r="BT12" s="121">
        <f>IFERROR(BS12/BO12,"-")</f>
        <v>600</v>
      </c>
      <c r="BU12" s="122">
        <v>1</v>
      </c>
      <c r="BV12" s="122"/>
      <c r="BW12" s="122"/>
      <c r="BX12" s="123">
        <v>3</v>
      </c>
      <c r="BY12" s="124">
        <f>IF(Q12=0,"",IF(BX12=0,"",(BX12/Q12)))</f>
        <v>0.3</v>
      </c>
      <c r="BZ12" s="125">
        <v>2</v>
      </c>
      <c r="CA12" s="126">
        <f>IFERROR(BZ12/BX12,"-")</f>
        <v>0.66666666666667</v>
      </c>
      <c r="CB12" s="127">
        <v>5000</v>
      </c>
      <c r="CC12" s="128">
        <f>IFERROR(CB12/BX12,"-")</f>
        <v>1666.6666666667</v>
      </c>
      <c r="CD12" s="129">
        <v>2</v>
      </c>
      <c r="CE12" s="129"/>
      <c r="CF12" s="129"/>
      <c r="CG12" s="130">
        <v>1</v>
      </c>
      <c r="CH12" s="131">
        <f>IF(Q12=0,"",IF(CG12=0,"",(CG12/Q12)))</f>
        <v>0.1</v>
      </c>
      <c r="CI12" s="132">
        <v>1</v>
      </c>
      <c r="CJ12" s="133">
        <f>IFERROR(CI12/CG12,"-")</f>
        <v>1</v>
      </c>
      <c r="CK12" s="134">
        <v>86000</v>
      </c>
      <c r="CL12" s="135">
        <f>IFERROR(CK12/CG12,"-")</f>
        <v>86000</v>
      </c>
      <c r="CM12" s="136"/>
      <c r="CN12" s="136"/>
      <c r="CO12" s="136">
        <v>1</v>
      </c>
      <c r="CP12" s="137">
        <v>4</v>
      </c>
      <c r="CQ12" s="138">
        <v>94000</v>
      </c>
      <c r="CR12" s="138">
        <v>86000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>
        <f>AC13</f>
        <v>2.228</v>
      </c>
      <c r="B13" s="184" t="s">
        <v>80</v>
      </c>
      <c r="C13" s="184" t="s">
        <v>58</v>
      </c>
      <c r="D13" s="184"/>
      <c r="E13" s="184" t="s">
        <v>81</v>
      </c>
      <c r="F13" s="184" t="s">
        <v>82</v>
      </c>
      <c r="G13" s="184" t="s">
        <v>61</v>
      </c>
      <c r="H13" s="87" t="s">
        <v>83</v>
      </c>
      <c r="I13" s="87" t="s">
        <v>84</v>
      </c>
      <c r="J13" s="87" t="s">
        <v>85</v>
      </c>
      <c r="K13" s="176">
        <v>500000</v>
      </c>
      <c r="L13" s="79">
        <v>16</v>
      </c>
      <c r="M13" s="79">
        <v>0</v>
      </c>
      <c r="N13" s="79">
        <v>56</v>
      </c>
      <c r="O13" s="88">
        <v>10</v>
      </c>
      <c r="P13" s="89">
        <v>0</v>
      </c>
      <c r="Q13" s="90">
        <f>O13+P13</f>
        <v>10</v>
      </c>
      <c r="R13" s="80">
        <f>IFERROR(Q13/N13,"-")</f>
        <v>0.17857142857143</v>
      </c>
      <c r="S13" s="79">
        <v>1</v>
      </c>
      <c r="T13" s="79">
        <v>2</v>
      </c>
      <c r="U13" s="80">
        <f>IFERROR(T13/(Q13),"-")</f>
        <v>0.2</v>
      </c>
      <c r="V13" s="81">
        <f>IFERROR(K13/SUM(Q13:Q20),"-")</f>
        <v>8474.5762711864</v>
      </c>
      <c r="W13" s="82">
        <v>2</v>
      </c>
      <c r="X13" s="80">
        <f>IF(Q13=0,"-",W13/Q13)</f>
        <v>0.2</v>
      </c>
      <c r="Y13" s="181">
        <v>11000</v>
      </c>
      <c r="Z13" s="182">
        <f>IFERROR(Y13/Q13,"-")</f>
        <v>1100</v>
      </c>
      <c r="AA13" s="182">
        <f>IFERROR(Y13/W13,"-")</f>
        <v>5500</v>
      </c>
      <c r="AB13" s="176">
        <f>SUM(Y13:Y20)-SUM(K13:K20)</f>
        <v>614000</v>
      </c>
      <c r="AC13" s="83">
        <f>SUM(Y13:Y20)/SUM(K13:K20)</f>
        <v>2.228</v>
      </c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3</v>
      </c>
      <c r="AO13" s="98">
        <f>IF(Q13=0,"",IF(AN13=0,"",(AN13/Q13)))</f>
        <v>0.3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1</v>
      </c>
      <c r="AX13" s="104">
        <f>IF(Q13=0,"",IF(AW13=0,"",(AW13/Q13)))</f>
        <v>0.1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</v>
      </c>
      <c r="BG13" s="110">
        <f>IF(Q13=0,"",IF(BF13=0,"",(BF13/Q13)))</f>
        <v>0.2</v>
      </c>
      <c r="BH13" s="109">
        <v>1</v>
      </c>
      <c r="BI13" s="111">
        <f>IFERROR(BH13/BF13,"-")</f>
        <v>0.5</v>
      </c>
      <c r="BJ13" s="112">
        <v>6000</v>
      </c>
      <c r="BK13" s="113">
        <f>IFERROR(BJ13/BF13,"-")</f>
        <v>3000</v>
      </c>
      <c r="BL13" s="114"/>
      <c r="BM13" s="114">
        <v>1</v>
      </c>
      <c r="BN13" s="114"/>
      <c r="BO13" s="116">
        <v>4</v>
      </c>
      <c r="BP13" s="117">
        <f>IF(Q13=0,"",IF(BO13=0,"",(BO13/Q13)))</f>
        <v>0.4</v>
      </c>
      <c r="BQ13" s="118">
        <v>1</v>
      </c>
      <c r="BR13" s="119">
        <f>IFERROR(BQ13/BO13,"-")</f>
        <v>0.25</v>
      </c>
      <c r="BS13" s="120">
        <v>5000</v>
      </c>
      <c r="BT13" s="121">
        <f>IFERROR(BS13/BO13,"-")</f>
        <v>1250</v>
      </c>
      <c r="BU13" s="122">
        <v>1</v>
      </c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11000</v>
      </c>
      <c r="CR13" s="138">
        <v>6000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86</v>
      </c>
      <c r="C14" s="184" t="s">
        <v>58</v>
      </c>
      <c r="D14" s="184"/>
      <c r="E14" s="184" t="s">
        <v>81</v>
      </c>
      <c r="F14" s="184" t="s">
        <v>87</v>
      </c>
      <c r="G14" s="184" t="s">
        <v>61</v>
      </c>
      <c r="H14" s="87"/>
      <c r="I14" s="87" t="s">
        <v>84</v>
      </c>
      <c r="J14" s="87" t="s">
        <v>88</v>
      </c>
      <c r="K14" s="176"/>
      <c r="L14" s="79">
        <v>9</v>
      </c>
      <c r="M14" s="79">
        <v>0</v>
      </c>
      <c r="N14" s="79">
        <v>50</v>
      </c>
      <c r="O14" s="88">
        <v>2</v>
      </c>
      <c r="P14" s="89">
        <v>0</v>
      </c>
      <c r="Q14" s="90">
        <f>O14+P14</f>
        <v>2</v>
      </c>
      <c r="R14" s="80">
        <f>IFERROR(Q14/N14,"-")</f>
        <v>0.04</v>
      </c>
      <c r="S14" s="79">
        <v>1</v>
      </c>
      <c r="T14" s="79">
        <v>0</v>
      </c>
      <c r="U14" s="80">
        <f>IFERROR(T14/(Q14),"-")</f>
        <v>0</v>
      </c>
      <c r="V14" s="81"/>
      <c r="W14" s="82">
        <v>1</v>
      </c>
      <c r="X14" s="80">
        <f>IF(Q14=0,"-",W14/Q14)</f>
        <v>0.5</v>
      </c>
      <c r="Y14" s="181">
        <v>13000</v>
      </c>
      <c r="Z14" s="182">
        <f>IFERROR(Y14/Q14,"-")</f>
        <v>6500</v>
      </c>
      <c r="AA14" s="182">
        <f>IFERROR(Y14/W14,"-")</f>
        <v>13000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0.5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1</v>
      </c>
      <c r="CH14" s="131">
        <f>IF(Q14=0,"",IF(CG14=0,"",(CG14/Q14)))</f>
        <v>0.5</v>
      </c>
      <c r="CI14" s="132">
        <v>1</v>
      </c>
      <c r="CJ14" s="133">
        <f>IFERROR(CI14/CG14,"-")</f>
        <v>1</v>
      </c>
      <c r="CK14" s="134">
        <v>13000</v>
      </c>
      <c r="CL14" s="135">
        <f>IFERROR(CK14/CG14,"-")</f>
        <v>13000</v>
      </c>
      <c r="CM14" s="136"/>
      <c r="CN14" s="136"/>
      <c r="CO14" s="136">
        <v>1</v>
      </c>
      <c r="CP14" s="137">
        <v>1</v>
      </c>
      <c r="CQ14" s="138">
        <v>13000</v>
      </c>
      <c r="CR14" s="138">
        <v>13000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81</v>
      </c>
      <c r="F15" s="184" t="s">
        <v>90</v>
      </c>
      <c r="G15" s="184" t="s">
        <v>61</v>
      </c>
      <c r="H15" s="87"/>
      <c r="I15" s="87" t="s">
        <v>84</v>
      </c>
      <c r="J15" s="87" t="s">
        <v>91</v>
      </c>
      <c r="K15" s="176"/>
      <c r="L15" s="79">
        <v>3</v>
      </c>
      <c r="M15" s="79">
        <v>0</v>
      </c>
      <c r="N15" s="79">
        <v>17</v>
      </c>
      <c r="O15" s="88">
        <v>1</v>
      </c>
      <c r="P15" s="89">
        <v>0</v>
      </c>
      <c r="Q15" s="90">
        <f>O15+P15</f>
        <v>1</v>
      </c>
      <c r="R15" s="80">
        <f>IFERROR(Q15/N15,"-")</f>
        <v>0.058823529411765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1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92</v>
      </c>
      <c r="C16" s="184" t="s">
        <v>58</v>
      </c>
      <c r="D16" s="184"/>
      <c r="E16" s="184" t="s">
        <v>72</v>
      </c>
      <c r="F16" s="184" t="s">
        <v>72</v>
      </c>
      <c r="G16" s="184" t="s">
        <v>73</v>
      </c>
      <c r="H16" s="87"/>
      <c r="I16" s="87"/>
      <c r="J16" s="87"/>
      <c r="K16" s="176"/>
      <c r="L16" s="79">
        <v>104</v>
      </c>
      <c r="M16" s="79">
        <v>54</v>
      </c>
      <c r="N16" s="79">
        <v>31</v>
      </c>
      <c r="O16" s="88">
        <v>8</v>
      </c>
      <c r="P16" s="89">
        <v>0</v>
      </c>
      <c r="Q16" s="90">
        <f>O16+P16</f>
        <v>8</v>
      </c>
      <c r="R16" s="80">
        <f>IFERROR(Q16/N16,"-")</f>
        <v>0.25806451612903</v>
      </c>
      <c r="S16" s="79">
        <v>4</v>
      </c>
      <c r="T16" s="79">
        <v>0</v>
      </c>
      <c r="U16" s="80">
        <f>IFERROR(T16/(Q16),"-")</f>
        <v>0</v>
      </c>
      <c r="V16" s="81"/>
      <c r="W16" s="82">
        <v>3</v>
      </c>
      <c r="X16" s="80">
        <f>IF(Q16=0,"-",W16/Q16)</f>
        <v>0.375</v>
      </c>
      <c r="Y16" s="181">
        <v>538000</v>
      </c>
      <c r="Z16" s="182">
        <f>IFERROR(Y16/Q16,"-")</f>
        <v>67250</v>
      </c>
      <c r="AA16" s="182">
        <f>IFERROR(Y16/W16,"-")</f>
        <v>179333.33333333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0.25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3</v>
      </c>
      <c r="BP16" s="117">
        <f>IF(Q16=0,"",IF(BO16=0,"",(BO16/Q16)))</f>
        <v>0.375</v>
      </c>
      <c r="BQ16" s="118">
        <v>2</v>
      </c>
      <c r="BR16" s="119">
        <f>IFERROR(BQ16/BO16,"-")</f>
        <v>0.66666666666667</v>
      </c>
      <c r="BS16" s="120">
        <v>15000</v>
      </c>
      <c r="BT16" s="121">
        <f>IFERROR(BS16/BO16,"-")</f>
        <v>5000</v>
      </c>
      <c r="BU16" s="122">
        <v>1</v>
      </c>
      <c r="BV16" s="122">
        <v>1</v>
      </c>
      <c r="BW16" s="122"/>
      <c r="BX16" s="123">
        <v>2</v>
      </c>
      <c r="BY16" s="124">
        <f>IF(Q16=0,"",IF(BX16=0,"",(BX16/Q16)))</f>
        <v>0.25</v>
      </c>
      <c r="BZ16" s="125">
        <v>1</v>
      </c>
      <c r="CA16" s="126">
        <f>IFERROR(BZ16/BX16,"-")</f>
        <v>0.5</v>
      </c>
      <c r="CB16" s="127">
        <v>523000</v>
      </c>
      <c r="CC16" s="128">
        <f>IFERROR(CB16/BX16,"-")</f>
        <v>261500</v>
      </c>
      <c r="CD16" s="129"/>
      <c r="CE16" s="129"/>
      <c r="CF16" s="129">
        <v>1</v>
      </c>
      <c r="CG16" s="130">
        <v>1</v>
      </c>
      <c r="CH16" s="131">
        <f>IF(Q16=0,"",IF(CG16=0,"",(CG16/Q16)))</f>
        <v>0.125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3</v>
      </c>
      <c r="CQ16" s="138">
        <v>538000</v>
      </c>
      <c r="CR16" s="138">
        <v>523000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/>
      <c r="B17" s="184" t="s">
        <v>93</v>
      </c>
      <c r="C17" s="184" t="s">
        <v>58</v>
      </c>
      <c r="D17" s="184"/>
      <c r="E17" s="184" t="s">
        <v>81</v>
      </c>
      <c r="F17" s="184" t="s">
        <v>82</v>
      </c>
      <c r="G17" s="184" t="s">
        <v>61</v>
      </c>
      <c r="H17" s="87" t="s">
        <v>94</v>
      </c>
      <c r="I17" s="87" t="s">
        <v>84</v>
      </c>
      <c r="J17" s="87" t="s">
        <v>85</v>
      </c>
      <c r="K17" s="176"/>
      <c r="L17" s="79">
        <v>26</v>
      </c>
      <c r="M17" s="79">
        <v>0</v>
      </c>
      <c r="N17" s="79">
        <v>76</v>
      </c>
      <c r="O17" s="88">
        <v>8</v>
      </c>
      <c r="P17" s="89">
        <v>0</v>
      </c>
      <c r="Q17" s="90">
        <f>O17+P17</f>
        <v>8</v>
      </c>
      <c r="R17" s="80">
        <f>IFERROR(Q17/N17,"-")</f>
        <v>0.10526315789474</v>
      </c>
      <c r="S17" s="79">
        <v>1</v>
      </c>
      <c r="T17" s="79">
        <v>2</v>
      </c>
      <c r="U17" s="80">
        <f>IFERROR(T17/(Q17),"-")</f>
        <v>0.25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2</v>
      </c>
      <c r="BG17" s="110">
        <f>IF(Q17=0,"",IF(BF17=0,"",(BF17/Q17)))</f>
        <v>0.25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4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2</v>
      </c>
      <c r="BY17" s="124">
        <f>IF(Q17=0,"",IF(BX17=0,"",(BX17/Q17)))</f>
        <v>0.25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95</v>
      </c>
      <c r="C18" s="184" t="s">
        <v>58</v>
      </c>
      <c r="D18" s="184"/>
      <c r="E18" s="184" t="s">
        <v>81</v>
      </c>
      <c r="F18" s="184" t="s">
        <v>87</v>
      </c>
      <c r="G18" s="184" t="s">
        <v>61</v>
      </c>
      <c r="H18" s="87"/>
      <c r="I18" s="87" t="s">
        <v>84</v>
      </c>
      <c r="J18" s="87" t="s">
        <v>88</v>
      </c>
      <c r="K18" s="176"/>
      <c r="L18" s="79">
        <v>3</v>
      </c>
      <c r="M18" s="79">
        <v>0</v>
      </c>
      <c r="N18" s="79">
        <v>10</v>
      </c>
      <c r="O18" s="88">
        <v>2</v>
      </c>
      <c r="P18" s="89">
        <v>0</v>
      </c>
      <c r="Q18" s="90">
        <f>O18+P18</f>
        <v>2</v>
      </c>
      <c r="R18" s="80">
        <f>IFERROR(Q18/N18,"-")</f>
        <v>0.2</v>
      </c>
      <c r="S18" s="79">
        <v>0</v>
      </c>
      <c r="T18" s="79">
        <v>0</v>
      </c>
      <c r="U18" s="80">
        <f>IFERROR(T18/(Q18),"-")</f>
        <v>0</v>
      </c>
      <c r="V18" s="81"/>
      <c r="W18" s="82">
        <v>1</v>
      </c>
      <c r="X18" s="80">
        <f>IF(Q18=0,"-",W18/Q18)</f>
        <v>0.5</v>
      </c>
      <c r="Y18" s="181">
        <v>3000</v>
      </c>
      <c r="Z18" s="182">
        <f>IFERROR(Y18/Q18,"-")</f>
        <v>1500</v>
      </c>
      <c r="AA18" s="182">
        <f>IFERROR(Y18/W18,"-")</f>
        <v>3000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0.5</v>
      </c>
      <c r="BQ18" s="118">
        <v>1</v>
      </c>
      <c r="BR18" s="119">
        <f>IFERROR(BQ18/BO18,"-")</f>
        <v>1</v>
      </c>
      <c r="BS18" s="120">
        <v>3000</v>
      </c>
      <c r="BT18" s="121">
        <f>IFERROR(BS18/BO18,"-")</f>
        <v>3000</v>
      </c>
      <c r="BU18" s="122">
        <v>1</v>
      </c>
      <c r="BV18" s="122"/>
      <c r="BW18" s="122"/>
      <c r="BX18" s="123">
        <v>1</v>
      </c>
      <c r="BY18" s="124">
        <f>IF(Q18=0,"",IF(BX18=0,"",(BX18/Q18)))</f>
        <v>0.5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3000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96</v>
      </c>
      <c r="C19" s="184" t="s">
        <v>58</v>
      </c>
      <c r="D19" s="184"/>
      <c r="E19" s="184" t="s">
        <v>81</v>
      </c>
      <c r="F19" s="184" t="s">
        <v>90</v>
      </c>
      <c r="G19" s="184" t="s">
        <v>61</v>
      </c>
      <c r="H19" s="87"/>
      <c r="I19" s="87" t="s">
        <v>84</v>
      </c>
      <c r="J19" s="87" t="s">
        <v>91</v>
      </c>
      <c r="K19" s="176"/>
      <c r="L19" s="79">
        <v>28</v>
      </c>
      <c r="M19" s="79">
        <v>0</v>
      </c>
      <c r="N19" s="79">
        <v>58</v>
      </c>
      <c r="O19" s="88">
        <v>7</v>
      </c>
      <c r="P19" s="89">
        <v>0</v>
      </c>
      <c r="Q19" s="90">
        <f>O19+P19</f>
        <v>7</v>
      </c>
      <c r="R19" s="80">
        <f>IFERROR(Q19/N19,"-")</f>
        <v>0.12068965517241</v>
      </c>
      <c r="S19" s="79">
        <v>0</v>
      </c>
      <c r="T19" s="79">
        <v>2</v>
      </c>
      <c r="U19" s="80">
        <f>IFERROR(T19/(Q19),"-")</f>
        <v>0.28571428571429</v>
      </c>
      <c r="V19" s="81"/>
      <c r="W19" s="82">
        <v>2</v>
      </c>
      <c r="X19" s="80">
        <f>IF(Q19=0,"-",W19/Q19)</f>
        <v>0.28571428571429</v>
      </c>
      <c r="Y19" s="181">
        <v>46000</v>
      </c>
      <c r="Z19" s="182">
        <f>IFERROR(Y19/Q19,"-")</f>
        <v>6571.4285714286</v>
      </c>
      <c r="AA19" s="182">
        <f>IFERROR(Y19/W19,"-")</f>
        <v>23000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0.14285714285714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2</v>
      </c>
      <c r="BG19" s="110">
        <f>IF(Q19=0,"",IF(BF19=0,"",(BF19/Q19)))</f>
        <v>0.28571428571429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0.28571428571429</v>
      </c>
      <c r="BQ19" s="118">
        <v>1</v>
      </c>
      <c r="BR19" s="119">
        <f>IFERROR(BQ19/BO19,"-")</f>
        <v>0.5</v>
      </c>
      <c r="BS19" s="120">
        <v>1000</v>
      </c>
      <c r="BT19" s="121">
        <f>IFERROR(BS19/BO19,"-")</f>
        <v>500</v>
      </c>
      <c r="BU19" s="122">
        <v>1</v>
      </c>
      <c r="BV19" s="122"/>
      <c r="BW19" s="122"/>
      <c r="BX19" s="123">
        <v>2</v>
      </c>
      <c r="BY19" s="124">
        <f>IF(Q19=0,"",IF(BX19=0,"",(BX19/Q19)))</f>
        <v>0.28571428571429</v>
      </c>
      <c r="BZ19" s="125">
        <v>1</v>
      </c>
      <c r="CA19" s="126">
        <f>IFERROR(BZ19/BX19,"-")</f>
        <v>0.5</v>
      </c>
      <c r="CB19" s="127">
        <v>45000</v>
      </c>
      <c r="CC19" s="128">
        <f>IFERROR(CB19/BX19,"-")</f>
        <v>22500</v>
      </c>
      <c r="CD19" s="129"/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46000</v>
      </c>
      <c r="CR19" s="138">
        <v>45000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97</v>
      </c>
      <c r="C20" s="184" t="s">
        <v>58</v>
      </c>
      <c r="D20" s="184"/>
      <c r="E20" s="184" t="s">
        <v>72</v>
      </c>
      <c r="F20" s="184" t="s">
        <v>72</v>
      </c>
      <c r="G20" s="184" t="s">
        <v>73</v>
      </c>
      <c r="H20" s="87"/>
      <c r="I20" s="87"/>
      <c r="J20" s="87"/>
      <c r="K20" s="176"/>
      <c r="L20" s="79">
        <v>214</v>
      </c>
      <c r="M20" s="79">
        <v>72</v>
      </c>
      <c r="N20" s="79">
        <v>43</v>
      </c>
      <c r="O20" s="88">
        <v>21</v>
      </c>
      <c r="P20" s="89">
        <v>0</v>
      </c>
      <c r="Q20" s="90">
        <f>O20+P20</f>
        <v>21</v>
      </c>
      <c r="R20" s="80">
        <f>IFERROR(Q20/N20,"-")</f>
        <v>0.48837209302326</v>
      </c>
      <c r="S20" s="79">
        <v>4</v>
      </c>
      <c r="T20" s="79">
        <v>2</v>
      </c>
      <c r="U20" s="80">
        <f>IFERROR(T20/(Q20),"-")</f>
        <v>0.095238095238095</v>
      </c>
      <c r="V20" s="81"/>
      <c r="W20" s="82">
        <v>7</v>
      </c>
      <c r="X20" s="80">
        <f>IF(Q20=0,"-",W20/Q20)</f>
        <v>0.33333333333333</v>
      </c>
      <c r="Y20" s="181">
        <v>503000</v>
      </c>
      <c r="Z20" s="182">
        <f>IFERROR(Y20/Q20,"-")</f>
        <v>23952.380952381</v>
      </c>
      <c r="AA20" s="182">
        <f>IFERROR(Y20/W20,"-")</f>
        <v>71857.142857143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6</v>
      </c>
      <c r="BP20" s="117">
        <f>IF(Q20=0,"",IF(BO20=0,"",(BO20/Q20)))</f>
        <v>0.28571428571429</v>
      </c>
      <c r="BQ20" s="118">
        <v>1</v>
      </c>
      <c r="BR20" s="119">
        <f>IFERROR(BQ20/BO20,"-")</f>
        <v>0.16666666666667</v>
      </c>
      <c r="BS20" s="120">
        <v>3000</v>
      </c>
      <c r="BT20" s="121">
        <f>IFERROR(BS20/BO20,"-")</f>
        <v>500</v>
      </c>
      <c r="BU20" s="122">
        <v>1</v>
      </c>
      <c r="BV20" s="122"/>
      <c r="BW20" s="122"/>
      <c r="BX20" s="123">
        <v>10</v>
      </c>
      <c r="BY20" s="124">
        <f>IF(Q20=0,"",IF(BX20=0,"",(BX20/Q20)))</f>
        <v>0.47619047619048</v>
      </c>
      <c r="BZ20" s="125">
        <v>5</v>
      </c>
      <c r="CA20" s="126">
        <f>IFERROR(BZ20/BX20,"-")</f>
        <v>0.5</v>
      </c>
      <c r="CB20" s="127">
        <v>495000</v>
      </c>
      <c r="CC20" s="128">
        <f>IFERROR(CB20/BX20,"-")</f>
        <v>49500</v>
      </c>
      <c r="CD20" s="129"/>
      <c r="CE20" s="129">
        <v>1</v>
      </c>
      <c r="CF20" s="129">
        <v>4</v>
      </c>
      <c r="CG20" s="130">
        <v>5</v>
      </c>
      <c r="CH20" s="131">
        <f>IF(Q20=0,"",IF(CG20=0,"",(CG20/Q20)))</f>
        <v>0.23809523809524</v>
      </c>
      <c r="CI20" s="132">
        <v>1</v>
      </c>
      <c r="CJ20" s="133">
        <f>IFERROR(CI20/CG20,"-")</f>
        <v>0.2</v>
      </c>
      <c r="CK20" s="134">
        <v>5000</v>
      </c>
      <c r="CL20" s="135">
        <f>IFERROR(CK20/CG20,"-")</f>
        <v>1000</v>
      </c>
      <c r="CM20" s="136"/>
      <c r="CN20" s="136">
        <v>1</v>
      </c>
      <c r="CO20" s="136"/>
      <c r="CP20" s="137">
        <v>7</v>
      </c>
      <c r="CQ20" s="138">
        <v>503000</v>
      </c>
      <c r="CR20" s="138">
        <v>191000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1.048</v>
      </c>
      <c r="B21" s="184" t="s">
        <v>98</v>
      </c>
      <c r="C21" s="184" t="s">
        <v>58</v>
      </c>
      <c r="D21" s="184"/>
      <c r="E21" s="184" t="s">
        <v>99</v>
      </c>
      <c r="F21" s="184" t="s">
        <v>100</v>
      </c>
      <c r="G21" s="184" t="s">
        <v>61</v>
      </c>
      <c r="H21" s="87" t="s">
        <v>68</v>
      </c>
      <c r="I21" s="87" t="s">
        <v>101</v>
      </c>
      <c r="J21" s="87" t="s">
        <v>102</v>
      </c>
      <c r="K21" s="176">
        <v>250000</v>
      </c>
      <c r="L21" s="79">
        <v>49</v>
      </c>
      <c r="M21" s="79">
        <v>0</v>
      </c>
      <c r="N21" s="79">
        <v>183</v>
      </c>
      <c r="O21" s="88">
        <v>12</v>
      </c>
      <c r="P21" s="89">
        <v>1</v>
      </c>
      <c r="Q21" s="90">
        <f>O21+P21</f>
        <v>13</v>
      </c>
      <c r="R21" s="80">
        <f>IFERROR(Q21/N21,"-")</f>
        <v>0.07103825136612</v>
      </c>
      <c r="S21" s="79">
        <v>1</v>
      </c>
      <c r="T21" s="79">
        <v>3</v>
      </c>
      <c r="U21" s="80">
        <f>IFERROR(T21/(Q21),"-")</f>
        <v>0.23076923076923</v>
      </c>
      <c r="V21" s="81">
        <f>IFERROR(K21/SUM(Q21:Q22),"-")</f>
        <v>10000</v>
      </c>
      <c r="W21" s="82">
        <v>1</v>
      </c>
      <c r="X21" s="80">
        <f>IF(Q21=0,"-",W21/Q21)</f>
        <v>0.076923076923077</v>
      </c>
      <c r="Y21" s="181">
        <v>30000</v>
      </c>
      <c r="Z21" s="182">
        <f>IFERROR(Y21/Q21,"-")</f>
        <v>2307.6923076923</v>
      </c>
      <c r="AA21" s="182">
        <f>IFERROR(Y21/W21,"-")</f>
        <v>30000</v>
      </c>
      <c r="AB21" s="176">
        <f>SUM(Y21:Y22)-SUM(K21:K22)</f>
        <v>12000</v>
      </c>
      <c r="AC21" s="83">
        <f>SUM(Y21:Y22)/SUM(K21:K22)</f>
        <v>1.048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2</v>
      </c>
      <c r="AO21" s="98">
        <f>IF(Q21=0,"",IF(AN21=0,"",(AN21/Q21)))</f>
        <v>0.15384615384615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0.076923076923077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5</v>
      </c>
      <c r="BP21" s="117">
        <f>IF(Q21=0,"",IF(BO21=0,"",(BO21/Q21)))</f>
        <v>0.38461538461538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5</v>
      </c>
      <c r="BY21" s="124">
        <f>IF(Q21=0,"",IF(BX21=0,"",(BX21/Q21)))</f>
        <v>0.38461538461538</v>
      </c>
      <c r="BZ21" s="125">
        <v>1</v>
      </c>
      <c r="CA21" s="126">
        <f>IFERROR(BZ21/BX21,"-")</f>
        <v>0.2</v>
      </c>
      <c r="CB21" s="127">
        <v>30000</v>
      </c>
      <c r="CC21" s="128">
        <f>IFERROR(CB21/BX21,"-")</f>
        <v>6000</v>
      </c>
      <c r="CD21" s="129"/>
      <c r="CE21" s="129"/>
      <c r="CF21" s="129">
        <v>1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30000</v>
      </c>
      <c r="CR21" s="138">
        <v>30000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103</v>
      </c>
      <c r="C22" s="184" t="s">
        <v>58</v>
      </c>
      <c r="D22" s="184"/>
      <c r="E22" s="184" t="s">
        <v>99</v>
      </c>
      <c r="F22" s="184" t="s">
        <v>100</v>
      </c>
      <c r="G22" s="184" t="s">
        <v>73</v>
      </c>
      <c r="H22" s="87"/>
      <c r="I22" s="87"/>
      <c r="J22" s="87"/>
      <c r="K22" s="176"/>
      <c r="L22" s="79">
        <v>102</v>
      </c>
      <c r="M22" s="79">
        <v>65</v>
      </c>
      <c r="N22" s="79">
        <v>33</v>
      </c>
      <c r="O22" s="88">
        <v>12</v>
      </c>
      <c r="P22" s="89">
        <v>0</v>
      </c>
      <c r="Q22" s="90">
        <f>O22+P22</f>
        <v>12</v>
      </c>
      <c r="R22" s="80">
        <f>IFERROR(Q22/N22,"-")</f>
        <v>0.36363636363636</v>
      </c>
      <c r="S22" s="79">
        <v>6</v>
      </c>
      <c r="T22" s="79">
        <v>0</v>
      </c>
      <c r="U22" s="80">
        <f>IFERROR(T22/(Q22),"-")</f>
        <v>0</v>
      </c>
      <c r="V22" s="81"/>
      <c r="W22" s="82">
        <v>4</v>
      </c>
      <c r="X22" s="80">
        <f>IF(Q22=0,"-",W22/Q22)</f>
        <v>0.33333333333333</v>
      </c>
      <c r="Y22" s="181">
        <v>232000</v>
      </c>
      <c r="Z22" s="182">
        <f>IFERROR(Y22/Q22,"-")</f>
        <v>19333.333333333</v>
      </c>
      <c r="AA22" s="182">
        <f>IFERROR(Y22/W22,"-")</f>
        <v>58000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0.083333333333333</v>
      </c>
      <c r="BH22" s="109">
        <v>1</v>
      </c>
      <c r="BI22" s="111">
        <f>IFERROR(BH22/BF22,"-")</f>
        <v>1</v>
      </c>
      <c r="BJ22" s="112">
        <v>20000</v>
      </c>
      <c r="BK22" s="113">
        <f>IFERROR(BJ22/BF22,"-")</f>
        <v>20000</v>
      </c>
      <c r="BL22" s="114"/>
      <c r="BM22" s="114"/>
      <c r="BN22" s="114">
        <v>1</v>
      </c>
      <c r="BO22" s="116">
        <v>4</v>
      </c>
      <c r="BP22" s="117">
        <f>IF(Q22=0,"",IF(BO22=0,"",(BO22/Q22)))</f>
        <v>0.33333333333333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6</v>
      </c>
      <c r="BY22" s="124">
        <f>IF(Q22=0,"",IF(BX22=0,"",(BX22/Q22)))</f>
        <v>0.5</v>
      </c>
      <c r="BZ22" s="125">
        <v>2</v>
      </c>
      <c r="CA22" s="126">
        <f>IFERROR(BZ22/BX22,"-")</f>
        <v>0.33333333333333</v>
      </c>
      <c r="CB22" s="127">
        <v>203000</v>
      </c>
      <c r="CC22" s="128">
        <f>IFERROR(CB22/BX22,"-")</f>
        <v>33833.333333333</v>
      </c>
      <c r="CD22" s="129"/>
      <c r="CE22" s="129"/>
      <c r="CF22" s="129">
        <v>2</v>
      </c>
      <c r="CG22" s="130">
        <v>1</v>
      </c>
      <c r="CH22" s="131">
        <f>IF(Q22=0,"",IF(CG22=0,"",(CG22/Q22)))</f>
        <v>0.083333333333333</v>
      </c>
      <c r="CI22" s="132">
        <v>1</v>
      </c>
      <c r="CJ22" s="133">
        <f>IFERROR(CI22/CG22,"-")</f>
        <v>1</v>
      </c>
      <c r="CK22" s="134">
        <v>9000</v>
      </c>
      <c r="CL22" s="135">
        <f>IFERROR(CK22/CG22,"-")</f>
        <v>9000</v>
      </c>
      <c r="CM22" s="136"/>
      <c r="CN22" s="136"/>
      <c r="CO22" s="136">
        <v>1</v>
      </c>
      <c r="CP22" s="137">
        <v>4</v>
      </c>
      <c r="CQ22" s="138">
        <v>232000</v>
      </c>
      <c r="CR22" s="138">
        <v>185000</v>
      </c>
      <c r="CS22" s="138"/>
      <c r="CT22" s="139" t="str">
        <f>IF(AND(CR22=0,CS22=0),"",IF(AND(CR22&lt;=100000,CS22&lt;=100000),"",IF(CR22/CQ22&gt;0.7,"男高",IF(CS22/CQ22&gt;0.7,"女高",""))))</f>
        <v>男高</v>
      </c>
    </row>
    <row r="23" spans="1:99">
      <c r="A23" s="78">
        <f>AC23</f>
        <v>0.225</v>
      </c>
      <c r="B23" s="184" t="s">
        <v>104</v>
      </c>
      <c r="C23" s="184" t="s">
        <v>58</v>
      </c>
      <c r="D23" s="184"/>
      <c r="E23" s="184" t="s">
        <v>99</v>
      </c>
      <c r="F23" s="184" t="s">
        <v>82</v>
      </c>
      <c r="G23" s="184" t="s">
        <v>61</v>
      </c>
      <c r="H23" s="87" t="s">
        <v>105</v>
      </c>
      <c r="I23" s="87" t="s">
        <v>106</v>
      </c>
      <c r="J23" s="87" t="s">
        <v>107</v>
      </c>
      <c r="K23" s="176">
        <v>100000</v>
      </c>
      <c r="L23" s="79">
        <v>8</v>
      </c>
      <c r="M23" s="79">
        <v>0</v>
      </c>
      <c r="N23" s="79">
        <v>29</v>
      </c>
      <c r="O23" s="88">
        <v>4</v>
      </c>
      <c r="P23" s="89">
        <v>0</v>
      </c>
      <c r="Q23" s="90">
        <f>O23+P23</f>
        <v>4</v>
      </c>
      <c r="R23" s="80">
        <f>IFERROR(Q23/N23,"-")</f>
        <v>0.13793103448276</v>
      </c>
      <c r="S23" s="79">
        <v>0</v>
      </c>
      <c r="T23" s="79">
        <v>0</v>
      </c>
      <c r="U23" s="80">
        <f>IFERROR(T23/(Q23),"-")</f>
        <v>0</v>
      </c>
      <c r="V23" s="81">
        <f>IFERROR(K23/SUM(Q23:Q25),"-")</f>
        <v>7142.8571428571</v>
      </c>
      <c r="W23" s="82">
        <v>3</v>
      </c>
      <c r="X23" s="80">
        <f>IF(Q23=0,"-",W23/Q23)</f>
        <v>0.75</v>
      </c>
      <c r="Y23" s="181">
        <v>17000</v>
      </c>
      <c r="Z23" s="182">
        <f>IFERROR(Y23/Q23,"-")</f>
        <v>4250</v>
      </c>
      <c r="AA23" s="182">
        <f>IFERROR(Y23/W23,"-")</f>
        <v>5666.6666666667</v>
      </c>
      <c r="AB23" s="176">
        <f>SUM(Y23:Y25)-SUM(K23:K25)</f>
        <v>-77500</v>
      </c>
      <c r="AC23" s="83">
        <f>SUM(Y23:Y25)/SUM(K23:K25)</f>
        <v>0.225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0.5</v>
      </c>
      <c r="BH23" s="109">
        <v>2</v>
      </c>
      <c r="BI23" s="111">
        <f>IFERROR(BH23/BF23,"-")</f>
        <v>1</v>
      </c>
      <c r="BJ23" s="112">
        <v>15000</v>
      </c>
      <c r="BK23" s="113">
        <f>IFERROR(BJ23/BF23,"-")</f>
        <v>7500</v>
      </c>
      <c r="BL23" s="114">
        <v>1</v>
      </c>
      <c r="BM23" s="114">
        <v>1</v>
      </c>
      <c r="BN23" s="114"/>
      <c r="BO23" s="116">
        <v>1</v>
      </c>
      <c r="BP23" s="117">
        <f>IF(Q23=0,"",IF(BO23=0,"",(BO23/Q23)))</f>
        <v>0.25</v>
      </c>
      <c r="BQ23" s="118">
        <v>1</v>
      </c>
      <c r="BR23" s="119">
        <f>IFERROR(BQ23/BO23,"-")</f>
        <v>1</v>
      </c>
      <c r="BS23" s="120">
        <v>2000</v>
      </c>
      <c r="BT23" s="121">
        <f>IFERROR(BS23/BO23,"-")</f>
        <v>2000</v>
      </c>
      <c r="BU23" s="122">
        <v>1</v>
      </c>
      <c r="BV23" s="122"/>
      <c r="BW23" s="122"/>
      <c r="BX23" s="123">
        <v>1</v>
      </c>
      <c r="BY23" s="124">
        <f>IF(Q23=0,"",IF(BX23=0,"",(BX23/Q23)))</f>
        <v>0.25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3</v>
      </c>
      <c r="CQ23" s="138">
        <v>17000</v>
      </c>
      <c r="CR23" s="138">
        <v>10000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108</v>
      </c>
      <c r="C24" s="184" t="s">
        <v>58</v>
      </c>
      <c r="D24" s="184"/>
      <c r="E24" s="184" t="s">
        <v>99</v>
      </c>
      <c r="F24" s="184" t="s">
        <v>87</v>
      </c>
      <c r="G24" s="184" t="s">
        <v>61</v>
      </c>
      <c r="H24" s="87"/>
      <c r="I24" s="87" t="s">
        <v>106</v>
      </c>
      <c r="J24" s="87" t="s">
        <v>109</v>
      </c>
      <c r="K24" s="176"/>
      <c r="L24" s="79">
        <v>5</v>
      </c>
      <c r="M24" s="79">
        <v>0</v>
      </c>
      <c r="N24" s="79">
        <v>14</v>
      </c>
      <c r="O24" s="88">
        <v>1</v>
      </c>
      <c r="P24" s="89">
        <v>1</v>
      </c>
      <c r="Q24" s="90">
        <f>O24+P24</f>
        <v>2</v>
      </c>
      <c r="R24" s="80">
        <f>IFERROR(Q24/N24,"-")</f>
        <v>0.14285714285714</v>
      </c>
      <c r="S24" s="79">
        <v>0</v>
      </c>
      <c r="T24" s="79">
        <v>0</v>
      </c>
      <c r="U24" s="80">
        <f>IFERROR(T24/(Q24),"-")</f>
        <v>0</v>
      </c>
      <c r="V24" s="81"/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>
        <v>1</v>
      </c>
      <c r="BY24" s="124">
        <f>IF(Q24=0,"",IF(BX24=0,"",(BX24/Q24)))</f>
        <v>0.5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110</v>
      </c>
      <c r="C25" s="184" t="s">
        <v>58</v>
      </c>
      <c r="D25" s="184"/>
      <c r="E25" s="184" t="s">
        <v>72</v>
      </c>
      <c r="F25" s="184" t="s">
        <v>72</v>
      </c>
      <c r="G25" s="184" t="s">
        <v>73</v>
      </c>
      <c r="H25" s="87"/>
      <c r="I25" s="87"/>
      <c r="J25" s="87"/>
      <c r="K25" s="176"/>
      <c r="L25" s="79">
        <v>25</v>
      </c>
      <c r="M25" s="79">
        <v>20</v>
      </c>
      <c r="N25" s="79">
        <v>13</v>
      </c>
      <c r="O25" s="88">
        <v>8</v>
      </c>
      <c r="P25" s="89">
        <v>0</v>
      </c>
      <c r="Q25" s="90">
        <f>O25+P25</f>
        <v>8</v>
      </c>
      <c r="R25" s="80">
        <f>IFERROR(Q25/N25,"-")</f>
        <v>0.61538461538462</v>
      </c>
      <c r="S25" s="79">
        <v>2</v>
      </c>
      <c r="T25" s="79">
        <v>0</v>
      </c>
      <c r="U25" s="80">
        <f>IFERROR(T25/(Q25),"-")</f>
        <v>0</v>
      </c>
      <c r="V25" s="81"/>
      <c r="W25" s="82">
        <v>3</v>
      </c>
      <c r="X25" s="80">
        <f>IF(Q25=0,"-",W25/Q25)</f>
        <v>0.375</v>
      </c>
      <c r="Y25" s="181">
        <v>5500</v>
      </c>
      <c r="Z25" s="182">
        <f>IFERROR(Y25/Q25,"-")</f>
        <v>687.5</v>
      </c>
      <c r="AA25" s="182">
        <f>IFERROR(Y25/W25,"-")</f>
        <v>1833.3333333333</v>
      </c>
      <c r="AB25" s="176"/>
      <c r="AC25" s="83"/>
      <c r="AD25" s="77"/>
      <c r="AE25" s="91">
        <v>1</v>
      </c>
      <c r="AF25" s="92">
        <f>IF(Q25=0,"",IF(AE25=0,"",(AE25/Q25)))</f>
        <v>0.125</v>
      </c>
      <c r="AG25" s="91"/>
      <c r="AH25" s="93">
        <f>IFERROR(AG25/AE25,"-")</f>
        <v>0</v>
      </c>
      <c r="AI25" s="94"/>
      <c r="AJ25" s="95">
        <f>IFERROR(AI25/AE25,"-")</f>
        <v>0</v>
      </c>
      <c r="AK25" s="96"/>
      <c r="AL25" s="96"/>
      <c r="AM25" s="96"/>
      <c r="AN25" s="97">
        <v>1</v>
      </c>
      <c r="AO25" s="98">
        <f>IF(Q25=0,"",IF(AN25=0,"",(AN25/Q25)))</f>
        <v>0.125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0.125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3</v>
      </c>
      <c r="BP25" s="117">
        <f>IF(Q25=0,"",IF(BO25=0,"",(BO25/Q25)))</f>
        <v>0.375</v>
      </c>
      <c r="BQ25" s="118">
        <v>2</v>
      </c>
      <c r="BR25" s="119">
        <f>IFERROR(BQ25/BO25,"-")</f>
        <v>0.66666666666667</v>
      </c>
      <c r="BS25" s="120">
        <v>5000</v>
      </c>
      <c r="BT25" s="121">
        <f>IFERROR(BS25/BO25,"-")</f>
        <v>1666.6666666667</v>
      </c>
      <c r="BU25" s="122">
        <v>2</v>
      </c>
      <c r="BV25" s="122"/>
      <c r="BW25" s="122"/>
      <c r="BX25" s="123">
        <v>2</v>
      </c>
      <c r="BY25" s="124">
        <f>IF(Q25=0,"",IF(BX25=0,"",(BX25/Q25)))</f>
        <v>0.25</v>
      </c>
      <c r="BZ25" s="125">
        <v>1</v>
      </c>
      <c r="CA25" s="126">
        <f>IFERROR(BZ25/BX25,"-")</f>
        <v>0.5</v>
      </c>
      <c r="CB25" s="127">
        <v>500</v>
      </c>
      <c r="CC25" s="128">
        <f>IFERROR(CB25/BX25,"-")</f>
        <v>250</v>
      </c>
      <c r="CD25" s="129">
        <v>1</v>
      </c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3</v>
      </c>
      <c r="CQ25" s="138">
        <v>5500</v>
      </c>
      <c r="CR25" s="138">
        <v>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4.6507555555556</v>
      </c>
      <c r="B26" s="184" t="s">
        <v>111</v>
      </c>
      <c r="C26" s="184" t="s">
        <v>58</v>
      </c>
      <c r="D26" s="184"/>
      <c r="E26" s="184" t="s">
        <v>59</v>
      </c>
      <c r="F26" s="184" t="s">
        <v>112</v>
      </c>
      <c r="G26" s="184" t="s">
        <v>113</v>
      </c>
      <c r="H26" s="87" t="s">
        <v>62</v>
      </c>
      <c r="I26" s="87" t="s">
        <v>114</v>
      </c>
      <c r="J26" s="87" t="s">
        <v>115</v>
      </c>
      <c r="K26" s="176">
        <v>90000</v>
      </c>
      <c r="L26" s="79">
        <v>7</v>
      </c>
      <c r="M26" s="79">
        <v>0</v>
      </c>
      <c r="N26" s="79">
        <v>45</v>
      </c>
      <c r="O26" s="88">
        <v>2</v>
      </c>
      <c r="P26" s="89">
        <v>0</v>
      </c>
      <c r="Q26" s="90">
        <f>O26+P26</f>
        <v>2</v>
      </c>
      <c r="R26" s="80">
        <f>IFERROR(Q26/N26,"-")</f>
        <v>0.044444444444444</v>
      </c>
      <c r="S26" s="79">
        <v>0</v>
      </c>
      <c r="T26" s="79">
        <v>0</v>
      </c>
      <c r="U26" s="80">
        <f>IFERROR(T26/(Q26),"-")</f>
        <v>0</v>
      </c>
      <c r="V26" s="81">
        <f>IFERROR(K26/SUM(Q26:Q27),"-")</f>
        <v>6428.5714285714</v>
      </c>
      <c r="W26" s="82">
        <v>2</v>
      </c>
      <c r="X26" s="80">
        <f>IF(Q26=0,"-",W26/Q26)</f>
        <v>1</v>
      </c>
      <c r="Y26" s="181">
        <v>16000</v>
      </c>
      <c r="Z26" s="182">
        <f>IFERROR(Y26/Q26,"-")</f>
        <v>8000</v>
      </c>
      <c r="AA26" s="182">
        <f>IFERROR(Y26/W26,"-")</f>
        <v>8000</v>
      </c>
      <c r="AB26" s="176">
        <f>SUM(Y26:Y27)-SUM(K26:K27)</f>
        <v>328568</v>
      </c>
      <c r="AC26" s="83">
        <f>SUM(Y26:Y27)/SUM(K26:K27)</f>
        <v>4.6507555555556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>
        <v>2</v>
      </c>
      <c r="BY26" s="124">
        <f>IF(Q26=0,"",IF(BX26=0,"",(BX26/Q26)))</f>
        <v>1</v>
      </c>
      <c r="BZ26" s="125">
        <v>2</v>
      </c>
      <c r="CA26" s="126">
        <f>IFERROR(BZ26/BX26,"-")</f>
        <v>1</v>
      </c>
      <c r="CB26" s="127">
        <v>16000</v>
      </c>
      <c r="CC26" s="128">
        <f>IFERROR(CB26/BX26,"-")</f>
        <v>8000</v>
      </c>
      <c r="CD26" s="129">
        <v>1</v>
      </c>
      <c r="CE26" s="129"/>
      <c r="CF26" s="129">
        <v>1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2</v>
      </c>
      <c r="CQ26" s="138">
        <v>16000</v>
      </c>
      <c r="CR26" s="138">
        <v>11000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116</v>
      </c>
      <c r="C27" s="184" t="s">
        <v>58</v>
      </c>
      <c r="D27" s="184"/>
      <c r="E27" s="184" t="s">
        <v>59</v>
      </c>
      <c r="F27" s="184" t="s">
        <v>112</v>
      </c>
      <c r="G27" s="184" t="s">
        <v>73</v>
      </c>
      <c r="H27" s="87"/>
      <c r="I27" s="87"/>
      <c r="J27" s="87"/>
      <c r="K27" s="176"/>
      <c r="L27" s="79">
        <v>58</v>
      </c>
      <c r="M27" s="79">
        <v>42</v>
      </c>
      <c r="N27" s="79">
        <v>18</v>
      </c>
      <c r="O27" s="88">
        <v>12</v>
      </c>
      <c r="P27" s="89">
        <v>0</v>
      </c>
      <c r="Q27" s="90">
        <f>O27+P27</f>
        <v>12</v>
      </c>
      <c r="R27" s="80">
        <f>IFERROR(Q27/N27,"-")</f>
        <v>0.66666666666667</v>
      </c>
      <c r="S27" s="79">
        <v>8</v>
      </c>
      <c r="T27" s="79">
        <v>1</v>
      </c>
      <c r="U27" s="80">
        <f>IFERROR(T27/(Q27),"-")</f>
        <v>0.083333333333333</v>
      </c>
      <c r="V27" s="81"/>
      <c r="W27" s="82">
        <v>7</v>
      </c>
      <c r="X27" s="80">
        <f>IF(Q27=0,"-",W27/Q27)</f>
        <v>0.58333333333333</v>
      </c>
      <c r="Y27" s="181">
        <v>402568</v>
      </c>
      <c r="Z27" s="182">
        <f>IFERROR(Y27/Q27,"-")</f>
        <v>33547.333333333</v>
      </c>
      <c r="AA27" s="182">
        <f>IFERROR(Y27/W27,"-")</f>
        <v>57509.714285714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6</v>
      </c>
      <c r="BP27" s="117">
        <f>IF(Q27=0,"",IF(BO27=0,"",(BO27/Q27)))</f>
        <v>0.5</v>
      </c>
      <c r="BQ27" s="118">
        <v>4</v>
      </c>
      <c r="BR27" s="119">
        <f>IFERROR(BQ27/BO27,"-")</f>
        <v>0.66666666666667</v>
      </c>
      <c r="BS27" s="120">
        <v>118000</v>
      </c>
      <c r="BT27" s="121">
        <f>IFERROR(BS27/BO27,"-")</f>
        <v>19666.666666667</v>
      </c>
      <c r="BU27" s="122">
        <v>1</v>
      </c>
      <c r="BV27" s="122"/>
      <c r="BW27" s="122">
        <v>3</v>
      </c>
      <c r="BX27" s="123">
        <v>5</v>
      </c>
      <c r="BY27" s="124">
        <f>IF(Q27=0,"",IF(BX27=0,"",(BX27/Q27)))</f>
        <v>0.41666666666667</v>
      </c>
      <c r="BZ27" s="125">
        <v>3</v>
      </c>
      <c r="CA27" s="126">
        <f>IFERROR(BZ27/BX27,"-")</f>
        <v>0.6</v>
      </c>
      <c r="CB27" s="127">
        <v>284568</v>
      </c>
      <c r="CC27" s="128">
        <f>IFERROR(CB27/BX27,"-")</f>
        <v>56913.6</v>
      </c>
      <c r="CD27" s="129"/>
      <c r="CE27" s="129">
        <v>1</v>
      </c>
      <c r="CF27" s="129">
        <v>2</v>
      </c>
      <c r="CG27" s="130">
        <v>1</v>
      </c>
      <c r="CH27" s="131">
        <f>IF(Q27=0,"",IF(CG27=0,"",(CG27/Q27)))</f>
        <v>0.083333333333333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7</v>
      </c>
      <c r="CQ27" s="138">
        <v>402568</v>
      </c>
      <c r="CR27" s="138">
        <v>263000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1.1222222222222</v>
      </c>
      <c r="B28" s="184" t="s">
        <v>117</v>
      </c>
      <c r="C28" s="184" t="s">
        <v>58</v>
      </c>
      <c r="D28" s="184"/>
      <c r="E28" s="184" t="s">
        <v>118</v>
      </c>
      <c r="F28" s="184" t="s">
        <v>76</v>
      </c>
      <c r="G28" s="184" t="s">
        <v>61</v>
      </c>
      <c r="H28" s="87" t="s">
        <v>62</v>
      </c>
      <c r="I28" s="87" t="s">
        <v>114</v>
      </c>
      <c r="J28" s="87" t="s">
        <v>119</v>
      </c>
      <c r="K28" s="176">
        <v>90000</v>
      </c>
      <c r="L28" s="79">
        <v>22</v>
      </c>
      <c r="M28" s="79">
        <v>0</v>
      </c>
      <c r="N28" s="79">
        <v>79</v>
      </c>
      <c r="O28" s="88">
        <v>8</v>
      </c>
      <c r="P28" s="89">
        <v>0</v>
      </c>
      <c r="Q28" s="90">
        <f>O28+P28</f>
        <v>8</v>
      </c>
      <c r="R28" s="80">
        <f>IFERROR(Q28/N28,"-")</f>
        <v>0.10126582278481</v>
      </c>
      <c r="S28" s="79">
        <v>2</v>
      </c>
      <c r="T28" s="79">
        <v>2</v>
      </c>
      <c r="U28" s="80">
        <f>IFERROR(T28/(Q28),"-")</f>
        <v>0.25</v>
      </c>
      <c r="V28" s="81">
        <f>IFERROR(K28/SUM(Q28:Q29),"-")</f>
        <v>6428.5714285714</v>
      </c>
      <c r="W28" s="82">
        <v>1</v>
      </c>
      <c r="X28" s="80">
        <f>IF(Q28=0,"-",W28/Q28)</f>
        <v>0.125</v>
      </c>
      <c r="Y28" s="181">
        <v>80000</v>
      </c>
      <c r="Z28" s="182">
        <f>IFERROR(Y28/Q28,"-")</f>
        <v>10000</v>
      </c>
      <c r="AA28" s="182">
        <f>IFERROR(Y28/W28,"-")</f>
        <v>80000</v>
      </c>
      <c r="AB28" s="176">
        <f>SUM(Y28:Y29)-SUM(K28:K29)</f>
        <v>11000</v>
      </c>
      <c r="AC28" s="83">
        <f>SUM(Y28:Y29)/SUM(K28:K29)</f>
        <v>1.1222222222222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3</v>
      </c>
      <c r="BG28" s="110">
        <f>IF(Q28=0,"",IF(BF28=0,"",(BF28/Q28)))</f>
        <v>0.375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4</v>
      </c>
      <c r="BP28" s="117">
        <f>IF(Q28=0,"",IF(BO28=0,"",(BO28/Q28)))</f>
        <v>0.5</v>
      </c>
      <c r="BQ28" s="118">
        <v>1</v>
      </c>
      <c r="BR28" s="119">
        <f>IFERROR(BQ28/BO28,"-")</f>
        <v>0.25</v>
      </c>
      <c r="BS28" s="120">
        <v>80000</v>
      </c>
      <c r="BT28" s="121">
        <f>IFERROR(BS28/BO28,"-")</f>
        <v>20000</v>
      </c>
      <c r="BU28" s="122"/>
      <c r="BV28" s="122"/>
      <c r="BW28" s="122">
        <v>1</v>
      </c>
      <c r="BX28" s="123">
        <v>1</v>
      </c>
      <c r="BY28" s="124">
        <f>IF(Q28=0,"",IF(BX28=0,"",(BX28/Q28)))</f>
        <v>0.125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80000</v>
      </c>
      <c r="CR28" s="138">
        <v>80000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120</v>
      </c>
      <c r="C29" s="184" t="s">
        <v>58</v>
      </c>
      <c r="D29" s="184"/>
      <c r="E29" s="184" t="s">
        <v>118</v>
      </c>
      <c r="F29" s="184" t="s">
        <v>76</v>
      </c>
      <c r="G29" s="184" t="s">
        <v>73</v>
      </c>
      <c r="H29" s="87"/>
      <c r="I29" s="87"/>
      <c r="J29" s="87"/>
      <c r="K29" s="176"/>
      <c r="L29" s="79">
        <v>38</v>
      </c>
      <c r="M29" s="79">
        <v>28</v>
      </c>
      <c r="N29" s="79">
        <v>8</v>
      </c>
      <c r="O29" s="88">
        <v>6</v>
      </c>
      <c r="P29" s="89">
        <v>0</v>
      </c>
      <c r="Q29" s="90">
        <f>O29+P29</f>
        <v>6</v>
      </c>
      <c r="R29" s="80">
        <f>IFERROR(Q29/N29,"-")</f>
        <v>0.75</v>
      </c>
      <c r="S29" s="79">
        <v>2</v>
      </c>
      <c r="T29" s="79">
        <v>2</v>
      </c>
      <c r="U29" s="80">
        <f>IFERROR(T29/(Q29),"-")</f>
        <v>0.33333333333333</v>
      </c>
      <c r="V29" s="81"/>
      <c r="W29" s="82">
        <v>2</v>
      </c>
      <c r="X29" s="80">
        <f>IF(Q29=0,"-",W29/Q29)</f>
        <v>0.33333333333333</v>
      </c>
      <c r="Y29" s="181">
        <v>21000</v>
      </c>
      <c r="Z29" s="182">
        <f>IFERROR(Y29/Q29,"-")</f>
        <v>3500</v>
      </c>
      <c r="AA29" s="182">
        <f>IFERROR(Y29/W29,"-")</f>
        <v>10500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0.33333333333333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4</v>
      </c>
      <c r="BY29" s="124">
        <f>IF(Q29=0,"",IF(BX29=0,"",(BX29/Q29)))</f>
        <v>0.66666666666667</v>
      </c>
      <c r="BZ29" s="125">
        <v>2</v>
      </c>
      <c r="CA29" s="126">
        <f>IFERROR(BZ29/BX29,"-")</f>
        <v>0.5</v>
      </c>
      <c r="CB29" s="127">
        <v>21000</v>
      </c>
      <c r="CC29" s="128">
        <f>IFERROR(CB29/BX29,"-")</f>
        <v>5250</v>
      </c>
      <c r="CD29" s="129">
        <v>1</v>
      </c>
      <c r="CE29" s="129"/>
      <c r="CF29" s="129">
        <v>1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2</v>
      </c>
      <c r="CQ29" s="138">
        <v>21000</v>
      </c>
      <c r="CR29" s="138">
        <v>20000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1.8</v>
      </c>
      <c r="B30" s="184" t="s">
        <v>121</v>
      </c>
      <c r="C30" s="184" t="s">
        <v>58</v>
      </c>
      <c r="D30" s="184"/>
      <c r="E30" s="184" t="s">
        <v>59</v>
      </c>
      <c r="F30" s="184" t="s">
        <v>112</v>
      </c>
      <c r="G30" s="184" t="s">
        <v>113</v>
      </c>
      <c r="H30" s="87" t="s">
        <v>66</v>
      </c>
      <c r="I30" s="87" t="s">
        <v>114</v>
      </c>
      <c r="J30" s="87" t="s">
        <v>115</v>
      </c>
      <c r="K30" s="176">
        <v>90000</v>
      </c>
      <c r="L30" s="79">
        <v>8</v>
      </c>
      <c r="M30" s="79">
        <v>0</v>
      </c>
      <c r="N30" s="79">
        <v>44</v>
      </c>
      <c r="O30" s="88">
        <v>5</v>
      </c>
      <c r="P30" s="89">
        <v>0</v>
      </c>
      <c r="Q30" s="90">
        <f>O30+P30</f>
        <v>5</v>
      </c>
      <c r="R30" s="80">
        <f>IFERROR(Q30/N30,"-")</f>
        <v>0.11363636363636</v>
      </c>
      <c r="S30" s="79">
        <v>1</v>
      </c>
      <c r="T30" s="79">
        <v>1</v>
      </c>
      <c r="U30" s="80">
        <f>IFERROR(T30/(Q30),"-")</f>
        <v>0.2</v>
      </c>
      <c r="V30" s="81">
        <f>IFERROR(K30/SUM(Q30:Q31),"-")</f>
        <v>5625</v>
      </c>
      <c r="W30" s="82">
        <v>2</v>
      </c>
      <c r="X30" s="80">
        <f>IF(Q30=0,"-",W30/Q30)</f>
        <v>0.4</v>
      </c>
      <c r="Y30" s="181">
        <v>118000</v>
      </c>
      <c r="Z30" s="182">
        <f>IFERROR(Y30/Q30,"-")</f>
        <v>23600</v>
      </c>
      <c r="AA30" s="182">
        <f>IFERROR(Y30/W30,"-")</f>
        <v>59000</v>
      </c>
      <c r="AB30" s="176">
        <f>SUM(Y30:Y31)-SUM(K30:K31)</f>
        <v>72000</v>
      </c>
      <c r="AC30" s="83">
        <f>SUM(Y30:Y31)/SUM(K30:K31)</f>
        <v>1.8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3</v>
      </c>
      <c r="BP30" s="117">
        <f>IF(Q30=0,"",IF(BO30=0,"",(BO30/Q30)))</f>
        <v>0.6</v>
      </c>
      <c r="BQ30" s="118">
        <v>1</v>
      </c>
      <c r="BR30" s="119">
        <f>IFERROR(BQ30/BO30,"-")</f>
        <v>0.33333333333333</v>
      </c>
      <c r="BS30" s="120">
        <v>103000</v>
      </c>
      <c r="BT30" s="121">
        <f>IFERROR(BS30/BO30,"-")</f>
        <v>34333.333333333</v>
      </c>
      <c r="BU30" s="122"/>
      <c r="BV30" s="122"/>
      <c r="BW30" s="122">
        <v>1</v>
      </c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>
        <v>2</v>
      </c>
      <c r="CH30" s="131">
        <f>IF(Q30=0,"",IF(CG30=0,"",(CG30/Q30)))</f>
        <v>0.4</v>
      </c>
      <c r="CI30" s="132">
        <v>1</v>
      </c>
      <c r="CJ30" s="133">
        <f>IFERROR(CI30/CG30,"-")</f>
        <v>0.5</v>
      </c>
      <c r="CK30" s="134">
        <v>15000</v>
      </c>
      <c r="CL30" s="135">
        <f>IFERROR(CK30/CG30,"-")</f>
        <v>7500</v>
      </c>
      <c r="CM30" s="136"/>
      <c r="CN30" s="136"/>
      <c r="CO30" s="136">
        <v>1</v>
      </c>
      <c r="CP30" s="137">
        <v>2</v>
      </c>
      <c r="CQ30" s="138">
        <v>118000</v>
      </c>
      <c r="CR30" s="138">
        <v>103000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/>
      <c r="B31" s="184" t="s">
        <v>122</v>
      </c>
      <c r="C31" s="184" t="s">
        <v>58</v>
      </c>
      <c r="D31" s="184"/>
      <c r="E31" s="184" t="s">
        <v>59</v>
      </c>
      <c r="F31" s="184" t="s">
        <v>112</v>
      </c>
      <c r="G31" s="184" t="s">
        <v>73</v>
      </c>
      <c r="H31" s="87"/>
      <c r="I31" s="87"/>
      <c r="J31" s="87"/>
      <c r="K31" s="176"/>
      <c r="L31" s="79">
        <v>27</v>
      </c>
      <c r="M31" s="79">
        <v>23</v>
      </c>
      <c r="N31" s="79">
        <v>23</v>
      </c>
      <c r="O31" s="88">
        <v>11</v>
      </c>
      <c r="P31" s="89">
        <v>0</v>
      </c>
      <c r="Q31" s="90">
        <f>O31+P31</f>
        <v>11</v>
      </c>
      <c r="R31" s="80">
        <f>IFERROR(Q31/N31,"-")</f>
        <v>0.47826086956522</v>
      </c>
      <c r="S31" s="79">
        <v>4</v>
      </c>
      <c r="T31" s="79">
        <v>1</v>
      </c>
      <c r="U31" s="80">
        <f>IFERROR(T31/(Q31),"-")</f>
        <v>0.090909090909091</v>
      </c>
      <c r="V31" s="81"/>
      <c r="W31" s="82">
        <v>3</v>
      </c>
      <c r="X31" s="80">
        <f>IF(Q31=0,"-",W31/Q31)</f>
        <v>0.27272727272727</v>
      </c>
      <c r="Y31" s="181">
        <v>44000</v>
      </c>
      <c r="Z31" s="182">
        <f>IFERROR(Y31/Q31,"-")</f>
        <v>4000</v>
      </c>
      <c r="AA31" s="182">
        <f>IFERROR(Y31/W31,"-")</f>
        <v>14666.666666667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2</v>
      </c>
      <c r="BG31" s="110">
        <f>IF(Q31=0,"",IF(BF31=0,"",(BF31/Q31)))</f>
        <v>0.18181818181818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3</v>
      </c>
      <c r="BP31" s="117">
        <f>IF(Q31=0,"",IF(BO31=0,"",(BO31/Q31)))</f>
        <v>0.27272727272727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4</v>
      </c>
      <c r="BY31" s="124">
        <f>IF(Q31=0,"",IF(BX31=0,"",(BX31/Q31)))</f>
        <v>0.36363636363636</v>
      </c>
      <c r="BZ31" s="125">
        <v>1</v>
      </c>
      <c r="CA31" s="126">
        <f>IFERROR(BZ31/BX31,"-")</f>
        <v>0.25</v>
      </c>
      <c r="CB31" s="127">
        <v>22000</v>
      </c>
      <c r="CC31" s="128">
        <f>IFERROR(CB31/BX31,"-")</f>
        <v>5500</v>
      </c>
      <c r="CD31" s="129"/>
      <c r="CE31" s="129"/>
      <c r="CF31" s="129">
        <v>1</v>
      </c>
      <c r="CG31" s="130">
        <v>2</v>
      </c>
      <c r="CH31" s="131">
        <f>IF(Q31=0,"",IF(CG31=0,"",(CG31/Q31)))</f>
        <v>0.18181818181818</v>
      </c>
      <c r="CI31" s="132">
        <v>2</v>
      </c>
      <c r="CJ31" s="133">
        <f>IFERROR(CI31/CG31,"-")</f>
        <v>1</v>
      </c>
      <c r="CK31" s="134">
        <v>22000</v>
      </c>
      <c r="CL31" s="135">
        <f>IFERROR(CK31/CG31,"-")</f>
        <v>11000</v>
      </c>
      <c r="CM31" s="136">
        <v>1</v>
      </c>
      <c r="CN31" s="136"/>
      <c r="CO31" s="136">
        <v>1</v>
      </c>
      <c r="CP31" s="137">
        <v>3</v>
      </c>
      <c r="CQ31" s="138">
        <v>44000</v>
      </c>
      <c r="CR31" s="138">
        <v>22000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0.066666666666667</v>
      </c>
      <c r="B32" s="184" t="s">
        <v>123</v>
      </c>
      <c r="C32" s="184" t="s">
        <v>58</v>
      </c>
      <c r="D32" s="184"/>
      <c r="E32" s="184" t="s">
        <v>124</v>
      </c>
      <c r="F32" s="184" t="s">
        <v>76</v>
      </c>
      <c r="G32" s="184" t="s">
        <v>61</v>
      </c>
      <c r="H32" s="87" t="s">
        <v>66</v>
      </c>
      <c r="I32" s="87" t="s">
        <v>114</v>
      </c>
      <c r="J32" s="87" t="s">
        <v>119</v>
      </c>
      <c r="K32" s="176">
        <v>90000</v>
      </c>
      <c r="L32" s="79">
        <v>7</v>
      </c>
      <c r="M32" s="79">
        <v>0</v>
      </c>
      <c r="N32" s="79">
        <v>28</v>
      </c>
      <c r="O32" s="88">
        <v>1</v>
      </c>
      <c r="P32" s="89">
        <v>0</v>
      </c>
      <c r="Q32" s="90">
        <f>O32+P32</f>
        <v>1</v>
      </c>
      <c r="R32" s="80">
        <f>IFERROR(Q32/N32,"-")</f>
        <v>0.035714285714286</v>
      </c>
      <c r="S32" s="79">
        <v>0</v>
      </c>
      <c r="T32" s="79">
        <v>0</v>
      </c>
      <c r="U32" s="80">
        <f>IFERROR(T32/(Q32),"-")</f>
        <v>0</v>
      </c>
      <c r="V32" s="81">
        <f>IFERROR(K32/SUM(Q32:Q33),"-")</f>
        <v>18000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SUM(Y32:Y33)-SUM(K32:K33)</f>
        <v>-84000</v>
      </c>
      <c r="AC32" s="83">
        <f>SUM(Y32:Y33)/SUM(K32:K33)</f>
        <v>0.066666666666667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1</v>
      </c>
      <c r="BP32" s="117">
        <f>IF(Q32=0,"",IF(BO32=0,"",(BO32/Q32)))</f>
        <v>1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125</v>
      </c>
      <c r="C33" s="184" t="s">
        <v>58</v>
      </c>
      <c r="D33" s="184"/>
      <c r="E33" s="184" t="s">
        <v>124</v>
      </c>
      <c r="F33" s="184" t="s">
        <v>76</v>
      </c>
      <c r="G33" s="184" t="s">
        <v>73</v>
      </c>
      <c r="H33" s="87"/>
      <c r="I33" s="87"/>
      <c r="J33" s="87"/>
      <c r="K33" s="176"/>
      <c r="L33" s="79">
        <v>18</v>
      </c>
      <c r="M33" s="79">
        <v>16</v>
      </c>
      <c r="N33" s="79">
        <v>5</v>
      </c>
      <c r="O33" s="88">
        <v>4</v>
      </c>
      <c r="P33" s="89">
        <v>0</v>
      </c>
      <c r="Q33" s="90">
        <f>O33+P33</f>
        <v>4</v>
      </c>
      <c r="R33" s="80">
        <f>IFERROR(Q33/N33,"-")</f>
        <v>0.8</v>
      </c>
      <c r="S33" s="79">
        <v>2</v>
      </c>
      <c r="T33" s="79">
        <v>0</v>
      </c>
      <c r="U33" s="80">
        <f>IFERROR(T33/(Q33),"-")</f>
        <v>0</v>
      </c>
      <c r="V33" s="81"/>
      <c r="W33" s="82">
        <v>1</v>
      </c>
      <c r="X33" s="80">
        <f>IF(Q33=0,"-",W33/Q33)</f>
        <v>0.25</v>
      </c>
      <c r="Y33" s="181">
        <v>6000</v>
      </c>
      <c r="Z33" s="182">
        <f>IFERROR(Y33/Q33,"-")</f>
        <v>1500</v>
      </c>
      <c r="AA33" s="182">
        <f>IFERROR(Y33/W33,"-")</f>
        <v>6000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>
        <v>1</v>
      </c>
      <c r="AO33" s="98">
        <f>IF(Q33=0,"",IF(AN33=0,"",(AN33/Q33)))</f>
        <v>0.25</v>
      </c>
      <c r="AP33" s="97"/>
      <c r="AQ33" s="99">
        <f>IFERROR(AP33/AN33,"-")</f>
        <v>0</v>
      </c>
      <c r="AR33" s="100"/>
      <c r="AS33" s="101">
        <f>IFERROR(AR33/AN33,"-")</f>
        <v>0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2</v>
      </c>
      <c r="BP33" s="117">
        <f>IF(Q33=0,"",IF(BO33=0,"",(BO33/Q33)))</f>
        <v>0.5</v>
      </c>
      <c r="BQ33" s="118">
        <v>1</v>
      </c>
      <c r="BR33" s="119">
        <f>IFERROR(BQ33/BO33,"-")</f>
        <v>0.5</v>
      </c>
      <c r="BS33" s="120">
        <v>6000</v>
      </c>
      <c r="BT33" s="121">
        <f>IFERROR(BS33/BO33,"-")</f>
        <v>3000</v>
      </c>
      <c r="BU33" s="122"/>
      <c r="BV33" s="122">
        <v>1</v>
      </c>
      <c r="BW33" s="122"/>
      <c r="BX33" s="123">
        <v>1</v>
      </c>
      <c r="BY33" s="124">
        <f>IF(Q33=0,"",IF(BX33=0,"",(BX33/Q33)))</f>
        <v>0.25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6000</v>
      </c>
      <c r="CR33" s="138">
        <v>6000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11.476923076923</v>
      </c>
      <c r="B34" s="184" t="s">
        <v>126</v>
      </c>
      <c r="C34" s="184" t="s">
        <v>58</v>
      </c>
      <c r="D34" s="184"/>
      <c r="E34" s="184" t="s">
        <v>59</v>
      </c>
      <c r="F34" s="184" t="s">
        <v>76</v>
      </c>
      <c r="G34" s="184" t="s">
        <v>113</v>
      </c>
      <c r="H34" s="87" t="s">
        <v>83</v>
      </c>
      <c r="I34" s="87" t="s">
        <v>114</v>
      </c>
      <c r="J34" s="186" t="s">
        <v>127</v>
      </c>
      <c r="K34" s="176">
        <v>130000</v>
      </c>
      <c r="L34" s="79">
        <v>14</v>
      </c>
      <c r="M34" s="79">
        <v>0</v>
      </c>
      <c r="N34" s="79">
        <v>47</v>
      </c>
      <c r="O34" s="88">
        <v>7</v>
      </c>
      <c r="P34" s="89">
        <v>0</v>
      </c>
      <c r="Q34" s="90">
        <f>O34+P34</f>
        <v>7</v>
      </c>
      <c r="R34" s="80">
        <f>IFERROR(Q34/N34,"-")</f>
        <v>0.14893617021277</v>
      </c>
      <c r="S34" s="79">
        <v>0</v>
      </c>
      <c r="T34" s="79">
        <v>3</v>
      </c>
      <c r="U34" s="80">
        <f>IFERROR(T34/(Q34),"-")</f>
        <v>0.42857142857143</v>
      </c>
      <c r="V34" s="81">
        <f>IFERROR(K34/SUM(Q34:Q35),"-")</f>
        <v>10000</v>
      </c>
      <c r="W34" s="82">
        <v>3</v>
      </c>
      <c r="X34" s="80">
        <f>IF(Q34=0,"-",W34/Q34)</f>
        <v>0.42857142857143</v>
      </c>
      <c r="Y34" s="181">
        <v>152000</v>
      </c>
      <c r="Z34" s="182">
        <f>IFERROR(Y34/Q34,"-")</f>
        <v>21714.285714286</v>
      </c>
      <c r="AA34" s="182">
        <f>IFERROR(Y34/W34,"-")</f>
        <v>50666.666666667</v>
      </c>
      <c r="AB34" s="176">
        <f>SUM(Y34:Y35)-SUM(K34:K35)</f>
        <v>1362000</v>
      </c>
      <c r="AC34" s="83">
        <f>SUM(Y34:Y35)/SUM(K34:K35)</f>
        <v>11.476923076923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>
        <v>1</v>
      </c>
      <c r="AX34" s="104">
        <f>IF(Q34=0,"",IF(AW34=0,"",(AW34/Q34)))</f>
        <v>0.14285714285714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>
        <v>2</v>
      </c>
      <c r="BG34" s="110">
        <f>IF(Q34=0,"",IF(BF34=0,"",(BF34/Q34)))</f>
        <v>0.28571428571429</v>
      </c>
      <c r="BH34" s="109">
        <v>1</v>
      </c>
      <c r="BI34" s="111">
        <f>IFERROR(BH34/BF34,"-")</f>
        <v>0.5</v>
      </c>
      <c r="BJ34" s="112">
        <v>5000</v>
      </c>
      <c r="BK34" s="113">
        <f>IFERROR(BJ34/BF34,"-")</f>
        <v>2500</v>
      </c>
      <c r="BL34" s="114">
        <v>1</v>
      </c>
      <c r="BM34" s="114"/>
      <c r="BN34" s="114"/>
      <c r="BO34" s="116">
        <v>2</v>
      </c>
      <c r="BP34" s="117">
        <f>IF(Q34=0,"",IF(BO34=0,"",(BO34/Q34)))</f>
        <v>0.28571428571429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2</v>
      </c>
      <c r="BY34" s="124">
        <f>IF(Q34=0,"",IF(BX34=0,"",(BX34/Q34)))</f>
        <v>0.28571428571429</v>
      </c>
      <c r="BZ34" s="125">
        <v>2</v>
      </c>
      <c r="CA34" s="126">
        <f>IFERROR(BZ34/BX34,"-")</f>
        <v>1</v>
      </c>
      <c r="CB34" s="127">
        <v>147000</v>
      </c>
      <c r="CC34" s="128">
        <f>IFERROR(CB34/BX34,"-")</f>
        <v>73500</v>
      </c>
      <c r="CD34" s="129">
        <v>1</v>
      </c>
      <c r="CE34" s="129"/>
      <c r="CF34" s="129">
        <v>1</v>
      </c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3</v>
      </c>
      <c r="CQ34" s="138">
        <v>152000</v>
      </c>
      <c r="CR34" s="138">
        <v>137000</v>
      </c>
      <c r="CS34" s="138"/>
      <c r="CT34" s="139" t="str">
        <f>IF(AND(CR34=0,CS34=0),"",IF(AND(CR34&lt;=100000,CS34&lt;=100000),"",IF(CR34/CQ34&gt;0.7,"男高",IF(CS34/CQ34&gt;0.7,"女高",""))))</f>
        <v>男高</v>
      </c>
    </row>
    <row r="35" spans="1:99">
      <c r="A35" s="78"/>
      <c r="B35" s="184" t="s">
        <v>128</v>
      </c>
      <c r="C35" s="184" t="s">
        <v>58</v>
      </c>
      <c r="D35" s="184"/>
      <c r="E35" s="184" t="s">
        <v>59</v>
      </c>
      <c r="F35" s="184" t="s">
        <v>76</v>
      </c>
      <c r="G35" s="184" t="s">
        <v>73</v>
      </c>
      <c r="H35" s="87"/>
      <c r="I35" s="87"/>
      <c r="J35" s="87"/>
      <c r="K35" s="176"/>
      <c r="L35" s="79">
        <v>32</v>
      </c>
      <c r="M35" s="79">
        <v>18</v>
      </c>
      <c r="N35" s="79">
        <v>8</v>
      </c>
      <c r="O35" s="88">
        <v>6</v>
      </c>
      <c r="P35" s="89">
        <v>0</v>
      </c>
      <c r="Q35" s="90">
        <f>O35+P35</f>
        <v>6</v>
      </c>
      <c r="R35" s="80">
        <f>IFERROR(Q35/N35,"-")</f>
        <v>0.75</v>
      </c>
      <c r="S35" s="79">
        <v>3</v>
      </c>
      <c r="T35" s="79">
        <v>0</v>
      </c>
      <c r="U35" s="80">
        <f>IFERROR(T35/(Q35),"-")</f>
        <v>0</v>
      </c>
      <c r="V35" s="81"/>
      <c r="W35" s="82">
        <v>4</v>
      </c>
      <c r="X35" s="80">
        <f>IF(Q35=0,"-",W35/Q35)</f>
        <v>0.66666666666667</v>
      </c>
      <c r="Y35" s="181">
        <v>1340000</v>
      </c>
      <c r="Z35" s="182">
        <f>IFERROR(Y35/Q35,"-")</f>
        <v>223333.33333333</v>
      </c>
      <c r="AA35" s="182">
        <f>IFERROR(Y35/W35,"-")</f>
        <v>335000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1</v>
      </c>
      <c r="BP35" s="117">
        <f>IF(Q35=0,"",IF(BO35=0,"",(BO35/Q35)))</f>
        <v>0.16666666666667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5</v>
      </c>
      <c r="BY35" s="124">
        <f>IF(Q35=0,"",IF(BX35=0,"",(BX35/Q35)))</f>
        <v>0.83333333333333</v>
      </c>
      <c r="BZ35" s="125">
        <v>4</v>
      </c>
      <c r="CA35" s="126">
        <f>IFERROR(BZ35/BX35,"-")</f>
        <v>0.8</v>
      </c>
      <c r="CB35" s="127">
        <v>1340000</v>
      </c>
      <c r="CC35" s="128">
        <f>IFERROR(CB35/BX35,"-")</f>
        <v>268000</v>
      </c>
      <c r="CD35" s="129">
        <v>1</v>
      </c>
      <c r="CE35" s="129">
        <v>1</v>
      </c>
      <c r="CF35" s="129">
        <v>2</v>
      </c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4</v>
      </c>
      <c r="CQ35" s="138">
        <v>1340000</v>
      </c>
      <c r="CR35" s="138">
        <v>1285000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>
        <f>AC36</f>
        <v>2.5923076923077</v>
      </c>
      <c r="B36" s="184" t="s">
        <v>129</v>
      </c>
      <c r="C36" s="184" t="s">
        <v>58</v>
      </c>
      <c r="D36" s="184"/>
      <c r="E36" s="184" t="s">
        <v>130</v>
      </c>
      <c r="F36" s="184" t="s">
        <v>112</v>
      </c>
      <c r="G36" s="184" t="s">
        <v>61</v>
      </c>
      <c r="H36" s="87" t="s">
        <v>83</v>
      </c>
      <c r="I36" s="87" t="s">
        <v>114</v>
      </c>
      <c r="J36" s="87" t="s">
        <v>131</v>
      </c>
      <c r="K36" s="176">
        <v>130000</v>
      </c>
      <c r="L36" s="79">
        <v>10</v>
      </c>
      <c r="M36" s="79">
        <v>0</v>
      </c>
      <c r="N36" s="79">
        <v>41</v>
      </c>
      <c r="O36" s="88">
        <v>1</v>
      </c>
      <c r="P36" s="89">
        <v>0</v>
      </c>
      <c r="Q36" s="90">
        <f>O36+P36</f>
        <v>1</v>
      </c>
      <c r="R36" s="80">
        <f>IFERROR(Q36/N36,"-")</f>
        <v>0.024390243902439</v>
      </c>
      <c r="S36" s="79">
        <v>1</v>
      </c>
      <c r="T36" s="79">
        <v>0</v>
      </c>
      <c r="U36" s="80">
        <f>IFERROR(T36/(Q36),"-")</f>
        <v>0</v>
      </c>
      <c r="V36" s="81">
        <f>IFERROR(K36/SUM(Q36:Q37),"-")</f>
        <v>21666.666666667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207000</v>
      </c>
      <c r="AC36" s="83">
        <f>SUM(Y36:Y37)/SUM(K36:K37)</f>
        <v>2.5923076923077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1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132</v>
      </c>
      <c r="C37" s="184" t="s">
        <v>58</v>
      </c>
      <c r="D37" s="184"/>
      <c r="E37" s="184" t="s">
        <v>130</v>
      </c>
      <c r="F37" s="184" t="s">
        <v>112</v>
      </c>
      <c r="G37" s="184" t="s">
        <v>73</v>
      </c>
      <c r="H37" s="87"/>
      <c r="I37" s="87"/>
      <c r="J37" s="87"/>
      <c r="K37" s="176"/>
      <c r="L37" s="79">
        <v>23</v>
      </c>
      <c r="M37" s="79">
        <v>22</v>
      </c>
      <c r="N37" s="79">
        <v>9</v>
      </c>
      <c r="O37" s="88">
        <v>5</v>
      </c>
      <c r="P37" s="89">
        <v>0</v>
      </c>
      <c r="Q37" s="90">
        <f>O37+P37</f>
        <v>5</v>
      </c>
      <c r="R37" s="80">
        <f>IFERROR(Q37/N37,"-")</f>
        <v>0.55555555555556</v>
      </c>
      <c r="S37" s="79">
        <v>2</v>
      </c>
      <c r="T37" s="79">
        <v>0</v>
      </c>
      <c r="U37" s="80">
        <f>IFERROR(T37/(Q37),"-")</f>
        <v>0</v>
      </c>
      <c r="V37" s="81"/>
      <c r="W37" s="82">
        <v>3</v>
      </c>
      <c r="X37" s="80">
        <f>IF(Q37=0,"-",W37/Q37)</f>
        <v>0.6</v>
      </c>
      <c r="Y37" s="181">
        <v>337000</v>
      </c>
      <c r="Z37" s="182">
        <f>IFERROR(Y37/Q37,"-")</f>
        <v>67400</v>
      </c>
      <c r="AA37" s="182">
        <f>IFERROR(Y37/W37,"-")</f>
        <v>112333.33333333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0.2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1</v>
      </c>
      <c r="BP37" s="117">
        <f>IF(Q37=0,"",IF(BO37=0,"",(BO37/Q37)))</f>
        <v>0.2</v>
      </c>
      <c r="BQ37" s="118">
        <v>1</v>
      </c>
      <c r="BR37" s="119">
        <f>IFERROR(BQ37/BO37,"-")</f>
        <v>1</v>
      </c>
      <c r="BS37" s="120">
        <v>39000</v>
      </c>
      <c r="BT37" s="121">
        <f>IFERROR(BS37/BO37,"-")</f>
        <v>39000</v>
      </c>
      <c r="BU37" s="122"/>
      <c r="BV37" s="122"/>
      <c r="BW37" s="122">
        <v>1</v>
      </c>
      <c r="BX37" s="123">
        <v>3</v>
      </c>
      <c r="BY37" s="124">
        <f>IF(Q37=0,"",IF(BX37=0,"",(BX37/Q37)))</f>
        <v>0.6</v>
      </c>
      <c r="BZ37" s="125">
        <v>2</v>
      </c>
      <c r="CA37" s="126">
        <f>IFERROR(BZ37/BX37,"-")</f>
        <v>0.66666666666667</v>
      </c>
      <c r="CB37" s="127">
        <v>298000</v>
      </c>
      <c r="CC37" s="128">
        <f>IFERROR(CB37/BX37,"-")</f>
        <v>99333.333333333</v>
      </c>
      <c r="CD37" s="129"/>
      <c r="CE37" s="129"/>
      <c r="CF37" s="129">
        <v>2</v>
      </c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3</v>
      </c>
      <c r="CQ37" s="138">
        <v>337000</v>
      </c>
      <c r="CR37" s="138">
        <v>208000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2.3923076923077</v>
      </c>
      <c r="B38" s="184" t="s">
        <v>133</v>
      </c>
      <c r="C38" s="184" t="s">
        <v>58</v>
      </c>
      <c r="D38" s="184"/>
      <c r="E38" s="184" t="s">
        <v>59</v>
      </c>
      <c r="F38" s="184" t="s">
        <v>76</v>
      </c>
      <c r="G38" s="184" t="s">
        <v>113</v>
      </c>
      <c r="H38" s="87" t="s">
        <v>94</v>
      </c>
      <c r="I38" s="87" t="s">
        <v>114</v>
      </c>
      <c r="J38" s="185" t="s">
        <v>134</v>
      </c>
      <c r="K38" s="176">
        <v>130000</v>
      </c>
      <c r="L38" s="79">
        <v>6</v>
      </c>
      <c r="M38" s="79">
        <v>0</v>
      </c>
      <c r="N38" s="79">
        <v>30</v>
      </c>
      <c r="O38" s="88">
        <v>5</v>
      </c>
      <c r="P38" s="89">
        <v>0</v>
      </c>
      <c r="Q38" s="90">
        <f>O38+P38</f>
        <v>5</v>
      </c>
      <c r="R38" s="80">
        <f>IFERROR(Q38/N38,"-")</f>
        <v>0.16666666666667</v>
      </c>
      <c r="S38" s="79">
        <v>2</v>
      </c>
      <c r="T38" s="79">
        <v>1</v>
      </c>
      <c r="U38" s="80">
        <f>IFERROR(T38/(Q38),"-")</f>
        <v>0.2</v>
      </c>
      <c r="V38" s="81">
        <f>IFERROR(K38/SUM(Q38:Q39),"-")</f>
        <v>11818.181818182</v>
      </c>
      <c r="W38" s="82">
        <v>2</v>
      </c>
      <c r="X38" s="80">
        <f>IF(Q38=0,"-",W38/Q38)</f>
        <v>0.4</v>
      </c>
      <c r="Y38" s="181">
        <v>200000</v>
      </c>
      <c r="Z38" s="182">
        <f>IFERROR(Y38/Q38,"-")</f>
        <v>40000</v>
      </c>
      <c r="AA38" s="182">
        <f>IFERROR(Y38/W38,"-")</f>
        <v>100000</v>
      </c>
      <c r="AB38" s="176">
        <f>SUM(Y38:Y39)-SUM(K38:K39)</f>
        <v>181000</v>
      </c>
      <c r="AC38" s="83">
        <f>SUM(Y38:Y39)/SUM(K38:K39)</f>
        <v>2.3923076923077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0.2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2</v>
      </c>
      <c r="BP38" s="117">
        <f>IF(Q38=0,"",IF(BO38=0,"",(BO38/Q38)))</f>
        <v>0.4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2</v>
      </c>
      <c r="BY38" s="124">
        <f>IF(Q38=0,"",IF(BX38=0,"",(BX38/Q38)))</f>
        <v>0.4</v>
      </c>
      <c r="BZ38" s="125">
        <v>2</v>
      </c>
      <c r="CA38" s="126">
        <f>IFERROR(BZ38/BX38,"-")</f>
        <v>1</v>
      </c>
      <c r="CB38" s="127">
        <v>200000</v>
      </c>
      <c r="CC38" s="128">
        <f>IFERROR(CB38/BX38,"-")</f>
        <v>100000</v>
      </c>
      <c r="CD38" s="129">
        <v>1</v>
      </c>
      <c r="CE38" s="129"/>
      <c r="CF38" s="129">
        <v>1</v>
      </c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2</v>
      </c>
      <c r="CQ38" s="138">
        <v>200000</v>
      </c>
      <c r="CR38" s="138">
        <v>197000</v>
      </c>
      <c r="CS38" s="138"/>
      <c r="CT38" s="139" t="str">
        <f>IF(AND(CR38=0,CS38=0),"",IF(AND(CR38&lt;=100000,CS38&lt;=100000),"",IF(CR38/CQ38&gt;0.7,"男高",IF(CS38/CQ38&gt;0.7,"女高",""))))</f>
        <v>男高</v>
      </c>
    </row>
    <row r="39" spans="1:99">
      <c r="A39" s="78"/>
      <c r="B39" s="184" t="s">
        <v>135</v>
      </c>
      <c r="C39" s="184" t="s">
        <v>58</v>
      </c>
      <c r="D39" s="184"/>
      <c r="E39" s="184" t="s">
        <v>59</v>
      </c>
      <c r="F39" s="184" t="s">
        <v>76</v>
      </c>
      <c r="G39" s="184" t="s">
        <v>73</v>
      </c>
      <c r="H39" s="87"/>
      <c r="I39" s="87"/>
      <c r="J39" s="87"/>
      <c r="K39" s="176"/>
      <c r="L39" s="79">
        <v>49</v>
      </c>
      <c r="M39" s="79">
        <v>21</v>
      </c>
      <c r="N39" s="79">
        <v>10</v>
      </c>
      <c r="O39" s="88">
        <v>6</v>
      </c>
      <c r="P39" s="89">
        <v>0</v>
      </c>
      <c r="Q39" s="90">
        <f>O39+P39</f>
        <v>6</v>
      </c>
      <c r="R39" s="80">
        <f>IFERROR(Q39/N39,"-")</f>
        <v>0.6</v>
      </c>
      <c r="S39" s="79">
        <v>2</v>
      </c>
      <c r="T39" s="79">
        <v>1</v>
      </c>
      <c r="U39" s="80">
        <f>IFERROR(T39/(Q39),"-")</f>
        <v>0.16666666666667</v>
      </c>
      <c r="V39" s="81"/>
      <c r="W39" s="82">
        <v>3</v>
      </c>
      <c r="X39" s="80">
        <f>IF(Q39=0,"-",W39/Q39)</f>
        <v>0.5</v>
      </c>
      <c r="Y39" s="181">
        <v>111000</v>
      </c>
      <c r="Z39" s="182">
        <f>IFERROR(Y39/Q39,"-")</f>
        <v>18500</v>
      </c>
      <c r="AA39" s="182">
        <f>IFERROR(Y39/W39,"-")</f>
        <v>37000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0.16666666666667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4</v>
      </c>
      <c r="BP39" s="117">
        <f>IF(Q39=0,"",IF(BO39=0,"",(BO39/Q39)))</f>
        <v>0.66666666666667</v>
      </c>
      <c r="BQ39" s="118">
        <v>2</v>
      </c>
      <c r="BR39" s="119">
        <f>IFERROR(BQ39/BO39,"-")</f>
        <v>0.5</v>
      </c>
      <c r="BS39" s="120">
        <v>102000</v>
      </c>
      <c r="BT39" s="121">
        <f>IFERROR(BS39/BO39,"-")</f>
        <v>25500</v>
      </c>
      <c r="BU39" s="122">
        <v>1</v>
      </c>
      <c r="BV39" s="122"/>
      <c r="BW39" s="122">
        <v>1</v>
      </c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>
        <v>1</v>
      </c>
      <c r="CH39" s="131">
        <f>IF(Q39=0,"",IF(CG39=0,"",(CG39/Q39)))</f>
        <v>0.16666666666667</v>
      </c>
      <c r="CI39" s="132">
        <v>1</v>
      </c>
      <c r="CJ39" s="133">
        <f>IFERROR(CI39/CG39,"-")</f>
        <v>1</v>
      </c>
      <c r="CK39" s="134">
        <v>9000</v>
      </c>
      <c r="CL39" s="135">
        <f>IFERROR(CK39/CG39,"-")</f>
        <v>9000</v>
      </c>
      <c r="CM39" s="136"/>
      <c r="CN39" s="136"/>
      <c r="CO39" s="136">
        <v>1</v>
      </c>
      <c r="CP39" s="137">
        <v>3</v>
      </c>
      <c r="CQ39" s="138">
        <v>111000</v>
      </c>
      <c r="CR39" s="138">
        <v>99000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0.13846153846154</v>
      </c>
      <c r="B40" s="184" t="s">
        <v>136</v>
      </c>
      <c r="C40" s="184" t="s">
        <v>58</v>
      </c>
      <c r="D40" s="184"/>
      <c r="E40" s="184" t="s">
        <v>137</v>
      </c>
      <c r="F40" s="184" t="s">
        <v>112</v>
      </c>
      <c r="G40" s="184" t="s">
        <v>61</v>
      </c>
      <c r="H40" s="87" t="s">
        <v>94</v>
      </c>
      <c r="I40" s="87" t="s">
        <v>114</v>
      </c>
      <c r="J40" s="185" t="s">
        <v>138</v>
      </c>
      <c r="K40" s="176">
        <v>130000</v>
      </c>
      <c r="L40" s="79">
        <v>12</v>
      </c>
      <c r="M40" s="79">
        <v>0</v>
      </c>
      <c r="N40" s="79">
        <v>40</v>
      </c>
      <c r="O40" s="88">
        <v>4</v>
      </c>
      <c r="P40" s="89">
        <v>0</v>
      </c>
      <c r="Q40" s="90">
        <f>O40+P40</f>
        <v>4</v>
      </c>
      <c r="R40" s="80">
        <f>IFERROR(Q40/N40,"-")</f>
        <v>0.1</v>
      </c>
      <c r="S40" s="79">
        <v>2</v>
      </c>
      <c r="T40" s="79">
        <v>1</v>
      </c>
      <c r="U40" s="80">
        <f>IFERROR(T40/(Q40),"-")</f>
        <v>0.25</v>
      </c>
      <c r="V40" s="81">
        <f>IFERROR(K40/SUM(Q40:Q41),"-")</f>
        <v>16250</v>
      </c>
      <c r="W40" s="82">
        <v>2</v>
      </c>
      <c r="X40" s="80">
        <f>IF(Q40=0,"-",W40/Q40)</f>
        <v>0.5</v>
      </c>
      <c r="Y40" s="181">
        <v>10000</v>
      </c>
      <c r="Z40" s="182">
        <f>IFERROR(Y40/Q40,"-")</f>
        <v>2500</v>
      </c>
      <c r="AA40" s="182">
        <f>IFERROR(Y40/W40,"-")</f>
        <v>5000</v>
      </c>
      <c r="AB40" s="176">
        <f>SUM(Y40:Y41)-SUM(K40:K41)</f>
        <v>-112000</v>
      </c>
      <c r="AC40" s="83">
        <f>SUM(Y40:Y41)/SUM(K40:K41)</f>
        <v>0.13846153846154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0.25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2</v>
      </c>
      <c r="BY40" s="124">
        <f>IF(Q40=0,"",IF(BX40=0,"",(BX40/Q40)))</f>
        <v>0.5</v>
      </c>
      <c r="BZ40" s="125">
        <v>1</v>
      </c>
      <c r="CA40" s="126">
        <f>IFERROR(BZ40/BX40,"-")</f>
        <v>0.5</v>
      </c>
      <c r="CB40" s="127">
        <v>4000</v>
      </c>
      <c r="CC40" s="128">
        <f>IFERROR(CB40/BX40,"-")</f>
        <v>2000</v>
      </c>
      <c r="CD40" s="129"/>
      <c r="CE40" s="129">
        <v>1</v>
      </c>
      <c r="CF40" s="129"/>
      <c r="CG40" s="130">
        <v>1</v>
      </c>
      <c r="CH40" s="131">
        <f>IF(Q40=0,"",IF(CG40=0,"",(CG40/Q40)))</f>
        <v>0.25</v>
      </c>
      <c r="CI40" s="132">
        <v>1</v>
      </c>
      <c r="CJ40" s="133">
        <f>IFERROR(CI40/CG40,"-")</f>
        <v>1</v>
      </c>
      <c r="CK40" s="134">
        <v>6000</v>
      </c>
      <c r="CL40" s="135">
        <f>IFERROR(CK40/CG40,"-")</f>
        <v>6000</v>
      </c>
      <c r="CM40" s="136"/>
      <c r="CN40" s="136">
        <v>1</v>
      </c>
      <c r="CO40" s="136"/>
      <c r="CP40" s="137">
        <v>2</v>
      </c>
      <c r="CQ40" s="138">
        <v>10000</v>
      </c>
      <c r="CR40" s="138">
        <v>6000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139</v>
      </c>
      <c r="C41" s="184" t="s">
        <v>58</v>
      </c>
      <c r="D41" s="184"/>
      <c r="E41" s="184" t="s">
        <v>137</v>
      </c>
      <c r="F41" s="184" t="s">
        <v>112</v>
      </c>
      <c r="G41" s="184" t="s">
        <v>73</v>
      </c>
      <c r="H41" s="87"/>
      <c r="I41" s="87"/>
      <c r="J41" s="87"/>
      <c r="K41" s="176"/>
      <c r="L41" s="79">
        <v>48</v>
      </c>
      <c r="M41" s="79">
        <v>29</v>
      </c>
      <c r="N41" s="79">
        <v>14</v>
      </c>
      <c r="O41" s="88">
        <v>4</v>
      </c>
      <c r="P41" s="89">
        <v>0</v>
      </c>
      <c r="Q41" s="90">
        <f>O41+P41</f>
        <v>4</v>
      </c>
      <c r="R41" s="80">
        <f>IFERROR(Q41/N41,"-")</f>
        <v>0.28571428571429</v>
      </c>
      <c r="S41" s="79">
        <v>3</v>
      </c>
      <c r="T41" s="79">
        <v>0</v>
      </c>
      <c r="U41" s="80">
        <f>IFERROR(T41/(Q41),"-")</f>
        <v>0</v>
      </c>
      <c r="V41" s="81"/>
      <c r="W41" s="82">
        <v>1</v>
      </c>
      <c r="X41" s="80">
        <f>IF(Q41=0,"-",W41/Q41)</f>
        <v>0.25</v>
      </c>
      <c r="Y41" s="181">
        <v>8000</v>
      </c>
      <c r="Z41" s="182">
        <f>IFERROR(Y41/Q41,"-")</f>
        <v>2000</v>
      </c>
      <c r="AA41" s="182">
        <f>IFERROR(Y41/W41,"-")</f>
        <v>8000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1</v>
      </c>
      <c r="BP41" s="117">
        <f>IF(Q41=0,"",IF(BO41=0,"",(BO41/Q41)))</f>
        <v>0.25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3</v>
      </c>
      <c r="BY41" s="124">
        <f>IF(Q41=0,"",IF(BX41=0,"",(BX41/Q41)))</f>
        <v>0.75</v>
      </c>
      <c r="BZ41" s="125">
        <v>1</v>
      </c>
      <c r="CA41" s="126">
        <f>IFERROR(BZ41/BX41,"-")</f>
        <v>0.33333333333333</v>
      </c>
      <c r="CB41" s="127">
        <v>8000</v>
      </c>
      <c r="CC41" s="128">
        <f>IFERROR(CB41/BX41,"-")</f>
        <v>2666.6666666667</v>
      </c>
      <c r="CD41" s="129"/>
      <c r="CE41" s="129">
        <v>1</v>
      </c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8000</v>
      </c>
      <c r="CR41" s="138">
        <v>8000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1.364</v>
      </c>
      <c r="B42" s="184" t="s">
        <v>140</v>
      </c>
      <c r="C42" s="184" t="s">
        <v>58</v>
      </c>
      <c r="D42" s="184"/>
      <c r="E42" s="184" t="s">
        <v>59</v>
      </c>
      <c r="F42" s="184" t="s">
        <v>112</v>
      </c>
      <c r="G42" s="184" t="s">
        <v>61</v>
      </c>
      <c r="H42" s="87" t="s">
        <v>141</v>
      </c>
      <c r="I42" s="87" t="s">
        <v>142</v>
      </c>
      <c r="J42" s="186" t="s">
        <v>143</v>
      </c>
      <c r="K42" s="176">
        <v>250000</v>
      </c>
      <c r="L42" s="79">
        <v>18</v>
      </c>
      <c r="M42" s="79">
        <v>0</v>
      </c>
      <c r="N42" s="79">
        <v>47</v>
      </c>
      <c r="O42" s="88">
        <v>3</v>
      </c>
      <c r="P42" s="89">
        <v>1</v>
      </c>
      <c r="Q42" s="90">
        <f>O42+P42</f>
        <v>4</v>
      </c>
      <c r="R42" s="80">
        <f>IFERROR(Q42/N42,"-")</f>
        <v>0.085106382978723</v>
      </c>
      <c r="S42" s="79">
        <v>0</v>
      </c>
      <c r="T42" s="79">
        <v>0</v>
      </c>
      <c r="U42" s="80">
        <f>IFERROR(T42/(Q42),"-")</f>
        <v>0</v>
      </c>
      <c r="V42" s="81">
        <f>IFERROR(K42/SUM(Q42:Q43),"-")</f>
        <v>16666.666666667</v>
      </c>
      <c r="W42" s="82">
        <v>1</v>
      </c>
      <c r="X42" s="80">
        <f>IF(Q42=0,"-",W42/Q42)</f>
        <v>0.25</v>
      </c>
      <c r="Y42" s="181">
        <v>3000</v>
      </c>
      <c r="Z42" s="182">
        <f>IFERROR(Y42/Q42,"-")</f>
        <v>750</v>
      </c>
      <c r="AA42" s="182">
        <f>IFERROR(Y42/W42,"-")</f>
        <v>3000</v>
      </c>
      <c r="AB42" s="176">
        <f>SUM(Y42:Y43)-SUM(K42:K43)</f>
        <v>91000</v>
      </c>
      <c r="AC42" s="83">
        <f>SUM(Y42:Y43)/SUM(K42:K43)</f>
        <v>1.364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>
        <v>2</v>
      </c>
      <c r="AX42" s="104">
        <f>IF(Q42=0,"",IF(AW42=0,"",(AW42/Q42)))</f>
        <v>0.5</v>
      </c>
      <c r="AY42" s="103">
        <v>1</v>
      </c>
      <c r="AZ42" s="105">
        <f>IFERROR(AY42/AW42,"-")</f>
        <v>0.5</v>
      </c>
      <c r="BA42" s="106">
        <v>3000</v>
      </c>
      <c r="BB42" s="107">
        <f>IFERROR(BA42/AW42,"-")</f>
        <v>1500</v>
      </c>
      <c r="BC42" s="108">
        <v>1</v>
      </c>
      <c r="BD42" s="108"/>
      <c r="BE42" s="108"/>
      <c r="BF42" s="109">
        <v>1</v>
      </c>
      <c r="BG42" s="110">
        <f>IF(Q42=0,"",IF(BF42=0,"",(BF42/Q42)))</f>
        <v>0.25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1</v>
      </c>
      <c r="BP42" s="117">
        <f>IF(Q42=0,"",IF(BO42=0,"",(BO42/Q42)))</f>
        <v>0.25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3000</v>
      </c>
      <c r="CR42" s="138">
        <v>3000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144</v>
      </c>
      <c r="C43" s="184" t="s">
        <v>58</v>
      </c>
      <c r="D43" s="184"/>
      <c r="E43" s="184" t="s">
        <v>59</v>
      </c>
      <c r="F43" s="184" t="s">
        <v>112</v>
      </c>
      <c r="G43" s="184" t="s">
        <v>73</v>
      </c>
      <c r="H43" s="87"/>
      <c r="I43" s="87"/>
      <c r="J43" s="87"/>
      <c r="K43" s="176"/>
      <c r="L43" s="79">
        <v>46</v>
      </c>
      <c r="M43" s="79">
        <v>34</v>
      </c>
      <c r="N43" s="79">
        <v>17</v>
      </c>
      <c r="O43" s="88">
        <v>11</v>
      </c>
      <c r="P43" s="89">
        <v>0</v>
      </c>
      <c r="Q43" s="90">
        <f>O43+P43</f>
        <v>11</v>
      </c>
      <c r="R43" s="80">
        <f>IFERROR(Q43/N43,"-")</f>
        <v>0.64705882352941</v>
      </c>
      <c r="S43" s="79">
        <v>3</v>
      </c>
      <c r="T43" s="79">
        <v>2</v>
      </c>
      <c r="U43" s="80">
        <f>IFERROR(T43/(Q43),"-")</f>
        <v>0.18181818181818</v>
      </c>
      <c r="V43" s="81"/>
      <c r="W43" s="82">
        <v>3</v>
      </c>
      <c r="X43" s="80">
        <f>IF(Q43=0,"-",W43/Q43)</f>
        <v>0.27272727272727</v>
      </c>
      <c r="Y43" s="181">
        <v>338000</v>
      </c>
      <c r="Z43" s="182">
        <f>IFERROR(Y43/Q43,"-")</f>
        <v>30727.272727273</v>
      </c>
      <c r="AA43" s="182">
        <f>IFERROR(Y43/W43,"-")</f>
        <v>112666.66666667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0.090909090909091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2</v>
      </c>
      <c r="BP43" s="117">
        <f>IF(Q43=0,"",IF(BO43=0,"",(BO43/Q43)))</f>
        <v>0.18181818181818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>
        <v>8</v>
      </c>
      <c r="BY43" s="124">
        <f>IF(Q43=0,"",IF(BX43=0,"",(BX43/Q43)))</f>
        <v>0.72727272727273</v>
      </c>
      <c r="BZ43" s="125">
        <v>3</v>
      </c>
      <c r="CA43" s="126">
        <f>IFERROR(BZ43/BX43,"-")</f>
        <v>0.375</v>
      </c>
      <c r="CB43" s="127">
        <v>338000</v>
      </c>
      <c r="CC43" s="128">
        <f>IFERROR(CB43/BX43,"-")</f>
        <v>42250</v>
      </c>
      <c r="CD43" s="129">
        <v>2</v>
      </c>
      <c r="CE43" s="129"/>
      <c r="CF43" s="129">
        <v>1</v>
      </c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3</v>
      </c>
      <c r="CQ43" s="138">
        <v>338000</v>
      </c>
      <c r="CR43" s="138">
        <v>330000</v>
      </c>
      <c r="CS43" s="138"/>
      <c r="CT43" s="139" t="str">
        <f>IF(AND(CR43=0,CS43=0),"",IF(AND(CR43&lt;=100000,CS43&lt;=100000),"",IF(CR43/CQ43&gt;0.7,"男高",IF(CS43/CQ43&gt;0.7,"女高",""))))</f>
        <v>男高</v>
      </c>
    </row>
    <row r="44" spans="1:99">
      <c r="A44" s="78">
        <f>AC44</f>
        <v>0.053333333333333</v>
      </c>
      <c r="B44" s="184" t="s">
        <v>145</v>
      </c>
      <c r="C44" s="184" t="s">
        <v>58</v>
      </c>
      <c r="D44" s="184"/>
      <c r="E44" s="184" t="s">
        <v>118</v>
      </c>
      <c r="F44" s="184" t="s">
        <v>60</v>
      </c>
      <c r="G44" s="184" t="s">
        <v>113</v>
      </c>
      <c r="H44" s="87" t="s">
        <v>141</v>
      </c>
      <c r="I44" s="87" t="s">
        <v>114</v>
      </c>
      <c r="J44" s="186" t="s">
        <v>127</v>
      </c>
      <c r="K44" s="176">
        <v>150000</v>
      </c>
      <c r="L44" s="79">
        <v>3</v>
      </c>
      <c r="M44" s="79">
        <v>0</v>
      </c>
      <c r="N44" s="79">
        <v>24</v>
      </c>
      <c r="O44" s="88">
        <v>2</v>
      </c>
      <c r="P44" s="89">
        <v>0</v>
      </c>
      <c r="Q44" s="90">
        <f>O44+P44</f>
        <v>2</v>
      </c>
      <c r="R44" s="80">
        <f>IFERROR(Q44/N44,"-")</f>
        <v>0.083333333333333</v>
      </c>
      <c r="S44" s="79">
        <v>1</v>
      </c>
      <c r="T44" s="79">
        <v>0</v>
      </c>
      <c r="U44" s="80">
        <f>IFERROR(T44/(Q44),"-")</f>
        <v>0</v>
      </c>
      <c r="V44" s="81">
        <f>IFERROR(K44/SUM(Q44:Q45),"-")</f>
        <v>50000</v>
      </c>
      <c r="W44" s="82">
        <v>1</v>
      </c>
      <c r="X44" s="80">
        <f>IF(Q44=0,"-",W44/Q44)</f>
        <v>0.5</v>
      </c>
      <c r="Y44" s="181">
        <v>8000</v>
      </c>
      <c r="Z44" s="182">
        <f>IFERROR(Y44/Q44,"-")</f>
        <v>4000</v>
      </c>
      <c r="AA44" s="182">
        <f>IFERROR(Y44/W44,"-")</f>
        <v>8000</v>
      </c>
      <c r="AB44" s="176">
        <f>SUM(Y44:Y45)-SUM(K44:K45)</f>
        <v>-142000</v>
      </c>
      <c r="AC44" s="83">
        <f>SUM(Y44:Y45)/SUM(K44:K45)</f>
        <v>0.053333333333333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2</v>
      </c>
      <c r="BP44" s="117">
        <f>IF(Q44=0,"",IF(BO44=0,"",(BO44/Q44)))</f>
        <v>1</v>
      </c>
      <c r="BQ44" s="118">
        <v>1</v>
      </c>
      <c r="BR44" s="119">
        <f>IFERROR(BQ44/BO44,"-")</f>
        <v>0.5</v>
      </c>
      <c r="BS44" s="120">
        <v>8000</v>
      </c>
      <c r="BT44" s="121">
        <f>IFERROR(BS44/BO44,"-")</f>
        <v>4000</v>
      </c>
      <c r="BU44" s="122"/>
      <c r="BV44" s="122"/>
      <c r="BW44" s="122">
        <v>1</v>
      </c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8000</v>
      </c>
      <c r="CR44" s="138">
        <v>8000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146</v>
      </c>
      <c r="C45" s="184" t="s">
        <v>58</v>
      </c>
      <c r="D45" s="184"/>
      <c r="E45" s="184" t="s">
        <v>118</v>
      </c>
      <c r="F45" s="184" t="s">
        <v>60</v>
      </c>
      <c r="G45" s="184" t="s">
        <v>73</v>
      </c>
      <c r="H45" s="87"/>
      <c r="I45" s="87"/>
      <c r="J45" s="87"/>
      <c r="K45" s="176"/>
      <c r="L45" s="79">
        <v>27</v>
      </c>
      <c r="M45" s="79">
        <v>14</v>
      </c>
      <c r="N45" s="79">
        <v>1</v>
      </c>
      <c r="O45" s="88">
        <v>1</v>
      </c>
      <c r="P45" s="89">
        <v>0</v>
      </c>
      <c r="Q45" s="90">
        <f>O45+P45</f>
        <v>1</v>
      </c>
      <c r="R45" s="80">
        <f>IFERROR(Q45/N45,"-")</f>
        <v>1</v>
      </c>
      <c r="S45" s="79">
        <v>0</v>
      </c>
      <c r="T45" s="79">
        <v>1</v>
      </c>
      <c r="U45" s="80">
        <f>IFERROR(T45/(Q45),"-")</f>
        <v>1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1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0.046153846153846</v>
      </c>
      <c r="B46" s="184" t="s">
        <v>147</v>
      </c>
      <c r="C46" s="184" t="s">
        <v>58</v>
      </c>
      <c r="D46" s="184"/>
      <c r="E46" s="184" t="s">
        <v>59</v>
      </c>
      <c r="F46" s="184" t="s">
        <v>112</v>
      </c>
      <c r="G46" s="184" t="s">
        <v>61</v>
      </c>
      <c r="H46" s="87" t="s">
        <v>77</v>
      </c>
      <c r="I46" s="87" t="s">
        <v>114</v>
      </c>
      <c r="J46" s="186" t="s">
        <v>127</v>
      </c>
      <c r="K46" s="176">
        <v>130000</v>
      </c>
      <c r="L46" s="79">
        <v>6</v>
      </c>
      <c r="M46" s="79">
        <v>0</v>
      </c>
      <c r="N46" s="79">
        <v>49</v>
      </c>
      <c r="O46" s="88">
        <v>4</v>
      </c>
      <c r="P46" s="89">
        <v>0</v>
      </c>
      <c r="Q46" s="90">
        <f>O46+P46</f>
        <v>4</v>
      </c>
      <c r="R46" s="80">
        <f>IFERROR(Q46/N46,"-")</f>
        <v>0.081632653061224</v>
      </c>
      <c r="S46" s="79">
        <v>0</v>
      </c>
      <c r="T46" s="79">
        <v>1</v>
      </c>
      <c r="U46" s="80">
        <f>IFERROR(T46/(Q46),"-")</f>
        <v>0.25</v>
      </c>
      <c r="V46" s="81">
        <f>IFERROR(K46/SUM(Q46:Q47),"-")</f>
        <v>11818.181818182</v>
      </c>
      <c r="W46" s="82">
        <v>1</v>
      </c>
      <c r="X46" s="80">
        <f>IF(Q46=0,"-",W46/Q46)</f>
        <v>0.25</v>
      </c>
      <c r="Y46" s="181">
        <v>3000</v>
      </c>
      <c r="Z46" s="182">
        <f>IFERROR(Y46/Q46,"-")</f>
        <v>750</v>
      </c>
      <c r="AA46" s="182">
        <f>IFERROR(Y46/W46,"-")</f>
        <v>3000</v>
      </c>
      <c r="AB46" s="176">
        <f>SUM(Y46:Y47)-SUM(K46:K47)</f>
        <v>-124000</v>
      </c>
      <c r="AC46" s="83">
        <f>SUM(Y46:Y47)/SUM(K46:K47)</f>
        <v>0.046153846153846</v>
      </c>
      <c r="AD46" s="77"/>
      <c r="AE46" s="91">
        <v>1</v>
      </c>
      <c r="AF46" s="92">
        <f>IF(Q46=0,"",IF(AE46=0,"",(AE46/Q46)))</f>
        <v>0.25</v>
      </c>
      <c r="AG46" s="91">
        <v>1</v>
      </c>
      <c r="AH46" s="93">
        <f>IFERROR(AG46/AE46,"-")</f>
        <v>1</v>
      </c>
      <c r="AI46" s="94">
        <v>3000</v>
      </c>
      <c r="AJ46" s="95">
        <f>IFERROR(AI46/AE46,"-")</f>
        <v>3000</v>
      </c>
      <c r="AK46" s="96">
        <v>1</v>
      </c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1</v>
      </c>
      <c r="BG46" s="110">
        <f>IF(Q46=0,"",IF(BF46=0,"",(BF46/Q46)))</f>
        <v>0.25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2</v>
      </c>
      <c r="BP46" s="117">
        <f>IF(Q46=0,"",IF(BO46=0,"",(BO46/Q46)))</f>
        <v>0.5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3000</v>
      </c>
      <c r="CR46" s="138">
        <v>3000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148</v>
      </c>
      <c r="C47" s="184" t="s">
        <v>58</v>
      </c>
      <c r="D47" s="184"/>
      <c r="E47" s="184" t="s">
        <v>59</v>
      </c>
      <c r="F47" s="184" t="s">
        <v>112</v>
      </c>
      <c r="G47" s="184" t="s">
        <v>73</v>
      </c>
      <c r="H47" s="87"/>
      <c r="I47" s="87"/>
      <c r="J47" s="87"/>
      <c r="K47" s="176"/>
      <c r="L47" s="79">
        <v>67</v>
      </c>
      <c r="M47" s="79">
        <v>35</v>
      </c>
      <c r="N47" s="79">
        <v>175</v>
      </c>
      <c r="O47" s="88">
        <v>7</v>
      </c>
      <c r="P47" s="89">
        <v>0</v>
      </c>
      <c r="Q47" s="90">
        <f>O47+P47</f>
        <v>7</v>
      </c>
      <c r="R47" s="80">
        <f>IFERROR(Q47/N47,"-")</f>
        <v>0.04</v>
      </c>
      <c r="S47" s="79">
        <v>1</v>
      </c>
      <c r="T47" s="79">
        <v>2</v>
      </c>
      <c r="U47" s="80">
        <f>IFERROR(T47/(Q47),"-")</f>
        <v>0.28571428571429</v>
      </c>
      <c r="V47" s="81"/>
      <c r="W47" s="82">
        <v>1</v>
      </c>
      <c r="X47" s="80">
        <f>IF(Q47=0,"-",W47/Q47)</f>
        <v>0.14285714285714</v>
      </c>
      <c r="Y47" s="181">
        <v>3000</v>
      </c>
      <c r="Z47" s="182">
        <f>IFERROR(Y47/Q47,"-")</f>
        <v>428.57142857143</v>
      </c>
      <c r="AA47" s="182">
        <f>IFERROR(Y47/W47,"-")</f>
        <v>3000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>
        <v>1</v>
      </c>
      <c r="AO47" s="98">
        <f>IF(Q47=0,"",IF(AN47=0,"",(AN47/Q47)))</f>
        <v>0.14285714285714</v>
      </c>
      <c r="AP47" s="97"/>
      <c r="AQ47" s="99">
        <f>IFERROR(AP47/AN47,"-")</f>
        <v>0</v>
      </c>
      <c r="AR47" s="100"/>
      <c r="AS47" s="101">
        <f>IFERROR(AR47/AN47,"-")</f>
        <v>0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1</v>
      </c>
      <c r="BG47" s="110">
        <f>IF(Q47=0,"",IF(BF47=0,"",(BF47/Q47)))</f>
        <v>0.14285714285714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3</v>
      </c>
      <c r="BP47" s="117">
        <f>IF(Q47=0,"",IF(BO47=0,"",(BO47/Q47)))</f>
        <v>0.42857142857143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>
        <v>2</v>
      </c>
      <c r="BY47" s="124">
        <f>IF(Q47=0,"",IF(BX47=0,"",(BX47/Q47)))</f>
        <v>0.28571428571429</v>
      </c>
      <c r="BZ47" s="125">
        <v>1</v>
      </c>
      <c r="CA47" s="126">
        <f>IFERROR(BZ47/BX47,"-")</f>
        <v>0.5</v>
      </c>
      <c r="CB47" s="127">
        <v>3000</v>
      </c>
      <c r="CC47" s="128">
        <f>IFERROR(CB47/BX47,"-")</f>
        <v>1500</v>
      </c>
      <c r="CD47" s="129">
        <v>1</v>
      </c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1</v>
      </c>
      <c r="CQ47" s="138">
        <v>3000</v>
      </c>
      <c r="CR47" s="138">
        <v>3000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0.74166666666667</v>
      </c>
      <c r="B48" s="184" t="s">
        <v>149</v>
      </c>
      <c r="C48" s="184" t="s">
        <v>58</v>
      </c>
      <c r="D48" s="184"/>
      <c r="E48" s="184" t="s">
        <v>59</v>
      </c>
      <c r="F48" s="184" t="s">
        <v>112</v>
      </c>
      <c r="G48" s="184" t="s">
        <v>113</v>
      </c>
      <c r="H48" s="87" t="s">
        <v>150</v>
      </c>
      <c r="I48" s="87" t="s">
        <v>63</v>
      </c>
      <c r="J48" s="87" t="s">
        <v>151</v>
      </c>
      <c r="K48" s="176">
        <v>120000</v>
      </c>
      <c r="L48" s="79">
        <v>9</v>
      </c>
      <c r="M48" s="79">
        <v>0</v>
      </c>
      <c r="N48" s="79">
        <v>50</v>
      </c>
      <c r="O48" s="88">
        <v>4</v>
      </c>
      <c r="P48" s="89">
        <v>0</v>
      </c>
      <c r="Q48" s="90">
        <f>O48+P48</f>
        <v>4</v>
      </c>
      <c r="R48" s="80">
        <f>IFERROR(Q48/N48,"-")</f>
        <v>0.08</v>
      </c>
      <c r="S48" s="79">
        <v>2</v>
      </c>
      <c r="T48" s="79">
        <v>1</v>
      </c>
      <c r="U48" s="80">
        <f>IFERROR(T48/(Q48),"-")</f>
        <v>0.25</v>
      </c>
      <c r="V48" s="81">
        <f>IFERROR(K48/SUM(Q48:Q49),"-")</f>
        <v>12000</v>
      </c>
      <c r="W48" s="82">
        <v>2</v>
      </c>
      <c r="X48" s="80">
        <f>IF(Q48=0,"-",W48/Q48)</f>
        <v>0.5</v>
      </c>
      <c r="Y48" s="181">
        <v>39000</v>
      </c>
      <c r="Z48" s="182">
        <f>IFERROR(Y48/Q48,"-")</f>
        <v>9750</v>
      </c>
      <c r="AA48" s="182">
        <f>IFERROR(Y48/W48,"-")</f>
        <v>19500</v>
      </c>
      <c r="AB48" s="176">
        <f>SUM(Y48:Y49)-SUM(K48:K49)</f>
        <v>-31000</v>
      </c>
      <c r="AC48" s="83">
        <f>SUM(Y48:Y49)/SUM(K48:K49)</f>
        <v>0.74166666666667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>
        <v>1</v>
      </c>
      <c r="AX48" s="104">
        <f>IF(Q48=0,"",IF(AW48=0,"",(AW48/Q48)))</f>
        <v>0.25</v>
      </c>
      <c r="AY48" s="103"/>
      <c r="AZ48" s="105">
        <f>IFERROR(AY48/AW48,"-")</f>
        <v>0</v>
      </c>
      <c r="BA48" s="106"/>
      <c r="BB48" s="107">
        <f>IFERROR(BA48/AW48,"-")</f>
        <v>0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2</v>
      </c>
      <c r="BP48" s="117">
        <f>IF(Q48=0,"",IF(BO48=0,"",(BO48/Q48)))</f>
        <v>0.5</v>
      </c>
      <c r="BQ48" s="118">
        <v>1</v>
      </c>
      <c r="BR48" s="119">
        <f>IFERROR(BQ48/BO48,"-")</f>
        <v>0.5</v>
      </c>
      <c r="BS48" s="120">
        <v>37000</v>
      </c>
      <c r="BT48" s="121">
        <f>IFERROR(BS48/BO48,"-")</f>
        <v>18500</v>
      </c>
      <c r="BU48" s="122"/>
      <c r="BV48" s="122"/>
      <c r="BW48" s="122">
        <v>1</v>
      </c>
      <c r="BX48" s="123">
        <v>1</v>
      </c>
      <c r="BY48" s="124">
        <f>IF(Q48=0,"",IF(BX48=0,"",(BX48/Q48)))</f>
        <v>0.25</v>
      </c>
      <c r="BZ48" s="125">
        <v>1</v>
      </c>
      <c r="CA48" s="126">
        <f>IFERROR(BZ48/BX48,"-")</f>
        <v>1</v>
      </c>
      <c r="CB48" s="127">
        <v>2000</v>
      </c>
      <c r="CC48" s="128">
        <f>IFERROR(CB48/BX48,"-")</f>
        <v>2000</v>
      </c>
      <c r="CD48" s="129">
        <v>1</v>
      </c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2</v>
      </c>
      <c r="CQ48" s="138">
        <v>39000</v>
      </c>
      <c r="CR48" s="138">
        <v>37000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152</v>
      </c>
      <c r="C49" s="184" t="s">
        <v>58</v>
      </c>
      <c r="D49" s="184"/>
      <c r="E49" s="184" t="s">
        <v>59</v>
      </c>
      <c r="F49" s="184" t="s">
        <v>112</v>
      </c>
      <c r="G49" s="184" t="s">
        <v>73</v>
      </c>
      <c r="H49" s="87"/>
      <c r="I49" s="87"/>
      <c r="J49" s="87"/>
      <c r="K49" s="176"/>
      <c r="L49" s="79">
        <v>25</v>
      </c>
      <c r="M49" s="79">
        <v>22</v>
      </c>
      <c r="N49" s="79">
        <v>6</v>
      </c>
      <c r="O49" s="88">
        <v>6</v>
      </c>
      <c r="P49" s="89">
        <v>0</v>
      </c>
      <c r="Q49" s="90">
        <f>O49+P49</f>
        <v>6</v>
      </c>
      <c r="R49" s="80">
        <f>IFERROR(Q49/N49,"-")</f>
        <v>1</v>
      </c>
      <c r="S49" s="79">
        <v>1</v>
      </c>
      <c r="T49" s="79">
        <v>0</v>
      </c>
      <c r="U49" s="80">
        <f>IFERROR(T49/(Q49),"-")</f>
        <v>0</v>
      </c>
      <c r="V49" s="81"/>
      <c r="W49" s="82">
        <v>2</v>
      </c>
      <c r="X49" s="80">
        <f>IF(Q49=0,"-",W49/Q49)</f>
        <v>0.33333333333333</v>
      </c>
      <c r="Y49" s="181">
        <v>50000</v>
      </c>
      <c r="Z49" s="182">
        <f>IFERROR(Y49/Q49,"-")</f>
        <v>8333.3333333333</v>
      </c>
      <c r="AA49" s="182">
        <f>IFERROR(Y49/W49,"-")</f>
        <v>25000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2</v>
      </c>
      <c r="BG49" s="110">
        <f>IF(Q49=0,"",IF(BF49=0,"",(BF49/Q49)))</f>
        <v>0.33333333333333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1</v>
      </c>
      <c r="BP49" s="117">
        <f>IF(Q49=0,"",IF(BO49=0,"",(BO49/Q49)))</f>
        <v>0.16666666666667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3</v>
      </c>
      <c r="BY49" s="124">
        <f>IF(Q49=0,"",IF(BX49=0,"",(BX49/Q49)))</f>
        <v>0.5</v>
      </c>
      <c r="BZ49" s="125">
        <v>2</v>
      </c>
      <c r="CA49" s="126">
        <f>IFERROR(BZ49/BX49,"-")</f>
        <v>0.66666666666667</v>
      </c>
      <c r="CB49" s="127">
        <v>50000</v>
      </c>
      <c r="CC49" s="128">
        <f>IFERROR(CB49/BX49,"-")</f>
        <v>16666.666666667</v>
      </c>
      <c r="CD49" s="129">
        <v>1</v>
      </c>
      <c r="CE49" s="129"/>
      <c r="CF49" s="129">
        <v>1</v>
      </c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2</v>
      </c>
      <c r="CQ49" s="138">
        <v>50000</v>
      </c>
      <c r="CR49" s="138">
        <v>40000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5.1041666666667</v>
      </c>
      <c r="B50" s="184" t="s">
        <v>153</v>
      </c>
      <c r="C50" s="184" t="s">
        <v>58</v>
      </c>
      <c r="D50" s="184"/>
      <c r="E50" s="184" t="s">
        <v>124</v>
      </c>
      <c r="F50" s="184" t="s">
        <v>60</v>
      </c>
      <c r="G50" s="184" t="s">
        <v>61</v>
      </c>
      <c r="H50" s="87" t="s">
        <v>150</v>
      </c>
      <c r="I50" s="87" t="s">
        <v>63</v>
      </c>
      <c r="J50" s="87" t="s">
        <v>115</v>
      </c>
      <c r="K50" s="176">
        <v>120000</v>
      </c>
      <c r="L50" s="79">
        <v>14</v>
      </c>
      <c r="M50" s="79">
        <v>0</v>
      </c>
      <c r="N50" s="79">
        <v>50</v>
      </c>
      <c r="O50" s="88">
        <v>6</v>
      </c>
      <c r="P50" s="89">
        <v>0</v>
      </c>
      <c r="Q50" s="90">
        <f>O50+P50</f>
        <v>6</v>
      </c>
      <c r="R50" s="80">
        <f>IFERROR(Q50/N50,"-")</f>
        <v>0.12</v>
      </c>
      <c r="S50" s="79">
        <v>3</v>
      </c>
      <c r="T50" s="79">
        <v>1</v>
      </c>
      <c r="U50" s="80">
        <f>IFERROR(T50/(Q50),"-")</f>
        <v>0.16666666666667</v>
      </c>
      <c r="V50" s="81">
        <f>IFERROR(K50/SUM(Q50:Q51),"-")</f>
        <v>7058.8235294118</v>
      </c>
      <c r="W50" s="82">
        <v>3</v>
      </c>
      <c r="X50" s="80">
        <f>IF(Q50=0,"-",W50/Q50)</f>
        <v>0.5</v>
      </c>
      <c r="Y50" s="181">
        <v>582500</v>
      </c>
      <c r="Z50" s="182">
        <f>IFERROR(Y50/Q50,"-")</f>
        <v>97083.333333333</v>
      </c>
      <c r="AA50" s="182">
        <f>IFERROR(Y50/W50,"-")</f>
        <v>194166.66666667</v>
      </c>
      <c r="AB50" s="176">
        <f>SUM(Y50:Y51)-SUM(K50:K51)</f>
        <v>492500</v>
      </c>
      <c r="AC50" s="83">
        <f>SUM(Y50:Y51)/SUM(K50:K51)</f>
        <v>5.1041666666667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>
        <v>1</v>
      </c>
      <c r="AX50" s="104">
        <f>IF(Q50=0,"",IF(AW50=0,"",(AW50/Q50)))</f>
        <v>0.16666666666667</v>
      </c>
      <c r="AY50" s="103">
        <v>1</v>
      </c>
      <c r="AZ50" s="105">
        <f>IFERROR(AY50/AW50,"-")</f>
        <v>1</v>
      </c>
      <c r="BA50" s="106">
        <v>578000</v>
      </c>
      <c r="BB50" s="107">
        <f>IFERROR(BA50/AW50,"-")</f>
        <v>578000</v>
      </c>
      <c r="BC50" s="108"/>
      <c r="BD50" s="108"/>
      <c r="BE50" s="108">
        <v>1</v>
      </c>
      <c r="BF50" s="109">
        <v>2</v>
      </c>
      <c r="BG50" s="110">
        <f>IF(Q50=0,"",IF(BF50=0,"",(BF50/Q50)))</f>
        <v>0.33333333333333</v>
      </c>
      <c r="BH50" s="109">
        <v>1</v>
      </c>
      <c r="BI50" s="111">
        <f>IFERROR(BH50/BF50,"-")</f>
        <v>0.5</v>
      </c>
      <c r="BJ50" s="112">
        <v>3000</v>
      </c>
      <c r="BK50" s="113">
        <f>IFERROR(BJ50/BF50,"-")</f>
        <v>1500</v>
      </c>
      <c r="BL50" s="114">
        <v>1</v>
      </c>
      <c r="BM50" s="114"/>
      <c r="BN50" s="114"/>
      <c r="BO50" s="116">
        <v>1</v>
      </c>
      <c r="BP50" s="117">
        <f>IF(Q50=0,"",IF(BO50=0,"",(BO50/Q50)))</f>
        <v>0.16666666666667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1</v>
      </c>
      <c r="BY50" s="124">
        <f>IF(Q50=0,"",IF(BX50=0,"",(BX50/Q50)))</f>
        <v>0.16666666666667</v>
      </c>
      <c r="BZ50" s="125"/>
      <c r="CA50" s="126">
        <f>IFERROR(BZ50/BX50,"-")</f>
        <v>0</v>
      </c>
      <c r="CB50" s="127"/>
      <c r="CC50" s="128">
        <f>IFERROR(CB50/BX50,"-")</f>
        <v>0</v>
      </c>
      <c r="CD50" s="129"/>
      <c r="CE50" s="129"/>
      <c r="CF50" s="129"/>
      <c r="CG50" s="130">
        <v>1</v>
      </c>
      <c r="CH50" s="131">
        <f>IF(Q50=0,"",IF(CG50=0,"",(CG50/Q50)))</f>
        <v>0.16666666666667</v>
      </c>
      <c r="CI50" s="132">
        <v>1</v>
      </c>
      <c r="CJ50" s="133">
        <f>IFERROR(CI50/CG50,"-")</f>
        <v>1</v>
      </c>
      <c r="CK50" s="134">
        <v>1500</v>
      </c>
      <c r="CL50" s="135">
        <f>IFERROR(CK50/CG50,"-")</f>
        <v>1500</v>
      </c>
      <c r="CM50" s="136">
        <v>1</v>
      </c>
      <c r="CN50" s="136"/>
      <c r="CO50" s="136"/>
      <c r="CP50" s="137">
        <v>3</v>
      </c>
      <c r="CQ50" s="138">
        <v>582500</v>
      </c>
      <c r="CR50" s="138">
        <v>578000</v>
      </c>
      <c r="CS50" s="138"/>
      <c r="CT50" s="139" t="str">
        <f>IF(AND(CR50=0,CS50=0),"",IF(AND(CR50&lt;=100000,CS50&lt;=100000),"",IF(CR50/CQ50&gt;0.7,"男高",IF(CS50/CQ50&gt;0.7,"女高",""))))</f>
        <v>男高</v>
      </c>
    </row>
    <row r="51" spans="1:99">
      <c r="A51" s="78"/>
      <c r="B51" s="184" t="s">
        <v>154</v>
      </c>
      <c r="C51" s="184" t="s">
        <v>58</v>
      </c>
      <c r="D51" s="184"/>
      <c r="E51" s="184" t="s">
        <v>124</v>
      </c>
      <c r="F51" s="184" t="s">
        <v>60</v>
      </c>
      <c r="G51" s="184" t="s">
        <v>73</v>
      </c>
      <c r="H51" s="87"/>
      <c r="I51" s="87"/>
      <c r="J51" s="87"/>
      <c r="K51" s="176"/>
      <c r="L51" s="79">
        <v>38</v>
      </c>
      <c r="M51" s="79">
        <v>32</v>
      </c>
      <c r="N51" s="79">
        <v>15</v>
      </c>
      <c r="O51" s="88">
        <v>10</v>
      </c>
      <c r="P51" s="89">
        <v>1</v>
      </c>
      <c r="Q51" s="90">
        <f>O51+P51</f>
        <v>11</v>
      </c>
      <c r="R51" s="80">
        <f>IFERROR(Q51/N51,"-")</f>
        <v>0.73333333333333</v>
      </c>
      <c r="S51" s="79">
        <v>3</v>
      </c>
      <c r="T51" s="79">
        <v>2</v>
      </c>
      <c r="U51" s="80">
        <f>IFERROR(T51/(Q51),"-")</f>
        <v>0.18181818181818</v>
      </c>
      <c r="V51" s="81"/>
      <c r="W51" s="82">
        <v>5</v>
      </c>
      <c r="X51" s="80">
        <f>IF(Q51=0,"-",W51/Q51)</f>
        <v>0.45454545454545</v>
      </c>
      <c r="Y51" s="181">
        <v>30000</v>
      </c>
      <c r="Z51" s="182">
        <f>IFERROR(Y51/Q51,"-")</f>
        <v>2727.2727272727</v>
      </c>
      <c r="AA51" s="182">
        <f>IFERROR(Y51/W51,"-")</f>
        <v>6000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>
        <v>1</v>
      </c>
      <c r="AO51" s="98">
        <f>IF(Q51=0,"",IF(AN51=0,"",(AN51/Q51)))</f>
        <v>0.090909090909091</v>
      </c>
      <c r="AP51" s="97">
        <v>1</v>
      </c>
      <c r="AQ51" s="99">
        <f>IFERROR(AP51/AN51,"-")</f>
        <v>1</v>
      </c>
      <c r="AR51" s="100">
        <v>1000</v>
      </c>
      <c r="AS51" s="101">
        <f>IFERROR(AR51/AN51,"-")</f>
        <v>1000</v>
      </c>
      <c r="AT51" s="102">
        <v>1</v>
      </c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3</v>
      </c>
      <c r="BG51" s="110">
        <f>IF(Q51=0,"",IF(BF51=0,"",(BF51/Q51)))</f>
        <v>0.27272727272727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4</v>
      </c>
      <c r="BP51" s="117">
        <f>IF(Q51=0,"",IF(BO51=0,"",(BO51/Q51)))</f>
        <v>0.36363636363636</v>
      </c>
      <c r="BQ51" s="118">
        <v>3</v>
      </c>
      <c r="BR51" s="119">
        <f>IFERROR(BQ51/BO51,"-")</f>
        <v>0.75</v>
      </c>
      <c r="BS51" s="120">
        <v>26000</v>
      </c>
      <c r="BT51" s="121">
        <f>IFERROR(BS51/BO51,"-")</f>
        <v>6500</v>
      </c>
      <c r="BU51" s="122">
        <v>1</v>
      </c>
      <c r="BV51" s="122">
        <v>1</v>
      </c>
      <c r="BW51" s="122">
        <v>1</v>
      </c>
      <c r="BX51" s="123">
        <v>2</v>
      </c>
      <c r="BY51" s="124">
        <f>IF(Q51=0,"",IF(BX51=0,"",(BX51/Q51)))</f>
        <v>0.18181818181818</v>
      </c>
      <c r="BZ51" s="125">
        <v>1</v>
      </c>
      <c r="CA51" s="126">
        <f>IFERROR(BZ51/BX51,"-")</f>
        <v>0.5</v>
      </c>
      <c r="CB51" s="127">
        <v>3000</v>
      </c>
      <c r="CC51" s="128">
        <f>IFERROR(CB51/BX51,"-")</f>
        <v>1500</v>
      </c>
      <c r="CD51" s="129">
        <v>1</v>
      </c>
      <c r="CE51" s="129"/>
      <c r="CF51" s="129"/>
      <c r="CG51" s="130">
        <v>1</v>
      </c>
      <c r="CH51" s="131">
        <f>IF(Q51=0,"",IF(CG51=0,"",(CG51/Q51)))</f>
        <v>0.090909090909091</v>
      </c>
      <c r="CI51" s="132"/>
      <c r="CJ51" s="133">
        <f>IFERROR(CI51/CG51,"-")</f>
        <v>0</v>
      </c>
      <c r="CK51" s="134"/>
      <c r="CL51" s="135">
        <f>IFERROR(CK51/CG51,"-")</f>
        <v>0</v>
      </c>
      <c r="CM51" s="136"/>
      <c r="CN51" s="136"/>
      <c r="CO51" s="136"/>
      <c r="CP51" s="137">
        <v>5</v>
      </c>
      <c r="CQ51" s="138">
        <v>30000</v>
      </c>
      <c r="CR51" s="138">
        <v>15000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0.6875</v>
      </c>
      <c r="B52" s="184" t="s">
        <v>155</v>
      </c>
      <c r="C52" s="184" t="s">
        <v>58</v>
      </c>
      <c r="D52" s="184"/>
      <c r="E52" s="184" t="s">
        <v>59</v>
      </c>
      <c r="F52" s="184" t="s">
        <v>112</v>
      </c>
      <c r="G52" s="184" t="s">
        <v>61</v>
      </c>
      <c r="H52" s="87" t="s">
        <v>156</v>
      </c>
      <c r="I52" s="87" t="s">
        <v>114</v>
      </c>
      <c r="J52" s="186" t="s">
        <v>157</v>
      </c>
      <c r="K52" s="176">
        <v>80000</v>
      </c>
      <c r="L52" s="79">
        <v>9</v>
      </c>
      <c r="M52" s="79">
        <v>0</v>
      </c>
      <c r="N52" s="79">
        <v>37</v>
      </c>
      <c r="O52" s="88">
        <v>2</v>
      </c>
      <c r="P52" s="89">
        <v>0</v>
      </c>
      <c r="Q52" s="90">
        <f>O52+P52</f>
        <v>2</v>
      </c>
      <c r="R52" s="80">
        <f>IFERROR(Q52/N52,"-")</f>
        <v>0.054054054054054</v>
      </c>
      <c r="S52" s="79">
        <v>0</v>
      </c>
      <c r="T52" s="79">
        <v>0</v>
      </c>
      <c r="U52" s="80">
        <f>IFERROR(T52/(Q52),"-")</f>
        <v>0</v>
      </c>
      <c r="V52" s="81">
        <f>IFERROR(K52/SUM(Q52:Q53),"-")</f>
        <v>16000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-25000</v>
      </c>
      <c r="AC52" s="83">
        <f>SUM(Y52:Y53)/SUM(K52:K53)</f>
        <v>0.6875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2</v>
      </c>
      <c r="BP52" s="117">
        <f>IF(Q52=0,"",IF(BO52=0,"",(BO52/Q52)))</f>
        <v>1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158</v>
      </c>
      <c r="C53" s="184" t="s">
        <v>58</v>
      </c>
      <c r="D53" s="184"/>
      <c r="E53" s="184" t="s">
        <v>59</v>
      </c>
      <c r="F53" s="184" t="s">
        <v>112</v>
      </c>
      <c r="G53" s="184" t="s">
        <v>73</v>
      </c>
      <c r="H53" s="87"/>
      <c r="I53" s="87"/>
      <c r="J53" s="87"/>
      <c r="K53" s="176"/>
      <c r="L53" s="79">
        <v>21</v>
      </c>
      <c r="M53" s="79">
        <v>16</v>
      </c>
      <c r="N53" s="79">
        <v>4</v>
      </c>
      <c r="O53" s="88">
        <v>3</v>
      </c>
      <c r="P53" s="89">
        <v>0</v>
      </c>
      <c r="Q53" s="90">
        <f>O53+P53</f>
        <v>3</v>
      </c>
      <c r="R53" s="80">
        <f>IFERROR(Q53/N53,"-")</f>
        <v>0.75</v>
      </c>
      <c r="S53" s="79">
        <v>1</v>
      </c>
      <c r="T53" s="79">
        <v>0</v>
      </c>
      <c r="U53" s="80">
        <f>IFERROR(T53/(Q53),"-")</f>
        <v>0</v>
      </c>
      <c r="V53" s="81"/>
      <c r="W53" s="82">
        <v>1</v>
      </c>
      <c r="X53" s="80">
        <f>IF(Q53=0,"-",W53/Q53)</f>
        <v>0.33333333333333</v>
      </c>
      <c r="Y53" s="181">
        <v>55000</v>
      </c>
      <c r="Z53" s="182">
        <f>IFERROR(Y53/Q53,"-")</f>
        <v>18333.333333333</v>
      </c>
      <c r="AA53" s="182">
        <f>IFERROR(Y53/W53,"-")</f>
        <v>55000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2</v>
      </c>
      <c r="BP53" s="117">
        <f>IF(Q53=0,"",IF(BO53=0,"",(BO53/Q53)))</f>
        <v>0.66666666666667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1</v>
      </c>
      <c r="BY53" s="124">
        <f>IF(Q53=0,"",IF(BX53=0,"",(BX53/Q53)))</f>
        <v>0.33333333333333</v>
      </c>
      <c r="BZ53" s="125">
        <v>1</v>
      </c>
      <c r="CA53" s="126">
        <f>IFERROR(BZ53/BX53,"-")</f>
        <v>1</v>
      </c>
      <c r="CB53" s="127">
        <v>55000</v>
      </c>
      <c r="CC53" s="128">
        <f>IFERROR(CB53/BX53,"-")</f>
        <v>55000</v>
      </c>
      <c r="CD53" s="129"/>
      <c r="CE53" s="129"/>
      <c r="CF53" s="129">
        <v>1</v>
      </c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55000</v>
      </c>
      <c r="CR53" s="138">
        <v>55000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0.675</v>
      </c>
      <c r="B54" s="184" t="s">
        <v>159</v>
      </c>
      <c r="C54" s="184" t="s">
        <v>58</v>
      </c>
      <c r="D54" s="184"/>
      <c r="E54" s="184"/>
      <c r="F54" s="184"/>
      <c r="G54" s="184" t="s">
        <v>61</v>
      </c>
      <c r="H54" s="87" t="s">
        <v>160</v>
      </c>
      <c r="I54" s="87" t="s">
        <v>161</v>
      </c>
      <c r="J54" s="87" t="s">
        <v>162</v>
      </c>
      <c r="K54" s="176">
        <v>80000</v>
      </c>
      <c r="L54" s="79">
        <v>13</v>
      </c>
      <c r="M54" s="79">
        <v>0</v>
      </c>
      <c r="N54" s="79">
        <v>71</v>
      </c>
      <c r="O54" s="88">
        <v>6</v>
      </c>
      <c r="P54" s="89">
        <v>0</v>
      </c>
      <c r="Q54" s="90">
        <f>O54+P54</f>
        <v>6</v>
      </c>
      <c r="R54" s="80">
        <f>IFERROR(Q54/N54,"-")</f>
        <v>0.084507042253521</v>
      </c>
      <c r="S54" s="79">
        <v>0</v>
      </c>
      <c r="T54" s="79">
        <v>2</v>
      </c>
      <c r="U54" s="80">
        <f>IFERROR(T54/(Q54),"-")</f>
        <v>0.33333333333333</v>
      </c>
      <c r="V54" s="81">
        <f>IFERROR(K54/SUM(Q54:Q55),"-")</f>
        <v>4210.5263157895</v>
      </c>
      <c r="W54" s="82">
        <v>2</v>
      </c>
      <c r="X54" s="80">
        <f>IF(Q54=0,"-",W54/Q54)</f>
        <v>0.33333333333333</v>
      </c>
      <c r="Y54" s="181">
        <v>4000</v>
      </c>
      <c r="Z54" s="182">
        <f>IFERROR(Y54/Q54,"-")</f>
        <v>666.66666666667</v>
      </c>
      <c r="AA54" s="182">
        <f>IFERROR(Y54/W54,"-")</f>
        <v>2000</v>
      </c>
      <c r="AB54" s="176">
        <f>SUM(Y54:Y55)-SUM(K54:K55)</f>
        <v>-26000</v>
      </c>
      <c r="AC54" s="83">
        <f>SUM(Y54:Y55)/SUM(K54:K55)</f>
        <v>0.675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2</v>
      </c>
      <c r="BG54" s="110">
        <f>IF(Q54=0,"",IF(BF54=0,"",(BF54/Q54)))</f>
        <v>0.33333333333333</v>
      </c>
      <c r="BH54" s="109">
        <v>1</v>
      </c>
      <c r="BI54" s="111">
        <f>IFERROR(BH54/BF54,"-")</f>
        <v>0.5</v>
      </c>
      <c r="BJ54" s="112">
        <v>1000</v>
      </c>
      <c r="BK54" s="113">
        <f>IFERROR(BJ54/BF54,"-")</f>
        <v>500</v>
      </c>
      <c r="BL54" s="114">
        <v>1</v>
      </c>
      <c r="BM54" s="114"/>
      <c r="BN54" s="114"/>
      <c r="BO54" s="116">
        <v>3</v>
      </c>
      <c r="BP54" s="117">
        <f>IF(Q54=0,"",IF(BO54=0,"",(BO54/Q54)))</f>
        <v>0.5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>
        <v>1</v>
      </c>
      <c r="BY54" s="124">
        <f>IF(Q54=0,"",IF(BX54=0,"",(BX54/Q54)))</f>
        <v>0.16666666666667</v>
      </c>
      <c r="BZ54" s="125">
        <v>1</v>
      </c>
      <c r="CA54" s="126">
        <f>IFERROR(BZ54/BX54,"-")</f>
        <v>1</v>
      </c>
      <c r="CB54" s="127">
        <v>3000</v>
      </c>
      <c r="CC54" s="128">
        <f>IFERROR(CB54/BX54,"-")</f>
        <v>3000</v>
      </c>
      <c r="CD54" s="129">
        <v>1</v>
      </c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2</v>
      </c>
      <c r="CQ54" s="138">
        <v>4000</v>
      </c>
      <c r="CR54" s="138">
        <v>3000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163</v>
      </c>
      <c r="C55" s="184" t="s">
        <v>58</v>
      </c>
      <c r="D55" s="184"/>
      <c r="E55" s="184"/>
      <c r="F55" s="184"/>
      <c r="G55" s="184" t="s">
        <v>73</v>
      </c>
      <c r="H55" s="87"/>
      <c r="I55" s="87"/>
      <c r="J55" s="87"/>
      <c r="K55" s="176"/>
      <c r="L55" s="79">
        <v>38</v>
      </c>
      <c r="M55" s="79">
        <v>28</v>
      </c>
      <c r="N55" s="79">
        <v>17</v>
      </c>
      <c r="O55" s="88">
        <v>13</v>
      </c>
      <c r="P55" s="89">
        <v>0</v>
      </c>
      <c r="Q55" s="90">
        <f>O55+P55</f>
        <v>13</v>
      </c>
      <c r="R55" s="80">
        <f>IFERROR(Q55/N55,"-")</f>
        <v>0.76470588235294</v>
      </c>
      <c r="S55" s="79">
        <v>6</v>
      </c>
      <c r="T55" s="79">
        <v>1</v>
      </c>
      <c r="U55" s="80">
        <f>IFERROR(T55/(Q55),"-")</f>
        <v>0.076923076923077</v>
      </c>
      <c r="V55" s="81"/>
      <c r="W55" s="82">
        <v>5</v>
      </c>
      <c r="X55" s="80">
        <f>IF(Q55=0,"-",W55/Q55)</f>
        <v>0.38461538461538</v>
      </c>
      <c r="Y55" s="181">
        <v>50000</v>
      </c>
      <c r="Z55" s="182">
        <f>IFERROR(Y55/Q55,"-")</f>
        <v>3846.1538461538</v>
      </c>
      <c r="AA55" s="182">
        <f>IFERROR(Y55/W55,"-")</f>
        <v>10000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5</v>
      </c>
      <c r="BG55" s="110">
        <f>IF(Q55=0,"",IF(BF55=0,"",(BF55/Q55)))</f>
        <v>0.38461538461538</v>
      </c>
      <c r="BH55" s="109">
        <v>1</v>
      </c>
      <c r="BI55" s="111">
        <f>IFERROR(BH55/BF55,"-")</f>
        <v>0.2</v>
      </c>
      <c r="BJ55" s="112">
        <v>3000</v>
      </c>
      <c r="BK55" s="113">
        <f>IFERROR(BJ55/BF55,"-")</f>
        <v>600</v>
      </c>
      <c r="BL55" s="114">
        <v>1</v>
      </c>
      <c r="BM55" s="114"/>
      <c r="BN55" s="114"/>
      <c r="BO55" s="116">
        <v>7</v>
      </c>
      <c r="BP55" s="117">
        <f>IF(Q55=0,"",IF(BO55=0,"",(BO55/Q55)))</f>
        <v>0.53846153846154</v>
      </c>
      <c r="BQ55" s="118">
        <v>3</v>
      </c>
      <c r="BR55" s="119">
        <f>IFERROR(BQ55/BO55,"-")</f>
        <v>0.42857142857143</v>
      </c>
      <c r="BS55" s="120">
        <v>44000</v>
      </c>
      <c r="BT55" s="121">
        <f>IFERROR(BS55/BO55,"-")</f>
        <v>6285.7142857143</v>
      </c>
      <c r="BU55" s="122">
        <v>1</v>
      </c>
      <c r="BV55" s="122">
        <v>1</v>
      </c>
      <c r="BW55" s="122">
        <v>1</v>
      </c>
      <c r="BX55" s="123">
        <v>1</v>
      </c>
      <c r="BY55" s="124">
        <f>IF(Q55=0,"",IF(BX55=0,"",(BX55/Q55)))</f>
        <v>0.076923076923077</v>
      </c>
      <c r="BZ55" s="125">
        <v>1</v>
      </c>
      <c r="CA55" s="126">
        <f>IFERROR(BZ55/BX55,"-")</f>
        <v>1</v>
      </c>
      <c r="CB55" s="127">
        <v>3000</v>
      </c>
      <c r="CC55" s="128">
        <f>IFERROR(CB55/BX55,"-")</f>
        <v>3000</v>
      </c>
      <c r="CD55" s="129">
        <v>1</v>
      </c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5</v>
      </c>
      <c r="CQ55" s="138">
        <v>50000</v>
      </c>
      <c r="CR55" s="138">
        <v>35000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2.265</v>
      </c>
      <c r="B56" s="184" t="s">
        <v>164</v>
      </c>
      <c r="C56" s="184" t="s">
        <v>58</v>
      </c>
      <c r="D56" s="184"/>
      <c r="E56" s="184" t="s">
        <v>99</v>
      </c>
      <c r="F56" s="184" t="s">
        <v>165</v>
      </c>
      <c r="G56" s="184" t="s">
        <v>61</v>
      </c>
      <c r="H56" s="87" t="s">
        <v>166</v>
      </c>
      <c r="I56" s="87" t="s">
        <v>167</v>
      </c>
      <c r="J56" s="87" t="s">
        <v>85</v>
      </c>
      <c r="K56" s="176">
        <v>200000</v>
      </c>
      <c r="L56" s="79">
        <v>9</v>
      </c>
      <c r="M56" s="79">
        <v>0</v>
      </c>
      <c r="N56" s="79">
        <v>32</v>
      </c>
      <c r="O56" s="88">
        <v>5</v>
      </c>
      <c r="P56" s="89">
        <v>0</v>
      </c>
      <c r="Q56" s="90">
        <f>O56+P56</f>
        <v>5</v>
      </c>
      <c r="R56" s="80">
        <f>IFERROR(Q56/N56,"-")</f>
        <v>0.15625</v>
      </c>
      <c r="S56" s="79">
        <v>0</v>
      </c>
      <c r="T56" s="79">
        <v>0</v>
      </c>
      <c r="U56" s="80">
        <f>IFERROR(T56/(Q56),"-")</f>
        <v>0</v>
      </c>
      <c r="V56" s="81">
        <f>IFERROR(K56/SUM(Q56:Q59),"-")</f>
        <v>10000</v>
      </c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>
        <f>SUM(Y56:Y59)-SUM(K56:K59)</f>
        <v>253000</v>
      </c>
      <c r="AC56" s="83">
        <f>SUM(Y56:Y59)/SUM(K56:K59)</f>
        <v>2.265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>
        <v>1</v>
      </c>
      <c r="AX56" s="104">
        <f>IF(Q56=0,"",IF(AW56=0,"",(AW56/Q56)))</f>
        <v>0.2</v>
      </c>
      <c r="AY56" s="103"/>
      <c r="AZ56" s="105">
        <f>IFERROR(AY56/AW56,"-")</f>
        <v>0</v>
      </c>
      <c r="BA56" s="106"/>
      <c r="BB56" s="107">
        <f>IFERROR(BA56/AW56,"-")</f>
        <v>0</v>
      </c>
      <c r="BC56" s="108"/>
      <c r="BD56" s="108"/>
      <c r="BE56" s="108"/>
      <c r="BF56" s="109">
        <v>1</v>
      </c>
      <c r="BG56" s="110">
        <f>IF(Q56=0,"",IF(BF56=0,"",(BF56/Q56)))</f>
        <v>0.2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2</v>
      </c>
      <c r="BP56" s="117">
        <f>IF(Q56=0,"",IF(BO56=0,"",(BO56/Q56)))</f>
        <v>0.4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>
        <v>1</v>
      </c>
      <c r="BY56" s="124">
        <f>IF(Q56=0,"",IF(BX56=0,"",(BX56/Q56)))</f>
        <v>0.2</v>
      </c>
      <c r="BZ56" s="125"/>
      <c r="CA56" s="126">
        <f>IFERROR(BZ56/BX56,"-")</f>
        <v>0</v>
      </c>
      <c r="CB56" s="127"/>
      <c r="CC56" s="128">
        <f>IFERROR(CB56/BX56,"-")</f>
        <v>0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168</v>
      </c>
      <c r="C57" s="184" t="s">
        <v>58</v>
      </c>
      <c r="D57" s="184"/>
      <c r="E57" s="184" t="s">
        <v>99</v>
      </c>
      <c r="F57" s="184" t="s">
        <v>165</v>
      </c>
      <c r="G57" s="184" t="s">
        <v>61</v>
      </c>
      <c r="H57" s="87"/>
      <c r="I57" s="87" t="s">
        <v>167</v>
      </c>
      <c r="J57" s="87" t="s">
        <v>88</v>
      </c>
      <c r="K57" s="176"/>
      <c r="L57" s="79">
        <v>5</v>
      </c>
      <c r="M57" s="79">
        <v>0</v>
      </c>
      <c r="N57" s="79">
        <v>19</v>
      </c>
      <c r="O57" s="88">
        <v>1</v>
      </c>
      <c r="P57" s="89">
        <v>0</v>
      </c>
      <c r="Q57" s="90">
        <f>O57+P57</f>
        <v>1</v>
      </c>
      <c r="R57" s="80">
        <f>IFERROR(Q57/N57,"-")</f>
        <v>0.052631578947368</v>
      </c>
      <c r="S57" s="79">
        <v>0</v>
      </c>
      <c r="T57" s="79">
        <v>0</v>
      </c>
      <c r="U57" s="80">
        <f>IFERROR(T57/(Q57),"-")</f>
        <v>0</v>
      </c>
      <c r="V57" s="81"/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1</v>
      </c>
      <c r="BP57" s="117">
        <f>IF(Q57=0,"",IF(BO57=0,"",(BO57/Q57)))</f>
        <v>1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169</v>
      </c>
      <c r="C58" s="184" t="s">
        <v>58</v>
      </c>
      <c r="D58" s="184"/>
      <c r="E58" s="184" t="s">
        <v>99</v>
      </c>
      <c r="F58" s="184" t="s">
        <v>165</v>
      </c>
      <c r="G58" s="184" t="s">
        <v>61</v>
      </c>
      <c r="H58" s="87"/>
      <c r="I58" s="87" t="s">
        <v>167</v>
      </c>
      <c r="J58" s="87" t="s">
        <v>91</v>
      </c>
      <c r="K58" s="176"/>
      <c r="L58" s="79">
        <v>10</v>
      </c>
      <c r="M58" s="79">
        <v>0</v>
      </c>
      <c r="N58" s="79">
        <v>13</v>
      </c>
      <c r="O58" s="88">
        <v>5</v>
      </c>
      <c r="P58" s="89">
        <v>0</v>
      </c>
      <c r="Q58" s="90">
        <f>O58+P58</f>
        <v>5</v>
      </c>
      <c r="R58" s="80">
        <f>IFERROR(Q58/N58,"-")</f>
        <v>0.38461538461538</v>
      </c>
      <c r="S58" s="79">
        <v>0</v>
      </c>
      <c r="T58" s="79">
        <v>0</v>
      </c>
      <c r="U58" s="80">
        <f>IFERROR(T58/(Q58),"-")</f>
        <v>0</v>
      </c>
      <c r="V58" s="81"/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>
        <v>1</v>
      </c>
      <c r="AO58" s="98">
        <f>IF(Q58=0,"",IF(AN58=0,"",(AN58/Q58)))</f>
        <v>0.2</v>
      </c>
      <c r="AP58" s="97"/>
      <c r="AQ58" s="99">
        <f>IFERROR(AP58/AN58,"-")</f>
        <v>0</v>
      </c>
      <c r="AR58" s="100"/>
      <c r="AS58" s="101">
        <f>IFERROR(AR58/AN58,"-")</f>
        <v>0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2</v>
      </c>
      <c r="BP58" s="117">
        <f>IF(Q58=0,"",IF(BO58=0,"",(BO58/Q58)))</f>
        <v>0.4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>
        <v>2</v>
      </c>
      <c r="BY58" s="124">
        <f>IF(Q58=0,"",IF(BX58=0,"",(BX58/Q58)))</f>
        <v>0.4</v>
      </c>
      <c r="BZ58" s="125"/>
      <c r="CA58" s="126">
        <f>IFERROR(BZ58/BX58,"-")</f>
        <v>0</v>
      </c>
      <c r="CB58" s="127"/>
      <c r="CC58" s="128">
        <f>IFERROR(CB58/BX58,"-")</f>
        <v>0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170</v>
      </c>
      <c r="C59" s="184" t="s">
        <v>58</v>
      </c>
      <c r="D59" s="184"/>
      <c r="E59" s="184" t="s">
        <v>72</v>
      </c>
      <c r="F59" s="184" t="s">
        <v>72</v>
      </c>
      <c r="G59" s="184" t="s">
        <v>73</v>
      </c>
      <c r="H59" s="87"/>
      <c r="I59" s="87"/>
      <c r="J59" s="87"/>
      <c r="K59" s="176"/>
      <c r="L59" s="79">
        <v>57</v>
      </c>
      <c r="M59" s="79">
        <v>41</v>
      </c>
      <c r="N59" s="79">
        <v>19</v>
      </c>
      <c r="O59" s="88">
        <v>9</v>
      </c>
      <c r="P59" s="89">
        <v>0</v>
      </c>
      <c r="Q59" s="90">
        <f>O59+P59</f>
        <v>9</v>
      </c>
      <c r="R59" s="80">
        <f>IFERROR(Q59/N59,"-")</f>
        <v>0.47368421052632</v>
      </c>
      <c r="S59" s="79">
        <v>3</v>
      </c>
      <c r="T59" s="79">
        <v>1</v>
      </c>
      <c r="U59" s="80">
        <f>IFERROR(T59/(Q59),"-")</f>
        <v>0.11111111111111</v>
      </c>
      <c r="V59" s="81"/>
      <c r="W59" s="82">
        <v>3</v>
      </c>
      <c r="X59" s="80">
        <f>IF(Q59=0,"-",W59/Q59)</f>
        <v>0.33333333333333</v>
      </c>
      <c r="Y59" s="181">
        <v>453000</v>
      </c>
      <c r="Z59" s="182">
        <f>IFERROR(Y59/Q59,"-")</f>
        <v>50333.333333333</v>
      </c>
      <c r="AA59" s="182">
        <f>IFERROR(Y59/W59,"-")</f>
        <v>151000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>
        <v>1</v>
      </c>
      <c r="BG59" s="110">
        <f>IF(Q59=0,"",IF(BF59=0,"",(BF59/Q59)))</f>
        <v>0.11111111111111</v>
      </c>
      <c r="BH59" s="109"/>
      <c r="BI59" s="111">
        <f>IFERROR(BH59/BF59,"-")</f>
        <v>0</v>
      </c>
      <c r="BJ59" s="112"/>
      <c r="BK59" s="113">
        <f>IFERROR(BJ59/BF59,"-")</f>
        <v>0</v>
      </c>
      <c r="BL59" s="114"/>
      <c r="BM59" s="114"/>
      <c r="BN59" s="114"/>
      <c r="BO59" s="116">
        <v>4</v>
      </c>
      <c r="BP59" s="117">
        <f>IF(Q59=0,"",IF(BO59=0,"",(BO59/Q59)))</f>
        <v>0.44444444444444</v>
      </c>
      <c r="BQ59" s="118">
        <v>1</v>
      </c>
      <c r="BR59" s="119">
        <f>IFERROR(BQ59/BO59,"-")</f>
        <v>0.25</v>
      </c>
      <c r="BS59" s="120">
        <v>17000</v>
      </c>
      <c r="BT59" s="121">
        <f>IFERROR(BS59/BO59,"-")</f>
        <v>4250</v>
      </c>
      <c r="BU59" s="122"/>
      <c r="BV59" s="122"/>
      <c r="BW59" s="122">
        <v>1</v>
      </c>
      <c r="BX59" s="123">
        <v>2</v>
      </c>
      <c r="BY59" s="124">
        <f>IF(Q59=0,"",IF(BX59=0,"",(BX59/Q59)))</f>
        <v>0.22222222222222</v>
      </c>
      <c r="BZ59" s="125">
        <v>1</v>
      </c>
      <c r="CA59" s="126">
        <f>IFERROR(BZ59/BX59,"-")</f>
        <v>0.5</v>
      </c>
      <c r="CB59" s="127">
        <v>38000</v>
      </c>
      <c r="CC59" s="128">
        <f>IFERROR(CB59/BX59,"-")</f>
        <v>19000</v>
      </c>
      <c r="CD59" s="129"/>
      <c r="CE59" s="129"/>
      <c r="CF59" s="129">
        <v>1</v>
      </c>
      <c r="CG59" s="130">
        <v>2</v>
      </c>
      <c r="CH59" s="131">
        <f>IF(Q59=0,"",IF(CG59=0,"",(CG59/Q59)))</f>
        <v>0.22222222222222</v>
      </c>
      <c r="CI59" s="132">
        <v>1</v>
      </c>
      <c r="CJ59" s="133">
        <f>IFERROR(CI59/CG59,"-")</f>
        <v>0.5</v>
      </c>
      <c r="CK59" s="134">
        <v>398000</v>
      </c>
      <c r="CL59" s="135">
        <f>IFERROR(CK59/CG59,"-")</f>
        <v>199000</v>
      </c>
      <c r="CM59" s="136"/>
      <c r="CN59" s="136"/>
      <c r="CO59" s="136">
        <v>1</v>
      </c>
      <c r="CP59" s="137">
        <v>3</v>
      </c>
      <c r="CQ59" s="138">
        <v>453000</v>
      </c>
      <c r="CR59" s="138">
        <v>398000</v>
      </c>
      <c r="CS59" s="138"/>
      <c r="CT59" s="139" t="str">
        <f>IF(AND(CR59=0,CS59=0),"",IF(AND(CR59&lt;=100000,CS59&lt;=100000),"",IF(CR59/CQ59&gt;0.7,"男高",IF(CS59/CQ59&gt;0.7,"女高",""))))</f>
        <v>男高</v>
      </c>
    </row>
    <row r="60" spans="1:99">
      <c r="A60" s="78">
        <f>AC60</f>
        <v>0.52631578947368</v>
      </c>
      <c r="B60" s="184" t="s">
        <v>171</v>
      </c>
      <c r="C60" s="184" t="s">
        <v>58</v>
      </c>
      <c r="D60" s="184"/>
      <c r="E60" s="184" t="s">
        <v>59</v>
      </c>
      <c r="F60" s="184" t="s">
        <v>60</v>
      </c>
      <c r="G60" s="184" t="s">
        <v>61</v>
      </c>
      <c r="H60" s="87" t="s">
        <v>172</v>
      </c>
      <c r="I60" s="87" t="s">
        <v>63</v>
      </c>
      <c r="J60" s="186" t="s">
        <v>157</v>
      </c>
      <c r="K60" s="176">
        <v>190000</v>
      </c>
      <c r="L60" s="79">
        <v>19</v>
      </c>
      <c r="M60" s="79">
        <v>0</v>
      </c>
      <c r="N60" s="79">
        <v>41</v>
      </c>
      <c r="O60" s="88">
        <v>7</v>
      </c>
      <c r="P60" s="89">
        <v>1</v>
      </c>
      <c r="Q60" s="90">
        <f>O60+P60</f>
        <v>8</v>
      </c>
      <c r="R60" s="80">
        <f>IFERROR(Q60/N60,"-")</f>
        <v>0.19512195121951</v>
      </c>
      <c r="S60" s="79">
        <v>1</v>
      </c>
      <c r="T60" s="79">
        <v>3</v>
      </c>
      <c r="U60" s="80">
        <f>IFERROR(T60/(Q60),"-")</f>
        <v>0.375</v>
      </c>
      <c r="V60" s="81">
        <f>IFERROR(K60/SUM(Q60:Q61),"-")</f>
        <v>19000</v>
      </c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>
        <f>SUM(Y60:Y61)-SUM(K60:K61)</f>
        <v>-90000</v>
      </c>
      <c r="AC60" s="83">
        <f>SUM(Y60:Y61)/SUM(K60:K61)</f>
        <v>0.52631578947368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>
        <v>1</v>
      </c>
      <c r="AO60" s="98">
        <f>IF(Q60=0,"",IF(AN60=0,"",(AN60/Q60)))</f>
        <v>0.125</v>
      </c>
      <c r="AP60" s="97"/>
      <c r="AQ60" s="99">
        <f>IFERROR(AP60/AN60,"-")</f>
        <v>0</v>
      </c>
      <c r="AR60" s="100"/>
      <c r="AS60" s="101">
        <f>IFERROR(AR60/AN60,"-")</f>
        <v>0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1</v>
      </c>
      <c r="BG60" s="110">
        <f>IF(Q60=0,"",IF(BF60=0,"",(BF60/Q60)))</f>
        <v>0.125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>
        <v>6</v>
      </c>
      <c r="BP60" s="117">
        <f>IF(Q60=0,"",IF(BO60=0,"",(BO60/Q60)))</f>
        <v>0.75</v>
      </c>
      <c r="BQ60" s="118"/>
      <c r="BR60" s="119">
        <f>IFERROR(BQ60/BO60,"-")</f>
        <v>0</v>
      </c>
      <c r="BS60" s="120"/>
      <c r="BT60" s="121">
        <f>IFERROR(BS60/BO60,"-")</f>
        <v>0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173</v>
      </c>
      <c r="C61" s="184" t="s">
        <v>58</v>
      </c>
      <c r="D61" s="184"/>
      <c r="E61" s="184" t="s">
        <v>59</v>
      </c>
      <c r="F61" s="184" t="s">
        <v>60</v>
      </c>
      <c r="G61" s="184" t="s">
        <v>73</v>
      </c>
      <c r="H61" s="87"/>
      <c r="I61" s="87"/>
      <c r="J61" s="87"/>
      <c r="K61" s="176"/>
      <c r="L61" s="79">
        <v>32</v>
      </c>
      <c r="M61" s="79">
        <v>16</v>
      </c>
      <c r="N61" s="79">
        <v>2</v>
      </c>
      <c r="O61" s="88">
        <v>2</v>
      </c>
      <c r="P61" s="89">
        <v>0</v>
      </c>
      <c r="Q61" s="90">
        <f>O61+P61</f>
        <v>2</v>
      </c>
      <c r="R61" s="80">
        <f>IFERROR(Q61/N61,"-")</f>
        <v>1</v>
      </c>
      <c r="S61" s="79">
        <v>1</v>
      </c>
      <c r="T61" s="79">
        <v>0</v>
      </c>
      <c r="U61" s="80">
        <f>IFERROR(T61/(Q61),"-")</f>
        <v>0</v>
      </c>
      <c r="V61" s="81"/>
      <c r="W61" s="82">
        <v>2</v>
      </c>
      <c r="X61" s="80">
        <f>IF(Q61=0,"-",W61/Q61)</f>
        <v>1</v>
      </c>
      <c r="Y61" s="181">
        <v>100000</v>
      </c>
      <c r="Z61" s="182">
        <f>IFERROR(Y61/Q61,"-")</f>
        <v>50000</v>
      </c>
      <c r="AA61" s="182">
        <f>IFERROR(Y61/W61,"-")</f>
        <v>50000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/>
      <c r="BP61" s="117">
        <f>IF(Q61=0,"",IF(BO61=0,"",(BO61/Q61)))</f>
        <v>0</v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>
        <v>2</v>
      </c>
      <c r="BY61" s="124">
        <f>IF(Q61=0,"",IF(BX61=0,"",(BX61/Q61)))</f>
        <v>1</v>
      </c>
      <c r="BZ61" s="125">
        <v>2</v>
      </c>
      <c r="CA61" s="126">
        <f>IFERROR(BZ61/BX61,"-")</f>
        <v>1</v>
      </c>
      <c r="CB61" s="127">
        <v>100000</v>
      </c>
      <c r="CC61" s="128">
        <f>IFERROR(CB61/BX61,"-")</f>
        <v>50000</v>
      </c>
      <c r="CD61" s="129"/>
      <c r="CE61" s="129">
        <v>1</v>
      </c>
      <c r="CF61" s="129">
        <v>1</v>
      </c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2</v>
      </c>
      <c r="CQ61" s="138">
        <v>100000</v>
      </c>
      <c r="CR61" s="138">
        <v>85000</v>
      </c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</v>
      </c>
      <c r="B62" s="184" t="s">
        <v>174</v>
      </c>
      <c r="C62" s="184" t="s">
        <v>58</v>
      </c>
      <c r="D62" s="184"/>
      <c r="E62" s="184" t="s">
        <v>73</v>
      </c>
      <c r="F62" s="184" t="s">
        <v>60</v>
      </c>
      <c r="G62" s="184" t="s">
        <v>113</v>
      </c>
      <c r="H62" s="87" t="s">
        <v>141</v>
      </c>
      <c r="I62" s="87" t="s">
        <v>175</v>
      </c>
      <c r="J62" s="87" t="s">
        <v>151</v>
      </c>
      <c r="K62" s="176">
        <v>50000</v>
      </c>
      <c r="L62" s="79">
        <v>6</v>
      </c>
      <c r="M62" s="79">
        <v>0</v>
      </c>
      <c r="N62" s="79">
        <v>25</v>
      </c>
      <c r="O62" s="88">
        <v>3</v>
      </c>
      <c r="P62" s="89">
        <v>0</v>
      </c>
      <c r="Q62" s="90">
        <f>O62+P62</f>
        <v>3</v>
      </c>
      <c r="R62" s="80">
        <f>IFERROR(Q62/N62,"-")</f>
        <v>0.12</v>
      </c>
      <c r="S62" s="79">
        <v>0</v>
      </c>
      <c r="T62" s="79">
        <v>1</v>
      </c>
      <c r="U62" s="80">
        <f>IFERROR(T62/(Q62),"-")</f>
        <v>0.33333333333333</v>
      </c>
      <c r="V62" s="81">
        <f>IFERROR(K62/SUM(Q62:Q63),"-")</f>
        <v>12500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-50000</v>
      </c>
      <c r="AC62" s="83">
        <f>SUM(Y62:Y63)/SUM(K62:K63)</f>
        <v>0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>
        <v>1</v>
      </c>
      <c r="AO62" s="98">
        <f>IF(Q62=0,"",IF(AN62=0,"",(AN62/Q62)))</f>
        <v>0.33333333333333</v>
      </c>
      <c r="AP62" s="97"/>
      <c r="AQ62" s="99">
        <f>IFERROR(AP62/AN62,"-")</f>
        <v>0</v>
      </c>
      <c r="AR62" s="100"/>
      <c r="AS62" s="101">
        <f>IFERROR(AR62/AN62,"-")</f>
        <v>0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1</v>
      </c>
      <c r="BG62" s="110">
        <f>IF(Q62=0,"",IF(BF62=0,"",(BF62/Q62)))</f>
        <v>0.33333333333333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/>
      <c r="BP62" s="117">
        <f>IF(Q62=0,"",IF(BO62=0,"",(BO62/Q62)))</f>
        <v>0</v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>
        <v>1</v>
      </c>
      <c r="BY62" s="124">
        <f>IF(Q62=0,"",IF(BX62=0,"",(BX62/Q62)))</f>
        <v>0.33333333333333</v>
      </c>
      <c r="BZ62" s="125"/>
      <c r="CA62" s="126">
        <f>IFERROR(BZ62/BX62,"-")</f>
        <v>0</v>
      </c>
      <c r="CB62" s="127"/>
      <c r="CC62" s="128">
        <f>IFERROR(CB62/BX62,"-")</f>
        <v>0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176</v>
      </c>
      <c r="C63" s="184" t="s">
        <v>58</v>
      </c>
      <c r="D63" s="184"/>
      <c r="E63" s="184" t="s">
        <v>73</v>
      </c>
      <c r="F63" s="184" t="s">
        <v>60</v>
      </c>
      <c r="G63" s="184" t="s">
        <v>73</v>
      </c>
      <c r="H63" s="87"/>
      <c r="I63" s="87"/>
      <c r="J63" s="87"/>
      <c r="K63" s="176"/>
      <c r="L63" s="79">
        <v>14</v>
      </c>
      <c r="M63" s="79">
        <v>11</v>
      </c>
      <c r="N63" s="79">
        <v>5</v>
      </c>
      <c r="O63" s="88">
        <v>1</v>
      </c>
      <c r="P63" s="89">
        <v>0</v>
      </c>
      <c r="Q63" s="90">
        <f>O63+P63</f>
        <v>1</v>
      </c>
      <c r="R63" s="80">
        <f>IFERROR(Q63/N63,"-")</f>
        <v>0.2</v>
      </c>
      <c r="S63" s="79">
        <v>0</v>
      </c>
      <c r="T63" s="79">
        <v>0</v>
      </c>
      <c r="U63" s="80">
        <f>IFERROR(T63/(Q63),"-")</f>
        <v>0</v>
      </c>
      <c r="V63" s="81"/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>
        <v>1</v>
      </c>
      <c r="BP63" s="117">
        <f>IF(Q63=0,"",IF(BO63=0,"",(BO63/Q63)))</f>
        <v>1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7.9512</v>
      </c>
      <c r="B64" s="184" t="s">
        <v>177</v>
      </c>
      <c r="C64" s="184" t="s">
        <v>58</v>
      </c>
      <c r="D64" s="184"/>
      <c r="E64" s="184" t="s">
        <v>73</v>
      </c>
      <c r="F64" s="184" t="s">
        <v>76</v>
      </c>
      <c r="G64" s="184" t="s">
        <v>61</v>
      </c>
      <c r="H64" s="87" t="s">
        <v>141</v>
      </c>
      <c r="I64" s="87" t="s">
        <v>175</v>
      </c>
      <c r="J64" s="186" t="s">
        <v>157</v>
      </c>
      <c r="K64" s="176">
        <v>50000</v>
      </c>
      <c r="L64" s="79">
        <v>10</v>
      </c>
      <c r="M64" s="79">
        <v>0</v>
      </c>
      <c r="N64" s="79">
        <v>33</v>
      </c>
      <c r="O64" s="88">
        <v>5</v>
      </c>
      <c r="P64" s="89">
        <v>0</v>
      </c>
      <c r="Q64" s="90">
        <f>O64+P64</f>
        <v>5</v>
      </c>
      <c r="R64" s="80">
        <f>IFERROR(Q64/N64,"-")</f>
        <v>0.15151515151515</v>
      </c>
      <c r="S64" s="79">
        <v>0</v>
      </c>
      <c r="T64" s="79">
        <v>1</v>
      </c>
      <c r="U64" s="80">
        <f>IFERROR(T64/(Q64),"-")</f>
        <v>0.2</v>
      </c>
      <c r="V64" s="81">
        <f>IFERROR(K64/SUM(Q64:Q65),"-")</f>
        <v>7142.8571428571</v>
      </c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>
        <f>SUM(Y64:Y65)-SUM(K64:K65)</f>
        <v>347560</v>
      </c>
      <c r="AC64" s="83">
        <f>SUM(Y64:Y65)/SUM(K64:K65)</f>
        <v>7.9512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>
        <v>5</v>
      </c>
      <c r="BP64" s="117">
        <f>IF(Q64=0,"",IF(BO64=0,"",(BO64/Q64)))</f>
        <v>1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178</v>
      </c>
      <c r="C65" s="184" t="s">
        <v>58</v>
      </c>
      <c r="D65" s="184"/>
      <c r="E65" s="184" t="s">
        <v>73</v>
      </c>
      <c r="F65" s="184" t="s">
        <v>76</v>
      </c>
      <c r="G65" s="184" t="s">
        <v>73</v>
      </c>
      <c r="H65" s="87"/>
      <c r="I65" s="87"/>
      <c r="J65" s="87"/>
      <c r="K65" s="176"/>
      <c r="L65" s="79">
        <v>12</v>
      </c>
      <c r="M65" s="79">
        <v>10</v>
      </c>
      <c r="N65" s="79">
        <v>3</v>
      </c>
      <c r="O65" s="88">
        <v>2</v>
      </c>
      <c r="P65" s="89">
        <v>0</v>
      </c>
      <c r="Q65" s="90">
        <f>O65+P65</f>
        <v>2</v>
      </c>
      <c r="R65" s="80">
        <f>IFERROR(Q65/N65,"-")</f>
        <v>0.66666666666667</v>
      </c>
      <c r="S65" s="79">
        <v>2</v>
      </c>
      <c r="T65" s="79">
        <v>0</v>
      </c>
      <c r="U65" s="80">
        <f>IFERROR(T65/(Q65),"-")</f>
        <v>0</v>
      </c>
      <c r="V65" s="81"/>
      <c r="W65" s="82">
        <v>2</v>
      </c>
      <c r="X65" s="80">
        <f>IF(Q65=0,"-",W65/Q65)</f>
        <v>1</v>
      </c>
      <c r="Y65" s="181">
        <v>397560</v>
      </c>
      <c r="Z65" s="182">
        <f>IFERROR(Y65/Q65,"-")</f>
        <v>198780</v>
      </c>
      <c r="AA65" s="182">
        <f>IFERROR(Y65/W65,"-")</f>
        <v>198780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1</v>
      </c>
      <c r="BP65" s="117">
        <f>IF(Q65=0,"",IF(BO65=0,"",(BO65/Q65)))</f>
        <v>0.5</v>
      </c>
      <c r="BQ65" s="118">
        <v>1</v>
      </c>
      <c r="BR65" s="119">
        <f>IFERROR(BQ65/BO65,"-")</f>
        <v>1</v>
      </c>
      <c r="BS65" s="120">
        <v>133000</v>
      </c>
      <c r="BT65" s="121">
        <f>IFERROR(BS65/BO65,"-")</f>
        <v>133000</v>
      </c>
      <c r="BU65" s="122"/>
      <c r="BV65" s="122"/>
      <c r="BW65" s="122">
        <v>1</v>
      </c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>
        <v>1</v>
      </c>
      <c r="CH65" s="131">
        <f>IF(Q65=0,"",IF(CG65=0,"",(CG65/Q65)))</f>
        <v>0.5</v>
      </c>
      <c r="CI65" s="132">
        <v>1</v>
      </c>
      <c r="CJ65" s="133">
        <f>IFERROR(CI65/CG65,"-")</f>
        <v>1</v>
      </c>
      <c r="CK65" s="134">
        <v>264560</v>
      </c>
      <c r="CL65" s="135">
        <f>IFERROR(CK65/CG65,"-")</f>
        <v>264560</v>
      </c>
      <c r="CM65" s="136"/>
      <c r="CN65" s="136"/>
      <c r="CO65" s="136">
        <v>1</v>
      </c>
      <c r="CP65" s="137">
        <v>2</v>
      </c>
      <c r="CQ65" s="138">
        <v>397560</v>
      </c>
      <c r="CR65" s="138">
        <v>264560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 t="str">
        <f>AC66</f>
        <v>0</v>
      </c>
      <c r="B66" s="184" t="s">
        <v>179</v>
      </c>
      <c r="C66" s="184" t="s">
        <v>58</v>
      </c>
      <c r="D66" s="184"/>
      <c r="E66" s="184"/>
      <c r="F66" s="184"/>
      <c r="G66" s="184" t="s">
        <v>61</v>
      </c>
      <c r="H66" s="87" t="s">
        <v>156</v>
      </c>
      <c r="I66" s="87" t="s">
        <v>161</v>
      </c>
      <c r="J66" s="186" t="s">
        <v>127</v>
      </c>
      <c r="K66" s="176">
        <v>0</v>
      </c>
      <c r="L66" s="79">
        <v>4</v>
      </c>
      <c r="M66" s="79">
        <v>0</v>
      </c>
      <c r="N66" s="79">
        <v>40</v>
      </c>
      <c r="O66" s="88">
        <v>2</v>
      </c>
      <c r="P66" s="89">
        <v>0</v>
      </c>
      <c r="Q66" s="90">
        <f>O66+P66</f>
        <v>2</v>
      </c>
      <c r="R66" s="80">
        <f>IFERROR(Q66/N66,"-")</f>
        <v>0.05</v>
      </c>
      <c r="S66" s="79">
        <v>0</v>
      </c>
      <c r="T66" s="79">
        <v>1</v>
      </c>
      <c r="U66" s="80">
        <f>IFERROR(T66/(Q66),"-")</f>
        <v>0.5</v>
      </c>
      <c r="V66" s="81">
        <f>IFERROR(K66/SUM(Q66:Q67),"-")</f>
        <v>0</v>
      </c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>
        <f>SUM(Y66:Y67)-SUM(K66:K67)</f>
        <v>0</v>
      </c>
      <c r="AC66" s="83" t="str">
        <f>SUM(Y66:Y67)/SUM(K66:K67)</f>
        <v>0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1</v>
      </c>
      <c r="BG66" s="110">
        <f>IF(Q66=0,"",IF(BF66=0,"",(BF66/Q66)))</f>
        <v>0.5</v>
      </c>
      <c r="BH66" s="109"/>
      <c r="BI66" s="111">
        <f>IFERROR(BH66/BF66,"-")</f>
        <v>0</v>
      </c>
      <c r="BJ66" s="112"/>
      <c r="BK66" s="113">
        <f>IFERROR(BJ66/BF66,"-")</f>
        <v>0</v>
      </c>
      <c r="BL66" s="114"/>
      <c r="BM66" s="114"/>
      <c r="BN66" s="114"/>
      <c r="BO66" s="116">
        <v>1</v>
      </c>
      <c r="BP66" s="117">
        <f>IF(Q66=0,"",IF(BO66=0,"",(BO66/Q66)))</f>
        <v>0.5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180</v>
      </c>
      <c r="C67" s="184" t="s">
        <v>58</v>
      </c>
      <c r="D67" s="184"/>
      <c r="E67" s="184"/>
      <c r="F67" s="184"/>
      <c r="G67" s="184" t="s">
        <v>73</v>
      </c>
      <c r="H67" s="87"/>
      <c r="I67" s="87"/>
      <c r="J67" s="87"/>
      <c r="K67" s="176"/>
      <c r="L67" s="79">
        <v>9</v>
      </c>
      <c r="M67" s="79">
        <v>5</v>
      </c>
      <c r="N67" s="79">
        <v>0</v>
      </c>
      <c r="O67" s="88">
        <v>0</v>
      </c>
      <c r="P67" s="89">
        <v>0</v>
      </c>
      <c r="Q67" s="90">
        <f>O67+P67</f>
        <v>0</v>
      </c>
      <c r="R67" s="80" t="str">
        <f>IFERROR(Q67/N67,"-")</f>
        <v>-</v>
      </c>
      <c r="S67" s="79">
        <v>0</v>
      </c>
      <c r="T67" s="79">
        <v>0</v>
      </c>
      <c r="U67" s="80" t="str">
        <f>IFERROR(T67/(Q67),"-")</f>
        <v>-</v>
      </c>
      <c r="V67" s="81"/>
      <c r="W67" s="82">
        <v>0</v>
      </c>
      <c r="X67" s="80" t="str">
        <f>IF(Q67=0,"-",W67/Q67)</f>
        <v>-</v>
      </c>
      <c r="Y67" s="181">
        <v>0</v>
      </c>
      <c r="Z67" s="182" t="str">
        <f>IFERROR(Y67/Q67,"-")</f>
        <v>-</v>
      </c>
      <c r="AA67" s="182" t="str">
        <f>IFERROR(Y67/W67,"-")</f>
        <v>-</v>
      </c>
      <c r="AB67" s="176"/>
      <c r="AC67" s="83"/>
      <c r="AD67" s="77"/>
      <c r="AE67" s="91"/>
      <c r="AF67" s="92" t="str">
        <f>IF(Q67=0,"",IF(AE67=0,"",(AE67/Q67)))</f>
        <v/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 t="str">
        <f>IF(Q67=0,"",IF(AN67=0,"",(AN67/Q67)))</f>
        <v/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 t="str">
        <f>IF(Q67=0,"",IF(AW67=0,"",(AW67/Q67)))</f>
        <v/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 t="str">
        <f>IF(Q67=0,"",IF(BF67=0,"",(BF67/Q67)))</f>
        <v/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/>
      <c r="BP67" s="117" t="str">
        <f>IF(Q67=0,"",IF(BO67=0,"",(BO67/Q67)))</f>
        <v/>
      </c>
      <c r="BQ67" s="118"/>
      <c r="BR67" s="119" t="str">
        <f>IFERROR(BQ67/BO67,"-")</f>
        <v>-</v>
      </c>
      <c r="BS67" s="120"/>
      <c r="BT67" s="121" t="str">
        <f>IFERROR(BS67/BO67,"-")</f>
        <v>-</v>
      </c>
      <c r="BU67" s="122"/>
      <c r="BV67" s="122"/>
      <c r="BW67" s="122"/>
      <c r="BX67" s="123"/>
      <c r="BY67" s="124" t="str">
        <f>IF(Q67=0,"",IF(BX67=0,"",(BX67/Q67)))</f>
        <v/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 t="str">
        <f>IF(Q67=0,"",IF(CG67=0,"",(CG67/Q67)))</f>
        <v/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30"/>
      <c r="B68" s="84"/>
      <c r="C68" s="84"/>
      <c r="D68" s="85"/>
      <c r="E68" s="85"/>
      <c r="F68" s="85"/>
      <c r="G68" s="86"/>
      <c r="H68" s="87"/>
      <c r="I68" s="87"/>
      <c r="J68" s="87"/>
      <c r="K68" s="177"/>
      <c r="L68" s="34"/>
      <c r="M68" s="34"/>
      <c r="N68" s="31"/>
      <c r="O68" s="23"/>
      <c r="P68" s="23"/>
      <c r="Q68" s="23"/>
      <c r="R68" s="32"/>
      <c r="S68" s="32"/>
      <c r="T68" s="23"/>
      <c r="U68" s="32"/>
      <c r="V68" s="25"/>
      <c r="W68" s="25"/>
      <c r="X68" s="25"/>
      <c r="Y68" s="183"/>
      <c r="Z68" s="183"/>
      <c r="AA68" s="183"/>
      <c r="AB68" s="183"/>
      <c r="AC68" s="33"/>
      <c r="AD68" s="57"/>
      <c r="AE68" s="61"/>
      <c r="AF68" s="62"/>
      <c r="AG68" s="61"/>
      <c r="AH68" s="65"/>
      <c r="AI68" s="66"/>
      <c r="AJ68" s="67"/>
      <c r="AK68" s="68"/>
      <c r="AL68" s="68"/>
      <c r="AM68" s="68"/>
      <c r="AN68" s="61"/>
      <c r="AO68" s="62"/>
      <c r="AP68" s="61"/>
      <c r="AQ68" s="65"/>
      <c r="AR68" s="66"/>
      <c r="AS68" s="67"/>
      <c r="AT68" s="68"/>
      <c r="AU68" s="68"/>
      <c r="AV68" s="68"/>
      <c r="AW68" s="61"/>
      <c r="AX68" s="62"/>
      <c r="AY68" s="61"/>
      <c r="AZ68" s="65"/>
      <c r="BA68" s="66"/>
      <c r="BB68" s="67"/>
      <c r="BC68" s="68"/>
      <c r="BD68" s="68"/>
      <c r="BE68" s="68"/>
      <c r="BF68" s="61"/>
      <c r="BG68" s="62"/>
      <c r="BH68" s="61"/>
      <c r="BI68" s="65"/>
      <c r="BJ68" s="66"/>
      <c r="BK68" s="67"/>
      <c r="BL68" s="68"/>
      <c r="BM68" s="68"/>
      <c r="BN68" s="68"/>
      <c r="BO68" s="63"/>
      <c r="BP68" s="64"/>
      <c r="BQ68" s="61"/>
      <c r="BR68" s="65"/>
      <c r="BS68" s="66"/>
      <c r="BT68" s="67"/>
      <c r="BU68" s="68"/>
      <c r="BV68" s="68"/>
      <c r="BW68" s="68"/>
      <c r="BX68" s="63"/>
      <c r="BY68" s="64"/>
      <c r="BZ68" s="61"/>
      <c r="CA68" s="65"/>
      <c r="CB68" s="66"/>
      <c r="CC68" s="67"/>
      <c r="CD68" s="68"/>
      <c r="CE68" s="68"/>
      <c r="CF68" s="68"/>
      <c r="CG68" s="63"/>
      <c r="CH68" s="64"/>
      <c r="CI68" s="61"/>
      <c r="CJ68" s="65"/>
      <c r="CK68" s="66"/>
      <c r="CL68" s="67"/>
      <c r="CM68" s="68"/>
      <c r="CN68" s="68"/>
      <c r="CO68" s="68"/>
      <c r="CP68" s="69"/>
      <c r="CQ68" s="66"/>
      <c r="CR68" s="66"/>
      <c r="CS68" s="66"/>
      <c r="CT68" s="70"/>
    </row>
    <row r="69" spans="1:99">
      <c r="A69" s="30"/>
      <c r="B69" s="37"/>
      <c r="C69" s="37"/>
      <c r="D69" s="21"/>
      <c r="E69" s="21"/>
      <c r="F69" s="21"/>
      <c r="G69" s="22"/>
      <c r="H69" s="36"/>
      <c r="I69" s="36"/>
      <c r="J69" s="73"/>
      <c r="K69" s="178"/>
      <c r="L69" s="34"/>
      <c r="M69" s="34"/>
      <c r="N69" s="31"/>
      <c r="O69" s="23"/>
      <c r="P69" s="23"/>
      <c r="Q69" s="23"/>
      <c r="R69" s="32"/>
      <c r="S69" s="32"/>
      <c r="T69" s="23"/>
      <c r="U69" s="32"/>
      <c r="V69" s="25"/>
      <c r="W69" s="25"/>
      <c r="X69" s="25"/>
      <c r="Y69" s="183"/>
      <c r="Z69" s="183"/>
      <c r="AA69" s="183"/>
      <c r="AB69" s="183"/>
      <c r="AC69" s="33"/>
      <c r="AD69" s="59"/>
      <c r="AE69" s="61"/>
      <c r="AF69" s="62"/>
      <c r="AG69" s="61"/>
      <c r="AH69" s="65"/>
      <c r="AI69" s="66"/>
      <c r="AJ69" s="67"/>
      <c r="AK69" s="68"/>
      <c r="AL69" s="68"/>
      <c r="AM69" s="68"/>
      <c r="AN69" s="61"/>
      <c r="AO69" s="62"/>
      <c r="AP69" s="61"/>
      <c r="AQ69" s="65"/>
      <c r="AR69" s="66"/>
      <c r="AS69" s="67"/>
      <c r="AT69" s="68"/>
      <c r="AU69" s="68"/>
      <c r="AV69" s="68"/>
      <c r="AW69" s="61"/>
      <c r="AX69" s="62"/>
      <c r="AY69" s="61"/>
      <c r="AZ69" s="65"/>
      <c r="BA69" s="66"/>
      <c r="BB69" s="67"/>
      <c r="BC69" s="68"/>
      <c r="BD69" s="68"/>
      <c r="BE69" s="68"/>
      <c r="BF69" s="61"/>
      <c r="BG69" s="62"/>
      <c r="BH69" s="61"/>
      <c r="BI69" s="65"/>
      <c r="BJ69" s="66"/>
      <c r="BK69" s="67"/>
      <c r="BL69" s="68"/>
      <c r="BM69" s="68"/>
      <c r="BN69" s="68"/>
      <c r="BO69" s="63"/>
      <c r="BP69" s="64"/>
      <c r="BQ69" s="61"/>
      <c r="BR69" s="65"/>
      <c r="BS69" s="66"/>
      <c r="BT69" s="67"/>
      <c r="BU69" s="68"/>
      <c r="BV69" s="68"/>
      <c r="BW69" s="68"/>
      <c r="BX69" s="63"/>
      <c r="BY69" s="64"/>
      <c r="BZ69" s="61"/>
      <c r="CA69" s="65"/>
      <c r="CB69" s="66"/>
      <c r="CC69" s="67"/>
      <c r="CD69" s="68"/>
      <c r="CE69" s="68"/>
      <c r="CF69" s="68"/>
      <c r="CG69" s="63"/>
      <c r="CH69" s="64"/>
      <c r="CI69" s="61"/>
      <c r="CJ69" s="65"/>
      <c r="CK69" s="66"/>
      <c r="CL69" s="67"/>
      <c r="CM69" s="68"/>
      <c r="CN69" s="68"/>
      <c r="CO69" s="68"/>
      <c r="CP69" s="69"/>
      <c r="CQ69" s="66"/>
      <c r="CR69" s="66"/>
      <c r="CS69" s="66"/>
      <c r="CT69" s="70"/>
    </row>
    <row r="70" spans="1:99">
      <c r="A70" s="19">
        <f>AC70</f>
        <v>1.8205342925659</v>
      </c>
      <c r="B70" s="39"/>
      <c r="C70" s="39"/>
      <c r="D70" s="39"/>
      <c r="E70" s="39"/>
      <c r="F70" s="39"/>
      <c r="G70" s="39"/>
      <c r="H70" s="40" t="s">
        <v>181</v>
      </c>
      <c r="I70" s="40"/>
      <c r="J70" s="40"/>
      <c r="K70" s="179">
        <f>SUM(K6:K69)</f>
        <v>4170000</v>
      </c>
      <c r="L70" s="41">
        <f>SUM(L6:L69)</f>
        <v>1968</v>
      </c>
      <c r="M70" s="41">
        <f>SUM(M6:M69)</f>
        <v>899</v>
      </c>
      <c r="N70" s="41">
        <f>SUM(N6:N69)</f>
        <v>2464</v>
      </c>
      <c r="O70" s="41">
        <f>SUM(O6:O69)</f>
        <v>425</v>
      </c>
      <c r="P70" s="41">
        <f>SUM(P6:P69)</f>
        <v>6</v>
      </c>
      <c r="Q70" s="41">
        <f>SUM(Q6:Q69)</f>
        <v>431</v>
      </c>
      <c r="R70" s="42">
        <f>IFERROR(Q70/N70,"-")</f>
        <v>0.17491883116883</v>
      </c>
      <c r="S70" s="76">
        <f>SUM(S6:S69)</f>
        <v>101</v>
      </c>
      <c r="T70" s="76">
        <f>SUM(T6:T69)</f>
        <v>79</v>
      </c>
      <c r="U70" s="42">
        <f>IFERROR(S70/Q70,"-")</f>
        <v>0.23433874709977</v>
      </c>
      <c r="V70" s="43">
        <f>IFERROR(K70/Q70,"-")</f>
        <v>9675.1740139211</v>
      </c>
      <c r="W70" s="44">
        <f>SUM(W6:W69)</f>
        <v>127</v>
      </c>
      <c r="X70" s="42">
        <f>IFERROR(W70/Q70,"-")</f>
        <v>0.29466357308585</v>
      </c>
      <c r="Y70" s="179">
        <f>SUM(Y6:Y69)</f>
        <v>7591628</v>
      </c>
      <c r="Z70" s="179">
        <f>IFERROR(Y70/Q70,"-")</f>
        <v>17613.986078886</v>
      </c>
      <c r="AA70" s="179">
        <f>IFERROR(Y70/W70,"-")</f>
        <v>59776.598425197</v>
      </c>
      <c r="AB70" s="179">
        <f>Y70-K70</f>
        <v>3421628</v>
      </c>
      <c r="AC70" s="45">
        <f>Y70/K70</f>
        <v>1.8205342925659</v>
      </c>
      <c r="AD70" s="58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2"/>
    <mergeCell ref="K11:K12"/>
    <mergeCell ref="V11:V12"/>
    <mergeCell ref="AB11:AB12"/>
    <mergeCell ref="AC11:AC12"/>
    <mergeCell ref="A13:A20"/>
    <mergeCell ref="K13:K20"/>
    <mergeCell ref="V13:V20"/>
    <mergeCell ref="AB13:AB20"/>
    <mergeCell ref="AC13:AC20"/>
    <mergeCell ref="A21:A22"/>
    <mergeCell ref="K21:K22"/>
    <mergeCell ref="V21:V22"/>
    <mergeCell ref="AB21:AB22"/>
    <mergeCell ref="AC21:AC22"/>
    <mergeCell ref="A23:A25"/>
    <mergeCell ref="K23:K25"/>
    <mergeCell ref="V23:V25"/>
    <mergeCell ref="AB23:AB25"/>
    <mergeCell ref="AC23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9"/>
    <mergeCell ref="K56:K59"/>
    <mergeCell ref="V56:V59"/>
    <mergeCell ref="AB56:AB59"/>
    <mergeCell ref="AC56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182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13.507142857143</v>
      </c>
      <c r="B6" s="184" t="s">
        <v>183</v>
      </c>
      <c r="C6" s="184" t="s">
        <v>184</v>
      </c>
      <c r="D6" s="184" t="s">
        <v>185</v>
      </c>
      <c r="E6" s="184" t="s">
        <v>186</v>
      </c>
      <c r="F6" s="184"/>
      <c r="G6" s="184" t="s">
        <v>61</v>
      </c>
      <c r="H6" s="87" t="s">
        <v>187</v>
      </c>
      <c r="I6" s="87" t="s">
        <v>188</v>
      </c>
      <c r="J6" s="87" t="s">
        <v>151</v>
      </c>
      <c r="K6" s="176">
        <v>70000</v>
      </c>
      <c r="L6" s="79">
        <v>33</v>
      </c>
      <c r="M6" s="79">
        <v>0</v>
      </c>
      <c r="N6" s="79">
        <v>125</v>
      </c>
      <c r="O6" s="88">
        <v>10</v>
      </c>
      <c r="P6" s="89">
        <v>0</v>
      </c>
      <c r="Q6" s="90">
        <f>O6+P6</f>
        <v>10</v>
      </c>
      <c r="R6" s="80">
        <f>IFERROR(Q6/N6,"-")</f>
        <v>0.08</v>
      </c>
      <c r="S6" s="79">
        <v>1</v>
      </c>
      <c r="T6" s="79">
        <v>4</v>
      </c>
      <c r="U6" s="80">
        <f>IFERROR(T6/(Q6),"-")</f>
        <v>0.4</v>
      </c>
      <c r="V6" s="81">
        <f>IFERROR(K6/SUM(Q6:Q7),"-")</f>
        <v>1521.7391304348</v>
      </c>
      <c r="W6" s="82">
        <v>1</v>
      </c>
      <c r="X6" s="80">
        <f>IF(Q6=0,"-",W6/Q6)</f>
        <v>0.1</v>
      </c>
      <c r="Y6" s="181">
        <v>6000</v>
      </c>
      <c r="Z6" s="182">
        <f>IFERROR(Y6/Q6,"-")</f>
        <v>600</v>
      </c>
      <c r="AA6" s="182">
        <f>IFERROR(Y6/W6,"-")</f>
        <v>6000</v>
      </c>
      <c r="AB6" s="176">
        <f>SUM(Y6:Y7)-SUM(K6:K7)</f>
        <v>875500</v>
      </c>
      <c r="AC6" s="83">
        <f>SUM(Y6:Y7)/SUM(K6:K7)</f>
        <v>13.507142857143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3</v>
      </c>
      <c r="AO6" s="98">
        <f>IF(Q6=0,"",IF(AN6=0,"",(AN6/Q6)))</f>
        <v>0.3</v>
      </c>
      <c r="AP6" s="97">
        <v>1</v>
      </c>
      <c r="AQ6" s="99">
        <f>IFERROR(AP6/AN6,"-")</f>
        <v>0.33333333333333</v>
      </c>
      <c r="AR6" s="100">
        <v>6000</v>
      </c>
      <c r="AS6" s="101">
        <f>IFERROR(AR6/AN6,"-")</f>
        <v>2000</v>
      </c>
      <c r="AT6" s="102"/>
      <c r="AU6" s="102">
        <v>1</v>
      </c>
      <c r="AV6" s="102"/>
      <c r="AW6" s="103">
        <v>1</v>
      </c>
      <c r="AX6" s="104">
        <f>IF(Q6=0,"",IF(AW6=0,"",(AW6/Q6)))</f>
        <v>0.1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3</v>
      </c>
      <c r="BP6" s="117">
        <f>IF(Q6=0,"",IF(BO6=0,"",(BO6/Q6)))</f>
        <v>0.3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6000</v>
      </c>
      <c r="CR6" s="138">
        <v>6000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189</v>
      </c>
      <c r="C7" s="184" t="s">
        <v>184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300</v>
      </c>
      <c r="M7" s="79">
        <v>169</v>
      </c>
      <c r="N7" s="79">
        <v>66</v>
      </c>
      <c r="O7" s="88">
        <v>36</v>
      </c>
      <c r="P7" s="89">
        <v>0</v>
      </c>
      <c r="Q7" s="90">
        <f>O7+P7</f>
        <v>36</v>
      </c>
      <c r="R7" s="80">
        <f>IFERROR(Q7/N7,"-")</f>
        <v>0.54545454545455</v>
      </c>
      <c r="S7" s="79">
        <v>13</v>
      </c>
      <c r="T7" s="79">
        <v>3</v>
      </c>
      <c r="U7" s="80">
        <f>IFERROR(T7/(Q7),"-")</f>
        <v>0.083333333333333</v>
      </c>
      <c r="V7" s="81"/>
      <c r="W7" s="82">
        <v>8</v>
      </c>
      <c r="X7" s="80">
        <f>IF(Q7=0,"-",W7/Q7)</f>
        <v>0.22222222222222</v>
      </c>
      <c r="Y7" s="181">
        <v>939500</v>
      </c>
      <c r="Z7" s="182">
        <f>IFERROR(Y7/Q7,"-")</f>
        <v>26097.222222222</v>
      </c>
      <c r="AA7" s="182">
        <f>IFERROR(Y7/W7,"-")</f>
        <v>117437.5</v>
      </c>
      <c r="AB7" s="176"/>
      <c r="AC7" s="83"/>
      <c r="AD7" s="77"/>
      <c r="AE7" s="91">
        <v>1</v>
      </c>
      <c r="AF7" s="92">
        <f>IF(Q7=0,"",IF(AE7=0,"",(AE7/Q7)))</f>
        <v>0.027777777777778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5</v>
      </c>
      <c r="AX7" s="104">
        <f>IF(Q7=0,"",IF(AW7=0,"",(AW7/Q7)))</f>
        <v>0.13888888888889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9</v>
      </c>
      <c r="BG7" s="110">
        <f>IF(Q7=0,"",IF(BF7=0,"",(BF7/Q7)))</f>
        <v>0.25</v>
      </c>
      <c r="BH7" s="109">
        <v>1</v>
      </c>
      <c r="BI7" s="111">
        <f>IFERROR(BH7/BF7,"-")</f>
        <v>0.11111111111111</v>
      </c>
      <c r="BJ7" s="112">
        <v>28000</v>
      </c>
      <c r="BK7" s="113">
        <f>IFERROR(BJ7/BF7,"-")</f>
        <v>3111.1111111111</v>
      </c>
      <c r="BL7" s="114"/>
      <c r="BM7" s="114"/>
      <c r="BN7" s="114">
        <v>1</v>
      </c>
      <c r="BO7" s="116">
        <v>12</v>
      </c>
      <c r="BP7" s="117">
        <f>IF(Q7=0,"",IF(BO7=0,"",(BO7/Q7)))</f>
        <v>0.33333333333333</v>
      </c>
      <c r="BQ7" s="118">
        <v>1</v>
      </c>
      <c r="BR7" s="119">
        <f>IFERROR(BQ7/BO7,"-")</f>
        <v>0.083333333333333</v>
      </c>
      <c r="BS7" s="120">
        <v>48000</v>
      </c>
      <c r="BT7" s="121">
        <f>IFERROR(BS7/BO7,"-")</f>
        <v>4000</v>
      </c>
      <c r="BU7" s="122"/>
      <c r="BV7" s="122"/>
      <c r="BW7" s="122">
        <v>1</v>
      </c>
      <c r="BX7" s="123">
        <v>8</v>
      </c>
      <c r="BY7" s="124">
        <f>IF(Q7=0,"",IF(BX7=0,"",(BX7/Q7)))</f>
        <v>0.22222222222222</v>
      </c>
      <c r="BZ7" s="125">
        <v>5</v>
      </c>
      <c r="CA7" s="126">
        <f>IFERROR(BZ7/BX7,"-")</f>
        <v>0.625</v>
      </c>
      <c r="CB7" s="127">
        <v>465500</v>
      </c>
      <c r="CC7" s="128">
        <f>IFERROR(CB7/BX7,"-")</f>
        <v>58187.5</v>
      </c>
      <c r="CD7" s="129">
        <v>2</v>
      </c>
      <c r="CE7" s="129"/>
      <c r="CF7" s="129">
        <v>3</v>
      </c>
      <c r="CG7" s="130">
        <v>1</v>
      </c>
      <c r="CH7" s="131">
        <f>IF(Q7=0,"",IF(CG7=0,"",(CG7/Q7)))</f>
        <v>0.027777777777778</v>
      </c>
      <c r="CI7" s="132">
        <v>1</v>
      </c>
      <c r="CJ7" s="133">
        <f>IFERROR(CI7/CG7,"-")</f>
        <v>1</v>
      </c>
      <c r="CK7" s="134">
        <v>398000</v>
      </c>
      <c r="CL7" s="135">
        <f>IFERROR(CK7/CG7,"-")</f>
        <v>398000</v>
      </c>
      <c r="CM7" s="136"/>
      <c r="CN7" s="136"/>
      <c r="CO7" s="136">
        <v>1</v>
      </c>
      <c r="CP7" s="137">
        <v>8</v>
      </c>
      <c r="CQ7" s="138">
        <v>939500</v>
      </c>
      <c r="CR7" s="138">
        <v>398000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</v>
      </c>
      <c r="B8" s="184" t="s">
        <v>190</v>
      </c>
      <c r="C8" s="184" t="s">
        <v>184</v>
      </c>
      <c r="D8" s="184" t="s">
        <v>185</v>
      </c>
      <c r="E8" s="184" t="s">
        <v>191</v>
      </c>
      <c r="F8" s="184"/>
      <c r="G8" s="184" t="s">
        <v>73</v>
      </c>
      <c r="H8" s="87" t="s">
        <v>192</v>
      </c>
      <c r="I8" s="87" t="s">
        <v>188</v>
      </c>
      <c r="J8" s="87" t="s">
        <v>151</v>
      </c>
      <c r="K8" s="176">
        <v>40000</v>
      </c>
      <c r="L8" s="79">
        <v>50</v>
      </c>
      <c r="M8" s="79">
        <v>32</v>
      </c>
      <c r="N8" s="79">
        <v>20</v>
      </c>
      <c r="O8" s="88">
        <v>7</v>
      </c>
      <c r="P8" s="89">
        <v>0</v>
      </c>
      <c r="Q8" s="90">
        <f>O8+P8</f>
        <v>7</v>
      </c>
      <c r="R8" s="80">
        <f>IFERROR(Q8/N8,"-")</f>
        <v>0.35</v>
      </c>
      <c r="S8" s="79">
        <v>3</v>
      </c>
      <c r="T8" s="79">
        <v>0</v>
      </c>
      <c r="U8" s="80">
        <f>IFERROR(T8/(Q8),"-")</f>
        <v>0</v>
      </c>
      <c r="V8" s="81">
        <f>IFERROR(K8/SUM(Q8:Q8),"-")</f>
        <v>5714.2857142857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SUM(Y8:Y8)-SUM(K8:K8)</f>
        <v>-40000</v>
      </c>
      <c r="AC8" s="83">
        <f>SUM(Y8:Y8)/SUM(K8:K8)</f>
        <v>0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3</v>
      </c>
      <c r="AO8" s="98">
        <f>IF(Q8=0,"",IF(AN8=0,"",(AN8/Q8)))</f>
        <v>0.42857142857143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0.14285714285714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0.14285714285714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0.14285714285714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0.14285714285714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>
        <f>AC9</f>
        <v>1.4615384615385</v>
      </c>
      <c r="B9" s="184" t="s">
        <v>193</v>
      </c>
      <c r="C9" s="184" t="s">
        <v>184</v>
      </c>
      <c r="D9" s="184" t="s">
        <v>194</v>
      </c>
      <c r="E9" s="184" t="s">
        <v>195</v>
      </c>
      <c r="F9" s="184"/>
      <c r="G9" s="184" t="s">
        <v>61</v>
      </c>
      <c r="H9" s="87" t="s">
        <v>196</v>
      </c>
      <c r="I9" s="87" t="s">
        <v>197</v>
      </c>
      <c r="J9" s="87" t="s">
        <v>151</v>
      </c>
      <c r="K9" s="176">
        <v>65000</v>
      </c>
      <c r="L9" s="79">
        <v>5</v>
      </c>
      <c r="M9" s="79">
        <v>0</v>
      </c>
      <c r="N9" s="79">
        <v>29</v>
      </c>
      <c r="O9" s="88">
        <v>2</v>
      </c>
      <c r="P9" s="89">
        <v>0</v>
      </c>
      <c r="Q9" s="90">
        <f>O9+P9</f>
        <v>2</v>
      </c>
      <c r="R9" s="80">
        <f>IFERROR(Q9/N9,"-")</f>
        <v>0.068965517241379</v>
      </c>
      <c r="S9" s="79">
        <v>0</v>
      </c>
      <c r="T9" s="79">
        <v>0</v>
      </c>
      <c r="U9" s="80">
        <f>IFERROR(T9/(Q9),"-")</f>
        <v>0</v>
      </c>
      <c r="V9" s="81">
        <f>IFERROR(K9/SUM(Q9:Q10),"-")</f>
        <v>13000</v>
      </c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>
        <f>SUM(Y9:Y10)-SUM(K9:K10)</f>
        <v>30000</v>
      </c>
      <c r="AC9" s="83">
        <f>SUM(Y9:Y10)/SUM(K9:K10)</f>
        <v>1.4615384615385</v>
      </c>
      <c r="AD9" s="77"/>
      <c r="AE9" s="91">
        <v>1</v>
      </c>
      <c r="AF9" s="92">
        <f>IF(Q9=0,"",IF(AE9=0,"",(AE9/Q9)))</f>
        <v>0.5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198</v>
      </c>
      <c r="C10" s="184" t="s">
        <v>184</v>
      </c>
      <c r="D10" s="184"/>
      <c r="E10" s="184"/>
      <c r="F10" s="184"/>
      <c r="G10" s="184" t="s">
        <v>73</v>
      </c>
      <c r="H10" s="87"/>
      <c r="I10" s="87"/>
      <c r="J10" s="87"/>
      <c r="K10" s="176"/>
      <c r="L10" s="79">
        <v>24</v>
      </c>
      <c r="M10" s="79">
        <v>15</v>
      </c>
      <c r="N10" s="79">
        <v>4</v>
      </c>
      <c r="O10" s="88">
        <v>3</v>
      </c>
      <c r="P10" s="89">
        <v>0</v>
      </c>
      <c r="Q10" s="90">
        <f>O10+P10</f>
        <v>3</v>
      </c>
      <c r="R10" s="80">
        <f>IFERROR(Q10/N10,"-")</f>
        <v>0.75</v>
      </c>
      <c r="S10" s="79">
        <v>1</v>
      </c>
      <c r="T10" s="79">
        <v>1</v>
      </c>
      <c r="U10" s="80">
        <f>IFERROR(T10/(Q10),"-")</f>
        <v>0.33333333333333</v>
      </c>
      <c r="V10" s="81"/>
      <c r="W10" s="82">
        <v>1</v>
      </c>
      <c r="X10" s="80">
        <f>IF(Q10=0,"-",W10/Q10)</f>
        <v>0.33333333333333</v>
      </c>
      <c r="Y10" s="181">
        <v>95000</v>
      </c>
      <c r="Z10" s="182">
        <f>IFERROR(Y10/Q10,"-")</f>
        <v>31666.666666667</v>
      </c>
      <c r="AA10" s="182">
        <f>IFERROR(Y10/W10,"-")</f>
        <v>95000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0.33333333333333</v>
      </c>
      <c r="BH10" s="109">
        <v>1</v>
      </c>
      <c r="BI10" s="111">
        <f>IFERROR(BH10/BF10,"-")</f>
        <v>1</v>
      </c>
      <c r="BJ10" s="112">
        <v>95000</v>
      </c>
      <c r="BK10" s="113">
        <f>IFERROR(BJ10/BF10,"-")</f>
        <v>95000</v>
      </c>
      <c r="BL10" s="114"/>
      <c r="BM10" s="114"/>
      <c r="BN10" s="114">
        <v>1</v>
      </c>
      <c r="BO10" s="116">
        <v>1</v>
      </c>
      <c r="BP10" s="117">
        <f>IF(Q10=0,"",IF(BO10=0,"",(BO10/Q10)))</f>
        <v>0.33333333333333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1</v>
      </c>
      <c r="BY10" s="124">
        <f>IF(Q10=0,"",IF(BX10=0,"",(BX10/Q10)))</f>
        <v>0.33333333333333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95000</v>
      </c>
      <c r="CR10" s="138">
        <v>95000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0.35384615384615</v>
      </c>
      <c r="B11" s="184" t="s">
        <v>199</v>
      </c>
      <c r="C11" s="184" t="s">
        <v>184</v>
      </c>
      <c r="D11" s="184" t="s">
        <v>194</v>
      </c>
      <c r="E11" s="184" t="s">
        <v>200</v>
      </c>
      <c r="F11" s="184"/>
      <c r="G11" s="184" t="s">
        <v>61</v>
      </c>
      <c r="H11" s="87" t="s">
        <v>201</v>
      </c>
      <c r="I11" s="87" t="s">
        <v>197</v>
      </c>
      <c r="J11" s="87" t="s">
        <v>202</v>
      </c>
      <c r="K11" s="176">
        <v>65000</v>
      </c>
      <c r="L11" s="79">
        <v>31</v>
      </c>
      <c r="M11" s="79">
        <v>0</v>
      </c>
      <c r="N11" s="79">
        <v>104</v>
      </c>
      <c r="O11" s="88">
        <v>18</v>
      </c>
      <c r="P11" s="89">
        <v>0</v>
      </c>
      <c r="Q11" s="90">
        <f>O11+P11</f>
        <v>18</v>
      </c>
      <c r="R11" s="80">
        <f>IFERROR(Q11/N11,"-")</f>
        <v>0.17307692307692</v>
      </c>
      <c r="S11" s="79">
        <v>1</v>
      </c>
      <c r="T11" s="79">
        <v>5</v>
      </c>
      <c r="U11" s="80">
        <f>IFERROR(T11/(Q11),"-")</f>
        <v>0.27777777777778</v>
      </c>
      <c r="V11" s="81">
        <f>IFERROR(K11/SUM(Q11:Q12),"-")</f>
        <v>2407.4074074074</v>
      </c>
      <c r="W11" s="82">
        <v>2</v>
      </c>
      <c r="X11" s="80">
        <f>IF(Q11=0,"-",W11/Q11)</f>
        <v>0.11111111111111</v>
      </c>
      <c r="Y11" s="181">
        <v>9000</v>
      </c>
      <c r="Z11" s="182">
        <f>IFERROR(Y11/Q11,"-")</f>
        <v>500</v>
      </c>
      <c r="AA11" s="182">
        <f>IFERROR(Y11/W11,"-")</f>
        <v>4500</v>
      </c>
      <c r="AB11" s="176">
        <f>SUM(Y11:Y12)-SUM(K11:K12)</f>
        <v>-42000</v>
      </c>
      <c r="AC11" s="83">
        <f>SUM(Y11:Y12)/SUM(K11:K12)</f>
        <v>0.35384615384615</v>
      </c>
      <c r="AD11" s="77"/>
      <c r="AE11" s="91">
        <v>1</v>
      </c>
      <c r="AF11" s="92">
        <f>IF(Q11=0,"",IF(AE11=0,"",(AE11/Q11)))</f>
        <v>0.055555555555556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8</v>
      </c>
      <c r="AO11" s="98">
        <f>IF(Q11=0,"",IF(AN11=0,"",(AN11/Q11)))</f>
        <v>0.44444444444444</v>
      </c>
      <c r="AP11" s="97">
        <v>1</v>
      </c>
      <c r="AQ11" s="99">
        <f>IFERROR(AP11/AN11,"-")</f>
        <v>0.125</v>
      </c>
      <c r="AR11" s="100">
        <v>6000</v>
      </c>
      <c r="AS11" s="101">
        <f>IFERROR(AR11/AN11,"-")</f>
        <v>750</v>
      </c>
      <c r="AT11" s="102"/>
      <c r="AU11" s="102">
        <v>1</v>
      </c>
      <c r="AV11" s="102"/>
      <c r="AW11" s="103">
        <v>4</v>
      </c>
      <c r="AX11" s="104">
        <f>IF(Q11=0,"",IF(AW11=0,"",(AW11/Q11)))</f>
        <v>0.22222222222222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2</v>
      </c>
      <c r="BG11" s="110">
        <f>IF(Q11=0,"",IF(BF11=0,"",(BF11/Q11)))</f>
        <v>0.11111111111111</v>
      </c>
      <c r="BH11" s="109">
        <v>1</v>
      </c>
      <c r="BI11" s="111">
        <f>IFERROR(BH11/BF11,"-")</f>
        <v>0.5</v>
      </c>
      <c r="BJ11" s="112">
        <v>3000</v>
      </c>
      <c r="BK11" s="113">
        <f>IFERROR(BJ11/BF11,"-")</f>
        <v>1500</v>
      </c>
      <c r="BL11" s="114">
        <v>1</v>
      </c>
      <c r="BM11" s="114"/>
      <c r="BN11" s="114"/>
      <c r="BO11" s="116">
        <v>3</v>
      </c>
      <c r="BP11" s="117">
        <f>IF(Q11=0,"",IF(BO11=0,"",(BO11/Q11)))</f>
        <v>0.16666666666667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9000</v>
      </c>
      <c r="CR11" s="138">
        <v>6000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203</v>
      </c>
      <c r="C12" s="184" t="s">
        <v>184</v>
      </c>
      <c r="D12" s="184"/>
      <c r="E12" s="184"/>
      <c r="F12" s="184"/>
      <c r="G12" s="184" t="s">
        <v>73</v>
      </c>
      <c r="H12" s="87"/>
      <c r="I12" s="87"/>
      <c r="J12" s="87"/>
      <c r="K12" s="176"/>
      <c r="L12" s="79">
        <v>53</v>
      </c>
      <c r="M12" s="79">
        <v>30</v>
      </c>
      <c r="N12" s="79">
        <v>13</v>
      </c>
      <c r="O12" s="88">
        <v>9</v>
      </c>
      <c r="P12" s="89">
        <v>0</v>
      </c>
      <c r="Q12" s="90">
        <f>O12+P12</f>
        <v>9</v>
      </c>
      <c r="R12" s="80">
        <f>IFERROR(Q12/N12,"-")</f>
        <v>0.69230769230769</v>
      </c>
      <c r="S12" s="79">
        <v>2</v>
      </c>
      <c r="T12" s="79">
        <v>0</v>
      </c>
      <c r="U12" s="80">
        <f>IFERROR(T12/(Q12),"-")</f>
        <v>0</v>
      </c>
      <c r="V12" s="81"/>
      <c r="W12" s="82">
        <v>2</v>
      </c>
      <c r="X12" s="80">
        <f>IF(Q12=0,"-",W12/Q12)</f>
        <v>0.22222222222222</v>
      </c>
      <c r="Y12" s="181">
        <v>14000</v>
      </c>
      <c r="Z12" s="182">
        <f>IFERROR(Y12/Q12,"-")</f>
        <v>1555.5555555556</v>
      </c>
      <c r="AA12" s="182">
        <f>IFERROR(Y12/W12,"-")</f>
        <v>7000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0.11111111111111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2</v>
      </c>
      <c r="AX12" s="104">
        <f>IF(Q12=0,"",IF(AW12=0,"",(AW12/Q12)))</f>
        <v>0.22222222222222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3</v>
      </c>
      <c r="BG12" s="110">
        <f>IF(Q12=0,"",IF(BF12=0,"",(BF12/Q12)))</f>
        <v>0.33333333333333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0.22222222222222</v>
      </c>
      <c r="BQ12" s="118">
        <v>1</v>
      </c>
      <c r="BR12" s="119">
        <f>IFERROR(BQ12/BO12,"-")</f>
        <v>0.5</v>
      </c>
      <c r="BS12" s="120">
        <v>11000</v>
      </c>
      <c r="BT12" s="121">
        <f>IFERROR(BS12/BO12,"-")</f>
        <v>5500</v>
      </c>
      <c r="BU12" s="122"/>
      <c r="BV12" s="122"/>
      <c r="BW12" s="122">
        <v>1</v>
      </c>
      <c r="BX12" s="123">
        <v>1</v>
      </c>
      <c r="BY12" s="124">
        <f>IF(Q12=0,"",IF(BX12=0,"",(BX12/Q12)))</f>
        <v>0.11111111111111</v>
      </c>
      <c r="BZ12" s="125">
        <v>1</v>
      </c>
      <c r="CA12" s="126">
        <f>IFERROR(BZ12/BX12,"-")</f>
        <v>1</v>
      </c>
      <c r="CB12" s="127">
        <v>3000</v>
      </c>
      <c r="CC12" s="128">
        <f>IFERROR(CB12/BX12,"-")</f>
        <v>3000</v>
      </c>
      <c r="CD12" s="129">
        <v>1</v>
      </c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14000</v>
      </c>
      <c r="CR12" s="138">
        <v>11000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>
        <f>AC13</f>
        <v>1.0666666666667</v>
      </c>
      <c r="B13" s="184" t="s">
        <v>204</v>
      </c>
      <c r="C13" s="184" t="s">
        <v>184</v>
      </c>
      <c r="D13" s="184" t="s">
        <v>205</v>
      </c>
      <c r="E13" s="184" t="s">
        <v>200</v>
      </c>
      <c r="F13" s="184"/>
      <c r="G13" s="184" t="s">
        <v>61</v>
      </c>
      <c r="H13" s="87" t="s">
        <v>206</v>
      </c>
      <c r="I13" s="87" t="s">
        <v>197</v>
      </c>
      <c r="J13" s="185" t="s">
        <v>138</v>
      </c>
      <c r="K13" s="176">
        <v>75000</v>
      </c>
      <c r="L13" s="79">
        <v>12</v>
      </c>
      <c r="M13" s="79">
        <v>0</v>
      </c>
      <c r="N13" s="79">
        <v>57</v>
      </c>
      <c r="O13" s="88">
        <v>5</v>
      </c>
      <c r="P13" s="89">
        <v>1</v>
      </c>
      <c r="Q13" s="90">
        <f>O13+P13</f>
        <v>6</v>
      </c>
      <c r="R13" s="80">
        <f>IFERROR(Q13/N13,"-")</f>
        <v>0.10526315789474</v>
      </c>
      <c r="S13" s="79">
        <v>2</v>
      </c>
      <c r="T13" s="79">
        <v>0</v>
      </c>
      <c r="U13" s="80">
        <f>IFERROR(T13/(Q13),"-")</f>
        <v>0</v>
      </c>
      <c r="V13" s="81">
        <f>IFERROR(K13/SUM(Q13:Q14),"-")</f>
        <v>3571.4285714286</v>
      </c>
      <c r="W13" s="82">
        <v>2</v>
      </c>
      <c r="X13" s="80">
        <f>IF(Q13=0,"-",W13/Q13)</f>
        <v>0.33333333333333</v>
      </c>
      <c r="Y13" s="181">
        <v>13000</v>
      </c>
      <c r="Z13" s="182">
        <f>IFERROR(Y13/Q13,"-")</f>
        <v>2166.6666666667</v>
      </c>
      <c r="AA13" s="182">
        <f>IFERROR(Y13/W13,"-")</f>
        <v>6500</v>
      </c>
      <c r="AB13" s="176">
        <f>SUM(Y13:Y14)-SUM(K13:K14)</f>
        <v>5000</v>
      </c>
      <c r="AC13" s="83">
        <f>SUM(Y13:Y14)/SUM(K13:K14)</f>
        <v>1.0666666666667</v>
      </c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0.16666666666667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1</v>
      </c>
      <c r="AX13" s="104">
        <f>IF(Q13=0,"",IF(AW13=0,"",(AW13/Q13)))</f>
        <v>0.16666666666667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</v>
      </c>
      <c r="BG13" s="110">
        <f>IF(Q13=0,"",IF(BF13=0,"",(BF13/Q13)))</f>
        <v>0.33333333333333</v>
      </c>
      <c r="BH13" s="109">
        <v>1</v>
      </c>
      <c r="BI13" s="111">
        <f>IFERROR(BH13/BF13,"-")</f>
        <v>0.5</v>
      </c>
      <c r="BJ13" s="112">
        <v>10000</v>
      </c>
      <c r="BK13" s="113">
        <f>IFERROR(BJ13/BF13,"-")</f>
        <v>5000</v>
      </c>
      <c r="BL13" s="114"/>
      <c r="BM13" s="114">
        <v>1</v>
      </c>
      <c r="BN13" s="114"/>
      <c r="BO13" s="116">
        <v>1</v>
      </c>
      <c r="BP13" s="117">
        <f>IF(Q13=0,"",IF(BO13=0,"",(BO13/Q13)))</f>
        <v>0.16666666666667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>
        <v>1</v>
      </c>
      <c r="CH13" s="131">
        <f>IF(Q13=0,"",IF(CG13=0,"",(CG13/Q13)))</f>
        <v>0.16666666666667</v>
      </c>
      <c r="CI13" s="132">
        <v>1</v>
      </c>
      <c r="CJ13" s="133">
        <f>IFERROR(CI13/CG13,"-")</f>
        <v>1</v>
      </c>
      <c r="CK13" s="134">
        <v>3000</v>
      </c>
      <c r="CL13" s="135">
        <f>IFERROR(CK13/CG13,"-")</f>
        <v>3000</v>
      </c>
      <c r="CM13" s="136">
        <v>1</v>
      </c>
      <c r="CN13" s="136"/>
      <c r="CO13" s="136"/>
      <c r="CP13" s="137">
        <v>2</v>
      </c>
      <c r="CQ13" s="138">
        <v>13000</v>
      </c>
      <c r="CR13" s="138">
        <v>10000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207</v>
      </c>
      <c r="C14" s="184" t="s">
        <v>184</v>
      </c>
      <c r="D14" s="184"/>
      <c r="E14" s="184"/>
      <c r="F14" s="184"/>
      <c r="G14" s="184" t="s">
        <v>73</v>
      </c>
      <c r="H14" s="87"/>
      <c r="I14" s="87"/>
      <c r="J14" s="87"/>
      <c r="K14" s="176"/>
      <c r="L14" s="79">
        <v>79</v>
      </c>
      <c r="M14" s="79">
        <v>50</v>
      </c>
      <c r="N14" s="79">
        <v>29</v>
      </c>
      <c r="O14" s="88">
        <v>15</v>
      </c>
      <c r="P14" s="89">
        <v>0</v>
      </c>
      <c r="Q14" s="90">
        <f>O14+P14</f>
        <v>15</v>
      </c>
      <c r="R14" s="80">
        <f>IFERROR(Q14/N14,"-")</f>
        <v>0.51724137931034</v>
      </c>
      <c r="S14" s="79">
        <v>4</v>
      </c>
      <c r="T14" s="79">
        <v>4</v>
      </c>
      <c r="U14" s="80">
        <f>IFERROR(T14/(Q14),"-")</f>
        <v>0.26666666666667</v>
      </c>
      <c r="V14" s="81"/>
      <c r="W14" s="82">
        <v>5</v>
      </c>
      <c r="X14" s="80">
        <f>IF(Q14=0,"-",W14/Q14)</f>
        <v>0.33333333333333</v>
      </c>
      <c r="Y14" s="181">
        <v>67000</v>
      </c>
      <c r="Z14" s="182">
        <f>IFERROR(Y14/Q14,"-")</f>
        <v>4466.6666666667</v>
      </c>
      <c r="AA14" s="182">
        <f>IFERROR(Y14/W14,"-")</f>
        <v>13400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3</v>
      </c>
      <c r="AO14" s="98">
        <f>IF(Q14=0,"",IF(AN14=0,"",(AN14/Q14)))</f>
        <v>0.2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3</v>
      </c>
      <c r="AX14" s="104">
        <f>IF(Q14=0,"",IF(AW14=0,"",(AW14/Q14)))</f>
        <v>0.2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4</v>
      </c>
      <c r="BP14" s="117">
        <f>IF(Q14=0,"",IF(BO14=0,"",(BO14/Q14)))</f>
        <v>0.26666666666667</v>
      </c>
      <c r="BQ14" s="118">
        <v>3</v>
      </c>
      <c r="BR14" s="119">
        <f>IFERROR(BQ14/BO14,"-")</f>
        <v>0.75</v>
      </c>
      <c r="BS14" s="120">
        <v>37000</v>
      </c>
      <c r="BT14" s="121">
        <f>IFERROR(BS14/BO14,"-")</f>
        <v>9250</v>
      </c>
      <c r="BU14" s="122">
        <v>1</v>
      </c>
      <c r="BV14" s="122">
        <v>1</v>
      </c>
      <c r="BW14" s="122">
        <v>1</v>
      </c>
      <c r="BX14" s="123">
        <v>5</v>
      </c>
      <c r="BY14" s="124">
        <f>IF(Q14=0,"",IF(BX14=0,"",(BX14/Q14)))</f>
        <v>0.33333333333333</v>
      </c>
      <c r="BZ14" s="125">
        <v>2</v>
      </c>
      <c r="CA14" s="126">
        <f>IFERROR(BZ14/BX14,"-")</f>
        <v>0.4</v>
      </c>
      <c r="CB14" s="127">
        <v>30000</v>
      </c>
      <c r="CC14" s="128">
        <f>IFERROR(CB14/BX14,"-")</f>
        <v>6000</v>
      </c>
      <c r="CD14" s="129"/>
      <c r="CE14" s="129"/>
      <c r="CF14" s="129">
        <v>2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5</v>
      </c>
      <c r="CQ14" s="138">
        <v>67000</v>
      </c>
      <c r="CR14" s="138">
        <v>31000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2.3866666666667</v>
      </c>
      <c r="B15" s="184" t="s">
        <v>208</v>
      </c>
      <c r="C15" s="184" t="s">
        <v>184</v>
      </c>
      <c r="D15" s="184" t="s">
        <v>205</v>
      </c>
      <c r="E15" s="184" t="s">
        <v>200</v>
      </c>
      <c r="F15" s="184"/>
      <c r="G15" s="184" t="s">
        <v>61</v>
      </c>
      <c r="H15" s="87" t="s">
        <v>209</v>
      </c>
      <c r="I15" s="87" t="s">
        <v>197</v>
      </c>
      <c r="J15" s="87" t="s">
        <v>131</v>
      </c>
      <c r="K15" s="176">
        <v>75000</v>
      </c>
      <c r="L15" s="79">
        <v>16</v>
      </c>
      <c r="M15" s="79">
        <v>0</v>
      </c>
      <c r="N15" s="79">
        <v>55</v>
      </c>
      <c r="O15" s="88">
        <v>8</v>
      </c>
      <c r="P15" s="89">
        <v>0</v>
      </c>
      <c r="Q15" s="90">
        <f>O15+P15</f>
        <v>8</v>
      </c>
      <c r="R15" s="80">
        <f>IFERROR(Q15/N15,"-")</f>
        <v>0.14545454545455</v>
      </c>
      <c r="S15" s="79">
        <v>1</v>
      </c>
      <c r="T15" s="79">
        <v>6</v>
      </c>
      <c r="U15" s="80">
        <f>IFERROR(T15/(Q15),"-")</f>
        <v>0.75</v>
      </c>
      <c r="V15" s="81">
        <f>IFERROR(K15/SUM(Q15:Q16),"-")</f>
        <v>2343.75</v>
      </c>
      <c r="W15" s="82">
        <v>2</v>
      </c>
      <c r="X15" s="80">
        <f>IF(Q15=0,"-",W15/Q15)</f>
        <v>0.25</v>
      </c>
      <c r="Y15" s="181">
        <v>21000</v>
      </c>
      <c r="Z15" s="182">
        <f>IFERROR(Y15/Q15,"-")</f>
        <v>2625</v>
      </c>
      <c r="AA15" s="182">
        <f>IFERROR(Y15/W15,"-")</f>
        <v>10500</v>
      </c>
      <c r="AB15" s="176">
        <f>SUM(Y15:Y16)-SUM(K15:K16)</f>
        <v>104000</v>
      </c>
      <c r="AC15" s="83">
        <f>SUM(Y15:Y16)/SUM(K15:K16)</f>
        <v>2.3866666666667</v>
      </c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4</v>
      </c>
      <c r="BG15" s="110">
        <f>IF(Q15=0,"",IF(BF15=0,"",(BF15/Q15)))</f>
        <v>0.5</v>
      </c>
      <c r="BH15" s="109">
        <v>2</v>
      </c>
      <c r="BI15" s="111">
        <f>IFERROR(BH15/BF15,"-")</f>
        <v>0.5</v>
      </c>
      <c r="BJ15" s="112">
        <v>21000</v>
      </c>
      <c r="BK15" s="113">
        <f>IFERROR(BJ15/BF15,"-")</f>
        <v>5250</v>
      </c>
      <c r="BL15" s="114">
        <v>1</v>
      </c>
      <c r="BM15" s="114"/>
      <c r="BN15" s="114">
        <v>1</v>
      </c>
      <c r="BO15" s="116">
        <v>3</v>
      </c>
      <c r="BP15" s="117">
        <f>IF(Q15=0,"",IF(BO15=0,"",(BO15/Q15)))</f>
        <v>0.375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0.125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21000</v>
      </c>
      <c r="CR15" s="138">
        <v>18000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210</v>
      </c>
      <c r="C16" s="184" t="s">
        <v>184</v>
      </c>
      <c r="D16" s="184"/>
      <c r="E16" s="184"/>
      <c r="F16" s="184"/>
      <c r="G16" s="184" t="s">
        <v>73</v>
      </c>
      <c r="H16" s="87"/>
      <c r="I16" s="87"/>
      <c r="J16" s="87"/>
      <c r="K16" s="176"/>
      <c r="L16" s="79">
        <v>148</v>
      </c>
      <c r="M16" s="79">
        <v>75</v>
      </c>
      <c r="N16" s="79">
        <v>63</v>
      </c>
      <c r="O16" s="88">
        <v>24</v>
      </c>
      <c r="P16" s="89">
        <v>0</v>
      </c>
      <c r="Q16" s="90">
        <f>O16+P16</f>
        <v>24</v>
      </c>
      <c r="R16" s="80">
        <f>IFERROR(Q16/N16,"-")</f>
        <v>0.38095238095238</v>
      </c>
      <c r="S16" s="79">
        <v>5</v>
      </c>
      <c r="T16" s="79">
        <v>2</v>
      </c>
      <c r="U16" s="80">
        <f>IFERROR(T16/(Q16),"-")</f>
        <v>0.083333333333333</v>
      </c>
      <c r="V16" s="81"/>
      <c r="W16" s="82">
        <v>8</v>
      </c>
      <c r="X16" s="80">
        <f>IF(Q16=0,"-",W16/Q16)</f>
        <v>0.33333333333333</v>
      </c>
      <c r="Y16" s="181">
        <v>158000</v>
      </c>
      <c r="Z16" s="182">
        <f>IFERROR(Y16/Q16,"-")</f>
        <v>6583.3333333333</v>
      </c>
      <c r="AA16" s="182">
        <f>IFERROR(Y16/W16,"-")</f>
        <v>19750</v>
      </c>
      <c r="AB16" s="176"/>
      <c r="AC16" s="83"/>
      <c r="AD16" s="77"/>
      <c r="AE16" s="91">
        <v>1</v>
      </c>
      <c r="AF16" s="92">
        <f>IF(Q16=0,"",IF(AE16=0,"",(AE16/Q16)))</f>
        <v>0.041666666666667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0.041666666666667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10</v>
      </c>
      <c r="BG16" s="110">
        <f>IF(Q16=0,"",IF(BF16=0,"",(BF16/Q16)))</f>
        <v>0.41666666666667</v>
      </c>
      <c r="BH16" s="109">
        <v>3</v>
      </c>
      <c r="BI16" s="111">
        <f>IFERROR(BH16/BF16,"-")</f>
        <v>0.3</v>
      </c>
      <c r="BJ16" s="112">
        <v>65000</v>
      </c>
      <c r="BK16" s="113">
        <f>IFERROR(BJ16/BF16,"-")</f>
        <v>6500</v>
      </c>
      <c r="BL16" s="114">
        <v>1</v>
      </c>
      <c r="BM16" s="114"/>
      <c r="BN16" s="114">
        <v>2</v>
      </c>
      <c r="BO16" s="116">
        <v>6</v>
      </c>
      <c r="BP16" s="117">
        <f>IF(Q16=0,"",IF(BO16=0,"",(BO16/Q16)))</f>
        <v>0.25</v>
      </c>
      <c r="BQ16" s="118">
        <v>2</v>
      </c>
      <c r="BR16" s="119">
        <f>IFERROR(BQ16/BO16,"-")</f>
        <v>0.33333333333333</v>
      </c>
      <c r="BS16" s="120">
        <v>48000</v>
      </c>
      <c r="BT16" s="121">
        <f>IFERROR(BS16/BO16,"-")</f>
        <v>8000</v>
      </c>
      <c r="BU16" s="122"/>
      <c r="BV16" s="122">
        <v>1</v>
      </c>
      <c r="BW16" s="122">
        <v>1</v>
      </c>
      <c r="BX16" s="123">
        <v>5</v>
      </c>
      <c r="BY16" s="124">
        <f>IF(Q16=0,"",IF(BX16=0,"",(BX16/Q16)))</f>
        <v>0.20833333333333</v>
      </c>
      <c r="BZ16" s="125">
        <v>2</v>
      </c>
      <c r="CA16" s="126">
        <f>IFERROR(BZ16/BX16,"-")</f>
        <v>0.4</v>
      </c>
      <c r="CB16" s="127">
        <v>42000</v>
      </c>
      <c r="CC16" s="128">
        <f>IFERROR(CB16/BX16,"-")</f>
        <v>8400</v>
      </c>
      <c r="CD16" s="129"/>
      <c r="CE16" s="129">
        <v>1</v>
      </c>
      <c r="CF16" s="129">
        <v>1</v>
      </c>
      <c r="CG16" s="130">
        <v>1</v>
      </c>
      <c r="CH16" s="131">
        <f>IF(Q16=0,"",IF(CG16=0,"",(CG16/Q16)))</f>
        <v>0.041666666666667</v>
      </c>
      <c r="CI16" s="132">
        <v>1</v>
      </c>
      <c r="CJ16" s="133">
        <f>IFERROR(CI16/CG16,"-")</f>
        <v>1</v>
      </c>
      <c r="CK16" s="134">
        <v>3000</v>
      </c>
      <c r="CL16" s="135">
        <f>IFERROR(CK16/CG16,"-")</f>
        <v>3000</v>
      </c>
      <c r="CM16" s="136">
        <v>1</v>
      </c>
      <c r="CN16" s="136"/>
      <c r="CO16" s="136"/>
      <c r="CP16" s="137">
        <v>8</v>
      </c>
      <c r="CQ16" s="138">
        <v>158000</v>
      </c>
      <c r="CR16" s="138">
        <v>42000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0.27058823529412</v>
      </c>
      <c r="B17" s="184" t="s">
        <v>211</v>
      </c>
      <c r="C17" s="184" t="s">
        <v>184</v>
      </c>
      <c r="D17" s="184" t="s">
        <v>212</v>
      </c>
      <c r="E17" s="184" t="s">
        <v>200</v>
      </c>
      <c r="F17" s="184"/>
      <c r="G17" s="184" t="s">
        <v>61</v>
      </c>
      <c r="H17" s="87" t="s">
        <v>213</v>
      </c>
      <c r="I17" s="87" t="s">
        <v>197</v>
      </c>
      <c r="J17" s="87" t="s">
        <v>214</v>
      </c>
      <c r="K17" s="176">
        <v>85000</v>
      </c>
      <c r="L17" s="79">
        <v>13</v>
      </c>
      <c r="M17" s="79">
        <v>0</v>
      </c>
      <c r="N17" s="79">
        <v>34</v>
      </c>
      <c r="O17" s="88">
        <v>4</v>
      </c>
      <c r="P17" s="89">
        <v>0</v>
      </c>
      <c r="Q17" s="90">
        <f>O17+P17</f>
        <v>4</v>
      </c>
      <c r="R17" s="80">
        <f>IFERROR(Q17/N17,"-")</f>
        <v>0.11764705882353</v>
      </c>
      <c r="S17" s="79">
        <v>1</v>
      </c>
      <c r="T17" s="79">
        <v>0</v>
      </c>
      <c r="U17" s="80">
        <f>IFERROR(T17/(Q17),"-")</f>
        <v>0</v>
      </c>
      <c r="V17" s="81">
        <f>IFERROR(K17/SUM(Q17:Q18),"-")</f>
        <v>4722.2222222222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SUM(Y17:Y18)-SUM(K17:K18)</f>
        <v>-62000</v>
      </c>
      <c r="AC17" s="83">
        <f>SUM(Y17:Y18)/SUM(K17:K18)</f>
        <v>0.27058823529412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0.25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2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0.25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215</v>
      </c>
      <c r="C18" s="184" t="s">
        <v>184</v>
      </c>
      <c r="D18" s="184"/>
      <c r="E18" s="184"/>
      <c r="F18" s="184"/>
      <c r="G18" s="184" t="s">
        <v>73</v>
      </c>
      <c r="H18" s="87"/>
      <c r="I18" s="87"/>
      <c r="J18" s="87"/>
      <c r="K18" s="176"/>
      <c r="L18" s="79">
        <v>46</v>
      </c>
      <c r="M18" s="79">
        <v>39</v>
      </c>
      <c r="N18" s="79">
        <v>25</v>
      </c>
      <c r="O18" s="88">
        <v>14</v>
      </c>
      <c r="P18" s="89">
        <v>0</v>
      </c>
      <c r="Q18" s="90">
        <f>O18+P18</f>
        <v>14</v>
      </c>
      <c r="R18" s="80">
        <f>IFERROR(Q18/N18,"-")</f>
        <v>0.56</v>
      </c>
      <c r="S18" s="79">
        <v>1</v>
      </c>
      <c r="T18" s="79">
        <v>4</v>
      </c>
      <c r="U18" s="80">
        <f>IFERROR(T18/(Q18),"-")</f>
        <v>0.28571428571429</v>
      </c>
      <c r="V18" s="81"/>
      <c r="W18" s="82">
        <v>3</v>
      </c>
      <c r="X18" s="80">
        <f>IF(Q18=0,"-",W18/Q18)</f>
        <v>0.21428571428571</v>
      </c>
      <c r="Y18" s="181">
        <v>23000</v>
      </c>
      <c r="Z18" s="182">
        <f>IFERROR(Y18/Q18,"-")</f>
        <v>1642.8571428571</v>
      </c>
      <c r="AA18" s="182">
        <f>IFERROR(Y18/W18,"-")</f>
        <v>7666.6666666667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0.071428571428571</v>
      </c>
      <c r="AP18" s="97">
        <v>1</v>
      </c>
      <c r="AQ18" s="99">
        <f>IFERROR(AP18/AN18,"-")</f>
        <v>1</v>
      </c>
      <c r="AR18" s="100">
        <v>3000</v>
      </c>
      <c r="AS18" s="101">
        <f>IFERROR(AR18/AN18,"-")</f>
        <v>3000</v>
      </c>
      <c r="AT18" s="102">
        <v>1</v>
      </c>
      <c r="AU18" s="102"/>
      <c r="AV18" s="102"/>
      <c r="AW18" s="103">
        <v>2</v>
      </c>
      <c r="AX18" s="104">
        <f>IF(Q18=0,"",IF(AW18=0,"",(AW18/Q18)))</f>
        <v>0.14285714285714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7</v>
      </c>
      <c r="BG18" s="110">
        <f>IF(Q18=0,"",IF(BF18=0,"",(BF18/Q18)))</f>
        <v>0.5</v>
      </c>
      <c r="BH18" s="109">
        <v>1</v>
      </c>
      <c r="BI18" s="111">
        <f>IFERROR(BH18/BF18,"-")</f>
        <v>0.14285714285714</v>
      </c>
      <c r="BJ18" s="112">
        <v>10000</v>
      </c>
      <c r="BK18" s="113">
        <f>IFERROR(BJ18/BF18,"-")</f>
        <v>1428.5714285714</v>
      </c>
      <c r="BL18" s="114"/>
      <c r="BM18" s="114">
        <v>1</v>
      </c>
      <c r="BN18" s="114"/>
      <c r="BO18" s="116">
        <v>4</v>
      </c>
      <c r="BP18" s="117">
        <f>IF(Q18=0,"",IF(BO18=0,"",(BO18/Q18)))</f>
        <v>0.28571428571429</v>
      </c>
      <c r="BQ18" s="118">
        <v>1</v>
      </c>
      <c r="BR18" s="119">
        <f>IFERROR(BQ18/BO18,"-")</f>
        <v>0.25</v>
      </c>
      <c r="BS18" s="120">
        <v>10000</v>
      </c>
      <c r="BT18" s="121">
        <f>IFERROR(BS18/BO18,"-")</f>
        <v>2500</v>
      </c>
      <c r="BU18" s="122"/>
      <c r="BV18" s="122">
        <v>1</v>
      </c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3</v>
      </c>
      <c r="CQ18" s="138">
        <v>23000</v>
      </c>
      <c r="CR18" s="138">
        <v>10000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1.3789473684211</v>
      </c>
      <c r="B19" s="184" t="s">
        <v>216</v>
      </c>
      <c r="C19" s="184" t="s">
        <v>184</v>
      </c>
      <c r="D19" s="184" t="s">
        <v>217</v>
      </c>
      <c r="E19" s="184" t="s">
        <v>218</v>
      </c>
      <c r="F19" s="184"/>
      <c r="G19" s="184" t="s">
        <v>61</v>
      </c>
      <c r="H19" s="87" t="s">
        <v>219</v>
      </c>
      <c r="I19" s="87" t="s">
        <v>220</v>
      </c>
      <c r="J19" s="87" t="s">
        <v>162</v>
      </c>
      <c r="K19" s="176">
        <v>95000</v>
      </c>
      <c r="L19" s="79">
        <v>30</v>
      </c>
      <c r="M19" s="79">
        <v>0</v>
      </c>
      <c r="N19" s="79">
        <v>76</v>
      </c>
      <c r="O19" s="88">
        <v>13</v>
      </c>
      <c r="P19" s="89">
        <v>0</v>
      </c>
      <c r="Q19" s="90">
        <f>O19+P19</f>
        <v>13</v>
      </c>
      <c r="R19" s="80">
        <f>IFERROR(Q19/N19,"-")</f>
        <v>0.17105263157895</v>
      </c>
      <c r="S19" s="79">
        <v>1</v>
      </c>
      <c r="T19" s="79">
        <v>6</v>
      </c>
      <c r="U19" s="80">
        <f>IFERROR(T19/(Q19),"-")</f>
        <v>0.46153846153846</v>
      </c>
      <c r="V19" s="81">
        <f>IFERROR(K19/SUM(Q19:Q20),"-")</f>
        <v>3064.5161290323</v>
      </c>
      <c r="W19" s="82">
        <v>2</v>
      </c>
      <c r="X19" s="80">
        <f>IF(Q19=0,"-",W19/Q19)</f>
        <v>0.15384615384615</v>
      </c>
      <c r="Y19" s="181">
        <v>13000</v>
      </c>
      <c r="Z19" s="182">
        <f>IFERROR(Y19/Q19,"-")</f>
        <v>1000</v>
      </c>
      <c r="AA19" s="182">
        <f>IFERROR(Y19/W19,"-")</f>
        <v>6500</v>
      </c>
      <c r="AB19" s="176">
        <f>SUM(Y19:Y20)-SUM(K19:K20)</f>
        <v>36000</v>
      </c>
      <c r="AC19" s="83">
        <f>SUM(Y19:Y20)/SUM(K19:K20)</f>
        <v>1.3789473684211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3</v>
      </c>
      <c r="AO19" s="98">
        <f>IF(Q19=0,"",IF(AN19=0,"",(AN19/Q19)))</f>
        <v>0.23076923076923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2</v>
      </c>
      <c r="AX19" s="104">
        <f>IF(Q19=0,"",IF(AW19=0,"",(AW19/Q19)))</f>
        <v>0.15384615384615</v>
      </c>
      <c r="AY19" s="103">
        <v>1</v>
      </c>
      <c r="AZ19" s="105">
        <f>IFERROR(AY19/AW19,"-")</f>
        <v>0.5</v>
      </c>
      <c r="BA19" s="106">
        <v>10000</v>
      </c>
      <c r="BB19" s="107">
        <f>IFERROR(BA19/AW19,"-")</f>
        <v>5000</v>
      </c>
      <c r="BC19" s="108"/>
      <c r="BD19" s="108">
        <v>1</v>
      </c>
      <c r="BE19" s="108"/>
      <c r="BF19" s="109">
        <v>2</v>
      </c>
      <c r="BG19" s="110">
        <f>IF(Q19=0,"",IF(BF19=0,"",(BF19/Q19)))</f>
        <v>0.15384615384615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6</v>
      </c>
      <c r="BP19" s="117">
        <f>IF(Q19=0,"",IF(BO19=0,"",(BO19/Q19)))</f>
        <v>0.46153846153846</v>
      </c>
      <c r="BQ19" s="118">
        <v>1</v>
      </c>
      <c r="BR19" s="119">
        <f>IFERROR(BQ19/BO19,"-")</f>
        <v>0.16666666666667</v>
      </c>
      <c r="BS19" s="120">
        <v>3000</v>
      </c>
      <c r="BT19" s="121">
        <f>IFERROR(BS19/BO19,"-")</f>
        <v>500</v>
      </c>
      <c r="BU19" s="122">
        <v>1</v>
      </c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13000</v>
      </c>
      <c r="CR19" s="138">
        <v>10000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221</v>
      </c>
      <c r="C20" s="184" t="s">
        <v>184</v>
      </c>
      <c r="D20" s="184"/>
      <c r="E20" s="184"/>
      <c r="F20" s="184"/>
      <c r="G20" s="184" t="s">
        <v>73</v>
      </c>
      <c r="H20" s="87"/>
      <c r="I20" s="87"/>
      <c r="J20" s="87"/>
      <c r="K20" s="176"/>
      <c r="L20" s="79">
        <v>87</v>
      </c>
      <c r="M20" s="79">
        <v>53</v>
      </c>
      <c r="N20" s="79">
        <v>57</v>
      </c>
      <c r="O20" s="88">
        <v>18</v>
      </c>
      <c r="P20" s="89">
        <v>0</v>
      </c>
      <c r="Q20" s="90">
        <f>O20+P20</f>
        <v>18</v>
      </c>
      <c r="R20" s="80">
        <f>IFERROR(Q20/N20,"-")</f>
        <v>0.31578947368421</v>
      </c>
      <c r="S20" s="79">
        <v>6</v>
      </c>
      <c r="T20" s="79">
        <v>2</v>
      </c>
      <c r="U20" s="80">
        <f>IFERROR(T20/(Q20),"-")</f>
        <v>0.11111111111111</v>
      </c>
      <c r="V20" s="81"/>
      <c r="W20" s="82">
        <v>5</v>
      </c>
      <c r="X20" s="80">
        <f>IF(Q20=0,"-",W20/Q20)</f>
        <v>0.27777777777778</v>
      </c>
      <c r="Y20" s="181">
        <v>118000</v>
      </c>
      <c r="Z20" s="182">
        <f>IFERROR(Y20/Q20,"-")</f>
        <v>6555.5555555556</v>
      </c>
      <c r="AA20" s="182">
        <f>IFERROR(Y20/W20,"-")</f>
        <v>23600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5</v>
      </c>
      <c r="AX20" s="104">
        <f>IF(Q20=0,"",IF(AW20=0,"",(AW20/Q20)))</f>
        <v>0.27777777777778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5</v>
      </c>
      <c r="BG20" s="110">
        <f>IF(Q20=0,"",IF(BF20=0,"",(BF20/Q20)))</f>
        <v>0.27777777777778</v>
      </c>
      <c r="BH20" s="109">
        <v>2</v>
      </c>
      <c r="BI20" s="111">
        <f>IFERROR(BH20/BF20,"-")</f>
        <v>0.4</v>
      </c>
      <c r="BJ20" s="112">
        <v>11000</v>
      </c>
      <c r="BK20" s="113">
        <f>IFERROR(BJ20/BF20,"-")</f>
        <v>2200</v>
      </c>
      <c r="BL20" s="114">
        <v>2</v>
      </c>
      <c r="BM20" s="114"/>
      <c r="BN20" s="114"/>
      <c r="BO20" s="116">
        <v>5</v>
      </c>
      <c r="BP20" s="117">
        <f>IF(Q20=0,"",IF(BO20=0,"",(BO20/Q20)))</f>
        <v>0.27777777777778</v>
      </c>
      <c r="BQ20" s="118">
        <v>2</v>
      </c>
      <c r="BR20" s="119">
        <f>IFERROR(BQ20/BO20,"-")</f>
        <v>0.4</v>
      </c>
      <c r="BS20" s="120">
        <v>31000</v>
      </c>
      <c r="BT20" s="121">
        <f>IFERROR(BS20/BO20,"-")</f>
        <v>6200</v>
      </c>
      <c r="BU20" s="122">
        <v>1</v>
      </c>
      <c r="BV20" s="122"/>
      <c r="BW20" s="122">
        <v>1</v>
      </c>
      <c r="BX20" s="123">
        <v>1</v>
      </c>
      <c r="BY20" s="124">
        <f>IF(Q20=0,"",IF(BX20=0,"",(BX20/Q20)))</f>
        <v>0.055555555555556</v>
      </c>
      <c r="BZ20" s="125">
        <v>1</v>
      </c>
      <c r="CA20" s="126">
        <f>IFERROR(BZ20/BX20,"-")</f>
        <v>1</v>
      </c>
      <c r="CB20" s="127">
        <v>76000</v>
      </c>
      <c r="CC20" s="128">
        <f>IFERROR(CB20/BX20,"-")</f>
        <v>76000</v>
      </c>
      <c r="CD20" s="129"/>
      <c r="CE20" s="129"/>
      <c r="CF20" s="129">
        <v>1</v>
      </c>
      <c r="CG20" s="130">
        <v>2</v>
      </c>
      <c r="CH20" s="131">
        <f>IF(Q20=0,"",IF(CG20=0,"",(CG20/Q20)))</f>
        <v>0.11111111111111</v>
      </c>
      <c r="CI20" s="132"/>
      <c r="CJ20" s="133">
        <f>IFERROR(CI20/CG20,"-")</f>
        <v>0</v>
      </c>
      <c r="CK20" s="134"/>
      <c r="CL20" s="135">
        <f>IFERROR(CK20/CG20,"-")</f>
        <v>0</v>
      </c>
      <c r="CM20" s="136"/>
      <c r="CN20" s="136"/>
      <c r="CO20" s="136"/>
      <c r="CP20" s="137">
        <v>5</v>
      </c>
      <c r="CQ20" s="138">
        <v>118000</v>
      </c>
      <c r="CR20" s="138">
        <v>76000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30"/>
      <c r="B21" s="84"/>
      <c r="C21" s="84"/>
      <c r="D21" s="85"/>
      <c r="E21" s="85"/>
      <c r="F21" s="85"/>
      <c r="G21" s="86"/>
      <c r="H21" s="87"/>
      <c r="I21" s="87"/>
      <c r="J21" s="87"/>
      <c r="K21" s="177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3"/>
      <c r="Z21" s="183"/>
      <c r="AA21" s="183"/>
      <c r="AB21" s="183"/>
      <c r="AC21" s="33"/>
      <c r="AD21" s="57"/>
      <c r="AE21" s="61"/>
      <c r="AF21" s="62"/>
      <c r="AG21" s="61"/>
      <c r="AH21" s="65"/>
      <c r="AI21" s="66"/>
      <c r="AJ21" s="67"/>
      <c r="AK21" s="68"/>
      <c r="AL21" s="68"/>
      <c r="AM21" s="68"/>
      <c r="AN21" s="61"/>
      <c r="AO21" s="62"/>
      <c r="AP21" s="61"/>
      <c r="AQ21" s="65"/>
      <c r="AR21" s="66"/>
      <c r="AS21" s="67"/>
      <c r="AT21" s="68"/>
      <c r="AU21" s="68"/>
      <c r="AV21" s="68"/>
      <c r="AW21" s="61"/>
      <c r="AX21" s="62"/>
      <c r="AY21" s="61"/>
      <c r="AZ21" s="65"/>
      <c r="BA21" s="66"/>
      <c r="BB21" s="67"/>
      <c r="BC21" s="68"/>
      <c r="BD21" s="68"/>
      <c r="BE21" s="68"/>
      <c r="BF21" s="61"/>
      <c r="BG21" s="62"/>
      <c r="BH21" s="61"/>
      <c r="BI21" s="65"/>
      <c r="BJ21" s="66"/>
      <c r="BK21" s="67"/>
      <c r="BL21" s="68"/>
      <c r="BM21" s="68"/>
      <c r="BN21" s="68"/>
      <c r="BO21" s="63"/>
      <c r="BP21" s="64"/>
      <c r="BQ21" s="61"/>
      <c r="BR21" s="65"/>
      <c r="BS21" s="66"/>
      <c r="BT21" s="67"/>
      <c r="BU21" s="68"/>
      <c r="BV21" s="68"/>
      <c r="BW21" s="68"/>
      <c r="BX21" s="63"/>
      <c r="BY21" s="64"/>
      <c r="BZ21" s="61"/>
      <c r="CA21" s="65"/>
      <c r="CB21" s="66"/>
      <c r="CC21" s="67"/>
      <c r="CD21" s="68"/>
      <c r="CE21" s="68"/>
      <c r="CF21" s="68"/>
      <c r="CG21" s="63"/>
      <c r="CH21" s="64"/>
      <c r="CI21" s="61"/>
      <c r="CJ21" s="65"/>
      <c r="CK21" s="66"/>
      <c r="CL21" s="67"/>
      <c r="CM21" s="68"/>
      <c r="CN21" s="68"/>
      <c r="CO21" s="68"/>
      <c r="CP21" s="69"/>
      <c r="CQ21" s="66"/>
      <c r="CR21" s="66"/>
      <c r="CS21" s="66"/>
      <c r="CT21" s="70"/>
    </row>
    <row r="22" spans="1:99">
      <c r="A22" s="30"/>
      <c r="B22" s="37"/>
      <c r="C22" s="37"/>
      <c r="D22" s="21"/>
      <c r="E22" s="21"/>
      <c r="F22" s="21"/>
      <c r="G22" s="22"/>
      <c r="H22" s="36"/>
      <c r="I22" s="36"/>
      <c r="J22" s="73"/>
      <c r="K22" s="178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3"/>
      <c r="Z22" s="183"/>
      <c r="AA22" s="183"/>
      <c r="AB22" s="183"/>
      <c r="AC22" s="33"/>
      <c r="AD22" s="59"/>
      <c r="AE22" s="61"/>
      <c r="AF22" s="62"/>
      <c r="AG22" s="61"/>
      <c r="AH22" s="65"/>
      <c r="AI22" s="66"/>
      <c r="AJ22" s="67"/>
      <c r="AK22" s="68"/>
      <c r="AL22" s="68"/>
      <c r="AM22" s="68"/>
      <c r="AN22" s="61"/>
      <c r="AO22" s="62"/>
      <c r="AP22" s="61"/>
      <c r="AQ22" s="65"/>
      <c r="AR22" s="66"/>
      <c r="AS22" s="67"/>
      <c r="AT22" s="68"/>
      <c r="AU22" s="68"/>
      <c r="AV22" s="68"/>
      <c r="AW22" s="61"/>
      <c r="AX22" s="62"/>
      <c r="AY22" s="61"/>
      <c r="AZ22" s="65"/>
      <c r="BA22" s="66"/>
      <c r="BB22" s="67"/>
      <c r="BC22" s="68"/>
      <c r="BD22" s="68"/>
      <c r="BE22" s="68"/>
      <c r="BF22" s="61"/>
      <c r="BG22" s="62"/>
      <c r="BH22" s="61"/>
      <c r="BI22" s="65"/>
      <c r="BJ22" s="66"/>
      <c r="BK22" s="67"/>
      <c r="BL22" s="68"/>
      <c r="BM22" s="68"/>
      <c r="BN22" s="68"/>
      <c r="BO22" s="63"/>
      <c r="BP22" s="64"/>
      <c r="BQ22" s="61"/>
      <c r="BR22" s="65"/>
      <c r="BS22" s="66"/>
      <c r="BT22" s="67"/>
      <c r="BU22" s="68"/>
      <c r="BV22" s="68"/>
      <c r="BW22" s="68"/>
      <c r="BX22" s="63"/>
      <c r="BY22" s="64"/>
      <c r="BZ22" s="61"/>
      <c r="CA22" s="65"/>
      <c r="CB22" s="66"/>
      <c r="CC22" s="67"/>
      <c r="CD22" s="68"/>
      <c r="CE22" s="68"/>
      <c r="CF22" s="68"/>
      <c r="CG22" s="63"/>
      <c r="CH22" s="64"/>
      <c r="CI22" s="61"/>
      <c r="CJ22" s="65"/>
      <c r="CK22" s="66"/>
      <c r="CL22" s="67"/>
      <c r="CM22" s="68"/>
      <c r="CN22" s="68"/>
      <c r="CO22" s="68"/>
      <c r="CP22" s="69"/>
      <c r="CQ22" s="66"/>
      <c r="CR22" s="66"/>
      <c r="CS22" s="66"/>
      <c r="CT22" s="70"/>
    </row>
    <row r="23" spans="1:99">
      <c r="A23" s="19">
        <f>AC23</f>
        <v>2.590350877193</v>
      </c>
      <c r="B23" s="39"/>
      <c r="C23" s="39"/>
      <c r="D23" s="39"/>
      <c r="E23" s="39"/>
      <c r="F23" s="39"/>
      <c r="G23" s="39"/>
      <c r="H23" s="40" t="s">
        <v>222</v>
      </c>
      <c r="I23" s="40"/>
      <c r="J23" s="40"/>
      <c r="K23" s="179">
        <f>SUM(K6:K22)</f>
        <v>570000</v>
      </c>
      <c r="L23" s="41">
        <f>SUM(L6:L22)</f>
        <v>927</v>
      </c>
      <c r="M23" s="41">
        <f>SUM(M6:M22)</f>
        <v>463</v>
      </c>
      <c r="N23" s="41">
        <f>SUM(N6:N22)</f>
        <v>757</v>
      </c>
      <c r="O23" s="41">
        <f>SUM(O6:O22)</f>
        <v>186</v>
      </c>
      <c r="P23" s="41">
        <f>SUM(P6:P22)</f>
        <v>1</v>
      </c>
      <c r="Q23" s="41">
        <f>SUM(Q6:Q22)</f>
        <v>187</v>
      </c>
      <c r="R23" s="42">
        <f>IFERROR(Q23/N23,"-")</f>
        <v>0.24702774108322</v>
      </c>
      <c r="S23" s="76">
        <f>SUM(S6:S22)</f>
        <v>42</v>
      </c>
      <c r="T23" s="76">
        <f>SUM(T6:T22)</f>
        <v>37</v>
      </c>
      <c r="U23" s="42">
        <f>IFERROR(S23/Q23,"-")</f>
        <v>0.22459893048128</v>
      </c>
      <c r="V23" s="43">
        <f>IFERROR(K23/Q23,"-")</f>
        <v>3048.128342246</v>
      </c>
      <c r="W23" s="44">
        <f>SUM(W6:W22)</f>
        <v>41</v>
      </c>
      <c r="X23" s="42">
        <f>IFERROR(W23/Q23,"-")</f>
        <v>0.2192513368984</v>
      </c>
      <c r="Y23" s="179">
        <f>SUM(Y6:Y22)</f>
        <v>1476500</v>
      </c>
      <c r="Z23" s="179">
        <f>IFERROR(Y23/Q23,"-")</f>
        <v>7895.7219251337</v>
      </c>
      <c r="AA23" s="179">
        <f>IFERROR(Y23/W23,"-")</f>
        <v>36012.195121951</v>
      </c>
      <c r="AB23" s="179">
        <f>Y23-K23</f>
        <v>906500</v>
      </c>
      <c r="AC23" s="45">
        <f>Y23/K23</f>
        <v>2.590350877193</v>
      </c>
      <c r="AD23" s="58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8"/>
    <mergeCell ref="K8:K8"/>
    <mergeCell ref="V8:V8"/>
    <mergeCell ref="AB8:AB8"/>
    <mergeCell ref="AC8:AC8"/>
    <mergeCell ref="A9:A10"/>
    <mergeCell ref="K9:K10"/>
    <mergeCell ref="V9:V10"/>
    <mergeCell ref="AB9:AB10"/>
    <mergeCell ref="AC9:AC10"/>
    <mergeCell ref="A11:A12"/>
    <mergeCell ref="K11:K12"/>
    <mergeCell ref="V11:V12"/>
    <mergeCell ref="AB11:AB12"/>
    <mergeCell ref="AC11:AC12"/>
    <mergeCell ref="A13:A14"/>
    <mergeCell ref="K13:K14"/>
    <mergeCell ref="V13:V14"/>
    <mergeCell ref="AB13:AB14"/>
    <mergeCell ref="AC13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15.394627027027</v>
      </c>
      <c r="B6" s="184" t="s">
        <v>224</v>
      </c>
      <c r="C6" s="184" t="s">
        <v>184</v>
      </c>
      <c r="D6" s="184" t="s">
        <v>225</v>
      </c>
      <c r="E6" s="184" t="s">
        <v>226</v>
      </c>
      <c r="F6" s="184"/>
      <c r="G6" s="184" t="s">
        <v>61</v>
      </c>
      <c r="H6" s="87" t="s">
        <v>227</v>
      </c>
      <c r="I6" s="87" t="s">
        <v>228</v>
      </c>
      <c r="J6" s="185" t="s">
        <v>229</v>
      </c>
      <c r="K6" s="176">
        <v>185000</v>
      </c>
      <c r="L6" s="79">
        <v>52</v>
      </c>
      <c r="M6" s="79">
        <v>0</v>
      </c>
      <c r="N6" s="79">
        <v>217</v>
      </c>
      <c r="O6" s="88">
        <v>18</v>
      </c>
      <c r="P6" s="89">
        <v>0</v>
      </c>
      <c r="Q6" s="90">
        <f>O6+P6</f>
        <v>18</v>
      </c>
      <c r="R6" s="80">
        <f>IFERROR(Q6/N6,"-")</f>
        <v>0.08294930875576</v>
      </c>
      <c r="S6" s="79">
        <v>1</v>
      </c>
      <c r="T6" s="79">
        <v>3</v>
      </c>
      <c r="U6" s="80">
        <f>IFERROR(T6/(Q6),"-")</f>
        <v>0.16666666666667</v>
      </c>
      <c r="V6" s="81">
        <f>IFERROR(K6/SUM(Q6:Q7),"-")</f>
        <v>1275.8620689655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2663006</v>
      </c>
      <c r="AC6" s="83">
        <f>SUM(Y6:Y7)/SUM(K6:K7)</f>
        <v>15.394627027027</v>
      </c>
      <c r="AD6" s="77"/>
      <c r="AE6" s="91">
        <v>2</v>
      </c>
      <c r="AF6" s="92">
        <f>IF(Q6=0,"",IF(AE6=0,"",(AE6/Q6)))</f>
        <v>0.11111111111111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7</v>
      </c>
      <c r="AO6" s="98">
        <f>IF(Q6=0,"",IF(AN6=0,"",(AN6/Q6)))</f>
        <v>0.38888888888889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0.16666666666667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0.11111111111111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0.11111111111111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0.055555555555556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>
        <v>1</v>
      </c>
      <c r="CH6" s="131">
        <f>IF(Q6=0,"",IF(CG6=0,"",(CG6/Q6)))</f>
        <v>0.055555555555556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230</v>
      </c>
      <c r="C7" s="184" t="s">
        <v>184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544</v>
      </c>
      <c r="M7" s="79">
        <v>355</v>
      </c>
      <c r="N7" s="79">
        <v>280</v>
      </c>
      <c r="O7" s="88">
        <v>122</v>
      </c>
      <c r="P7" s="89">
        <v>5</v>
      </c>
      <c r="Q7" s="90">
        <f>O7+P7</f>
        <v>127</v>
      </c>
      <c r="R7" s="80">
        <f>IFERROR(Q7/N7,"-")</f>
        <v>0.45357142857143</v>
      </c>
      <c r="S7" s="79">
        <v>13</v>
      </c>
      <c r="T7" s="79">
        <v>21</v>
      </c>
      <c r="U7" s="80">
        <f>IFERROR(T7/(Q7),"-")</f>
        <v>0.16535433070866</v>
      </c>
      <c r="V7" s="81"/>
      <c r="W7" s="82">
        <v>11</v>
      </c>
      <c r="X7" s="80">
        <f>IF(Q7=0,"-",W7/Q7)</f>
        <v>0.086614173228346</v>
      </c>
      <c r="Y7" s="181">
        <v>2848006</v>
      </c>
      <c r="Z7" s="182">
        <f>IFERROR(Y7/Q7,"-")</f>
        <v>22425.244094488</v>
      </c>
      <c r="AA7" s="182">
        <f>IFERROR(Y7/W7,"-")</f>
        <v>258909.63636364</v>
      </c>
      <c r="AB7" s="176"/>
      <c r="AC7" s="83"/>
      <c r="AD7" s="77"/>
      <c r="AE7" s="91">
        <v>19</v>
      </c>
      <c r="AF7" s="92">
        <f>IF(Q7=0,"",IF(AE7=0,"",(AE7/Q7)))</f>
        <v>0.1496062992126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25</v>
      </c>
      <c r="AO7" s="98">
        <f>IF(Q7=0,"",IF(AN7=0,"",(AN7/Q7)))</f>
        <v>0.19685039370079</v>
      </c>
      <c r="AP7" s="97">
        <v>1</v>
      </c>
      <c r="AQ7" s="99">
        <f>IFERROR(AP7/AN7,"-")</f>
        <v>0.04</v>
      </c>
      <c r="AR7" s="100">
        <v>1000</v>
      </c>
      <c r="AS7" s="101">
        <f>IFERROR(AR7/AN7,"-")</f>
        <v>40</v>
      </c>
      <c r="AT7" s="102">
        <v>1</v>
      </c>
      <c r="AU7" s="102"/>
      <c r="AV7" s="102"/>
      <c r="AW7" s="103">
        <v>18</v>
      </c>
      <c r="AX7" s="104">
        <f>IF(Q7=0,"",IF(AW7=0,"",(AW7/Q7)))</f>
        <v>0.14173228346457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24</v>
      </c>
      <c r="BG7" s="110">
        <f>IF(Q7=0,"",IF(BF7=0,"",(BF7/Q7)))</f>
        <v>0.18897637795276</v>
      </c>
      <c r="BH7" s="109">
        <v>6</v>
      </c>
      <c r="BI7" s="111">
        <f>IFERROR(BH7/BF7,"-")</f>
        <v>0.25</v>
      </c>
      <c r="BJ7" s="112">
        <v>510006</v>
      </c>
      <c r="BK7" s="113">
        <f>IFERROR(BJ7/BF7,"-")</f>
        <v>21250.25</v>
      </c>
      <c r="BL7" s="114">
        <v>2</v>
      </c>
      <c r="BM7" s="114"/>
      <c r="BN7" s="114">
        <v>4</v>
      </c>
      <c r="BO7" s="116">
        <v>20</v>
      </c>
      <c r="BP7" s="117">
        <f>IF(Q7=0,"",IF(BO7=0,"",(BO7/Q7)))</f>
        <v>0.15748031496063</v>
      </c>
      <c r="BQ7" s="118">
        <v>1</v>
      </c>
      <c r="BR7" s="119">
        <f>IFERROR(BQ7/BO7,"-")</f>
        <v>0.05</v>
      </c>
      <c r="BS7" s="120">
        <v>8000</v>
      </c>
      <c r="BT7" s="121">
        <f>IFERROR(BS7/BO7,"-")</f>
        <v>400</v>
      </c>
      <c r="BU7" s="122"/>
      <c r="BV7" s="122">
        <v>1</v>
      </c>
      <c r="BW7" s="122"/>
      <c r="BX7" s="123">
        <v>20</v>
      </c>
      <c r="BY7" s="124">
        <f>IF(Q7=0,"",IF(BX7=0,"",(BX7/Q7)))</f>
        <v>0.15748031496063</v>
      </c>
      <c r="BZ7" s="125">
        <v>4</v>
      </c>
      <c r="CA7" s="126">
        <f>IFERROR(BZ7/BX7,"-")</f>
        <v>0.2</v>
      </c>
      <c r="CB7" s="127">
        <v>2362000</v>
      </c>
      <c r="CC7" s="128">
        <f>IFERROR(CB7/BX7,"-")</f>
        <v>118100</v>
      </c>
      <c r="CD7" s="129">
        <v>1</v>
      </c>
      <c r="CE7" s="129"/>
      <c r="CF7" s="129">
        <v>3</v>
      </c>
      <c r="CG7" s="130">
        <v>1</v>
      </c>
      <c r="CH7" s="131">
        <f>IF(Q7=0,"",IF(CG7=0,"",(CG7/Q7)))</f>
        <v>0.0078740157480315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11</v>
      </c>
      <c r="CQ7" s="138">
        <v>2848006</v>
      </c>
      <c r="CR7" s="138">
        <v>2228000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3.2076923076923</v>
      </c>
      <c r="B8" s="184" t="s">
        <v>231</v>
      </c>
      <c r="C8" s="184" t="s">
        <v>184</v>
      </c>
      <c r="D8" s="184" t="s">
        <v>232</v>
      </c>
      <c r="E8" s="184" t="s">
        <v>233</v>
      </c>
      <c r="F8" s="184" t="s">
        <v>234</v>
      </c>
      <c r="G8" s="184" t="s">
        <v>61</v>
      </c>
      <c r="H8" s="87" t="s">
        <v>235</v>
      </c>
      <c r="I8" s="87" t="s">
        <v>236</v>
      </c>
      <c r="J8" s="87" t="s">
        <v>237</v>
      </c>
      <c r="K8" s="176">
        <v>65000</v>
      </c>
      <c r="L8" s="79">
        <v>1</v>
      </c>
      <c r="M8" s="79">
        <v>0</v>
      </c>
      <c r="N8" s="79">
        <v>6</v>
      </c>
      <c r="O8" s="88">
        <v>1</v>
      </c>
      <c r="P8" s="89">
        <v>0</v>
      </c>
      <c r="Q8" s="90">
        <f>O8+P8</f>
        <v>1</v>
      </c>
      <c r="R8" s="80">
        <f>IFERROR(Q8/N8,"-")</f>
        <v>0.16666666666667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942.02898550725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143500</v>
      </c>
      <c r="AC8" s="83">
        <f>SUM(Y8:Y9)/SUM(K8:K9)</f>
        <v>3.2076923076923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238</v>
      </c>
      <c r="C9" s="184" t="s">
        <v>184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274</v>
      </c>
      <c r="M9" s="79">
        <v>208</v>
      </c>
      <c r="N9" s="79">
        <v>159</v>
      </c>
      <c r="O9" s="88">
        <v>67</v>
      </c>
      <c r="P9" s="89">
        <v>1</v>
      </c>
      <c r="Q9" s="90">
        <f>O9+P9</f>
        <v>68</v>
      </c>
      <c r="R9" s="80">
        <f>IFERROR(Q9/N9,"-")</f>
        <v>0.42767295597484</v>
      </c>
      <c r="S9" s="79">
        <v>14</v>
      </c>
      <c r="T9" s="79">
        <v>13</v>
      </c>
      <c r="U9" s="80">
        <f>IFERROR(T9/(Q9),"-")</f>
        <v>0.19117647058824</v>
      </c>
      <c r="V9" s="81"/>
      <c r="W9" s="82">
        <v>7</v>
      </c>
      <c r="X9" s="80">
        <f>IF(Q9=0,"-",W9/Q9)</f>
        <v>0.10294117647059</v>
      </c>
      <c r="Y9" s="181">
        <v>208500</v>
      </c>
      <c r="Z9" s="182">
        <f>IFERROR(Y9/Q9,"-")</f>
        <v>3066.1764705882</v>
      </c>
      <c r="AA9" s="182">
        <f>IFERROR(Y9/W9,"-")</f>
        <v>29785.714285714</v>
      </c>
      <c r="AB9" s="176"/>
      <c r="AC9" s="83"/>
      <c r="AD9" s="77"/>
      <c r="AE9" s="91">
        <v>9</v>
      </c>
      <c r="AF9" s="92">
        <f>IF(Q9=0,"",IF(AE9=0,"",(AE9/Q9)))</f>
        <v>0.13235294117647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12</v>
      </c>
      <c r="AO9" s="98">
        <f>IF(Q9=0,"",IF(AN9=0,"",(AN9/Q9)))</f>
        <v>0.17647058823529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10</v>
      </c>
      <c r="AX9" s="104">
        <f>IF(Q9=0,"",IF(AW9=0,"",(AW9/Q9)))</f>
        <v>0.14705882352941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18</v>
      </c>
      <c r="BG9" s="110">
        <f>IF(Q9=0,"",IF(BF9=0,"",(BF9/Q9)))</f>
        <v>0.26470588235294</v>
      </c>
      <c r="BH9" s="109">
        <v>5</v>
      </c>
      <c r="BI9" s="111">
        <f>IFERROR(BH9/BF9,"-")</f>
        <v>0.27777777777778</v>
      </c>
      <c r="BJ9" s="112">
        <v>105500</v>
      </c>
      <c r="BK9" s="113">
        <f>IFERROR(BJ9/BF9,"-")</f>
        <v>5861.1111111111</v>
      </c>
      <c r="BL9" s="114">
        <v>2</v>
      </c>
      <c r="BM9" s="114"/>
      <c r="BN9" s="114">
        <v>3</v>
      </c>
      <c r="BO9" s="116">
        <v>15</v>
      </c>
      <c r="BP9" s="117">
        <f>IF(Q9=0,"",IF(BO9=0,"",(BO9/Q9)))</f>
        <v>0.22058823529412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0.029411764705882</v>
      </c>
      <c r="BZ9" s="125">
        <v>2</v>
      </c>
      <c r="CA9" s="126">
        <f>IFERROR(BZ9/BX9,"-")</f>
        <v>1</v>
      </c>
      <c r="CB9" s="127">
        <v>103000</v>
      </c>
      <c r="CC9" s="128">
        <f>IFERROR(CB9/BX9,"-")</f>
        <v>51500</v>
      </c>
      <c r="CD9" s="129"/>
      <c r="CE9" s="129"/>
      <c r="CF9" s="129">
        <v>2</v>
      </c>
      <c r="CG9" s="130">
        <v>2</v>
      </c>
      <c r="CH9" s="131">
        <f>IF(Q9=0,"",IF(CG9=0,"",(CG9/Q9)))</f>
        <v>0.029411764705882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7</v>
      </c>
      <c r="CQ9" s="138">
        <v>208500</v>
      </c>
      <c r="CR9" s="138">
        <v>65000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12.226024</v>
      </c>
      <c r="B12" s="39"/>
      <c r="C12" s="39"/>
      <c r="D12" s="39"/>
      <c r="E12" s="39"/>
      <c r="F12" s="39"/>
      <c r="G12" s="39"/>
      <c r="H12" s="40" t="s">
        <v>239</v>
      </c>
      <c r="I12" s="40"/>
      <c r="J12" s="40"/>
      <c r="K12" s="179">
        <f>SUM(K6:K11)</f>
        <v>250000</v>
      </c>
      <c r="L12" s="41">
        <f>SUM(L6:L11)</f>
        <v>871</v>
      </c>
      <c r="M12" s="41">
        <f>SUM(M6:M11)</f>
        <v>563</v>
      </c>
      <c r="N12" s="41">
        <f>SUM(N6:N11)</f>
        <v>662</v>
      </c>
      <c r="O12" s="41">
        <f>SUM(O6:O11)</f>
        <v>208</v>
      </c>
      <c r="P12" s="41">
        <f>SUM(P6:P11)</f>
        <v>6</v>
      </c>
      <c r="Q12" s="41">
        <f>SUM(Q6:Q11)</f>
        <v>214</v>
      </c>
      <c r="R12" s="42">
        <f>IFERROR(Q12/N12,"-")</f>
        <v>0.32326283987915</v>
      </c>
      <c r="S12" s="76">
        <f>SUM(S6:S11)</f>
        <v>28</v>
      </c>
      <c r="T12" s="76">
        <f>SUM(T6:T11)</f>
        <v>37</v>
      </c>
      <c r="U12" s="42">
        <f>IFERROR(S12/Q12,"-")</f>
        <v>0.13084112149533</v>
      </c>
      <c r="V12" s="43">
        <f>IFERROR(K12/Q12,"-")</f>
        <v>1168.2242990654</v>
      </c>
      <c r="W12" s="44">
        <f>SUM(W6:W11)</f>
        <v>18</v>
      </c>
      <c r="X12" s="42">
        <f>IFERROR(W12/Q12,"-")</f>
        <v>0.08411214953271</v>
      </c>
      <c r="Y12" s="179">
        <f>SUM(Y6:Y11)</f>
        <v>3056506</v>
      </c>
      <c r="Z12" s="179">
        <f>IFERROR(Y12/Q12,"-")</f>
        <v>14282.738317757</v>
      </c>
      <c r="AA12" s="179">
        <f>IFERROR(Y12/W12,"-")</f>
        <v>169805.88888889</v>
      </c>
      <c r="AB12" s="179">
        <f>Y12-K12</f>
        <v>2806506</v>
      </c>
      <c r="AC12" s="45">
        <f>Y12/K12</f>
        <v>12.226024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