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<sst xmlns="http://schemas.openxmlformats.org/spreadsheetml/2006/main" uniqueCount="272">
  <si>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</si>
  <si>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</si>
  <si>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</si>
  <si>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</si>
  <si>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</si>
  <si>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</si>
  <si>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</si>
  <si>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</si>
  <si>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</si>
  <si>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</si>
  <si>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</si>
  <si>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</si>
  <si>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</si>
  <si>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</si>
  <si>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</si>
  <si>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</si>
  <si>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</si>
  <si>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</si>
  <si>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</si>
  <si>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</si>
  <si>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</si>
  <si>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</si>
  <si>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</si>
  <si>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</si>
  <si>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</si>
  <si>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</si>
  <si>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</si>
  <si>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</si>
  <si>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</si>
  <si>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</si>
  <si>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</si>
  <si>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</si>
  <si>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</si>
  <si>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</si>
  <si>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</si>
  <si>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</si>
  <si>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</si>
  <si>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</si>
  <si>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</si>
  <si>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</si>
  <si>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</si>
  <si>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</si>
  <si>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</si>
  <si>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</si>
  <si>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</si>
  <si>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</si>
  <si>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</si>
  <si>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</si>
  <si>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</si>
  <si>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</si>
  <si>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</si>
  <si>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</si>
  <si>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</si>
  <si>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</si>
  <si>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</si>
  <si>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</si>
  <si>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</si>
  <si>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ic1157</t>
  </si>
  <si>
    <t>インターカラー</t>
  </si>
  <si>
    <t>右女３</t>
  </si>
  <si>
    <t>利用者急増で盛り上がりを見せる高齢者恋愛サービス</t>
  </si>
  <si>
    <t>lp01</t>
  </si>
  <si>
    <t>スポニチ関東</t>
  </si>
  <si>
    <t>4C終面全5段</t>
  </si>
  <si>
    <t>7月21日(日)</t>
  </si>
  <si>
    <t>ic1158</t>
  </si>
  <si>
    <t>スポニチ関西</t>
  </si>
  <si>
    <t>ic1159</t>
  </si>
  <si>
    <t>スポニチ西部</t>
  </si>
  <si>
    <t>ic1160</t>
  </si>
  <si>
    <t>スポニチ北海道</t>
  </si>
  <si>
    <t>ic1161</t>
  </si>
  <si>
    <t>(空電共通)</t>
  </si>
  <si>
    <t>空電</t>
  </si>
  <si>
    <t>空電 (共通)</t>
  </si>
  <si>
    <t>ic1162</t>
  </si>
  <si>
    <t>右女３スマホ</t>
  </si>
  <si>
    <t>もう50代の熟女だけど・・・</t>
  </si>
  <si>
    <t>lp01u</t>
  </si>
  <si>
    <t>サンスポ関西</t>
  </si>
  <si>
    <t>7月07日(日)</t>
  </si>
  <si>
    <t>ic1163</t>
  </si>
  <si>
    <t>ic1164</t>
  </si>
  <si>
    <t>週末会える女性を探すなら◯◯</t>
  </si>
  <si>
    <t>サンスポ関東</t>
  </si>
  <si>
    <t>全5段</t>
  </si>
  <si>
    <t>7月13日(土)</t>
  </si>
  <si>
    <t>ic1165</t>
  </si>
  <si>
    <t>ic1166</t>
  </si>
  <si>
    <t>黒：C版</t>
  </si>
  <si>
    <t>依存症男性急増中！？</t>
  </si>
  <si>
    <t>ic1167</t>
  </si>
  <si>
    <t>ic1168</t>
  </si>
  <si>
    <t>雑誌版 SPA</t>
  </si>
  <si>
    <t>ニッカン関東</t>
  </si>
  <si>
    <t>7月20日(土)</t>
  </si>
  <si>
    <t>ic1169</t>
  </si>
  <si>
    <t>ic1170</t>
  </si>
  <si>
    <t>デイリースポーツ関西</t>
  </si>
  <si>
    <t>全5段・半5段段つかみ10段保証</t>
  </si>
  <si>
    <t>10段保証</t>
  </si>
  <si>
    <t>ic1171</t>
  </si>
  <si>
    <t>ic1172</t>
  </si>
  <si>
    <t>女性からご飯に誘われる。男性はyesかnoか返事するだけ</t>
  </si>
  <si>
    <t>ic1173</t>
  </si>
  <si>
    <t>記事風版</t>
  </si>
  <si>
    <t>ic1174</t>
  </si>
  <si>
    <t>黒：右女３</t>
  </si>
  <si>
    <t>学生いません！ギャルもいません！熟女！熟女！熟女！熟女！</t>
  </si>
  <si>
    <t>ic1175</t>
  </si>
  <si>
    <t>ic1176</t>
  </si>
  <si>
    <t>①もう５０代の熟女だけど、試しに付き合ってみる？</t>
  </si>
  <si>
    <t>ニッカン北海道</t>
  </si>
  <si>
    <t>半2段つかみ10回以上</t>
  </si>
  <si>
    <t>1～10日</t>
  </si>
  <si>
    <t>ic1177</t>
  </si>
  <si>
    <t>②週末会える女性を探すなら◯◯</t>
  </si>
  <si>
    <t>11～20日</t>
  </si>
  <si>
    <t>ic1178</t>
  </si>
  <si>
    <t>③依存症男性急増中！？</t>
  </si>
  <si>
    <t>21～31日</t>
  </si>
  <si>
    <t>ic1179</t>
  </si>
  <si>
    <t>ic1180</t>
  </si>
  <si>
    <t>7月28日(日)</t>
  </si>
  <si>
    <t>ic1181</t>
  </si>
  <si>
    <t>ic1182</t>
  </si>
  <si>
    <t>ニッカン関西</t>
  </si>
  <si>
    <t>ic1183</t>
  </si>
  <si>
    <t>ic1184</t>
  </si>
  <si>
    <t>7月15日(月)</t>
  </si>
  <si>
    <t>ic1185</t>
  </si>
  <si>
    <t>ic1186</t>
  </si>
  <si>
    <t>半2段つかみ20段保証</t>
  </si>
  <si>
    <t>20段保証</t>
  </si>
  <si>
    <t>ic1187</t>
  </si>
  <si>
    <t>ic1188</t>
  </si>
  <si>
    <t>ic1189</t>
  </si>
  <si>
    <t>④学生いません！ギャルもいません！熟女！熟女！熟女！熟女！</t>
  </si>
  <si>
    <t>ic1190</t>
  </si>
  <si>
    <t>ic1191</t>
  </si>
  <si>
    <t>スポーツ報知関東</t>
  </si>
  <si>
    <t>ic1192</t>
  </si>
  <si>
    <t>半3段つかみ20段保証</t>
  </si>
  <si>
    <t>ic1193</t>
  </si>
  <si>
    <t>半5段つかみ20段保証</t>
  </si>
  <si>
    <t>ic1194</t>
  </si>
  <si>
    <t>ic1195</t>
  </si>
  <si>
    <t>九スポ</t>
  </si>
  <si>
    <t>記事枠</t>
  </si>
  <si>
    <t>ic1196</t>
  </si>
  <si>
    <t>新聞 TOTAL</t>
  </si>
  <si>
    <t>●雑誌 広告</t>
  </si>
  <si>
    <t>za131</t>
  </si>
  <si>
    <t>芸文社</t>
  </si>
  <si>
    <t>新50代</t>
  </si>
  <si>
    <t>トゥギャザーする女性をゲットしようぜ！</t>
  </si>
  <si>
    <t>カミオン</t>
  </si>
  <si>
    <t>4C1P</t>
  </si>
  <si>
    <t>7月01日(月)</t>
  </si>
  <si>
    <t>za132</t>
  </si>
  <si>
    <t>za133</t>
  </si>
  <si>
    <t>光文社</t>
  </si>
  <si>
    <t>もう50代の熟女だけど、試しに付き合ってみる？</t>
  </si>
  <si>
    <t>FLASH</t>
  </si>
  <si>
    <t>7月09日(火)</t>
  </si>
  <si>
    <t>za134</t>
  </si>
  <si>
    <t>ad483</t>
  </si>
  <si>
    <t>アドライヴ</t>
  </si>
  <si>
    <t>いろいろ</t>
  </si>
  <si>
    <t>企画枠4コマ漫画</t>
  </si>
  <si>
    <t>熟女系媒体編集企画枠</t>
  </si>
  <si>
    <t>企画枠</t>
  </si>
  <si>
    <t>7月（＆6月）</t>
  </si>
  <si>
    <t>ad484</t>
  </si>
  <si>
    <t>コアマガジン</t>
  </si>
  <si>
    <t>2P中心でか文字</t>
  </si>
  <si>
    <t>実話BUNKA超タブー</t>
  </si>
  <si>
    <t>4C2P</t>
  </si>
  <si>
    <t>ad485</t>
  </si>
  <si>
    <t>ad486</t>
  </si>
  <si>
    <t>大洋図書</t>
  </si>
  <si>
    <t>5P元祖</t>
  </si>
  <si>
    <t>実話ナックルズGOLD</t>
  </si>
  <si>
    <t>1C5P</t>
  </si>
  <si>
    <t>ad487</t>
  </si>
  <si>
    <t>ad494</t>
  </si>
  <si>
    <t>日本文芸社</t>
  </si>
  <si>
    <t>2Pスポーツ新聞_v01_ヘスティア(一条さん)</t>
  </si>
  <si>
    <t>週刊漫画ゴラク.2W金</t>
  </si>
  <si>
    <t>1C2P</t>
  </si>
  <si>
    <t>7月12日(金)</t>
  </si>
  <si>
    <t>ad495</t>
  </si>
  <si>
    <t>ad488</t>
  </si>
  <si>
    <t>実話BUNKAタブー</t>
  </si>
  <si>
    <t>7月16日(火)</t>
  </si>
  <si>
    <t>ad489</t>
  </si>
  <si>
    <t>ad490</t>
  </si>
  <si>
    <t>臨増ナックルズDX</t>
  </si>
  <si>
    <t>ad491</t>
  </si>
  <si>
    <t>ad492</t>
  </si>
  <si>
    <t>マイウェイ出版</t>
  </si>
  <si>
    <t>お宝TABOOゴールドラッシュ</t>
  </si>
  <si>
    <t>ad493</t>
  </si>
  <si>
    <t>ad496</t>
  </si>
  <si>
    <t>日本ジャーナル出版</t>
  </si>
  <si>
    <t>週刊実話増刊「実話ザ・タブー」</t>
  </si>
  <si>
    <t>7月24日(水)</t>
  </si>
  <si>
    <t>ad497</t>
  </si>
  <si>
    <t>雑誌 TOTAL</t>
  </si>
  <si>
    <t>●DVD 広告</t>
  </si>
  <si>
    <t>pa477</t>
  </si>
  <si>
    <t>三和出版</t>
  </si>
  <si>
    <t>DVD漫画きよし</t>
  </si>
  <si>
    <t>A4、CVS、840円、7万部</t>
  </si>
  <si>
    <t>PRESTIGE COMPLETE</t>
  </si>
  <si>
    <t>DVD袋表4C</t>
  </si>
  <si>
    <t>7月04日(木)</t>
  </si>
  <si>
    <t>pa478</t>
  </si>
  <si>
    <t>pa479</t>
  </si>
  <si>
    <t>A5、日版PB、650円、7万部</t>
  </si>
  <si>
    <t>最後だから全部見せます!噂の美しすぎる素人流出（秘密）映像</t>
  </si>
  <si>
    <t>DVD対向4C1P</t>
  </si>
  <si>
    <t>pa480</t>
  </si>
  <si>
    <t>pa497</t>
  </si>
  <si>
    <t>インフォメディア</t>
  </si>
  <si>
    <t>A5、日版PB、540円、8万部、書店</t>
  </si>
  <si>
    <t>こんなところで…出さないで!!挿れないで!!覗かないで!!</t>
  </si>
  <si>
    <t>7月08日(月)</t>
  </si>
  <si>
    <t>pa498</t>
  </si>
  <si>
    <t>pa481</t>
  </si>
  <si>
    <t>DVD4コマ-ヘスティア</t>
  </si>
  <si>
    <t>A4、840円、7万部</t>
  </si>
  <si>
    <t>2019 THE BEST</t>
  </si>
  <si>
    <t>DVD貼付け面4C1/3P</t>
  </si>
  <si>
    <t>pa482</t>
  </si>
  <si>
    <t>pa499</t>
  </si>
  <si>
    <t>自宅乱倫!!義母がスケベで身がもたない!</t>
  </si>
  <si>
    <t>pa500</t>
  </si>
  <si>
    <t>pa483</t>
  </si>
  <si>
    <t>一水社</t>
  </si>
  <si>
    <t>600円</t>
  </si>
  <si>
    <t>マジに秘密にしてください</t>
  </si>
  <si>
    <t>7月10日(水)</t>
  </si>
  <si>
    <t>pa484</t>
  </si>
  <si>
    <t>pa485</t>
  </si>
  <si>
    <t>A4、東販PB、840円、7万部</t>
  </si>
  <si>
    <t>抱きたいカラダMAX</t>
  </si>
  <si>
    <t>7月11日(木)</t>
  </si>
  <si>
    <t>pa486</t>
  </si>
  <si>
    <t>pa495</t>
  </si>
  <si>
    <t>B5、CVSセブン以外、840円</t>
  </si>
  <si>
    <t>レッドパック!しろうと美人妻地下DVD9時間 強く抱いてあげる</t>
  </si>
  <si>
    <t>pa496</t>
  </si>
  <si>
    <t>pa487</t>
  </si>
  <si>
    <t>本気でイク地下DVDベストHコレクション</t>
  </si>
  <si>
    <t>7月17日(水)</t>
  </si>
  <si>
    <t>pa488</t>
  </si>
  <si>
    <t>pa489</t>
  </si>
  <si>
    <t>S級素人 PREMIUM THE LAST</t>
  </si>
  <si>
    <t>7月23日(火)</t>
  </si>
  <si>
    <t>pa490</t>
  </si>
  <si>
    <t>pa491</t>
  </si>
  <si>
    <t>若生出版</t>
  </si>
  <si>
    <t>ゲッチュ</t>
  </si>
  <si>
    <t>DVD袋表4C+コンテンツ枠</t>
  </si>
  <si>
    <t>7月26日(金)</t>
  </si>
  <si>
    <t>pa492</t>
  </si>
  <si>
    <t>pa493</t>
  </si>
  <si>
    <t>ダイアプレス</t>
  </si>
  <si>
    <t>RUNA</t>
  </si>
  <si>
    <t>pa494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</si>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</sst>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1.0878571428571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30</v>
      </c>
      <c r="M6" s="79">
        <v>0</v>
      </c>
      <c r="N6" s="79">
        <v>133</v>
      </c>
      <c r="O6" s="88">
        <v>10</v>
      </c>
      <c r="P6" s="89">
        <v>1</v>
      </c>
      <c r="Q6" s="90">
        <f>O6+P6</f>
        <v>11</v>
      </c>
      <c r="R6" s="80">
        <f>IFERROR(Q6/N6,"-")</f>
        <v>0.082706766917293</v>
      </c>
      <c r="S6" s="79">
        <v>2</v>
      </c>
      <c r="T6" s="79">
        <v>2</v>
      </c>
      <c r="U6" s="80">
        <f>IFERROR(T6/(Q6),"-")</f>
        <v>0.18181818181818</v>
      </c>
      <c r="V6" s="81">
        <f>IFERROR(K6/SUM(Q6:Q10),"-")</f>
        <v>12500</v>
      </c>
      <c r="W6" s="82">
        <v>2</v>
      </c>
      <c r="X6" s="80">
        <f>IF(Q6=0,"-",W6/Q6)</f>
        <v>0.18181818181818</v>
      </c>
      <c r="Y6" s="181">
        <v>366500</v>
      </c>
      <c r="Z6" s="182">
        <f>IFERROR(Y6/Q6,"-")</f>
        <v>33318.181818182</v>
      </c>
      <c r="AA6" s="182">
        <f>IFERROR(Y6/W6,"-")</f>
        <v>183250</v>
      </c>
      <c r="AB6" s="176">
        <f>SUM(Y6:Y10)-SUM(K6:K10)</f>
        <v>61500</v>
      </c>
      <c r="AC6" s="83">
        <f>SUM(Y6:Y10)/SUM(K6:K10)</f>
        <v>1.0878571428571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4</v>
      </c>
      <c r="BG6" s="110">
        <f>IF(Q6=0,"",IF(BF6=0,"",(BF6/Q6)))</f>
        <v>0.36363636363636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6</v>
      </c>
      <c r="BP6" s="117">
        <f>IF(Q6=0,"",IF(BO6=0,"",(BO6/Q6)))</f>
        <v>0.54545454545455</v>
      </c>
      <c r="BQ6" s="118">
        <v>2</v>
      </c>
      <c r="BR6" s="119">
        <f>IFERROR(BQ6/BO6,"-")</f>
        <v>0.33333333333333</v>
      </c>
      <c r="BS6" s="120">
        <v>366500</v>
      </c>
      <c r="BT6" s="121">
        <f>IFERROR(BS6/BO6,"-")</f>
        <v>61083.333333333</v>
      </c>
      <c r="BU6" s="122">
        <v>1</v>
      </c>
      <c r="BV6" s="122"/>
      <c r="BW6" s="122">
        <v>1</v>
      </c>
      <c r="BX6" s="123">
        <v>1</v>
      </c>
      <c r="BY6" s="124">
        <f>IF(Q6=0,"",IF(BX6=0,"",(BX6/Q6)))</f>
        <v>0.090909090909091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366500</v>
      </c>
      <c r="CR6" s="138">
        <v>366000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26</v>
      </c>
      <c r="M7" s="79">
        <v>0</v>
      </c>
      <c r="N7" s="79">
        <v>88</v>
      </c>
      <c r="O7" s="88">
        <v>14</v>
      </c>
      <c r="P7" s="89">
        <v>0</v>
      </c>
      <c r="Q7" s="90">
        <f>O7+P7</f>
        <v>14</v>
      </c>
      <c r="R7" s="80">
        <f>IFERROR(Q7/N7,"-")</f>
        <v>0.15909090909091</v>
      </c>
      <c r="S7" s="79">
        <v>3</v>
      </c>
      <c r="T7" s="79">
        <v>3</v>
      </c>
      <c r="U7" s="80">
        <f>IFERROR(T7/(Q7),"-")</f>
        <v>0.21428571428571</v>
      </c>
      <c r="V7" s="81"/>
      <c r="W7" s="82">
        <v>2</v>
      </c>
      <c r="X7" s="80">
        <f>IF(Q7=0,"-",W7/Q7)</f>
        <v>0.14285714285714</v>
      </c>
      <c r="Y7" s="181">
        <v>64500</v>
      </c>
      <c r="Z7" s="182">
        <f>IFERROR(Y7/Q7,"-")</f>
        <v>4607.1428571429</v>
      </c>
      <c r="AA7" s="182">
        <f>IFERROR(Y7/W7,"-")</f>
        <v>32250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3</v>
      </c>
      <c r="AO7" s="98">
        <f>IF(Q7=0,"",IF(AN7=0,"",(AN7/Q7)))</f>
        <v>0.21428571428571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3</v>
      </c>
      <c r="BG7" s="110">
        <f>IF(Q7=0,"",IF(BF7=0,"",(BF7/Q7)))</f>
        <v>0.21428571428571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6</v>
      </c>
      <c r="BP7" s="117">
        <f>IF(Q7=0,"",IF(BO7=0,"",(BO7/Q7)))</f>
        <v>0.42857142857143</v>
      </c>
      <c r="BQ7" s="118">
        <v>2</v>
      </c>
      <c r="BR7" s="119">
        <f>IFERROR(BQ7/BO7,"-")</f>
        <v>0.33333333333333</v>
      </c>
      <c r="BS7" s="120">
        <v>64500</v>
      </c>
      <c r="BT7" s="121">
        <f>IFERROR(BS7/BO7,"-")</f>
        <v>10750</v>
      </c>
      <c r="BU7" s="122"/>
      <c r="BV7" s="122"/>
      <c r="BW7" s="122">
        <v>2</v>
      </c>
      <c r="BX7" s="123">
        <v>1</v>
      </c>
      <c r="BY7" s="124">
        <f>IF(Q7=0,"",IF(BX7=0,"",(BX7/Q7)))</f>
        <v>0.071428571428571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0.071428571428571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2</v>
      </c>
      <c r="CQ7" s="138">
        <v>64500</v>
      </c>
      <c r="CR7" s="138">
        <v>53500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8</v>
      </c>
      <c r="M8" s="79">
        <v>0</v>
      </c>
      <c r="N8" s="79">
        <v>14</v>
      </c>
      <c r="O8" s="88">
        <v>5</v>
      </c>
      <c r="P8" s="89">
        <v>0</v>
      </c>
      <c r="Q8" s="90">
        <f>O8+P8</f>
        <v>5</v>
      </c>
      <c r="R8" s="80">
        <f>IFERROR(Q8/N8,"-")</f>
        <v>0.35714285714286</v>
      </c>
      <c r="S8" s="79">
        <v>1</v>
      </c>
      <c r="T8" s="79">
        <v>2</v>
      </c>
      <c r="U8" s="80">
        <f>IFERROR(T8/(Q8),"-")</f>
        <v>0.4</v>
      </c>
      <c r="V8" s="81"/>
      <c r="W8" s="82">
        <v>1</v>
      </c>
      <c r="X8" s="80">
        <f>IF(Q8=0,"-",W8/Q8)</f>
        <v>0.2</v>
      </c>
      <c r="Y8" s="181">
        <v>2000</v>
      </c>
      <c r="Z8" s="182">
        <f>IFERROR(Y8/Q8,"-")</f>
        <v>400</v>
      </c>
      <c r="AA8" s="182">
        <f>IFERROR(Y8/W8,"-")</f>
        <v>2000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2</v>
      </c>
      <c r="AX8" s="104">
        <f>IF(Q8=0,"",IF(AW8=0,"",(AW8/Q8)))</f>
        <v>0.4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0.2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2</v>
      </c>
      <c r="BP8" s="117">
        <f>IF(Q8=0,"",IF(BO8=0,"",(BO8/Q8)))</f>
        <v>0.4</v>
      </c>
      <c r="BQ8" s="118">
        <v>1</v>
      </c>
      <c r="BR8" s="119">
        <f>IFERROR(BQ8/BO8,"-")</f>
        <v>0.5</v>
      </c>
      <c r="BS8" s="120">
        <v>2000</v>
      </c>
      <c r="BT8" s="121">
        <f>IFERROR(BS8/BO8,"-")</f>
        <v>1000</v>
      </c>
      <c r="BU8" s="122">
        <v>1</v>
      </c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2000</v>
      </c>
      <c r="CR8" s="138">
        <v>2000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7</v>
      </c>
      <c r="M9" s="79">
        <v>0</v>
      </c>
      <c r="N9" s="79">
        <v>26</v>
      </c>
      <c r="O9" s="88">
        <v>3</v>
      </c>
      <c r="P9" s="89">
        <v>0</v>
      </c>
      <c r="Q9" s="90">
        <f>O9+P9</f>
        <v>3</v>
      </c>
      <c r="R9" s="80">
        <f>IFERROR(Q9/N9,"-")</f>
        <v>0.11538461538462</v>
      </c>
      <c r="S9" s="79">
        <v>0</v>
      </c>
      <c r="T9" s="79">
        <v>2</v>
      </c>
      <c r="U9" s="80">
        <f>IFERROR(T9/(Q9),"-")</f>
        <v>0.66666666666667</v>
      </c>
      <c r="V9" s="81"/>
      <c r="W9" s="82">
        <v>1</v>
      </c>
      <c r="X9" s="80">
        <f>IF(Q9=0,"-",W9/Q9)</f>
        <v>0.33333333333333</v>
      </c>
      <c r="Y9" s="181">
        <v>2000</v>
      </c>
      <c r="Z9" s="182">
        <f>IFERROR(Y9/Q9,"-")</f>
        <v>666.66666666667</v>
      </c>
      <c r="AA9" s="182">
        <f>IFERROR(Y9/W9,"-")</f>
        <v>2000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2</v>
      </c>
      <c r="BP9" s="117">
        <f>IF(Q9=0,"",IF(BO9=0,"",(BO9/Q9)))</f>
        <v>0.66666666666667</v>
      </c>
      <c r="BQ9" s="118">
        <v>1</v>
      </c>
      <c r="BR9" s="119">
        <f>IFERROR(BQ9/BO9,"-")</f>
        <v>0.5</v>
      </c>
      <c r="BS9" s="120">
        <v>2000</v>
      </c>
      <c r="BT9" s="121">
        <f>IFERROR(BS9/BO9,"-")</f>
        <v>1000</v>
      </c>
      <c r="BU9" s="122">
        <v>1</v>
      </c>
      <c r="BV9" s="122"/>
      <c r="BW9" s="122"/>
      <c r="BX9" s="123">
        <v>1</v>
      </c>
      <c r="BY9" s="124">
        <f>IF(Q9=0,"",IF(BX9=0,"",(BX9/Q9)))</f>
        <v>0.33333333333333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2000</v>
      </c>
      <c r="CR9" s="138">
        <v>2000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176</v>
      </c>
      <c r="M10" s="79">
        <v>113</v>
      </c>
      <c r="N10" s="79">
        <v>81</v>
      </c>
      <c r="O10" s="88">
        <v>23</v>
      </c>
      <c r="P10" s="89">
        <v>0</v>
      </c>
      <c r="Q10" s="90">
        <f>O10+P10</f>
        <v>23</v>
      </c>
      <c r="R10" s="80">
        <f>IFERROR(Q10/N10,"-")</f>
        <v>0.28395061728395</v>
      </c>
      <c r="S10" s="79">
        <v>6</v>
      </c>
      <c r="T10" s="79">
        <v>2</v>
      </c>
      <c r="U10" s="80">
        <f>IFERROR(T10/(Q10),"-")</f>
        <v>0.08695652173913</v>
      </c>
      <c r="V10" s="81"/>
      <c r="W10" s="82">
        <v>10</v>
      </c>
      <c r="X10" s="80">
        <f>IF(Q10=0,"-",W10/Q10)</f>
        <v>0.43478260869565</v>
      </c>
      <c r="Y10" s="181">
        <v>326500</v>
      </c>
      <c r="Z10" s="182">
        <f>IFERROR(Y10/Q10,"-")</f>
        <v>14195.652173913</v>
      </c>
      <c r="AA10" s="182">
        <f>IFERROR(Y10/W10,"-")</f>
        <v>32650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5</v>
      </c>
      <c r="BG10" s="110">
        <f>IF(Q10=0,"",IF(BF10=0,"",(BF10/Q10)))</f>
        <v>0.21739130434783</v>
      </c>
      <c r="BH10" s="109">
        <v>2</v>
      </c>
      <c r="BI10" s="111">
        <f>IFERROR(BH10/BF10,"-")</f>
        <v>0.4</v>
      </c>
      <c r="BJ10" s="112">
        <v>51000</v>
      </c>
      <c r="BK10" s="113">
        <f>IFERROR(BJ10/BF10,"-")</f>
        <v>10200</v>
      </c>
      <c r="BL10" s="114"/>
      <c r="BM10" s="114"/>
      <c r="BN10" s="114">
        <v>2</v>
      </c>
      <c r="BO10" s="116">
        <v>7</v>
      </c>
      <c r="BP10" s="117">
        <f>IF(Q10=0,"",IF(BO10=0,"",(BO10/Q10)))</f>
        <v>0.30434782608696</v>
      </c>
      <c r="BQ10" s="118">
        <v>4</v>
      </c>
      <c r="BR10" s="119">
        <f>IFERROR(BQ10/BO10,"-")</f>
        <v>0.57142857142857</v>
      </c>
      <c r="BS10" s="120">
        <v>73500</v>
      </c>
      <c r="BT10" s="121">
        <f>IFERROR(BS10/BO10,"-")</f>
        <v>10500</v>
      </c>
      <c r="BU10" s="122">
        <v>1</v>
      </c>
      <c r="BV10" s="122"/>
      <c r="BW10" s="122">
        <v>3</v>
      </c>
      <c r="BX10" s="123">
        <v>9</v>
      </c>
      <c r="BY10" s="124">
        <f>IF(Q10=0,"",IF(BX10=0,"",(BX10/Q10)))</f>
        <v>0.39130434782609</v>
      </c>
      <c r="BZ10" s="125">
        <v>2</v>
      </c>
      <c r="CA10" s="126">
        <f>IFERROR(BZ10/BX10,"-")</f>
        <v>0.22222222222222</v>
      </c>
      <c r="CB10" s="127">
        <v>123000</v>
      </c>
      <c r="CC10" s="128">
        <f>IFERROR(CB10/BX10,"-")</f>
        <v>13666.666666667</v>
      </c>
      <c r="CD10" s="129"/>
      <c r="CE10" s="129"/>
      <c r="CF10" s="129">
        <v>2</v>
      </c>
      <c r="CG10" s="130">
        <v>2</v>
      </c>
      <c r="CH10" s="131">
        <f>IF(Q10=0,"",IF(CG10=0,"",(CG10/Q10)))</f>
        <v>0.08695652173913</v>
      </c>
      <c r="CI10" s="132">
        <v>2</v>
      </c>
      <c r="CJ10" s="133">
        <f>IFERROR(CI10/CG10,"-")</f>
        <v>1</v>
      </c>
      <c r="CK10" s="134">
        <v>79000</v>
      </c>
      <c r="CL10" s="135">
        <f>IFERROR(CK10/CG10,"-")</f>
        <v>39500</v>
      </c>
      <c r="CM10" s="136"/>
      <c r="CN10" s="136">
        <v>1</v>
      </c>
      <c r="CO10" s="136">
        <v>1</v>
      </c>
      <c r="CP10" s="137">
        <v>10</v>
      </c>
      <c r="CQ10" s="138">
        <v>326500</v>
      </c>
      <c r="CR10" s="138">
        <v>108000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8.2131578947368</v>
      </c>
      <c r="B11" s="184" t="s">
        <v>75</v>
      </c>
      <c r="C11" s="184" t="s">
        <v>58</v>
      </c>
      <c r="D11" s="184"/>
      <c r="E11" s="184" t="s">
        <v>76</v>
      </c>
      <c r="F11" s="184" t="s">
        <v>77</v>
      </c>
      <c r="G11" s="184" t="s">
        <v>78</v>
      </c>
      <c r="H11" s="87" t="s">
        <v>79</v>
      </c>
      <c r="I11" s="87" t="s">
        <v>63</v>
      </c>
      <c r="J11" s="185" t="s">
        <v>80</v>
      </c>
      <c r="K11" s="176">
        <v>570000</v>
      </c>
      <c r="L11" s="79">
        <v>25</v>
      </c>
      <c r="M11" s="79">
        <v>0</v>
      </c>
      <c r="N11" s="79">
        <v>112</v>
      </c>
      <c r="O11" s="88">
        <v>12</v>
      </c>
      <c r="P11" s="89">
        <v>0</v>
      </c>
      <c r="Q11" s="90">
        <f>O11+P11</f>
        <v>12</v>
      </c>
      <c r="R11" s="80">
        <f>IFERROR(Q11/N11,"-")</f>
        <v>0.10714285714286</v>
      </c>
      <c r="S11" s="79">
        <v>3</v>
      </c>
      <c r="T11" s="79">
        <v>2</v>
      </c>
      <c r="U11" s="80">
        <f>IFERROR(T11/(Q11),"-")</f>
        <v>0.16666666666667</v>
      </c>
      <c r="V11" s="81">
        <f>IFERROR(K11/SUM(Q11:Q16),"-")</f>
        <v>10754.716981132</v>
      </c>
      <c r="W11" s="82">
        <v>5</v>
      </c>
      <c r="X11" s="80">
        <f>IF(Q11=0,"-",W11/Q11)</f>
        <v>0.41666666666667</v>
      </c>
      <c r="Y11" s="181">
        <v>825500</v>
      </c>
      <c r="Z11" s="182">
        <f>IFERROR(Y11/Q11,"-")</f>
        <v>68791.666666667</v>
      </c>
      <c r="AA11" s="182">
        <f>IFERROR(Y11/W11,"-")</f>
        <v>165100</v>
      </c>
      <c r="AB11" s="176">
        <f>SUM(Y11:Y16)-SUM(K11:K16)</f>
        <v>4111500</v>
      </c>
      <c r="AC11" s="83">
        <f>SUM(Y11:Y16)/SUM(K11:K16)</f>
        <v>8.2131578947368</v>
      </c>
      <c r="AD11" s="77"/>
      <c r="AE11" s="91">
        <v>1</v>
      </c>
      <c r="AF11" s="92">
        <f>IF(Q11=0,"",IF(AE11=0,"",(AE11/Q11)))</f>
        <v>0.083333333333333</v>
      </c>
      <c r="AG11" s="91">
        <v>1</v>
      </c>
      <c r="AH11" s="93">
        <f>IFERROR(AG11/AE11,"-")</f>
        <v>1</v>
      </c>
      <c r="AI11" s="94">
        <v>52000</v>
      </c>
      <c r="AJ11" s="95">
        <f>IFERROR(AI11/AE11,"-")</f>
        <v>52000</v>
      </c>
      <c r="AK11" s="96"/>
      <c r="AL11" s="96"/>
      <c r="AM11" s="96">
        <v>1</v>
      </c>
      <c r="AN11" s="97">
        <v>1</v>
      </c>
      <c r="AO11" s="98">
        <f>IF(Q11=0,"",IF(AN11=0,"",(AN11/Q11)))</f>
        <v>0.083333333333333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2</v>
      </c>
      <c r="BG11" s="110">
        <f>IF(Q11=0,"",IF(BF11=0,"",(BF11/Q11)))</f>
        <v>0.16666666666667</v>
      </c>
      <c r="BH11" s="109">
        <v>1</v>
      </c>
      <c r="BI11" s="111">
        <f>IFERROR(BH11/BF11,"-")</f>
        <v>0.5</v>
      </c>
      <c r="BJ11" s="112">
        <v>15000</v>
      </c>
      <c r="BK11" s="113">
        <f>IFERROR(BJ11/BF11,"-")</f>
        <v>7500</v>
      </c>
      <c r="BL11" s="114"/>
      <c r="BM11" s="114"/>
      <c r="BN11" s="114">
        <v>1</v>
      </c>
      <c r="BO11" s="116">
        <v>5</v>
      </c>
      <c r="BP11" s="117">
        <f>IF(Q11=0,"",IF(BO11=0,"",(BO11/Q11)))</f>
        <v>0.41666666666667</v>
      </c>
      <c r="BQ11" s="118">
        <v>2</v>
      </c>
      <c r="BR11" s="119">
        <f>IFERROR(BQ11/BO11,"-")</f>
        <v>0.4</v>
      </c>
      <c r="BS11" s="120">
        <v>23500</v>
      </c>
      <c r="BT11" s="121">
        <f>IFERROR(BS11/BO11,"-")</f>
        <v>4700</v>
      </c>
      <c r="BU11" s="122"/>
      <c r="BV11" s="122">
        <v>1</v>
      </c>
      <c r="BW11" s="122">
        <v>1</v>
      </c>
      <c r="BX11" s="123">
        <v>3</v>
      </c>
      <c r="BY11" s="124">
        <f>IF(Q11=0,"",IF(BX11=0,"",(BX11/Q11)))</f>
        <v>0.25</v>
      </c>
      <c r="BZ11" s="125">
        <v>1</v>
      </c>
      <c r="CA11" s="126">
        <f>IFERROR(BZ11/BX11,"-")</f>
        <v>0.33333333333333</v>
      </c>
      <c r="CB11" s="127">
        <v>740000</v>
      </c>
      <c r="CC11" s="128">
        <f>IFERROR(CB11/BX11,"-")</f>
        <v>246666.66666667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5</v>
      </c>
      <c r="CQ11" s="138">
        <v>825500</v>
      </c>
      <c r="CR11" s="138">
        <v>740000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/>
      <c r="B12" s="184" t="s">
        <v>81</v>
      </c>
      <c r="C12" s="184" t="s">
        <v>58</v>
      </c>
      <c r="D12" s="184"/>
      <c r="E12" s="184" t="s">
        <v>76</v>
      </c>
      <c r="F12" s="184" t="s">
        <v>77</v>
      </c>
      <c r="G12" s="184" t="s">
        <v>73</v>
      </c>
      <c r="H12" s="87"/>
      <c r="I12" s="87"/>
      <c r="J12" s="87"/>
      <c r="K12" s="176"/>
      <c r="L12" s="79">
        <v>82</v>
      </c>
      <c r="M12" s="79">
        <v>58</v>
      </c>
      <c r="N12" s="79">
        <v>42</v>
      </c>
      <c r="O12" s="88">
        <v>19</v>
      </c>
      <c r="P12" s="89">
        <v>0</v>
      </c>
      <c r="Q12" s="90">
        <f>O12+P12</f>
        <v>19</v>
      </c>
      <c r="R12" s="80">
        <f>IFERROR(Q12/N12,"-")</f>
        <v>0.45238095238095</v>
      </c>
      <c r="S12" s="79">
        <v>12</v>
      </c>
      <c r="T12" s="79">
        <v>0</v>
      </c>
      <c r="U12" s="80">
        <f>IFERROR(T12/(Q12),"-")</f>
        <v>0</v>
      </c>
      <c r="V12" s="81"/>
      <c r="W12" s="82">
        <v>11</v>
      </c>
      <c r="X12" s="80">
        <f>IF(Q12=0,"-",W12/Q12)</f>
        <v>0.57894736842105</v>
      </c>
      <c r="Y12" s="181">
        <v>3804000</v>
      </c>
      <c r="Z12" s="182">
        <f>IFERROR(Y12/Q12,"-")</f>
        <v>200210.52631579</v>
      </c>
      <c r="AA12" s="182">
        <f>IFERROR(Y12/W12,"-")</f>
        <v>345818.18181818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0.052631578947368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1</v>
      </c>
      <c r="AX12" s="104">
        <f>IF(Q12=0,"",IF(AW12=0,"",(AW12/Q12)))</f>
        <v>0.052631578947368</v>
      </c>
      <c r="AY12" s="103">
        <v>1</v>
      </c>
      <c r="AZ12" s="105">
        <f>IFERROR(AY12/AW12,"-")</f>
        <v>1</v>
      </c>
      <c r="BA12" s="106">
        <v>6000</v>
      </c>
      <c r="BB12" s="107">
        <f>IFERROR(BA12/AW12,"-")</f>
        <v>6000</v>
      </c>
      <c r="BC12" s="108"/>
      <c r="BD12" s="108">
        <v>1</v>
      </c>
      <c r="BE12" s="108"/>
      <c r="BF12" s="109">
        <v>2</v>
      </c>
      <c r="BG12" s="110">
        <f>IF(Q12=0,"",IF(BF12=0,"",(BF12/Q12)))</f>
        <v>0.10526315789474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8</v>
      </c>
      <c r="BP12" s="117">
        <f>IF(Q12=0,"",IF(BO12=0,"",(BO12/Q12)))</f>
        <v>0.42105263157895</v>
      </c>
      <c r="BQ12" s="118">
        <v>5</v>
      </c>
      <c r="BR12" s="119">
        <f>IFERROR(BQ12/BO12,"-")</f>
        <v>0.625</v>
      </c>
      <c r="BS12" s="120">
        <v>578000</v>
      </c>
      <c r="BT12" s="121">
        <f>IFERROR(BS12/BO12,"-")</f>
        <v>72250</v>
      </c>
      <c r="BU12" s="122">
        <v>1</v>
      </c>
      <c r="BV12" s="122">
        <v>1</v>
      </c>
      <c r="BW12" s="122">
        <v>3</v>
      </c>
      <c r="BX12" s="123">
        <v>6</v>
      </c>
      <c r="BY12" s="124">
        <f>IF(Q12=0,"",IF(BX12=0,"",(BX12/Q12)))</f>
        <v>0.31578947368421</v>
      </c>
      <c r="BZ12" s="125">
        <v>4</v>
      </c>
      <c r="CA12" s="126">
        <f>IFERROR(BZ12/BX12,"-")</f>
        <v>0.66666666666667</v>
      </c>
      <c r="CB12" s="127">
        <v>3199000</v>
      </c>
      <c r="CC12" s="128">
        <f>IFERROR(CB12/BX12,"-")</f>
        <v>533166.66666667</v>
      </c>
      <c r="CD12" s="129"/>
      <c r="CE12" s="129"/>
      <c r="CF12" s="129">
        <v>4</v>
      </c>
      <c r="CG12" s="130">
        <v>1</v>
      </c>
      <c r="CH12" s="131">
        <f>IF(Q12=0,"",IF(CG12=0,"",(CG12/Q12)))</f>
        <v>0.052631578947368</v>
      </c>
      <c r="CI12" s="132">
        <v>1</v>
      </c>
      <c r="CJ12" s="133">
        <f>IFERROR(CI12/CG12,"-")</f>
        <v>1</v>
      </c>
      <c r="CK12" s="134">
        <v>21000</v>
      </c>
      <c r="CL12" s="135">
        <f>IFERROR(CK12/CG12,"-")</f>
        <v>21000</v>
      </c>
      <c r="CM12" s="136"/>
      <c r="CN12" s="136"/>
      <c r="CO12" s="136">
        <v>1</v>
      </c>
      <c r="CP12" s="137">
        <v>11</v>
      </c>
      <c r="CQ12" s="138">
        <v>3804000</v>
      </c>
      <c r="CR12" s="138">
        <v>1951000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82</v>
      </c>
      <c r="C13" s="184" t="s">
        <v>58</v>
      </c>
      <c r="D13" s="184"/>
      <c r="E13" s="184" t="s">
        <v>59</v>
      </c>
      <c r="F13" s="184" t="s">
        <v>83</v>
      </c>
      <c r="G13" s="184" t="s">
        <v>78</v>
      </c>
      <c r="H13" s="87" t="s">
        <v>84</v>
      </c>
      <c r="I13" s="87" t="s">
        <v>85</v>
      </c>
      <c r="J13" s="186" t="s">
        <v>86</v>
      </c>
      <c r="K13" s="176"/>
      <c r="L13" s="79">
        <v>11</v>
      </c>
      <c r="M13" s="79">
        <v>0</v>
      </c>
      <c r="N13" s="79">
        <v>27</v>
      </c>
      <c r="O13" s="88">
        <v>3</v>
      </c>
      <c r="P13" s="89">
        <v>0</v>
      </c>
      <c r="Q13" s="90">
        <f>O13+P13</f>
        <v>3</v>
      </c>
      <c r="R13" s="80">
        <f>IFERROR(Q13/N13,"-")</f>
        <v>0.11111111111111</v>
      </c>
      <c r="S13" s="79">
        <v>0</v>
      </c>
      <c r="T13" s="79">
        <v>1</v>
      </c>
      <c r="U13" s="80">
        <f>IFERROR(T13/(Q13),"-")</f>
        <v>0.33333333333333</v>
      </c>
      <c r="V13" s="81"/>
      <c r="W13" s="82">
        <v>2</v>
      </c>
      <c r="X13" s="80">
        <f>IF(Q13=0,"-",W13/Q13)</f>
        <v>0.66666666666667</v>
      </c>
      <c r="Y13" s="181">
        <v>13000</v>
      </c>
      <c r="Z13" s="182">
        <f>IFERROR(Y13/Q13,"-")</f>
        <v>4333.3333333333</v>
      </c>
      <c r="AA13" s="182">
        <f>IFERROR(Y13/W13,"-")</f>
        <v>6500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2</v>
      </c>
      <c r="BP13" s="117">
        <f>IF(Q13=0,"",IF(BO13=0,"",(BO13/Q13)))</f>
        <v>0.66666666666667</v>
      </c>
      <c r="BQ13" s="118">
        <v>1</v>
      </c>
      <c r="BR13" s="119">
        <f>IFERROR(BQ13/BO13,"-")</f>
        <v>0.5</v>
      </c>
      <c r="BS13" s="120">
        <v>3000</v>
      </c>
      <c r="BT13" s="121">
        <f>IFERROR(BS13/BO13,"-")</f>
        <v>1500</v>
      </c>
      <c r="BU13" s="122">
        <v>1</v>
      </c>
      <c r="BV13" s="122"/>
      <c r="BW13" s="122"/>
      <c r="BX13" s="123">
        <v>1</v>
      </c>
      <c r="BY13" s="124">
        <f>IF(Q13=0,"",IF(BX13=0,"",(BX13/Q13)))</f>
        <v>0.33333333333333</v>
      </c>
      <c r="BZ13" s="125">
        <v>1</v>
      </c>
      <c r="CA13" s="126">
        <f>IFERROR(BZ13/BX13,"-")</f>
        <v>1</v>
      </c>
      <c r="CB13" s="127">
        <v>10000</v>
      </c>
      <c r="CC13" s="128">
        <f>IFERROR(CB13/BX13,"-")</f>
        <v>10000</v>
      </c>
      <c r="CD13" s="129"/>
      <c r="CE13" s="129">
        <v>1</v>
      </c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13000</v>
      </c>
      <c r="CR13" s="138">
        <v>10000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87</v>
      </c>
      <c r="C14" s="184" t="s">
        <v>58</v>
      </c>
      <c r="D14" s="184"/>
      <c r="E14" s="184" t="s">
        <v>59</v>
      </c>
      <c r="F14" s="184" t="s">
        <v>83</v>
      </c>
      <c r="G14" s="184" t="s">
        <v>73</v>
      </c>
      <c r="H14" s="87"/>
      <c r="I14" s="87"/>
      <c r="J14" s="87"/>
      <c r="K14" s="176"/>
      <c r="L14" s="79">
        <v>24</v>
      </c>
      <c r="M14" s="79">
        <v>18</v>
      </c>
      <c r="N14" s="79">
        <v>15</v>
      </c>
      <c r="O14" s="88">
        <v>5</v>
      </c>
      <c r="P14" s="89">
        <v>0</v>
      </c>
      <c r="Q14" s="90">
        <f>O14+P14</f>
        <v>5</v>
      </c>
      <c r="R14" s="80">
        <f>IFERROR(Q14/N14,"-")</f>
        <v>0.33333333333333</v>
      </c>
      <c r="S14" s="79">
        <v>0</v>
      </c>
      <c r="T14" s="79">
        <v>1</v>
      </c>
      <c r="U14" s="80">
        <f>IFERROR(T14/(Q14),"-")</f>
        <v>0.2</v>
      </c>
      <c r="V14" s="81"/>
      <c r="W14" s="82">
        <v>1</v>
      </c>
      <c r="X14" s="80">
        <f>IF(Q14=0,"-",W14/Q14)</f>
        <v>0.2</v>
      </c>
      <c r="Y14" s="181">
        <v>11000</v>
      </c>
      <c r="Z14" s="182">
        <f>IFERROR(Y14/Q14,"-")</f>
        <v>2200</v>
      </c>
      <c r="AA14" s="182">
        <f>IFERROR(Y14/W14,"-")</f>
        <v>11000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0.2</v>
      </c>
      <c r="BH14" s="109">
        <v>1</v>
      </c>
      <c r="BI14" s="111">
        <f>IFERROR(BH14/BF14,"-")</f>
        <v>1</v>
      </c>
      <c r="BJ14" s="112">
        <v>11000</v>
      </c>
      <c r="BK14" s="113">
        <f>IFERROR(BJ14/BF14,"-")</f>
        <v>11000</v>
      </c>
      <c r="BL14" s="114"/>
      <c r="BM14" s="114"/>
      <c r="BN14" s="114">
        <v>1</v>
      </c>
      <c r="BO14" s="116">
        <v>2</v>
      </c>
      <c r="BP14" s="117">
        <f>IF(Q14=0,"",IF(BO14=0,"",(BO14/Q14)))</f>
        <v>0.4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2</v>
      </c>
      <c r="BY14" s="124">
        <f>IF(Q14=0,"",IF(BX14=0,"",(BX14/Q14)))</f>
        <v>0.4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11000</v>
      </c>
      <c r="CR14" s="138">
        <v>11000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88</v>
      </c>
      <c r="C15" s="184" t="s">
        <v>58</v>
      </c>
      <c r="D15" s="184"/>
      <c r="E15" s="184" t="s">
        <v>89</v>
      </c>
      <c r="F15" s="184" t="s">
        <v>90</v>
      </c>
      <c r="G15" s="184" t="s">
        <v>78</v>
      </c>
      <c r="H15" s="87" t="s">
        <v>84</v>
      </c>
      <c r="I15" s="87" t="s">
        <v>85</v>
      </c>
      <c r="J15" s="185" t="s">
        <v>64</v>
      </c>
      <c r="K15" s="176"/>
      <c r="L15" s="79">
        <v>12</v>
      </c>
      <c r="M15" s="79">
        <v>0</v>
      </c>
      <c r="N15" s="79">
        <v>43</v>
      </c>
      <c r="O15" s="88">
        <v>8</v>
      </c>
      <c r="P15" s="89">
        <v>0</v>
      </c>
      <c r="Q15" s="90">
        <f>O15+P15</f>
        <v>8</v>
      </c>
      <c r="R15" s="80">
        <f>IFERROR(Q15/N15,"-")</f>
        <v>0.18604651162791</v>
      </c>
      <c r="S15" s="79">
        <v>0</v>
      </c>
      <c r="T15" s="79">
        <v>3</v>
      </c>
      <c r="U15" s="80">
        <f>IFERROR(T15/(Q15),"-")</f>
        <v>0.375</v>
      </c>
      <c r="V15" s="81"/>
      <c r="W15" s="82">
        <v>1</v>
      </c>
      <c r="X15" s="80">
        <f>IF(Q15=0,"-",W15/Q15)</f>
        <v>0.125</v>
      </c>
      <c r="Y15" s="181">
        <v>3000</v>
      </c>
      <c r="Z15" s="182">
        <f>IFERROR(Y15/Q15,"-")</f>
        <v>375</v>
      </c>
      <c r="AA15" s="182">
        <f>IFERROR(Y15/W15,"-")</f>
        <v>3000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3</v>
      </c>
      <c r="AO15" s="98">
        <f>IF(Q15=0,"",IF(AN15=0,"",(AN15/Q15)))</f>
        <v>0.375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3</v>
      </c>
      <c r="BG15" s="110">
        <f>IF(Q15=0,"",IF(BF15=0,"",(BF15/Q15)))</f>
        <v>0.375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2</v>
      </c>
      <c r="BP15" s="117">
        <f>IF(Q15=0,"",IF(BO15=0,"",(BO15/Q15)))</f>
        <v>0.25</v>
      </c>
      <c r="BQ15" s="118">
        <v>1</v>
      </c>
      <c r="BR15" s="119">
        <f>IFERROR(BQ15/BO15,"-")</f>
        <v>0.5</v>
      </c>
      <c r="BS15" s="120">
        <v>3000</v>
      </c>
      <c r="BT15" s="121">
        <f>IFERROR(BS15/BO15,"-")</f>
        <v>1500</v>
      </c>
      <c r="BU15" s="122">
        <v>1</v>
      </c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3000</v>
      </c>
      <c r="CR15" s="138">
        <v>3000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91</v>
      </c>
      <c r="C16" s="184" t="s">
        <v>58</v>
      </c>
      <c r="D16" s="184"/>
      <c r="E16" s="184" t="s">
        <v>89</v>
      </c>
      <c r="F16" s="184" t="s">
        <v>90</v>
      </c>
      <c r="G16" s="184" t="s">
        <v>73</v>
      </c>
      <c r="H16" s="87"/>
      <c r="I16" s="87"/>
      <c r="J16" s="87"/>
      <c r="K16" s="176"/>
      <c r="L16" s="79">
        <v>36</v>
      </c>
      <c r="M16" s="79">
        <v>24</v>
      </c>
      <c r="N16" s="79">
        <v>12</v>
      </c>
      <c r="O16" s="88">
        <v>5</v>
      </c>
      <c r="P16" s="89">
        <v>1</v>
      </c>
      <c r="Q16" s="90">
        <f>O16+P16</f>
        <v>6</v>
      </c>
      <c r="R16" s="80">
        <f>IFERROR(Q16/N16,"-")</f>
        <v>0.5</v>
      </c>
      <c r="S16" s="79">
        <v>2</v>
      </c>
      <c r="T16" s="79">
        <v>1</v>
      </c>
      <c r="U16" s="80">
        <f>IFERROR(T16/(Q16),"-")</f>
        <v>0.16666666666667</v>
      </c>
      <c r="V16" s="81"/>
      <c r="W16" s="82">
        <v>1</v>
      </c>
      <c r="X16" s="80">
        <f>IF(Q16=0,"-",W16/Q16)</f>
        <v>0.16666666666667</v>
      </c>
      <c r="Y16" s="181">
        <v>25000</v>
      </c>
      <c r="Z16" s="182">
        <f>IFERROR(Y16/Q16,"-")</f>
        <v>4166.6666666667</v>
      </c>
      <c r="AA16" s="182">
        <f>IFERROR(Y16/W16,"-")</f>
        <v>25000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0.16666666666667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5</v>
      </c>
      <c r="BP16" s="117">
        <f>IF(Q16=0,"",IF(BO16=0,"",(BO16/Q16)))</f>
        <v>0.83333333333333</v>
      </c>
      <c r="BQ16" s="118">
        <v>1</v>
      </c>
      <c r="BR16" s="119">
        <f>IFERROR(BQ16/BO16,"-")</f>
        <v>0.2</v>
      </c>
      <c r="BS16" s="120">
        <v>25000</v>
      </c>
      <c r="BT16" s="121">
        <f>IFERROR(BS16/BO16,"-")</f>
        <v>5000</v>
      </c>
      <c r="BU16" s="122"/>
      <c r="BV16" s="122"/>
      <c r="BW16" s="122">
        <v>1</v>
      </c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25000</v>
      </c>
      <c r="CR16" s="138">
        <v>25000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0.125</v>
      </c>
      <c r="B17" s="184" t="s">
        <v>92</v>
      </c>
      <c r="C17" s="184" t="s">
        <v>58</v>
      </c>
      <c r="D17" s="184"/>
      <c r="E17" s="184" t="s">
        <v>93</v>
      </c>
      <c r="F17" s="184" t="s">
        <v>77</v>
      </c>
      <c r="G17" s="184" t="s">
        <v>61</v>
      </c>
      <c r="H17" s="87" t="s">
        <v>94</v>
      </c>
      <c r="I17" s="87" t="s">
        <v>63</v>
      </c>
      <c r="J17" s="186" t="s">
        <v>95</v>
      </c>
      <c r="K17" s="176">
        <v>600000</v>
      </c>
      <c r="L17" s="79">
        <v>89</v>
      </c>
      <c r="M17" s="79">
        <v>0</v>
      </c>
      <c r="N17" s="79">
        <v>291</v>
      </c>
      <c r="O17" s="88">
        <v>36</v>
      </c>
      <c r="P17" s="89">
        <v>0</v>
      </c>
      <c r="Q17" s="90">
        <f>O17+P17</f>
        <v>36</v>
      </c>
      <c r="R17" s="80">
        <f>IFERROR(Q17/N17,"-")</f>
        <v>0.12371134020619</v>
      </c>
      <c r="S17" s="79">
        <v>7</v>
      </c>
      <c r="T17" s="79">
        <v>8</v>
      </c>
      <c r="U17" s="80">
        <f>IFERROR(T17/(Q17),"-")</f>
        <v>0.22222222222222</v>
      </c>
      <c r="V17" s="81">
        <f>IFERROR(K17/SUM(Q17:Q18),"-")</f>
        <v>12000</v>
      </c>
      <c r="W17" s="82">
        <v>5</v>
      </c>
      <c r="X17" s="80">
        <f>IF(Q17=0,"-",W17/Q17)</f>
        <v>0.13888888888889</v>
      </c>
      <c r="Y17" s="181">
        <v>49000</v>
      </c>
      <c r="Z17" s="182">
        <f>IFERROR(Y17/Q17,"-")</f>
        <v>1361.1111111111</v>
      </c>
      <c r="AA17" s="182">
        <f>IFERROR(Y17/W17,"-")</f>
        <v>9800</v>
      </c>
      <c r="AB17" s="176">
        <f>SUM(Y17:Y18)-SUM(K17:K18)</f>
        <v>-525000</v>
      </c>
      <c r="AC17" s="83">
        <f>SUM(Y17:Y18)/SUM(K17:K18)</f>
        <v>0.125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2</v>
      </c>
      <c r="AO17" s="98">
        <f>IF(Q17=0,"",IF(AN17=0,"",(AN17/Q17)))</f>
        <v>0.055555555555556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2</v>
      </c>
      <c r="AX17" s="104">
        <f>IF(Q17=0,"",IF(AW17=0,"",(AW17/Q17)))</f>
        <v>0.055555555555556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11</v>
      </c>
      <c r="BG17" s="110">
        <f>IF(Q17=0,"",IF(BF17=0,"",(BF17/Q17)))</f>
        <v>0.30555555555556</v>
      </c>
      <c r="BH17" s="109">
        <v>3</v>
      </c>
      <c r="BI17" s="111">
        <f>IFERROR(BH17/BF17,"-")</f>
        <v>0.27272727272727</v>
      </c>
      <c r="BJ17" s="112">
        <v>16000</v>
      </c>
      <c r="BK17" s="113">
        <f>IFERROR(BJ17/BF17,"-")</f>
        <v>1454.5454545455</v>
      </c>
      <c r="BL17" s="114">
        <v>2</v>
      </c>
      <c r="BM17" s="114">
        <v>1</v>
      </c>
      <c r="BN17" s="114"/>
      <c r="BO17" s="116">
        <v>13</v>
      </c>
      <c r="BP17" s="117">
        <f>IF(Q17=0,"",IF(BO17=0,"",(BO17/Q17)))</f>
        <v>0.36111111111111</v>
      </c>
      <c r="BQ17" s="118">
        <v>1</v>
      </c>
      <c r="BR17" s="119">
        <f>IFERROR(BQ17/BO17,"-")</f>
        <v>0.076923076923077</v>
      </c>
      <c r="BS17" s="120">
        <v>10000</v>
      </c>
      <c r="BT17" s="121">
        <f>IFERROR(BS17/BO17,"-")</f>
        <v>769.23076923077</v>
      </c>
      <c r="BU17" s="122"/>
      <c r="BV17" s="122">
        <v>1</v>
      </c>
      <c r="BW17" s="122"/>
      <c r="BX17" s="123">
        <v>5</v>
      </c>
      <c r="BY17" s="124">
        <f>IF(Q17=0,"",IF(BX17=0,"",(BX17/Q17)))</f>
        <v>0.13888888888889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>
        <v>3</v>
      </c>
      <c r="CH17" s="131">
        <f>IF(Q17=0,"",IF(CG17=0,"",(CG17/Q17)))</f>
        <v>0.083333333333333</v>
      </c>
      <c r="CI17" s="132">
        <v>1</v>
      </c>
      <c r="CJ17" s="133">
        <f>IFERROR(CI17/CG17,"-")</f>
        <v>0.33333333333333</v>
      </c>
      <c r="CK17" s="134">
        <v>23000</v>
      </c>
      <c r="CL17" s="135">
        <f>IFERROR(CK17/CG17,"-")</f>
        <v>7666.6666666667</v>
      </c>
      <c r="CM17" s="136"/>
      <c r="CN17" s="136"/>
      <c r="CO17" s="136">
        <v>1</v>
      </c>
      <c r="CP17" s="137">
        <v>5</v>
      </c>
      <c r="CQ17" s="138">
        <v>49000</v>
      </c>
      <c r="CR17" s="138">
        <v>23000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96</v>
      </c>
      <c r="C18" s="184" t="s">
        <v>58</v>
      </c>
      <c r="D18" s="184"/>
      <c r="E18" s="184" t="s">
        <v>93</v>
      </c>
      <c r="F18" s="184" t="s">
        <v>77</v>
      </c>
      <c r="G18" s="184" t="s">
        <v>73</v>
      </c>
      <c r="H18" s="87"/>
      <c r="I18" s="87"/>
      <c r="J18" s="87"/>
      <c r="K18" s="176"/>
      <c r="L18" s="79">
        <v>74</v>
      </c>
      <c r="M18" s="79">
        <v>60</v>
      </c>
      <c r="N18" s="79">
        <v>36</v>
      </c>
      <c r="O18" s="88">
        <v>14</v>
      </c>
      <c r="P18" s="89">
        <v>0</v>
      </c>
      <c r="Q18" s="90">
        <f>O18+P18</f>
        <v>14</v>
      </c>
      <c r="R18" s="80">
        <f>IFERROR(Q18/N18,"-")</f>
        <v>0.38888888888889</v>
      </c>
      <c r="S18" s="79">
        <v>2</v>
      </c>
      <c r="T18" s="79">
        <v>4</v>
      </c>
      <c r="U18" s="80">
        <f>IFERROR(T18/(Q18),"-")</f>
        <v>0.28571428571429</v>
      </c>
      <c r="V18" s="81"/>
      <c r="W18" s="82">
        <v>2</v>
      </c>
      <c r="X18" s="80">
        <f>IF(Q18=0,"-",W18/Q18)</f>
        <v>0.14285714285714</v>
      </c>
      <c r="Y18" s="181">
        <v>26000</v>
      </c>
      <c r="Z18" s="182">
        <f>IFERROR(Y18/Q18,"-")</f>
        <v>1857.1428571429</v>
      </c>
      <c r="AA18" s="182">
        <f>IFERROR(Y18/W18,"-")</f>
        <v>13000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1</v>
      </c>
      <c r="AX18" s="104">
        <f>IF(Q18=0,"",IF(AW18=0,"",(AW18/Q18)))</f>
        <v>0.071428571428571</v>
      </c>
      <c r="AY18" s="103">
        <v>1</v>
      </c>
      <c r="AZ18" s="105">
        <f>IFERROR(AY18/AW18,"-")</f>
        <v>1</v>
      </c>
      <c r="BA18" s="106">
        <v>21000</v>
      </c>
      <c r="BB18" s="107">
        <f>IFERROR(BA18/AW18,"-")</f>
        <v>21000</v>
      </c>
      <c r="BC18" s="108"/>
      <c r="BD18" s="108"/>
      <c r="BE18" s="108">
        <v>1</v>
      </c>
      <c r="BF18" s="109">
        <v>6</v>
      </c>
      <c r="BG18" s="110">
        <f>IF(Q18=0,"",IF(BF18=0,"",(BF18/Q18)))</f>
        <v>0.42857142857143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6</v>
      </c>
      <c r="BP18" s="117">
        <f>IF(Q18=0,"",IF(BO18=0,"",(BO18/Q18)))</f>
        <v>0.42857142857143</v>
      </c>
      <c r="BQ18" s="118">
        <v>1</v>
      </c>
      <c r="BR18" s="119">
        <f>IFERROR(BQ18/BO18,"-")</f>
        <v>0.16666666666667</v>
      </c>
      <c r="BS18" s="120">
        <v>5000</v>
      </c>
      <c r="BT18" s="121">
        <f>IFERROR(BS18/BO18,"-")</f>
        <v>833.33333333333</v>
      </c>
      <c r="BU18" s="122">
        <v>1</v>
      </c>
      <c r="BV18" s="122"/>
      <c r="BW18" s="122"/>
      <c r="BX18" s="123">
        <v>1</v>
      </c>
      <c r="BY18" s="124">
        <f>IF(Q18=0,"",IF(BX18=0,"",(BX18/Q18)))</f>
        <v>0.071428571428571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26000</v>
      </c>
      <c r="CR18" s="138">
        <v>21000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1.0775</v>
      </c>
      <c r="B19" s="184" t="s">
        <v>97</v>
      </c>
      <c r="C19" s="184" t="s">
        <v>58</v>
      </c>
      <c r="D19" s="184"/>
      <c r="E19" s="184" t="s">
        <v>93</v>
      </c>
      <c r="F19" s="184" t="s">
        <v>83</v>
      </c>
      <c r="G19" s="184" t="s">
        <v>61</v>
      </c>
      <c r="H19" s="87" t="s">
        <v>98</v>
      </c>
      <c r="I19" s="87" t="s">
        <v>99</v>
      </c>
      <c r="J19" s="87" t="s">
        <v>100</v>
      </c>
      <c r="K19" s="176">
        <v>200000</v>
      </c>
      <c r="L19" s="79">
        <v>15</v>
      </c>
      <c r="M19" s="79">
        <v>0</v>
      </c>
      <c r="N19" s="79">
        <v>41</v>
      </c>
      <c r="O19" s="88">
        <v>5</v>
      </c>
      <c r="P19" s="89">
        <v>0</v>
      </c>
      <c r="Q19" s="90">
        <f>O19+P19</f>
        <v>5</v>
      </c>
      <c r="R19" s="80">
        <f>IFERROR(Q19/N19,"-")</f>
        <v>0.1219512195122</v>
      </c>
      <c r="S19" s="79">
        <v>0</v>
      </c>
      <c r="T19" s="79">
        <v>2</v>
      </c>
      <c r="U19" s="80">
        <f>IFERROR(T19/(Q19),"-")</f>
        <v>0.4</v>
      </c>
      <c r="V19" s="81">
        <f>IFERROR(K19/SUM(Q19:Q24),"-")</f>
        <v>7407.4074074074</v>
      </c>
      <c r="W19" s="82">
        <v>1</v>
      </c>
      <c r="X19" s="80">
        <f>IF(Q19=0,"-",W19/Q19)</f>
        <v>0.2</v>
      </c>
      <c r="Y19" s="181">
        <v>3000</v>
      </c>
      <c r="Z19" s="182">
        <f>IFERROR(Y19/Q19,"-")</f>
        <v>600</v>
      </c>
      <c r="AA19" s="182">
        <f>IFERROR(Y19/W19,"-")</f>
        <v>3000</v>
      </c>
      <c r="AB19" s="176">
        <f>SUM(Y19:Y24)-SUM(K19:K24)</f>
        <v>15500</v>
      </c>
      <c r="AC19" s="83">
        <f>SUM(Y19:Y24)/SUM(K19:K24)</f>
        <v>1.0775</v>
      </c>
      <c r="AD19" s="77"/>
      <c r="AE19" s="91">
        <v>1</v>
      </c>
      <c r="AF19" s="92">
        <f>IF(Q19=0,"",IF(AE19=0,"",(AE19/Q19)))</f>
        <v>0.2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>
        <v>1</v>
      </c>
      <c r="AO19" s="98">
        <f>IF(Q19=0,"",IF(AN19=0,"",(AN19/Q19)))</f>
        <v>0.2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0.2</v>
      </c>
      <c r="BH19" s="109">
        <v>1</v>
      </c>
      <c r="BI19" s="111">
        <f>IFERROR(BH19/BF19,"-")</f>
        <v>1</v>
      </c>
      <c r="BJ19" s="112">
        <v>3000</v>
      </c>
      <c r="BK19" s="113">
        <f>IFERROR(BJ19/BF19,"-")</f>
        <v>3000</v>
      </c>
      <c r="BL19" s="114">
        <v>1</v>
      </c>
      <c r="BM19" s="114"/>
      <c r="BN19" s="114"/>
      <c r="BO19" s="116">
        <v>1</v>
      </c>
      <c r="BP19" s="117">
        <f>IF(Q19=0,"",IF(BO19=0,"",(BO19/Q19)))</f>
        <v>0.2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0.2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3000</v>
      </c>
      <c r="CR19" s="138">
        <v>3000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101</v>
      </c>
      <c r="C20" s="184" t="s">
        <v>58</v>
      </c>
      <c r="D20" s="184"/>
      <c r="E20" s="184" t="s">
        <v>76</v>
      </c>
      <c r="F20" s="184" t="s">
        <v>77</v>
      </c>
      <c r="G20" s="184" t="s">
        <v>61</v>
      </c>
      <c r="H20" s="87"/>
      <c r="I20" s="87" t="s">
        <v>99</v>
      </c>
      <c r="J20" s="87"/>
      <c r="K20" s="176"/>
      <c r="L20" s="79">
        <v>6</v>
      </c>
      <c r="M20" s="79">
        <v>0</v>
      </c>
      <c r="N20" s="79">
        <v>16</v>
      </c>
      <c r="O20" s="88">
        <v>0</v>
      </c>
      <c r="P20" s="89">
        <v>0</v>
      </c>
      <c r="Q20" s="90">
        <f>O20+P20</f>
        <v>0</v>
      </c>
      <c r="R20" s="80">
        <f>IFERROR(Q20/N20,"-")</f>
        <v>0</v>
      </c>
      <c r="S20" s="79">
        <v>0</v>
      </c>
      <c r="T20" s="79">
        <v>0</v>
      </c>
      <c r="U20" s="80" t="str">
        <f>IFERROR(T20/(Q20),"-")</f>
        <v>-</v>
      </c>
      <c r="V20" s="81"/>
      <c r="W20" s="82">
        <v>0</v>
      </c>
      <c r="X20" s="80" t="str">
        <f>IF(Q20=0,"-",W20/Q20)</f>
        <v>-</v>
      </c>
      <c r="Y20" s="181">
        <v>0</v>
      </c>
      <c r="Z20" s="182" t="str">
        <f>IFERROR(Y20/Q20,"-")</f>
        <v>-</v>
      </c>
      <c r="AA20" s="182" t="str">
        <f>IFERROR(Y20/W20,"-")</f>
        <v>-</v>
      </c>
      <c r="AB20" s="176"/>
      <c r="AC20" s="83"/>
      <c r="AD20" s="77"/>
      <c r="AE20" s="91"/>
      <c r="AF20" s="92" t="str">
        <f>IF(Q20=0,"",IF(AE20=0,"",(AE20/Q20)))</f>
        <v/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 t="str">
        <f>IF(Q20=0,"",IF(AN20=0,"",(AN20/Q20)))</f>
        <v/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 t="str">
        <f>IF(Q20=0,"",IF(AW20=0,"",(AW20/Q20)))</f>
        <v/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 t="str">
        <f>IF(Q20=0,"",IF(BF20=0,"",(BF20/Q20)))</f>
        <v/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 t="str">
        <f>IF(Q20=0,"",IF(BO20=0,"",(BO20/Q20)))</f>
        <v/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 t="str">
        <f>IF(Q20=0,"",IF(BX20=0,"",(BX20/Q20)))</f>
        <v/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 t="str">
        <f>IF(Q20=0,"",IF(CG20=0,"",(CG20/Q20)))</f>
        <v/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102</v>
      </c>
      <c r="C21" s="184" t="s">
        <v>58</v>
      </c>
      <c r="D21" s="184"/>
      <c r="E21" s="184" t="s">
        <v>89</v>
      </c>
      <c r="F21" s="184" t="s">
        <v>103</v>
      </c>
      <c r="G21" s="184" t="s">
        <v>61</v>
      </c>
      <c r="H21" s="87"/>
      <c r="I21" s="87" t="s">
        <v>99</v>
      </c>
      <c r="J21" s="87"/>
      <c r="K21" s="176"/>
      <c r="L21" s="79">
        <v>12</v>
      </c>
      <c r="M21" s="79">
        <v>0</v>
      </c>
      <c r="N21" s="79">
        <v>23</v>
      </c>
      <c r="O21" s="88">
        <v>4</v>
      </c>
      <c r="P21" s="89">
        <v>0</v>
      </c>
      <c r="Q21" s="90">
        <f>O21+P21</f>
        <v>4</v>
      </c>
      <c r="R21" s="80">
        <f>IFERROR(Q21/N21,"-")</f>
        <v>0.17391304347826</v>
      </c>
      <c r="S21" s="79">
        <v>0</v>
      </c>
      <c r="T21" s="79">
        <v>1</v>
      </c>
      <c r="U21" s="80">
        <f>IFERROR(T21/(Q21),"-")</f>
        <v>0.25</v>
      </c>
      <c r="V21" s="81"/>
      <c r="W21" s="82">
        <v>1</v>
      </c>
      <c r="X21" s="80">
        <f>IF(Q21=0,"-",W21/Q21)</f>
        <v>0.25</v>
      </c>
      <c r="Y21" s="181">
        <v>9500</v>
      </c>
      <c r="Z21" s="182">
        <f>IFERROR(Y21/Q21,"-")</f>
        <v>2375</v>
      </c>
      <c r="AA21" s="182">
        <f>IFERROR(Y21/W21,"-")</f>
        <v>9500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>
        <v>1</v>
      </c>
      <c r="AO21" s="98">
        <f>IF(Q21=0,"",IF(AN21=0,"",(AN21/Q21)))</f>
        <v>0.25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0.25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1</v>
      </c>
      <c r="BP21" s="117">
        <f>IF(Q21=0,"",IF(BO21=0,"",(BO21/Q21)))</f>
        <v>0.25</v>
      </c>
      <c r="BQ21" s="118">
        <v>1</v>
      </c>
      <c r="BR21" s="119">
        <f>IFERROR(BQ21/BO21,"-")</f>
        <v>1</v>
      </c>
      <c r="BS21" s="120">
        <v>9500</v>
      </c>
      <c r="BT21" s="121">
        <f>IFERROR(BS21/BO21,"-")</f>
        <v>9500</v>
      </c>
      <c r="BU21" s="122"/>
      <c r="BV21" s="122"/>
      <c r="BW21" s="122">
        <v>1</v>
      </c>
      <c r="BX21" s="123">
        <v>1</v>
      </c>
      <c r="BY21" s="124">
        <f>IF(Q21=0,"",IF(BX21=0,"",(BX21/Q21)))</f>
        <v>0.25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9500</v>
      </c>
      <c r="CR21" s="138">
        <v>9500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104</v>
      </c>
      <c r="C22" s="184" t="s">
        <v>58</v>
      </c>
      <c r="D22" s="184"/>
      <c r="E22" s="184" t="s">
        <v>105</v>
      </c>
      <c r="F22" s="184" t="s">
        <v>90</v>
      </c>
      <c r="G22" s="184" t="s">
        <v>61</v>
      </c>
      <c r="H22" s="87"/>
      <c r="I22" s="87" t="s">
        <v>99</v>
      </c>
      <c r="J22" s="87"/>
      <c r="K22" s="176"/>
      <c r="L22" s="79">
        <v>6</v>
      </c>
      <c r="M22" s="79">
        <v>0</v>
      </c>
      <c r="N22" s="79">
        <v>32</v>
      </c>
      <c r="O22" s="88">
        <v>1</v>
      </c>
      <c r="P22" s="89">
        <v>0</v>
      </c>
      <c r="Q22" s="90">
        <f>O22+P22</f>
        <v>1</v>
      </c>
      <c r="R22" s="80">
        <f>IFERROR(Q22/N22,"-")</f>
        <v>0.03125</v>
      </c>
      <c r="S22" s="79">
        <v>0</v>
      </c>
      <c r="T22" s="79">
        <v>0</v>
      </c>
      <c r="U22" s="80">
        <f>IFERROR(T22/(Q22),"-")</f>
        <v>0</v>
      </c>
      <c r="V22" s="81"/>
      <c r="W22" s="82">
        <v>1</v>
      </c>
      <c r="X22" s="80">
        <f>IF(Q22=0,"-",W22/Q22)</f>
        <v>1</v>
      </c>
      <c r="Y22" s="181">
        <v>8000</v>
      </c>
      <c r="Z22" s="182">
        <f>IFERROR(Y22/Q22,"-")</f>
        <v>8000</v>
      </c>
      <c r="AA22" s="182">
        <f>IFERROR(Y22/W22,"-")</f>
        <v>8000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>
        <v>1</v>
      </c>
      <c r="BY22" s="124">
        <f>IF(Q22=0,"",IF(BX22=0,"",(BX22/Q22)))</f>
        <v>1</v>
      </c>
      <c r="BZ22" s="125">
        <v>1</v>
      </c>
      <c r="CA22" s="126">
        <f>IFERROR(BZ22/BX22,"-")</f>
        <v>1</v>
      </c>
      <c r="CB22" s="127">
        <v>8000</v>
      </c>
      <c r="CC22" s="128">
        <f>IFERROR(CB22/BX22,"-")</f>
        <v>8000</v>
      </c>
      <c r="CD22" s="129"/>
      <c r="CE22" s="129">
        <v>1</v>
      </c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8000</v>
      </c>
      <c r="CR22" s="138">
        <v>8000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106</v>
      </c>
      <c r="C23" s="184" t="s">
        <v>58</v>
      </c>
      <c r="D23" s="184"/>
      <c r="E23" s="184" t="s">
        <v>107</v>
      </c>
      <c r="F23" s="184" t="s">
        <v>108</v>
      </c>
      <c r="G23" s="184" t="s">
        <v>61</v>
      </c>
      <c r="H23" s="87"/>
      <c r="I23" s="87" t="s">
        <v>99</v>
      </c>
      <c r="J23" s="87"/>
      <c r="K23" s="176"/>
      <c r="L23" s="79">
        <v>1</v>
      </c>
      <c r="M23" s="79">
        <v>0</v>
      </c>
      <c r="N23" s="79">
        <v>19</v>
      </c>
      <c r="O23" s="88">
        <v>0</v>
      </c>
      <c r="P23" s="89">
        <v>0</v>
      </c>
      <c r="Q23" s="90">
        <f>O23+P23</f>
        <v>0</v>
      </c>
      <c r="R23" s="80">
        <f>IFERROR(Q23/N23,"-")</f>
        <v>0</v>
      </c>
      <c r="S23" s="79">
        <v>0</v>
      </c>
      <c r="T23" s="79">
        <v>0</v>
      </c>
      <c r="U23" s="80" t="str">
        <f>IFERROR(T23/(Q23),"-")</f>
        <v>-</v>
      </c>
      <c r="V23" s="81"/>
      <c r="W23" s="82">
        <v>0</v>
      </c>
      <c r="X23" s="80" t="str">
        <f>IF(Q23=0,"-",W23/Q23)</f>
        <v>-</v>
      </c>
      <c r="Y23" s="181">
        <v>0</v>
      </c>
      <c r="Z23" s="182" t="str">
        <f>IFERROR(Y23/Q23,"-")</f>
        <v>-</v>
      </c>
      <c r="AA23" s="182" t="str">
        <f>IFERROR(Y23/W23,"-")</f>
        <v>-</v>
      </c>
      <c r="AB23" s="176"/>
      <c r="AC23" s="83"/>
      <c r="AD23" s="77"/>
      <c r="AE23" s="91"/>
      <c r="AF23" s="92" t="str">
        <f>IF(Q23=0,"",IF(AE23=0,"",(AE23/Q23)))</f>
        <v/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 t="str">
        <f>IF(Q23=0,"",IF(AN23=0,"",(AN23/Q23)))</f>
        <v/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 t="str">
        <f>IF(Q23=0,"",IF(AW23=0,"",(AW23/Q23)))</f>
        <v/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 t="str">
        <f>IF(Q23=0,"",IF(BF23=0,"",(BF23/Q23)))</f>
        <v/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/>
      <c r="BP23" s="117" t="str">
        <f>IF(Q23=0,"",IF(BO23=0,"",(BO23/Q23)))</f>
        <v/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 t="str">
        <f>IF(Q23=0,"",IF(BX23=0,"",(BX23/Q23)))</f>
        <v/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 t="str">
        <f>IF(Q23=0,"",IF(CG23=0,"",(CG23/Q23)))</f>
        <v/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109</v>
      </c>
      <c r="C24" s="184" t="s">
        <v>58</v>
      </c>
      <c r="D24" s="184"/>
      <c r="E24" s="184" t="s">
        <v>72</v>
      </c>
      <c r="F24" s="184" t="s">
        <v>72</v>
      </c>
      <c r="G24" s="184" t="s">
        <v>73</v>
      </c>
      <c r="H24" s="87"/>
      <c r="I24" s="87"/>
      <c r="J24" s="87"/>
      <c r="K24" s="176"/>
      <c r="L24" s="79">
        <v>111</v>
      </c>
      <c r="M24" s="79">
        <v>69</v>
      </c>
      <c r="N24" s="79">
        <v>43</v>
      </c>
      <c r="O24" s="88">
        <v>17</v>
      </c>
      <c r="P24" s="89">
        <v>0</v>
      </c>
      <c r="Q24" s="90">
        <f>O24+P24</f>
        <v>17</v>
      </c>
      <c r="R24" s="80">
        <f>IFERROR(Q24/N24,"-")</f>
        <v>0.3953488372093</v>
      </c>
      <c r="S24" s="79">
        <v>7</v>
      </c>
      <c r="T24" s="79">
        <v>1</v>
      </c>
      <c r="U24" s="80">
        <f>IFERROR(T24/(Q24),"-")</f>
        <v>0.058823529411765</v>
      </c>
      <c r="V24" s="81"/>
      <c r="W24" s="82">
        <v>7</v>
      </c>
      <c r="X24" s="80">
        <f>IF(Q24=0,"-",W24/Q24)</f>
        <v>0.41176470588235</v>
      </c>
      <c r="Y24" s="181">
        <v>195000</v>
      </c>
      <c r="Z24" s="182">
        <f>IFERROR(Y24/Q24,"-")</f>
        <v>11470.588235294</v>
      </c>
      <c r="AA24" s="182">
        <f>IFERROR(Y24/W24,"-")</f>
        <v>27857.142857143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0.11764705882353</v>
      </c>
      <c r="BH24" s="109">
        <v>1</v>
      </c>
      <c r="BI24" s="111">
        <f>IFERROR(BH24/BF24,"-")</f>
        <v>0.5</v>
      </c>
      <c r="BJ24" s="112">
        <v>13000</v>
      </c>
      <c r="BK24" s="113">
        <f>IFERROR(BJ24/BF24,"-")</f>
        <v>6500</v>
      </c>
      <c r="BL24" s="114"/>
      <c r="BM24" s="114"/>
      <c r="BN24" s="114">
        <v>1</v>
      </c>
      <c r="BO24" s="116">
        <v>9</v>
      </c>
      <c r="BP24" s="117">
        <f>IF(Q24=0,"",IF(BO24=0,"",(BO24/Q24)))</f>
        <v>0.52941176470588</v>
      </c>
      <c r="BQ24" s="118">
        <v>3</v>
      </c>
      <c r="BR24" s="119">
        <f>IFERROR(BQ24/BO24,"-")</f>
        <v>0.33333333333333</v>
      </c>
      <c r="BS24" s="120">
        <v>67000</v>
      </c>
      <c r="BT24" s="121">
        <f>IFERROR(BS24/BO24,"-")</f>
        <v>7444.4444444444</v>
      </c>
      <c r="BU24" s="122">
        <v>2</v>
      </c>
      <c r="BV24" s="122"/>
      <c r="BW24" s="122">
        <v>1</v>
      </c>
      <c r="BX24" s="123">
        <v>4</v>
      </c>
      <c r="BY24" s="124">
        <f>IF(Q24=0,"",IF(BX24=0,"",(BX24/Q24)))</f>
        <v>0.23529411764706</v>
      </c>
      <c r="BZ24" s="125">
        <v>2</v>
      </c>
      <c r="CA24" s="126">
        <f>IFERROR(BZ24/BX24,"-")</f>
        <v>0.5</v>
      </c>
      <c r="CB24" s="127">
        <v>112000</v>
      </c>
      <c r="CC24" s="128">
        <f>IFERROR(CB24/BX24,"-")</f>
        <v>28000</v>
      </c>
      <c r="CD24" s="129">
        <v>1</v>
      </c>
      <c r="CE24" s="129"/>
      <c r="CF24" s="129">
        <v>1</v>
      </c>
      <c r="CG24" s="130">
        <v>2</v>
      </c>
      <c r="CH24" s="131">
        <f>IF(Q24=0,"",IF(CG24=0,"",(CG24/Q24)))</f>
        <v>0.11764705882353</v>
      </c>
      <c r="CI24" s="132">
        <v>1</v>
      </c>
      <c r="CJ24" s="133">
        <f>IFERROR(CI24/CG24,"-")</f>
        <v>0.5</v>
      </c>
      <c r="CK24" s="134">
        <v>3000</v>
      </c>
      <c r="CL24" s="135">
        <f>IFERROR(CK24/CG24,"-")</f>
        <v>1500</v>
      </c>
      <c r="CM24" s="136">
        <v>1</v>
      </c>
      <c r="CN24" s="136"/>
      <c r="CO24" s="136"/>
      <c r="CP24" s="137">
        <v>7</v>
      </c>
      <c r="CQ24" s="138">
        <v>195000</v>
      </c>
      <c r="CR24" s="138">
        <v>109000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0.204</v>
      </c>
      <c r="B25" s="184" t="s">
        <v>110</v>
      </c>
      <c r="C25" s="184" t="s">
        <v>58</v>
      </c>
      <c r="D25" s="184"/>
      <c r="E25" s="184" t="s">
        <v>59</v>
      </c>
      <c r="F25" s="184" t="s">
        <v>111</v>
      </c>
      <c r="G25" s="184" t="s">
        <v>61</v>
      </c>
      <c r="H25" s="87" t="s">
        <v>112</v>
      </c>
      <c r="I25" s="87" t="s">
        <v>113</v>
      </c>
      <c r="J25" s="87" t="s">
        <v>114</v>
      </c>
      <c r="K25" s="176">
        <v>125000</v>
      </c>
      <c r="L25" s="79">
        <v>24</v>
      </c>
      <c r="M25" s="79">
        <v>0</v>
      </c>
      <c r="N25" s="79">
        <v>60</v>
      </c>
      <c r="O25" s="88">
        <v>11</v>
      </c>
      <c r="P25" s="89">
        <v>0</v>
      </c>
      <c r="Q25" s="90">
        <f>O25+P25</f>
        <v>11</v>
      </c>
      <c r="R25" s="80">
        <f>IFERROR(Q25/N25,"-")</f>
        <v>0.18333333333333</v>
      </c>
      <c r="S25" s="79">
        <v>2</v>
      </c>
      <c r="T25" s="79">
        <v>6</v>
      </c>
      <c r="U25" s="80">
        <f>IFERROR(T25/(Q25),"-")</f>
        <v>0.54545454545455</v>
      </c>
      <c r="V25" s="81">
        <f>IFERROR(K25/SUM(Q25:Q28),"-")</f>
        <v>4629.6296296296</v>
      </c>
      <c r="W25" s="82">
        <v>2</v>
      </c>
      <c r="X25" s="80">
        <f>IF(Q25=0,"-",W25/Q25)</f>
        <v>0.18181818181818</v>
      </c>
      <c r="Y25" s="181">
        <v>6000</v>
      </c>
      <c r="Z25" s="182">
        <f>IFERROR(Y25/Q25,"-")</f>
        <v>545.45454545455</v>
      </c>
      <c r="AA25" s="182">
        <f>IFERROR(Y25/W25,"-")</f>
        <v>3000</v>
      </c>
      <c r="AB25" s="176">
        <f>SUM(Y25:Y28)-SUM(K25:K28)</f>
        <v>-99500</v>
      </c>
      <c r="AC25" s="83">
        <f>SUM(Y25:Y28)/SUM(K25:K28)</f>
        <v>0.204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>
        <v>2</v>
      </c>
      <c r="AX25" s="104">
        <f>IF(Q25=0,"",IF(AW25=0,"",(AW25/Q25)))</f>
        <v>0.18181818181818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2</v>
      </c>
      <c r="BG25" s="110">
        <f>IF(Q25=0,"",IF(BF25=0,"",(BF25/Q25)))</f>
        <v>0.18181818181818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4</v>
      </c>
      <c r="BP25" s="117">
        <f>IF(Q25=0,"",IF(BO25=0,"",(BO25/Q25)))</f>
        <v>0.36363636363636</v>
      </c>
      <c r="BQ25" s="118">
        <v>2</v>
      </c>
      <c r="BR25" s="119">
        <f>IFERROR(BQ25/BO25,"-")</f>
        <v>0.5</v>
      </c>
      <c r="BS25" s="120">
        <v>6000</v>
      </c>
      <c r="BT25" s="121">
        <f>IFERROR(BS25/BO25,"-")</f>
        <v>1500</v>
      </c>
      <c r="BU25" s="122">
        <v>2</v>
      </c>
      <c r="BV25" s="122"/>
      <c r="BW25" s="122"/>
      <c r="BX25" s="123">
        <v>2</v>
      </c>
      <c r="BY25" s="124">
        <f>IF(Q25=0,"",IF(BX25=0,"",(BX25/Q25)))</f>
        <v>0.18181818181818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>
        <v>1</v>
      </c>
      <c r="CH25" s="131">
        <f>IF(Q25=0,"",IF(CG25=0,"",(CG25/Q25)))</f>
        <v>0.090909090909091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2</v>
      </c>
      <c r="CQ25" s="138">
        <v>6000</v>
      </c>
      <c r="CR25" s="138">
        <v>3000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115</v>
      </c>
      <c r="C26" s="184" t="s">
        <v>58</v>
      </c>
      <c r="D26" s="184"/>
      <c r="E26" s="184" t="s">
        <v>59</v>
      </c>
      <c r="F26" s="184" t="s">
        <v>116</v>
      </c>
      <c r="G26" s="184" t="s">
        <v>61</v>
      </c>
      <c r="H26" s="87"/>
      <c r="I26" s="87" t="s">
        <v>113</v>
      </c>
      <c r="J26" s="87" t="s">
        <v>117</v>
      </c>
      <c r="K26" s="176"/>
      <c r="L26" s="79">
        <v>14</v>
      </c>
      <c r="M26" s="79">
        <v>0</v>
      </c>
      <c r="N26" s="79">
        <v>38</v>
      </c>
      <c r="O26" s="88">
        <v>5</v>
      </c>
      <c r="P26" s="89">
        <v>0</v>
      </c>
      <c r="Q26" s="90">
        <f>O26+P26</f>
        <v>5</v>
      </c>
      <c r="R26" s="80">
        <f>IFERROR(Q26/N26,"-")</f>
        <v>0.13157894736842</v>
      </c>
      <c r="S26" s="79">
        <v>0</v>
      </c>
      <c r="T26" s="79">
        <v>4</v>
      </c>
      <c r="U26" s="80">
        <f>IFERROR(T26/(Q26),"-")</f>
        <v>0.8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2</v>
      </c>
      <c r="BG26" s="110">
        <f>IF(Q26=0,"",IF(BF26=0,"",(BF26/Q26)))</f>
        <v>0.4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3</v>
      </c>
      <c r="BP26" s="117">
        <f>IF(Q26=0,"",IF(BO26=0,"",(BO26/Q26)))</f>
        <v>0.6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118</v>
      </c>
      <c r="C27" s="184" t="s">
        <v>58</v>
      </c>
      <c r="D27" s="184"/>
      <c r="E27" s="184" t="s">
        <v>59</v>
      </c>
      <c r="F27" s="184" t="s">
        <v>119</v>
      </c>
      <c r="G27" s="184" t="s">
        <v>61</v>
      </c>
      <c r="H27" s="87"/>
      <c r="I27" s="87" t="s">
        <v>113</v>
      </c>
      <c r="J27" s="87" t="s">
        <v>120</v>
      </c>
      <c r="K27" s="176"/>
      <c r="L27" s="79">
        <v>4</v>
      </c>
      <c r="M27" s="79">
        <v>0</v>
      </c>
      <c r="N27" s="79">
        <v>12</v>
      </c>
      <c r="O27" s="88">
        <v>1</v>
      </c>
      <c r="P27" s="89">
        <v>0</v>
      </c>
      <c r="Q27" s="90">
        <f>O27+P27</f>
        <v>1</v>
      </c>
      <c r="R27" s="80">
        <f>IFERROR(Q27/N27,"-")</f>
        <v>0.083333333333333</v>
      </c>
      <c r="S27" s="79">
        <v>0</v>
      </c>
      <c r="T27" s="79">
        <v>0</v>
      </c>
      <c r="U27" s="80">
        <f>IFERROR(T27/(Q27),"-")</f>
        <v>0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1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/>
      <c r="BP27" s="117">
        <f>IF(Q27=0,"",IF(BO27=0,"",(BO27/Q27)))</f>
        <v>0</v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121</v>
      </c>
      <c r="C28" s="184" t="s">
        <v>58</v>
      </c>
      <c r="D28" s="184"/>
      <c r="E28" s="184" t="s">
        <v>72</v>
      </c>
      <c r="F28" s="184" t="s">
        <v>72</v>
      </c>
      <c r="G28" s="184" t="s">
        <v>73</v>
      </c>
      <c r="H28" s="87"/>
      <c r="I28" s="87"/>
      <c r="J28" s="87"/>
      <c r="K28" s="176"/>
      <c r="L28" s="79">
        <v>31</v>
      </c>
      <c r="M28" s="79">
        <v>22</v>
      </c>
      <c r="N28" s="79">
        <v>33</v>
      </c>
      <c r="O28" s="88">
        <v>10</v>
      </c>
      <c r="P28" s="89">
        <v>0</v>
      </c>
      <c r="Q28" s="90">
        <f>O28+P28</f>
        <v>10</v>
      </c>
      <c r="R28" s="80">
        <f>IFERROR(Q28/N28,"-")</f>
        <v>0.3030303030303</v>
      </c>
      <c r="S28" s="79">
        <v>4</v>
      </c>
      <c r="T28" s="79">
        <v>0</v>
      </c>
      <c r="U28" s="80">
        <f>IFERROR(T28/(Q28),"-")</f>
        <v>0</v>
      </c>
      <c r="V28" s="81"/>
      <c r="W28" s="82">
        <v>3</v>
      </c>
      <c r="X28" s="80">
        <f>IF(Q28=0,"-",W28/Q28)</f>
        <v>0.3</v>
      </c>
      <c r="Y28" s="181">
        <v>19500</v>
      </c>
      <c r="Z28" s="182">
        <f>IFERROR(Y28/Q28,"-")</f>
        <v>1950</v>
      </c>
      <c r="AA28" s="182">
        <f>IFERROR(Y28/W28,"-")</f>
        <v>6500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3</v>
      </c>
      <c r="BG28" s="110">
        <f>IF(Q28=0,"",IF(BF28=0,"",(BF28/Q28)))</f>
        <v>0.3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3</v>
      </c>
      <c r="BP28" s="117">
        <f>IF(Q28=0,"",IF(BO28=0,"",(BO28/Q28)))</f>
        <v>0.3</v>
      </c>
      <c r="BQ28" s="118">
        <v>2</v>
      </c>
      <c r="BR28" s="119">
        <f>IFERROR(BQ28/BO28,"-")</f>
        <v>0.66666666666667</v>
      </c>
      <c r="BS28" s="120">
        <v>5500</v>
      </c>
      <c r="BT28" s="121">
        <f>IFERROR(BS28/BO28,"-")</f>
        <v>1833.3333333333</v>
      </c>
      <c r="BU28" s="122">
        <v>2</v>
      </c>
      <c r="BV28" s="122"/>
      <c r="BW28" s="122"/>
      <c r="BX28" s="123">
        <v>3</v>
      </c>
      <c r="BY28" s="124">
        <f>IF(Q28=0,"",IF(BX28=0,"",(BX28/Q28)))</f>
        <v>0.3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>
        <v>1</v>
      </c>
      <c r="CH28" s="131">
        <f>IF(Q28=0,"",IF(CG28=0,"",(CG28/Q28)))</f>
        <v>0.1</v>
      </c>
      <c r="CI28" s="132">
        <v>1</v>
      </c>
      <c r="CJ28" s="133">
        <f>IFERROR(CI28/CG28,"-")</f>
        <v>1</v>
      </c>
      <c r="CK28" s="134">
        <v>14000</v>
      </c>
      <c r="CL28" s="135">
        <f>IFERROR(CK28/CG28,"-")</f>
        <v>14000</v>
      </c>
      <c r="CM28" s="136"/>
      <c r="CN28" s="136"/>
      <c r="CO28" s="136">
        <v>1</v>
      </c>
      <c r="CP28" s="137">
        <v>3</v>
      </c>
      <c r="CQ28" s="138">
        <v>19500</v>
      </c>
      <c r="CR28" s="138">
        <v>14000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0.17666666666667</v>
      </c>
      <c r="B29" s="184" t="s">
        <v>122</v>
      </c>
      <c r="C29" s="184" t="s">
        <v>58</v>
      </c>
      <c r="D29" s="184"/>
      <c r="E29" s="184" t="s">
        <v>93</v>
      </c>
      <c r="F29" s="184" t="s">
        <v>77</v>
      </c>
      <c r="G29" s="184" t="s">
        <v>61</v>
      </c>
      <c r="H29" s="87" t="s">
        <v>94</v>
      </c>
      <c r="I29" s="87" t="s">
        <v>85</v>
      </c>
      <c r="J29" s="185" t="s">
        <v>123</v>
      </c>
      <c r="K29" s="176">
        <v>300000</v>
      </c>
      <c r="L29" s="79">
        <v>22</v>
      </c>
      <c r="M29" s="79">
        <v>0</v>
      </c>
      <c r="N29" s="79">
        <v>93</v>
      </c>
      <c r="O29" s="88">
        <v>6</v>
      </c>
      <c r="P29" s="89">
        <v>0</v>
      </c>
      <c r="Q29" s="90">
        <f>O29+P29</f>
        <v>6</v>
      </c>
      <c r="R29" s="80">
        <f>IFERROR(Q29/N29,"-")</f>
        <v>0.064516129032258</v>
      </c>
      <c r="S29" s="79">
        <v>0</v>
      </c>
      <c r="T29" s="79">
        <v>4</v>
      </c>
      <c r="U29" s="80">
        <f>IFERROR(T29/(Q29),"-")</f>
        <v>0.66666666666667</v>
      </c>
      <c r="V29" s="81">
        <f>IFERROR(K29/SUM(Q29:Q30),"-")</f>
        <v>20000</v>
      </c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>
        <f>SUM(Y29:Y30)-SUM(K29:K30)</f>
        <v>-247000</v>
      </c>
      <c r="AC29" s="83">
        <f>SUM(Y29:Y30)/SUM(K29:K30)</f>
        <v>0.17666666666667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>
        <v>1</v>
      </c>
      <c r="AX29" s="104">
        <f>IF(Q29=0,"",IF(AW29=0,"",(AW29/Q29)))</f>
        <v>0.16666666666667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>
        <v>1</v>
      </c>
      <c r="BG29" s="110">
        <f>IF(Q29=0,"",IF(BF29=0,"",(BF29/Q29)))</f>
        <v>0.16666666666667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4</v>
      </c>
      <c r="BP29" s="117">
        <f>IF(Q29=0,"",IF(BO29=0,"",(BO29/Q29)))</f>
        <v>0.66666666666667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124</v>
      </c>
      <c r="C30" s="184" t="s">
        <v>58</v>
      </c>
      <c r="D30" s="184"/>
      <c r="E30" s="184" t="s">
        <v>93</v>
      </c>
      <c r="F30" s="184" t="s">
        <v>77</v>
      </c>
      <c r="G30" s="184" t="s">
        <v>73</v>
      </c>
      <c r="H30" s="87"/>
      <c r="I30" s="87"/>
      <c r="J30" s="87"/>
      <c r="K30" s="176"/>
      <c r="L30" s="79">
        <v>39</v>
      </c>
      <c r="M30" s="79">
        <v>33</v>
      </c>
      <c r="N30" s="79">
        <v>17</v>
      </c>
      <c r="O30" s="88">
        <v>9</v>
      </c>
      <c r="P30" s="89">
        <v>0</v>
      </c>
      <c r="Q30" s="90">
        <f>O30+P30</f>
        <v>9</v>
      </c>
      <c r="R30" s="80">
        <f>IFERROR(Q30/N30,"-")</f>
        <v>0.52941176470588</v>
      </c>
      <c r="S30" s="79">
        <v>3</v>
      </c>
      <c r="T30" s="79">
        <v>1</v>
      </c>
      <c r="U30" s="80">
        <f>IFERROR(T30/(Q30),"-")</f>
        <v>0.11111111111111</v>
      </c>
      <c r="V30" s="81"/>
      <c r="W30" s="82">
        <v>3</v>
      </c>
      <c r="X30" s="80">
        <f>IF(Q30=0,"-",W30/Q30)</f>
        <v>0.33333333333333</v>
      </c>
      <c r="Y30" s="181">
        <v>53000</v>
      </c>
      <c r="Z30" s="182">
        <f>IFERROR(Y30/Q30,"-")</f>
        <v>5888.8888888889</v>
      </c>
      <c r="AA30" s="182">
        <f>IFERROR(Y30/W30,"-")</f>
        <v>17666.666666667</v>
      </c>
      <c r="AB30" s="176"/>
      <c r="AC30" s="83"/>
      <c r="AD30" s="77"/>
      <c r="AE30" s="91">
        <v>1</v>
      </c>
      <c r="AF30" s="92">
        <f>IF(Q30=0,"",IF(AE30=0,"",(AE30/Q30)))</f>
        <v>0.11111111111111</v>
      </c>
      <c r="AG30" s="91"/>
      <c r="AH30" s="93">
        <f>IFERROR(AG30/AE30,"-")</f>
        <v>0</v>
      </c>
      <c r="AI30" s="94"/>
      <c r="AJ30" s="95">
        <f>IFERROR(AI30/AE30,"-")</f>
        <v>0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5</v>
      </c>
      <c r="BP30" s="117">
        <f>IF(Q30=0,"",IF(BO30=0,"",(BO30/Q30)))</f>
        <v>0.55555555555556</v>
      </c>
      <c r="BQ30" s="118">
        <v>1</v>
      </c>
      <c r="BR30" s="119">
        <f>IFERROR(BQ30/BO30,"-")</f>
        <v>0.2</v>
      </c>
      <c r="BS30" s="120">
        <v>5000</v>
      </c>
      <c r="BT30" s="121">
        <f>IFERROR(BS30/BO30,"-")</f>
        <v>1000</v>
      </c>
      <c r="BU30" s="122">
        <v>1</v>
      </c>
      <c r="BV30" s="122"/>
      <c r="BW30" s="122"/>
      <c r="BX30" s="123">
        <v>3</v>
      </c>
      <c r="BY30" s="124">
        <f>IF(Q30=0,"",IF(BX30=0,"",(BX30/Q30)))</f>
        <v>0.33333333333333</v>
      </c>
      <c r="BZ30" s="125">
        <v>2</v>
      </c>
      <c r="CA30" s="126">
        <f>IFERROR(BZ30/BX30,"-")</f>
        <v>0.66666666666667</v>
      </c>
      <c r="CB30" s="127">
        <v>48000</v>
      </c>
      <c r="CC30" s="128">
        <f>IFERROR(CB30/BX30,"-")</f>
        <v>16000</v>
      </c>
      <c r="CD30" s="129"/>
      <c r="CE30" s="129"/>
      <c r="CF30" s="129">
        <v>2</v>
      </c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3</v>
      </c>
      <c r="CQ30" s="138">
        <v>53000</v>
      </c>
      <c r="CR30" s="138">
        <v>25000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1.0576923076923</v>
      </c>
      <c r="B31" s="184" t="s">
        <v>125</v>
      </c>
      <c r="C31" s="184" t="s">
        <v>58</v>
      </c>
      <c r="D31" s="184"/>
      <c r="E31" s="184" t="s">
        <v>76</v>
      </c>
      <c r="F31" s="184" t="s">
        <v>90</v>
      </c>
      <c r="G31" s="184" t="s">
        <v>78</v>
      </c>
      <c r="H31" s="87" t="s">
        <v>126</v>
      </c>
      <c r="I31" s="87" t="s">
        <v>85</v>
      </c>
      <c r="J31" s="185" t="s">
        <v>80</v>
      </c>
      <c r="K31" s="176">
        <v>130000</v>
      </c>
      <c r="L31" s="79">
        <v>9</v>
      </c>
      <c r="M31" s="79">
        <v>0</v>
      </c>
      <c r="N31" s="79">
        <v>32</v>
      </c>
      <c r="O31" s="88">
        <v>8</v>
      </c>
      <c r="P31" s="89">
        <v>0</v>
      </c>
      <c r="Q31" s="90">
        <f>O31+P31</f>
        <v>8</v>
      </c>
      <c r="R31" s="80">
        <f>IFERROR(Q31/N31,"-")</f>
        <v>0.25</v>
      </c>
      <c r="S31" s="79">
        <v>1</v>
      </c>
      <c r="T31" s="79">
        <v>3</v>
      </c>
      <c r="U31" s="80">
        <f>IFERROR(T31/(Q31),"-")</f>
        <v>0.375</v>
      </c>
      <c r="V31" s="81">
        <f>IFERROR(K31/SUM(Q31:Q32),"-")</f>
        <v>8666.6666666667</v>
      </c>
      <c r="W31" s="82">
        <v>3</v>
      </c>
      <c r="X31" s="80">
        <f>IF(Q31=0,"-",W31/Q31)</f>
        <v>0.375</v>
      </c>
      <c r="Y31" s="181">
        <v>23000</v>
      </c>
      <c r="Z31" s="182">
        <f>IFERROR(Y31/Q31,"-")</f>
        <v>2875</v>
      </c>
      <c r="AA31" s="182">
        <f>IFERROR(Y31/W31,"-")</f>
        <v>7666.6666666667</v>
      </c>
      <c r="AB31" s="176">
        <f>SUM(Y31:Y32)-SUM(K31:K32)</f>
        <v>7500</v>
      </c>
      <c r="AC31" s="83">
        <f>SUM(Y31:Y32)/SUM(K31:K32)</f>
        <v>1.0576923076923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>
        <v>1</v>
      </c>
      <c r="AO31" s="98">
        <f>IF(Q31=0,"",IF(AN31=0,"",(AN31/Q31)))</f>
        <v>0.125</v>
      </c>
      <c r="AP31" s="97"/>
      <c r="AQ31" s="99">
        <f>IFERROR(AP31/AN31,"-")</f>
        <v>0</v>
      </c>
      <c r="AR31" s="100"/>
      <c r="AS31" s="101">
        <f>IFERROR(AR31/AN31,"-")</f>
        <v>0</v>
      </c>
      <c r="AT31" s="102"/>
      <c r="AU31" s="102"/>
      <c r="AV31" s="102"/>
      <c r="AW31" s="103">
        <v>2</v>
      </c>
      <c r="AX31" s="104">
        <f>IF(Q31=0,"",IF(AW31=0,"",(AW31/Q31)))</f>
        <v>0.25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>
        <v>2</v>
      </c>
      <c r="BG31" s="110">
        <f>IF(Q31=0,"",IF(BF31=0,"",(BF31/Q31)))</f>
        <v>0.25</v>
      </c>
      <c r="BH31" s="109">
        <v>1</v>
      </c>
      <c r="BI31" s="111">
        <f>IFERROR(BH31/BF31,"-")</f>
        <v>0.5</v>
      </c>
      <c r="BJ31" s="112">
        <v>5000</v>
      </c>
      <c r="BK31" s="113">
        <f>IFERROR(BJ31/BF31,"-")</f>
        <v>2500</v>
      </c>
      <c r="BL31" s="114">
        <v>1</v>
      </c>
      <c r="BM31" s="114"/>
      <c r="BN31" s="114"/>
      <c r="BO31" s="116">
        <v>1</v>
      </c>
      <c r="BP31" s="117">
        <f>IF(Q31=0,"",IF(BO31=0,"",(BO31/Q31)))</f>
        <v>0.125</v>
      </c>
      <c r="BQ31" s="118">
        <v>1</v>
      </c>
      <c r="BR31" s="119">
        <f>IFERROR(BQ31/BO31,"-")</f>
        <v>1</v>
      </c>
      <c r="BS31" s="120">
        <v>3000</v>
      </c>
      <c r="BT31" s="121">
        <f>IFERROR(BS31/BO31,"-")</f>
        <v>3000</v>
      </c>
      <c r="BU31" s="122">
        <v>1</v>
      </c>
      <c r="BV31" s="122"/>
      <c r="BW31" s="122"/>
      <c r="BX31" s="123">
        <v>2</v>
      </c>
      <c r="BY31" s="124">
        <f>IF(Q31=0,"",IF(BX31=0,"",(BX31/Q31)))</f>
        <v>0.25</v>
      </c>
      <c r="BZ31" s="125">
        <v>1</v>
      </c>
      <c r="CA31" s="126">
        <f>IFERROR(BZ31/BX31,"-")</f>
        <v>0.5</v>
      </c>
      <c r="CB31" s="127">
        <v>15000</v>
      </c>
      <c r="CC31" s="128">
        <f>IFERROR(CB31/BX31,"-")</f>
        <v>7500</v>
      </c>
      <c r="CD31" s="129"/>
      <c r="CE31" s="129"/>
      <c r="CF31" s="129">
        <v>1</v>
      </c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3</v>
      </c>
      <c r="CQ31" s="138">
        <v>23000</v>
      </c>
      <c r="CR31" s="138">
        <v>15000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127</v>
      </c>
      <c r="C32" s="184" t="s">
        <v>58</v>
      </c>
      <c r="D32" s="184"/>
      <c r="E32" s="184" t="s">
        <v>76</v>
      </c>
      <c r="F32" s="184" t="s">
        <v>90</v>
      </c>
      <c r="G32" s="184" t="s">
        <v>73</v>
      </c>
      <c r="H32" s="87"/>
      <c r="I32" s="87"/>
      <c r="J32" s="87"/>
      <c r="K32" s="176"/>
      <c r="L32" s="79">
        <v>35</v>
      </c>
      <c r="M32" s="79">
        <v>26</v>
      </c>
      <c r="N32" s="79">
        <v>25</v>
      </c>
      <c r="O32" s="88">
        <v>7</v>
      </c>
      <c r="P32" s="89">
        <v>0</v>
      </c>
      <c r="Q32" s="90">
        <f>O32+P32</f>
        <v>7</v>
      </c>
      <c r="R32" s="80">
        <f>IFERROR(Q32/N32,"-")</f>
        <v>0.28</v>
      </c>
      <c r="S32" s="79">
        <v>2</v>
      </c>
      <c r="T32" s="79">
        <v>0</v>
      </c>
      <c r="U32" s="80">
        <f>IFERROR(T32/(Q32),"-")</f>
        <v>0</v>
      </c>
      <c r="V32" s="81"/>
      <c r="W32" s="82">
        <v>3</v>
      </c>
      <c r="X32" s="80">
        <f>IF(Q32=0,"-",W32/Q32)</f>
        <v>0.42857142857143</v>
      </c>
      <c r="Y32" s="181">
        <v>114500</v>
      </c>
      <c r="Z32" s="182">
        <f>IFERROR(Y32/Q32,"-")</f>
        <v>16357.142857143</v>
      </c>
      <c r="AA32" s="182">
        <f>IFERROR(Y32/W32,"-")</f>
        <v>38166.666666667</v>
      </c>
      <c r="AB32" s="176"/>
      <c r="AC32" s="83"/>
      <c r="AD32" s="77"/>
      <c r="AE32" s="91">
        <v>1</v>
      </c>
      <c r="AF32" s="92">
        <f>IF(Q32=0,"",IF(AE32=0,"",(AE32/Q32)))</f>
        <v>0.14285714285714</v>
      </c>
      <c r="AG32" s="91"/>
      <c r="AH32" s="93">
        <f>IFERROR(AG32/AE32,"-")</f>
        <v>0</v>
      </c>
      <c r="AI32" s="94"/>
      <c r="AJ32" s="95">
        <f>IFERROR(AI32/AE32,"-")</f>
        <v>0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1</v>
      </c>
      <c r="BP32" s="117">
        <f>IF(Q32=0,"",IF(BO32=0,"",(BO32/Q32)))</f>
        <v>0.14285714285714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5</v>
      </c>
      <c r="BY32" s="124">
        <f>IF(Q32=0,"",IF(BX32=0,"",(BX32/Q32)))</f>
        <v>0.71428571428571</v>
      </c>
      <c r="BZ32" s="125">
        <v>3</v>
      </c>
      <c r="CA32" s="126">
        <f>IFERROR(BZ32/BX32,"-")</f>
        <v>0.6</v>
      </c>
      <c r="CB32" s="127">
        <v>114500</v>
      </c>
      <c r="CC32" s="128">
        <f>IFERROR(CB32/BX32,"-")</f>
        <v>22900</v>
      </c>
      <c r="CD32" s="129">
        <v>1</v>
      </c>
      <c r="CE32" s="129"/>
      <c r="CF32" s="129">
        <v>2</v>
      </c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3</v>
      </c>
      <c r="CQ32" s="138">
        <v>114500</v>
      </c>
      <c r="CR32" s="138">
        <v>75000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>
        <f>AC33</f>
        <v>1.1166666666667</v>
      </c>
      <c r="B33" s="184" t="s">
        <v>128</v>
      </c>
      <c r="C33" s="184" t="s">
        <v>58</v>
      </c>
      <c r="D33" s="184"/>
      <c r="E33" s="184" t="s">
        <v>76</v>
      </c>
      <c r="F33" s="184" t="s">
        <v>83</v>
      </c>
      <c r="G33" s="184" t="s">
        <v>78</v>
      </c>
      <c r="H33" s="87" t="s">
        <v>98</v>
      </c>
      <c r="I33" s="87" t="s">
        <v>63</v>
      </c>
      <c r="J33" s="87" t="s">
        <v>129</v>
      </c>
      <c r="K33" s="176">
        <v>120000</v>
      </c>
      <c r="L33" s="79">
        <v>24</v>
      </c>
      <c r="M33" s="79">
        <v>0</v>
      </c>
      <c r="N33" s="79">
        <v>66</v>
      </c>
      <c r="O33" s="88">
        <v>6</v>
      </c>
      <c r="P33" s="89">
        <v>0</v>
      </c>
      <c r="Q33" s="90">
        <f>O33+P33</f>
        <v>6</v>
      </c>
      <c r="R33" s="80">
        <f>IFERROR(Q33/N33,"-")</f>
        <v>0.090909090909091</v>
      </c>
      <c r="S33" s="79">
        <v>2</v>
      </c>
      <c r="T33" s="79">
        <v>3</v>
      </c>
      <c r="U33" s="80">
        <f>IFERROR(T33/(Q33),"-")</f>
        <v>0.5</v>
      </c>
      <c r="V33" s="81">
        <f>IFERROR(K33/SUM(Q33:Q34),"-")</f>
        <v>9230.7692307692</v>
      </c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>
        <f>SUM(Y33:Y34)-SUM(K33:K34)</f>
        <v>14000</v>
      </c>
      <c r="AC33" s="83">
        <f>SUM(Y33:Y34)/SUM(K33:K34)</f>
        <v>1.1166666666667</v>
      </c>
      <c r="AD33" s="77"/>
      <c r="AE33" s="91">
        <v>1</v>
      </c>
      <c r="AF33" s="92">
        <f>IF(Q33=0,"",IF(AE33=0,"",(AE33/Q33)))</f>
        <v>0.16666666666667</v>
      </c>
      <c r="AG33" s="91"/>
      <c r="AH33" s="93">
        <f>IFERROR(AG33/AE33,"-")</f>
        <v>0</v>
      </c>
      <c r="AI33" s="94"/>
      <c r="AJ33" s="95">
        <f>IFERROR(AI33/AE33,"-")</f>
        <v>0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2</v>
      </c>
      <c r="BG33" s="110">
        <f>IF(Q33=0,"",IF(BF33=0,"",(BF33/Q33)))</f>
        <v>0.33333333333333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2</v>
      </c>
      <c r="BP33" s="117">
        <f>IF(Q33=0,"",IF(BO33=0,"",(BO33/Q33)))</f>
        <v>0.33333333333333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1</v>
      </c>
      <c r="BY33" s="124">
        <f>IF(Q33=0,"",IF(BX33=0,"",(BX33/Q33)))</f>
        <v>0.16666666666667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130</v>
      </c>
      <c r="C34" s="184" t="s">
        <v>58</v>
      </c>
      <c r="D34" s="184"/>
      <c r="E34" s="184" t="s">
        <v>76</v>
      </c>
      <c r="F34" s="184" t="s">
        <v>83</v>
      </c>
      <c r="G34" s="184" t="s">
        <v>73</v>
      </c>
      <c r="H34" s="87"/>
      <c r="I34" s="87"/>
      <c r="J34" s="87"/>
      <c r="K34" s="176"/>
      <c r="L34" s="79">
        <v>37</v>
      </c>
      <c r="M34" s="79">
        <v>30</v>
      </c>
      <c r="N34" s="79">
        <v>14</v>
      </c>
      <c r="O34" s="88">
        <v>7</v>
      </c>
      <c r="P34" s="89">
        <v>0</v>
      </c>
      <c r="Q34" s="90">
        <f>O34+P34</f>
        <v>7</v>
      </c>
      <c r="R34" s="80">
        <f>IFERROR(Q34/N34,"-")</f>
        <v>0.5</v>
      </c>
      <c r="S34" s="79">
        <v>3</v>
      </c>
      <c r="T34" s="79">
        <v>0</v>
      </c>
      <c r="U34" s="80">
        <f>IFERROR(T34/(Q34),"-")</f>
        <v>0</v>
      </c>
      <c r="V34" s="81"/>
      <c r="W34" s="82">
        <v>3</v>
      </c>
      <c r="X34" s="80">
        <f>IF(Q34=0,"-",W34/Q34)</f>
        <v>0.42857142857143</v>
      </c>
      <c r="Y34" s="181">
        <v>134000</v>
      </c>
      <c r="Z34" s="182">
        <f>IFERROR(Y34/Q34,"-")</f>
        <v>19142.857142857</v>
      </c>
      <c r="AA34" s="182">
        <f>IFERROR(Y34/W34,"-")</f>
        <v>44666.666666667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0.14285714285714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3</v>
      </c>
      <c r="BP34" s="117">
        <f>IF(Q34=0,"",IF(BO34=0,"",(BO34/Q34)))</f>
        <v>0.42857142857143</v>
      </c>
      <c r="BQ34" s="118">
        <v>2</v>
      </c>
      <c r="BR34" s="119">
        <f>IFERROR(BQ34/BO34,"-")</f>
        <v>0.66666666666667</v>
      </c>
      <c r="BS34" s="120">
        <v>57000</v>
      </c>
      <c r="BT34" s="121">
        <f>IFERROR(BS34/BO34,"-")</f>
        <v>19000</v>
      </c>
      <c r="BU34" s="122"/>
      <c r="BV34" s="122">
        <v>1</v>
      </c>
      <c r="BW34" s="122">
        <v>1</v>
      </c>
      <c r="BX34" s="123">
        <v>2</v>
      </c>
      <c r="BY34" s="124">
        <f>IF(Q34=0,"",IF(BX34=0,"",(BX34/Q34)))</f>
        <v>0.28571428571429</v>
      </c>
      <c r="BZ34" s="125">
        <v>1</v>
      </c>
      <c r="CA34" s="126">
        <f>IFERROR(BZ34/BX34,"-")</f>
        <v>0.5</v>
      </c>
      <c r="CB34" s="127">
        <v>77000</v>
      </c>
      <c r="CC34" s="128">
        <f>IFERROR(CB34/BX34,"-")</f>
        <v>38500</v>
      </c>
      <c r="CD34" s="129"/>
      <c r="CE34" s="129"/>
      <c r="CF34" s="129">
        <v>1</v>
      </c>
      <c r="CG34" s="130">
        <v>1</v>
      </c>
      <c r="CH34" s="131">
        <f>IF(Q34=0,"",IF(CG34=0,"",(CG34/Q34)))</f>
        <v>0.14285714285714</v>
      </c>
      <c r="CI34" s="132"/>
      <c r="CJ34" s="133">
        <f>IFERROR(CI34/CG34,"-")</f>
        <v>0</v>
      </c>
      <c r="CK34" s="134"/>
      <c r="CL34" s="135">
        <f>IFERROR(CK34/CG34,"-")</f>
        <v>0</v>
      </c>
      <c r="CM34" s="136"/>
      <c r="CN34" s="136"/>
      <c r="CO34" s="136"/>
      <c r="CP34" s="137">
        <v>3</v>
      </c>
      <c r="CQ34" s="138">
        <v>134000</v>
      </c>
      <c r="CR34" s="138">
        <v>77000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2.85375</v>
      </c>
      <c r="B35" s="184" t="s">
        <v>131</v>
      </c>
      <c r="C35" s="184" t="s">
        <v>58</v>
      </c>
      <c r="D35" s="184"/>
      <c r="E35" s="184" t="s">
        <v>59</v>
      </c>
      <c r="F35" s="184" t="s">
        <v>111</v>
      </c>
      <c r="G35" s="184" t="s">
        <v>61</v>
      </c>
      <c r="H35" s="87" t="s">
        <v>62</v>
      </c>
      <c r="I35" s="87" t="s">
        <v>132</v>
      </c>
      <c r="J35" s="87" t="s">
        <v>133</v>
      </c>
      <c r="K35" s="176">
        <v>400000</v>
      </c>
      <c r="L35" s="79">
        <v>16</v>
      </c>
      <c r="M35" s="79">
        <v>0</v>
      </c>
      <c r="N35" s="79">
        <v>51</v>
      </c>
      <c r="O35" s="88">
        <v>5</v>
      </c>
      <c r="P35" s="89">
        <v>0</v>
      </c>
      <c r="Q35" s="90">
        <f>O35+P35</f>
        <v>5</v>
      </c>
      <c r="R35" s="80">
        <f>IFERROR(Q35/N35,"-")</f>
        <v>0.098039215686275</v>
      </c>
      <c r="S35" s="79">
        <v>1</v>
      </c>
      <c r="T35" s="79">
        <v>1</v>
      </c>
      <c r="U35" s="80">
        <f>IFERROR(T35/(Q35),"-")</f>
        <v>0.2</v>
      </c>
      <c r="V35" s="81">
        <f>IFERROR(K35/SUM(Q35:Q39),"-")</f>
        <v>7547.1698113208</v>
      </c>
      <c r="W35" s="82">
        <v>1</v>
      </c>
      <c r="X35" s="80">
        <f>IF(Q35=0,"-",W35/Q35)</f>
        <v>0.2</v>
      </c>
      <c r="Y35" s="181">
        <v>3000</v>
      </c>
      <c r="Z35" s="182">
        <f>IFERROR(Y35/Q35,"-")</f>
        <v>600</v>
      </c>
      <c r="AA35" s="182">
        <f>IFERROR(Y35/W35,"-")</f>
        <v>3000</v>
      </c>
      <c r="AB35" s="176">
        <f>SUM(Y35:Y39)-SUM(K35:K39)</f>
        <v>741500</v>
      </c>
      <c r="AC35" s="83">
        <f>SUM(Y35:Y39)/SUM(K35:K39)</f>
        <v>2.85375</v>
      </c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0.2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2</v>
      </c>
      <c r="BP35" s="117">
        <f>IF(Q35=0,"",IF(BO35=0,"",(BO35/Q35)))</f>
        <v>0.4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2</v>
      </c>
      <c r="BY35" s="124">
        <f>IF(Q35=0,"",IF(BX35=0,"",(BX35/Q35)))</f>
        <v>0.4</v>
      </c>
      <c r="BZ35" s="125">
        <v>1</v>
      </c>
      <c r="CA35" s="126">
        <f>IFERROR(BZ35/BX35,"-")</f>
        <v>0.5</v>
      </c>
      <c r="CB35" s="127">
        <v>3000</v>
      </c>
      <c r="CC35" s="128">
        <f>IFERROR(CB35/BX35,"-")</f>
        <v>1500</v>
      </c>
      <c r="CD35" s="129">
        <v>1</v>
      </c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3000</v>
      </c>
      <c r="CR35" s="138">
        <v>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134</v>
      </c>
      <c r="C36" s="184" t="s">
        <v>58</v>
      </c>
      <c r="D36" s="184"/>
      <c r="E36" s="184" t="s">
        <v>59</v>
      </c>
      <c r="F36" s="184" t="s">
        <v>116</v>
      </c>
      <c r="G36" s="184" t="s">
        <v>61</v>
      </c>
      <c r="H36" s="87"/>
      <c r="I36" s="87" t="s">
        <v>132</v>
      </c>
      <c r="J36" s="87"/>
      <c r="K36" s="176"/>
      <c r="L36" s="79">
        <v>18</v>
      </c>
      <c r="M36" s="79">
        <v>0</v>
      </c>
      <c r="N36" s="79">
        <v>51</v>
      </c>
      <c r="O36" s="88">
        <v>7</v>
      </c>
      <c r="P36" s="89">
        <v>0</v>
      </c>
      <c r="Q36" s="90">
        <f>O36+P36</f>
        <v>7</v>
      </c>
      <c r="R36" s="80">
        <f>IFERROR(Q36/N36,"-")</f>
        <v>0.13725490196078</v>
      </c>
      <c r="S36" s="79">
        <v>1</v>
      </c>
      <c r="T36" s="79">
        <v>3</v>
      </c>
      <c r="U36" s="80">
        <f>IFERROR(T36/(Q36),"-")</f>
        <v>0.42857142857143</v>
      </c>
      <c r="V36" s="81"/>
      <c r="W36" s="82">
        <v>1</v>
      </c>
      <c r="X36" s="80">
        <f>IF(Q36=0,"-",W36/Q36)</f>
        <v>0.14285714285714</v>
      </c>
      <c r="Y36" s="181">
        <v>4000</v>
      </c>
      <c r="Z36" s="182">
        <f>IFERROR(Y36/Q36,"-")</f>
        <v>571.42857142857</v>
      </c>
      <c r="AA36" s="182">
        <f>IFERROR(Y36/W36,"-")</f>
        <v>4000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1</v>
      </c>
      <c r="BG36" s="110">
        <f>IF(Q36=0,"",IF(BF36=0,"",(BF36/Q36)))</f>
        <v>0.14285714285714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5</v>
      </c>
      <c r="BP36" s="117">
        <f>IF(Q36=0,"",IF(BO36=0,"",(BO36/Q36)))</f>
        <v>0.71428571428571</v>
      </c>
      <c r="BQ36" s="118">
        <v>1</v>
      </c>
      <c r="BR36" s="119">
        <f>IFERROR(BQ36/BO36,"-")</f>
        <v>0.2</v>
      </c>
      <c r="BS36" s="120">
        <v>4000</v>
      </c>
      <c r="BT36" s="121">
        <f>IFERROR(BS36/BO36,"-")</f>
        <v>800</v>
      </c>
      <c r="BU36" s="122"/>
      <c r="BV36" s="122">
        <v>1</v>
      </c>
      <c r="BW36" s="122"/>
      <c r="BX36" s="123">
        <v>1</v>
      </c>
      <c r="BY36" s="124">
        <f>IF(Q36=0,"",IF(BX36=0,"",(BX36/Q36)))</f>
        <v>0.14285714285714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4000</v>
      </c>
      <c r="CR36" s="138">
        <v>4000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135</v>
      </c>
      <c r="C37" s="184" t="s">
        <v>58</v>
      </c>
      <c r="D37" s="184"/>
      <c r="E37" s="184" t="s">
        <v>59</v>
      </c>
      <c r="F37" s="184" t="s">
        <v>119</v>
      </c>
      <c r="G37" s="184" t="s">
        <v>61</v>
      </c>
      <c r="H37" s="87"/>
      <c r="I37" s="87" t="s">
        <v>132</v>
      </c>
      <c r="J37" s="87"/>
      <c r="K37" s="176"/>
      <c r="L37" s="79">
        <v>11</v>
      </c>
      <c r="M37" s="79">
        <v>0</v>
      </c>
      <c r="N37" s="79">
        <v>67</v>
      </c>
      <c r="O37" s="88">
        <v>5</v>
      </c>
      <c r="P37" s="89">
        <v>0</v>
      </c>
      <c r="Q37" s="90">
        <f>O37+P37</f>
        <v>5</v>
      </c>
      <c r="R37" s="80">
        <f>IFERROR(Q37/N37,"-")</f>
        <v>0.074626865671642</v>
      </c>
      <c r="S37" s="79">
        <v>0</v>
      </c>
      <c r="T37" s="79">
        <v>2</v>
      </c>
      <c r="U37" s="80">
        <f>IFERROR(T37/(Q37),"-")</f>
        <v>0.4</v>
      </c>
      <c r="V37" s="81"/>
      <c r="W37" s="82">
        <v>2</v>
      </c>
      <c r="X37" s="80">
        <f>IF(Q37=0,"-",W37/Q37)</f>
        <v>0.4</v>
      </c>
      <c r="Y37" s="181">
        <v>20000</v>
      </c>
      <c r="Z37" s="182">
        <f>IFERROR(Y37/Q37,"-")</f>
        <v>4000</v>
      </c>
      <c r="AA37" s="182">
        <f>IFERROR(Y37/W37,"-")</f>
        <v>10000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>
        <v>1</v>
      </c>
      <c r="AO37" s="98">
        <f>IF(Q37=0,"",IF(AN37=0,"",(AN37/Q37)))</f>
        <v>0.2</v>
      </c>
      <c r="AP37" s="97"/>
      <c r="AQ37" s="99">
        <f>IFERROR(AP37/AN37,"-")</f>
        <v>0</v>
      </c>
      <c r="AR37" s="100"/>
      <c r="AS37" s="101">
        <f>IFERROR(AR37/AN37,"-")</f>
        <v>0</v>
      </c>
      <c r="AT37" s="102"/>
      <c r="AU37" s="102"/>
      <c r="AV37" s="102"/>
      <c r="AW37" s="103">
        <v>2</v>
      </c>
      <c r="AX37" s="104">
        <f>IF(Q37=0,"",IF(AW37=0,"",(AW37/Q37)))</f>
        <v>0.4</v>
      </c>
      <c r="AY37" s="103"/>
      <c r="AZ37" s="105">
        <f>IFERROR(AY37/AW37,"-")</f>
        <v>0</v>
      </c>
      <c r="BA37" s="106"/>
      <c r="BB37" s="107">
        <f>IFERROR(BA37/AW37,"-")</f>
        <v>0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2</v>
      </c>
      <c r="BP37" s="117">
        <f>IF(Q37=0,"",IF(BO37=0,"",(BO37/Q37)))</f>
        <v>0.4</v>
      </c>
      <c r="BQ37" s="118">
        <v>2</v>
      </c>
      <c r="BR37" s="119">
        <f>IFERROR(BQ37/BO37,"-")</f>
        <v>1</v>
      </c>
      <c r="BS37" s="120">
        <v>20000</v>
      </c>
      <c r="BT37" s="121">
        <f>IFERROR(BS37/BO37,"-")</f>
        <v>10000</v>
      </c>
      <c r="BU37" s="122">
        <v>1</v>
      </c>
      <c r="BV37" s="122">
        <v>1</v>
      </c>
      <c r="BW37" s="122"/>
      <c r="BX37" s="123"/>
      <c r="BY37" s="124">
        <f>IF(Q37=0,"",IF(BX37=0,"",(BX37/Q37)))</f>
        <v>0</v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2</v>
      </c>
      <c r="CQ37" s="138">
        <v>20000</v>
      </c>
      <c r="CR37" s="138">
        <v>10000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136</v>
      </c>
      <c r="C38" s="184" t="s">
        <v>58</v>
      </c>
      <c r="D38" s="184"/>
      <c r="E38" s="184" t="s">
        <v>59</v>
      </c>
      <c r="F38" s="184" t="s">
        <v>137</v>
      </c>
      <c r="G38" s="184" t="s">
        <v>61</v>
      </c>
      <c r="H38" s="87"/>
      <c r="I38" s="87" t="s">
        <v>132</v>
      </c>
      <c r="J38" s="87"/>
      <c r="K38" s="176"/>
      <c r="L38" s="79">
        <v>26</v>
      </c>
      <c r="M38" s="79">
        <v>0</v>
      </c>
      <c r="N38" s="79">
        <v>119</v>
      </c>
      <c r="O38" s="88">
        <v>10</v>
      </c>
      <c r="P38" s="89">
        <v>0</v>
      </c>
      <c r="Q38" s="90">
        <f>O38+P38</f>
        <v>10</v>
      </c>
      <c r="R38" s="80">
        <f>IFERROR(Q38/N38,"-")</f>
        <v>0.084033613445378</v>
      </c>
      <c r="S38" s="79">
        <v>3</v>
      </c>
      <c r="T38" s="79">
        <v>1</v>
      </c>
      <c r="U38" s="80">
        <f>IFERROR(T38/(Q38),"-")</f>
        <v>0.1</v>
      </c>
      <c r="V38" s="81"/>
      <c r="W38" s="82">
        <v>4</v>
      </c>
      <c r="X38" s="80">
        <f>IF(Q38=0,"-",W38/Q38)</f>
        <v>0.4</v>
      </c>
      <c r="Y38" s="181">
        <v>88000</v>
      </c>
      <c r="Z38" s="182">
        <f>IFERROR(Y38/Q38,"-")</f>
        <v>8800</v>
      </c>
      <c r="AA38" s="182">
        <f>IFERROR(Y38/W38,"-")</f>
        <v>22000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4</v>
      </c>
      <c r="BG38" s="110">
        <f>IF(Q38=0,"",IF(BF38=0,"",(BF38/Q38)))</f>
        <v>0.4</v>
      </c>
      <c r="BH38" s="109">
        <v>2</v>
      </c>
      <c r="BI38" s="111">
        <f>IFERROR(BH38/BF38,"-")</f>
        <v>0.5</v>
      </c>
      <c r="BJ38" s="112">
        <v>8000</v>
      </c>
      <c r="BK38" s="113">
        <f>IFERROR(BJ38/BF38,"-")</f>
        <v>2000</v>
      </c>
      <c r="BL38" s="114">
        <v>2</v>
      </c>
      <c r="BM38" s="114"/>
      <c r="BN38" s="114"/>
      <c r="BO38" s="116">
        <v>3</v>
      </c>
      <c r="BP38" s="117">
        <f>IF(Q38=0,"",IF(BO38=0,"",(BO38/Q38)))</f>
        <v>0.3</v>
      </c>
      <c r="BQ38" s="118">
        <v>1</v>
      </c>
      <c r="BR38" s="119">
        <f>IFERROR(BQ38/BO38,"-")</f>
        <v>0.33333333333333</v>
      </c>
      <c r="BS38" s="120">
        <v>3000</v>
      </c>
      <c r="BT38" s="121">
        <f>IFERROR(BS38/BO38,"-")</f>
        <v>1000</v>
      </c>
      <c r="BU38" s="122">
        <v>1</v>
      </c>
      <c r="BV38" s="122"/>
      <c r="BW38" s="122"/>
      <c r="BX38" s="123">
        <v>2</v>
      </c>
      <c r="BY38" s="124">
        <f>IF(Q38=0,"",IF(BX38=0,"",(BX38/Q38)))</f>
        <v>0.2</v>
      </c>
      <c r="BZ38" s="125">
        <v>1</v>
      </c>
      <c r="CA38" s="126">
        <f>IFERROR(BZ38/BX38,"-")</f>
        <v>0.5</v>
      </c>
      <c r="CB38" s="127">
        <v>82000</v>
      </c>
      <c r="CC38" s="128">
        <f>IFERROR(CB38/BX38,"-")</f>
        <v>41000</v>
      </c>
      <c r="CD38" s="129"/>
      <c r="CE38" s="129"/>
      <c r="CF38" s="129">
        <v>1</v>
      </c>
      <c r="CG38" s="130">
        <v>1</v>
      </c>
      <c r="CH38" s="131">
        <f>IF(Q38=0,"",IF(CG38=0,"",(CG38/Q38)))</f>
        <v>0.1</v>
      </c>
      <c r="CI38" s="132"/>
      <c r="CJ38" s="133">
        <f>IFERROR(CI38/CG38,"-")</f>
        <v>0</v>
      </c>
      <c r="CK38" s="134"/>
      <c r="CL38" s="135">
        <f>IFERROR(CK38/CG38,"-")</f>
        <v>0</v>
      </c>
      <c r="CM38" s="136"/>
      <c r="CN38" s="136"/>
      <c r="CO38" s="136"/>
      <c r="CP38" s="137">
        <v>4</v>
      </c>
      <c r="CQ38" s="138">
        <v>88000</v>
      </c>
      <c r="CR38" s="138">
        <v>82000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138</v>
      </c>
      <c r="C39" s="184" t="s">
        <v>58</v>
      </c>
      <c r="D39" s="184"/>
      <c r="E39" s="184" t="s">
        <v>72</v>
      </c>
      <c r="F39" s="184" t="s">
        <v>72</v>
      </c>
      <c r="G39" s="184" t="s">
        <v>73</v>
      </c>
      <c r="H39" s="87"/>
      <c r="I39" s="87"/>
      <c r="J39" s="87"/>
      <c r="K39" s="176"/>
      <c r="L39" s="79">
        <v>240</v>
      </c>
      <c r="M39" s="79">
        <v>128</v>
      </c>
      <c r="N39" s="79">
        <v>61</v>
      </c>
      <c r="O39" s="88">
        <v>26</v>
      </c>
      <c r="P39" s="89">
        <v>0</v>
      </c>
      <c r="Q39" s="90">
        <f>O39+P39</f>
        <v>26</v>
      </c>
      <c r="R39" s="80">
        <f>IFERROR(Q39/N39,"-")</f>
        <v>0.42622950819672</v>
      </c>
      <c r="S39" s="79">
        <v>7</v>
      </c>
      <c r="T39" s="79">
        <v>1</v>
      </c>
      <c r="U39" s="80">
        <f>IFERROR(T39/(Q39),"-")</f>
        <v>0.038461538461538</v>
      </c>
      <c r="V39" s="81"/>
      <c r="W39" s="82">
        <v>9</v>
      </c>
      <c r="X39" s="80">
        <f>IF(Q39=0,"-",W39/Q39)</f>
        <v>0.34615384615385</v>
      </c>
      <c r="Y39" s="181">
        <v>1026500</v>
      </c>
      <c r="Z39" s="182">
        <f>IFERROR(Y39/Q39,"-")</f>
        <v>39480.769230769</v>
      </c>
      <c r="AA39" s="182">
        <f>IFERROR(Y39/W39,"-")</f>
        <v>114055.55555556</v>
      </c>
      <c r="AB39" s="176"/>
      <c r="AC39" s="83"/>
      <c r="AD39" s="77"/>
      <c r="AE39" s="91">
        <v>1</v>
      </c>
      <c r="AF39" s="92">
        <f>IF(Q39=0,"",IF(AE39=0,"",(AE39/Q39)))</f>
        <v>0.038461538461538</v>
      </c>
      <c r="AG39" s="91"/>
      <c r="AH39" s="93">
        <f>IFERROR(AG39/AE39,"-")</f>
        <v>0</v>
      </c>
      <c r="AI39" s="94"/>
      <c r="AJ39" s="95">
        <f>IFERROR(AI39/AE39,"-")</f>
        <v>0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>
        <v>14</v>
      </c>
      <c r="BP39" s="117">
        <f>IF(Q39=0,"",IF(BO39=0,"",(BO39/Q39)))</f>
        <v>0.53846153846154</v>
      </c>
      <c r="BQ39" s="118">
        <v>3</v>
      </c>
      <c r="BR39" s="119">
        <f>IFERROR(BQ39/BO39,"-")</f>
        <v>0.21428571428571</v>
      </c>
      <c r="BS39" s="120">
        <v>261500</v>
      </c>
      <c r="BT39" s="121">
        <f>IFERROR(BS39/BO39,"-")</f>
        <v>18678.571428571</v>
      </c>
      <c r="BU39" s="122"/>
      <c r="BV39" s="122"/>
      <c r="BW39" s="122">
        <v>3</v>
      </c>
      <c r="BX39" s="123">
        <v>10</v>
      </c>
      <c r="BY39" s="124">
        <f>IF(Q39=0,"",IF(BX39=0,"",(BX39/Q39)))</f>
        <v>0.38461538461538</v>
      </c>
      <c r="BZ39" s="125">
        <v>5</v>
      </c>
      <c r="CA39" s="126">
        <f>IFERROR(BZ39/BX39,"-")</f>
        <v>0.5</v>
      </c>
      <c r="CB39" s="127">
        <v>753000</v>
      </c>
      <c r="CC39" s="128">
        <f>IFERROR(CB39/BX39,"-")</f>
        <v>75300</v>
      </c>
      <c r="CD39" s="129"/>
      <c r="CE39" s="129">
        <v>1</v>
      </c>
      <c r="CF39" s="129">
        <v>4</v>
      </c>
      <c r="CG39" s="130">
        <v>1</v>
      </c>
      <c r="CH39" s="131">
        <f>IF(Q39=0,"",IF(CG39=0,"",(CG39/Q39)))</f>
        <v>0.038461538461538</v>
      </c>
      <c r="CI39" s="132">
        <v>1</v>
      </c>
      <c r="CJ39" s="133">
        <f>IFERROR(CI39/CG39,"-")</f>
        <v>1</v>
      </c>
      <c r="CK39" s="134">
        <v>15000</v>
      </c>
      <c r="CL39" s="135">
        <f>IFERROR(CK39/CG39,"-")</f>
        <v>15000</v>
      </c>
      <c r="CM39" s="136"/>
      <c r="CN39" s="136"/>
      <c r="CO39" s="136">
        <v>1</v>
      </c>
      <c r="CP39" s="137">
        <v>9</v>
      </c>
      <c r="CQ39" s="138">
        <v>1026500</v>
      </c>
      <c r="CR39" s="138">
        <v>473000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0.57426461538462</v>
      </c>
      <c r="B40" s="184" t="s">
        <v>139</v>
      </c>
      <c r="C40" s="184" t="s">
        <v>58</v>
      </c>
      <c r="D40" s="184"/>
      <c r="E40" s="184" t="s">
        <v>59</v>
      </c>
      <c r="F40" s="184" t="s">
        <v>111</v>
      </c>
      <c r="G40" s="184" t="s">
        <v>61</v>
      </c>
      <c r="H40" s="87" t="s">
        <v>140</v>
      </c>
      <c r="I40" s="87" t="s">
        <v>132</v>
      </c>
      <c r="J40" s="87" t="s">
        <v>133</v>
      </c>
      <c r="K40" s="176">
        <v>325000</v>
      </c>
      <c r="L40" s="79">
        <v>16</v>
      </c>
      <c r="M40" s="79">
        <v>0</v>
      </c>
      <c r="N40" s="79">
        <v>92</v>
      </c>
      <c r="O40" s="88">
        <v>7</v>
      </c>
      <c r="P40" s="89">
        <v>0</v>
      </c>
      <c r="Q40" s="90">
        <f>O40+P40</f>
        <v>7</v>
      </c>
      <c r="R40" s="80">
        <f>IFERROR(Q40/N40,"-")</f>
        <v>0.076086956521739</v>
      </c>
      <c r="S40" s="79">
        <v>1</v>
      </c>
      <c r="T40" s="79">
        <v>2</v>
      </c>
      <c r="U40" s="80">
        <f>IFERROR(T40/(Q40),"-")</f>
        <v>0.28571428571429</v>
      </c>
      <c r="V40" s="81">
        <f>IFERROR(K40/SUM(Q40:Q43),"-")</f>
        <v>8783.7837837838</v>
      </c>
      <c r="W40" s="82">
        <v>5</v>
      </c>
      <c r="X40" s="80">
        <f>IF(Q40=0,"-",W40/Q40)</f>
        <v>0.71428571428571</v>
      </c>
      <c r="Y40" s="181">
        <v>35000</v>
      </c>
      <c r="Z40" s="182">
        <f>IFERROR(Y40/Q40,"-")</f>
        <v>5000</v>
      </c>
      <c r="AA40" s="182">
        <f>IFERROR(Y40/W40,"-")</f>
        <v>7000</v>
      </c>
      <c r="AB40" s="176">
        <f>SUM(Y40:Y43)-SUM(K40:K43)</f>
        <v>-138364</v>
      </c>
      <c r="AC40" s="83">
        <f>SUM(Y40:Y43)/SUM(K40:K43)</f>
        <v>0.57426461538462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2</v>
      </c>
      <c r="BG40" s="110">
        <f>IF(Q40=0,"",IF(BF40=0,"",(BF40/Q40)))</f>
        <v>0.28571428571429</v>
      </c>
      <c r="BH40" s="109">
        <v>2</v>
      </c>
      <c r="BI40" s="111">
        <f>IFERROR(BH40/BF40,"-")</f>
        <v>1</v>
      </c>
      <c r="BJ40" s="112">
        <v>6000</v>
      </c>
      <c r="BK40" s="113">
        <f>IFERROR(BJ40/BF40,"-")</f>
        <v>3000</v>
      </c>
      <c r="BL40" s="114">
        <v>2</v>
      </c>
      <c r="BM40" s="114"/>
      <c r="BN40" s="114"/>
      <c r="BO40" s="116">
        <v>4</v>
      </c>
      <c r="BP40" s="117">
        <f>IF(Q40=0,"",IF(BO40=0,"",(BO40/Q40)))</f>
        <v>0.57142857142857</v>
      </c>
      <c r="BQ40" s="118">
        <v>2</v>
      </c>
      <c r="BR40" s="119">
        <f>IFERROR(BQ40/BO40,"-")</f>
        <v>0.5</v>
      </c>
      <c r="BS40" s="120">
        <v>11000</v>
      </c>
      <c r="BT40" s="121">
        <f>IFERROR(BS40/BO40,"-")</f>
        <v>2750</v>
      </c>
      <c r="BU40" s="122">
        <v>1</v>
      </c>
      <c r="BV40" s="122">
        <v>1</v>
      </c>
      <c r="BW40" s="122"/>
      <c r="BX40" s="123">
        <v>1</v>
      </c>
      <c r="BY40" s="124">
        <f>IF(Q40=0,"",IF(BX40=0,"",(BX40/Q40)))</f>
        <v>0.14285714285714</v>
      </c>
      <c r="BZ40" s="125">
        <v>1</v>
      </c>
      <c r="CA40" s="126">
        <f>IFERROR(BZ40/BX40,"-")</f>
        <v>1</v>
      </c>
      <c r="CB40" s="127">
        <v>18000</v>
      </c>
      <c r="CC40" s="128">
        <f>IFERROR(CB40/BX40,"-")</f>
        <v>18000</v>
      </c>
      <c r="CD40" s="129"/>
      <c r="CE40" s="129"/>
      <c r="CF40" s="129">
        <v>1</v>
      </c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5</v>
      </c>
      <c r="CQ40" s="138">
        <v>35000</v>
      </c>
      <c r="CR40" s="138">
        <v>18000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141</v>
      </c>
      <c r="C41" s="184" t="s">
        <v>58</v>
      </c>
      <c r="D41" s="184"/>
      <c r="E41" s="184" t="s">
        <v>59</v>
      </c>
      <c r="F41" s="184" t="s">
        <v>116</v>
      </c>
      <c r="G41" s="184" t="s">
        <v>61</v>
      </c>
      <c r="H41" s="87" t="s">
        <v>140</v>
      </c>
      <c r="I41" s="87" t="s">
        <v>142</v>
      </c>
      <c r="J41" s="87"/>
      <c r="K41" s="176"/>
      <c r="L41" s="79">
        <v>10</v>
      </c>
      <c r="M41" s="79">
        <v>0</v>
      </c>
      <c r="N41" s="79">
        <v>55</v>
      </c>
      <c r="O41" s="88">
        <v>4</v>
      </c>
      <c r="P41" s="89">
        <v>0</v>
      </c>
      <c r="Q41" s="90">
        <f>O41+P41</f>
        <v>4</v>
      </c>
      <c r="R41" s="80">
        <f>IFERROR(Q41/N41,"-")</f>
        <v>0.072727272727273</v>
      </c>
      <c r="S41" s="79">
        <v>1</v>
      </c>
      <c r="T41" s="79">
        <v>1</v>
      </c>
      <c r="U41" s="80">
        <f>IFERROR(T41/(Q41),"-")</f>
        <v>0.25</v>
      </c>
      <c r="V41" s="81"/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>
        <v>1</v>
      </c>
      <c r="AO41" s="98">
        <f>IF(Q41=0,"",IF(AN41=0,"",(AN41/Q41)))</f>
        <v>0.25</v>
      </c>
      <c r="AP41" s="97"/>
      <c r="AQ41" s="99">
        <f>IFERROR(AP41/AN41,"-")</f>
        <v>0</v>
      </c>
      <c r="AR41" s="100"/>
      <c r="AS41" s="101">
        <f>IFERROR(AR41/AN41,"-")</f>
        <v>0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1</v>
      </c>
      <c r="BG41" s="110">
        <f>IF(Q41=0,"",IF(BF41=0,"",(BF41/Q41)))</f>
        <v>0.25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/>
      <c r="BP41" s="117">
        <f>IF(Q41=0,"",IF(BO41=0,"",(BO41/Q41)))</f>
        <v>0</v>
      </c>
      <c r="BQ41" s="118"/>
      <c r="BR41" s="119" t="str">
        <f>IFERROR(BQ41/BO41,"-")</f>
        <v>-</v>
      </c>
      <c r="BS41" s="120"/>
      <c r="BT41" s="121" t="str">
        <f>IFERROR(BS41/BO41,"-")</f>
        <v>-</v>
      </c>
      <c r="BU41" s="122"/>
      <c r="BV41" s="122"/>
      <c r="BW41" s="122"/>
      <c r="BX41" s="123">
        <v>2</v>
      </c>
      <c r="BY41" s="124">
        <f>IF(Q41=0,"",IF(BX41=0,"",(BX41/Q41)))</f>
        <v>0.5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143</v>
      </c>
      <c r="C42" s="184" t="s">
        <v>58</v>
      </c>
      <c r="D42" s="184"/>
      <c r="E42" s="184" t="s">
        <v>59</v>
      </c>
      <c r="F42" s="184" t="s">
        <v>119</v>
      </c>
      <c r="G42" s="184" t="s">
        <v>61</v>
      </c>
      <c r="H42" s="87" t="s">
        <v>140</v>
      </c>
      <c r="I42" s="87" t="s">
        <v>144</v>
      </c>
      <c r="J42" s="87"/>
      <c r="K42" s="176"/>
      <c r="L42" s="79">
        <v>7</v>
      </c>
      <c r="M42" s="79">
        <v>0</v>
      </c>
      <c r="N42" s="79">
        <v>35</v>
      </c>
      <c r="O42" s="88">
        <v>3</v>
      </c>
      <c r="P42" s="89">
        <v>0</v>
      </c>
      <c r="Q42" s="90">
        <f>O42+P42</f>
        <v>3</v>
      </c>
      <c r="R42" s="80">
        <f>IFERROR(Q42/N42,"-")</f>
        <v>0.085714285714286</v>
      </c>
      <c r="S42" s="79">
        <v>0</v>
      </c>
      <c r="T42" s="79">
        <v>1</v>
      </c>
      <c r="U42" s="80">
        <f>IFERROR(T42/(Q42),"-")</f>
        <v>0.33333333333333</v>
      </c>
      <c r="V42" s="81"/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>
        <v>1</v>
      </c>
      <c r="AO42" s="98">
        <f>IF(Q42=0,"",IF(AN42=0,"",(AN42/Q42)))</f>
        <v>0.33333333333333</v>
      </c>
      <c r="AP42" s="97"/>
      <c r="AQ42" s="99">
        <f>IFERROR(AP42/AN42,"-")</f>
        <v>0</v>
      </c>
      <c r="AR42" s="100"/>
      <c r="AS42" s="101">
        <f>IFERROR(AR42/AN42,"-")</f>
        <v>0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2</v>
      </c>
      <c r="BG42" s="110">
        <f>IF(Q42=0,"",IF(BF42=0,"",(BF42/Q42)))</f>
        <v>0.66666666666667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/>
      <c r="BP42" s="117">
        <f>IF(Q42=0,"",IF(BO42=0,"",(BO42/Q42)))</f>
        <v>0</v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145</v>
      </c>
      <c r="C43" s="184" t="s">
        <v>58</v>
      </c>
      <c r="D43" s="184"/>
      <c r="E43" s="184" t="s">
        <v>72</v>
      </c>
      <c r="F43" s="184" t="s">
        <v>72</v>
      </c>
      <c r="G43" s="184" t="s">
        <v>73</v>
      </c>
      <c r="H43" s="87"/>
      <c r="I43" s="87"/>
      <c r="J43" s="87"/>
      <c r="K43" s="176"/>
      <c r="L43" s="79">
        <v>162</v>
      </c>
      <c r="M43" s="79">
        <v>86</v>
      </c>
      <c r="N43" s="79">
        <v>40</v>
      </c>
      <c r="O43" s="88">
        <v>23</v>
      </c>
      <c r="P43" s="89">
        <v>0</v>
      </c>
      <c r="Q43" s="90">
        <f>O43+P43</f>
        <v>23</v>
      </c>
      <c r="R43" s="80">
        <f>IFERROR(Q43/N43,"-")</f>
        <v>0.575</v>
      </c>
      <c r="S43" s="79">
        <v>4</v>
      </c>
      <c r="T43" s="79">
        <v>0</v>
      </c>
      <c r="U43" s="80">
        <f>IFERROR(T43/(Q43),"-")</f>
        <v>0</v>
      </c>
      <c r="V43" s="81"/>
      <c r="W43" s="82">
        <v>7</v>
      </c>
      <c r="X43" s="80">
        <f>IF(Q43=0,"-",W43/Q43)</f>
        <v>0.30434782608696</v>
      </c>
      <c r="Y43" s="181">
        <v>151636</v>
      </c>
      <c r="Z43" s="182">
        <f>IFERROR(Y43/Q43,"-")</f>
        <v>6592.8695652174</v>
      </c>
      <c r="AA43" s="182">
        <f>IFERROR(Y43/W43,"-")</f>
        <v>21662.285714286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>
        <v>1</v>
      </c>
      <c r="AX43" s="104">
        <f>IF(Q43=0,"",IF(AW43=0,"",(AW43/Q43)))</f>
        <v>0.043478260869565</v>
      </c>
      <c r="AY43" s="103"/>
      <c r="AZ43" s="105">
        <f>IFERROR(AY43/AW43,"-")</f>
        <v>0</v>
      </c>
      <c r="BA43" s="106"/>
      <c r="BB43" s="107">
        <f>IFERROR(BA43/AW43,"-")</f>
        <v>0</v>
      </c>
      <c r="BC43" s="108"/>
      <c r="BD43" s="108"/>
      <c r="BE43" s="108"/>
      <c r="BF43" s="109">
        <v>3</v>
      </c>
      <c r="BG43" s="110">
        <f>IF(Q43=0,"",IF(BF43=0,"",(BF43/Q43)))</f>
        <v>0.1304347826087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11</v>
      </c>
      <c r="BP43" s="117">
        <f>IF(Q43=0,"",IF(BO43=0,"",(BO43/Q43)))</f>
        <v>0.47826086956522</v>
      </c>
      <c r="BQ43" s="118">
        <v>3</v>
      </c>
      <c r="BR43" s="119">
        <f>IFERROR(BQ43/BO43,"-")</f>
        <v>0.27272727272727</v>
      </c>
      <c r="BS43" s="120">
        <v>27136</v>
      </c>
      <c r="BT43" s="121">
        <f>IFERROR(BS43/BO43,"-")</f>
        <v>2466.9090909091</v>
      </c>
      <c r="BU43" s="122">
        <v>1</v>
      </c>
      <c r="BV43" s="122">
        <v>1</v>
      </c>
      <c r="BW43" s="122">
        <v>1</v>
      </c>
      <c r="BX43" s="123">
        <v>7</v>
      </c>
      <c r="BY43" s="124">
        <f>IF(Q43=0,"",IF(BX43=0,"",(BX43/Q43)))</f>
        <v>0.30434782608696</v>
      </c>
      <c r="BZ43" s="125">
        <v>3</v>
      </c>
      <c r="CA43" s="126">
        <f>IFERROR(BZ43/BX43,"-")</f>
        <v>0.42857142857143</v>
      </c>
      <c r="CB43" s="127">
        <v>104500</v>
      </c>
      <c r="CC43" s="128">
        <f>IFERROR(CB43/BX43,"-")</f>
        <v>14928.571428571</v>
      </c>
      <c r="CD43" s="129">
        <v>2</v>
      </c>
      <c r="CE43" s="129"/>
      <c r="CF43" s="129">
        <v>1</v>
      </c>
      <c r="CG43" s="130">
        <v>1</v>
      </c>
      <c r="CH43" s="131">
        <f>IF(Q43=0,"",IF(CG43=0,"",(CG43/Q43)))</f>
        <v>0.043478260869565</v>
      </c>
      <c r="CI43" s="132">
        <v>1</v>
      </c>
      <c r="CJ43" s="133">
        <f>IFERROR(CI43/CG43,"-")</f>
        <v>1</v>
      </c>
      <c r="CK43" s="134">
        <v>20000</v>
      </c>
      <c r="CL43" s="135">
        <f>IFERROR(CK43/CG43,"-")</f>
        <v>20000</v>
      </c>
      <c r="CM43" s="136"/>
      <c r="CN43" s="136"/>
      <c r="CO43" s="136">
        <v>1</v>
      </c>
      <c r="CP43" s="137">
        <v>7</v>
      </c>
      <c r="CQ43" s="138">
        <v>151636</v>
      </c>
      <c r="CR43" s="138">
        <v>100000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 t="str">
        <f>AC44</f>
        <v>0</v>
      </c>
      <c r="B44" s="184" t="s">
        <v>146</v>
      </c>
      <c r="C44" s="184" t="s">
        <v>58</v>
      </c>
      <c r="D44" s="184"/>
      <c r="E44" s="184"/>
      <c r="F44" s="184"/>
      <c r="G44" s="184" t="s">
        <v>78</v>
      </c>
      <c r="H44" s="87" t="s">
        <v>147</v>
      </c>
      <c r="I44" s="87" t="s">
        <v>148</v>
      </c>
      <c r="J44" s="185" t="s">
        <v>123</v>
      </c>
      <c r="K44" s="176">
        <v>0</v>
      </c>
      <c r="L44" s="79">
        <v>5</v>
      </c>
      <c r="M44" s="79">
        <v>0</v>
      </c>
      <c r="N44" s="79">
        <v>34</v>
      </c>
      <c r="O44" s="88">
        <v>2</v>
      </c>
      <c r="P44" s="89">
        <v>0</v>
      </c>
      <c r="Q44" s="90">
        <f>O44+P44</f>
        <v>2</v>
      </c>
      <c r="R44" s="80">
        <f>IFERROR(Q44/N44,"-")</f>
        <v>0.058823529411765</v>
      </c>
      <c r="S44" s="79">
        <v>0</v>
      </c>
      <c r="T44" s="79">
        <v>0</v>
      </c>
      <c r="U44" s="80">
        <f>IFERROR(T44/(Q44),"-")</f>
        <v>0</v>
      </c>
      <c r="V44" s="81">
        <f>IFERROR(K44/SUM(Q44:Q45),"-")</f>
        <v>0</v>
      </c>
      <c r="W44" s="82">
        <v>1</v>
      </c>
      <c r="X44" s="80">
        <f>IF(Q44=0,"-",W44/Q44)</f>
        <v>0.5</v>
      </c>
      <c r="Y44" s="181">
        <v>29000</v>
      </c>
      <c r="Z44" s="182">
        <f>IFERROR(Y44/Q44,"-")</f>
        <v>14500</v>
      </c>
      <c r="AA44" s="182">
        <f>IFERROR(Y44/W44,"-")</f>
        <v>29000</v>
      </c>
      <c r="AB44" s="176">
        <f>SUM(Y44:Y45)-SUM(K44:K45)</f>
        <v>29000</v>
      </c>
      <c r="AC44" s="83" t="str">
        <f>SUM(Y44:Y45)/SUM(K44:K45)</f>
        <v>0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>
        <f>IF(Q44=0,"",IF(BF44=0,"",(BF44/Q44)))</f>
        <v>0</v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/>
      <c r="BP44" s="117">
        <f>IF(Q44=0,"",IF(BO44=0,"",(BO44/Q44)))</f>
        <v>0</v>
      </c>
      <c r="BQ44" s="118"/>
      <c r="BR44" s="119" t="str">
        <f>IFERROR(BQ44/BO44,"-")</f>
        <v>-</v>
      </c>
      <c r="BS44" s="120"/>
      <c r="BT44" s="121" t="str">
        <f>IFERROR(BS44/BO44,"-")</f>
        <v>-</v>
      </c>
      <c r="BU44" s="122"/>
      <c r="BV44" s="122"/>
      <c r="BW44" s="122"/>
      <c r="BX44" s="123">
        <v>2</v>
      </c>
      <c r="BY44" s="124">
        <f>IF(Q44=0,"",IF(BX44=0,"",(BX44/Q44)))</f>
        <v>1</v>
      </c>
      <c r="BZ44" s="125">
        <v>1</v>
      </c>
      <c r="CA44" s="126">
        <f>IFERROR(BZ44/BX44,"-")</f>
        <v>0.5</v>
      </c>
      <c r="CB44" s="127">
        <v>29000</v>
      </c>
      <c r="CC44" s="128">
        <f>IFERROR(CB44/BX44,"-")</f>
        <v>14500</v>
      </c>
      <c r="CD44" s="129"/>
      <c r="CE44" s="129"/>
      <c r="CF44" s="129">
        <v>1</v>
      </c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29000</v>
      </c>
      <c r="CR44" s="138">
        <v>29000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149</v>
      </c>
      <c r="C45" s="184" t="s">
        <v>58</v>
      </c>
      <c r="D45" s="184"/>
      <c r="E45" s="184"/>
      <c r="F45" s="184"/>
      <c r="G45" s="184" t="s">
        <v>73</v>
      </c>
      <c r="H45" s="87"/>
      <c r="I45" s="87"/>
      <c r="J45" s="87"/>
      <c r="K45" s="176"/>
      <c r="L45" s="79">
        <v>44</v>
      </c>
      <c r="M45" s="79">
        <v>5</v>
      </c>
      <c r="N45" s="79">
        <v>0</v>
      </c>
      <c r="O45" s="88">
        <v>0</v>
      </c>
      <c r="P45" s="89">
        <v>0</v>
      </c>
      <c r="Q45" s="90">
        <f>O45+P45</f>
        <v>0</v>
      </c>
      <c r="R45" s="80" t="str">
        <f>IFERROR(Q45/N45,"-")</f>
        <v>-</v>
      </c>
      <c r="S45" s="79">
        <v>0</v>
      </c>
      <c r="T45" s="79">
        <v>0</v>
      </c>
      <c r="U45" s="80" t="str">
        <f>IFERROR(T45/(Q45),"-")</f>
        <v>-</v>
      </c>
      <c r="V45" s="81"/>
      <c r="W45" s="82">
        <v>0</v>
      </c>
      <c r="X45" s="80" t="str">
        <f>IF(Q45=0,"-",W45/Q45)</f>
        <v>-</v>
      </c>
      <c r="Y45" s="181">
        <v>0</v>
      </c>
      <c r="Z45" s="182" t="str">
        <f>IFERROR(Y45/Q45,"-")</f>
        <v>-</v>
      </c>
      <c r="AA45" s="182" t="str">
        <f>IFERROR(Y45/W45,"-")</f>
        <v>-</v>
      </c>
      <c r="AB45" s="176"/>
      <c r="AC45" s="83"/>
      <c r="AD45" s="77"/>
      <c r="AE45" s="91"/>
      <c r="AF45" s="92" t="str">
        <f>IF(Q45=0,"",IF(AE45=0,"",(AE45/Q45)))</f>
        <v/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 t="str">
        <f>IF(Q45=0,"",IF(AN45=0,"",(AN45/Q45)))</f>
        <v/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 t="str">
        <f>IF(Q45=0,"",IF(AW45=0,"",(AW45/Q45)))</f>
        <v/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 t="str">
        <f>IF(Q45=0,"",IF(BF45=0,"",(BF45/Q45)))</f>
        <v/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/>
      <c r="BP45" s="117" t="str">
        <f>IF(Q45=0,"",IF(BO45=0,"",(BO45/Q45)))</f>
        <v/>
      </c>
      <c r="BQ45" s="118"/>
      <c r="BR45" s="119" t="str">
        <f>IFERROR(BQ45/BO45,"-")</f>
        <v>-</v>
      </c>
      <c r="BS45" s="120"/>
      <c r="BT45" s="121" t="str">
        <f>IFERROR(BS45/BO45,"-")</f>
        <v>-</v>
      </c>
      <c r="BU45" s="122"/>
      <c r="BV45" s="122"/>
      <c r="BW45" s="122"/>
      <c r="BX45" s="123"/>
      <c r="BY45" s="124" t="str">
        <f>IF(Q45=0,"",IF(BX45=0,"",(BX45/Q45)))</f>
        <v/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/>
      <c r="CH45" s="131" t="str">
        <f>IF(Q45=0,"",IF(CG45=0,"",(CG45/Q45)))</f>
        <v/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30"/>
      <c r="B46" s="84"/>
      <c r="C46" s="84"/>
      <c r="D46" s="85"/>
      <c r="E46" s="85"/>
      <c r="F46" s="85"/>
      <c r="G46" s="86"/>
      <c r="H46" s="87"/>
      <c r="I46" s="87"/>
      <c r="J46" s="87"/>
      <c r="K46" s="177"/>
      <c r="L46" s="34"/>
      <c r="M46" s="34"/>
      <c r="N46" s="31"/>
      <c r="O46" s="23"/>
      <c r="P46" s="23"/>
      <c r="Q46" s="23"/>
      <c r="R46" s="32"/>
      <c r="S46" s="32"/>
      <c r="T46" s="23"/>
      <c r="U46" s="32"/>
      <c r="V46" s="25"/>
      <c r="W46" s="25"/>
      <c r="X46" s="25"/>
      <c r="Y46" s="183"/>
      <c r="Z46" s="183"/>
      <c r="AA46" s="183"/>
      <c r="AB46" s="183"/>
      <c r="AC46" s="33"/>
      <c r="AD46" s="57"/>
      <c r="AE46" s="61"/>
      <c r="AF46" s="62"/>
      <c r="AG46" s="61"/>
      <c r="AH46" s="65"/>
      <c r="AI46" s="66"/>
      <c r="AJ46" s="67"/>
      <c r="AK46" s="68"/>
      <c r="AL46" s="68"/>
      <c r="AM46" s="68"/>
      <c r="AN46" s="61"/>
      <c r="AO46" s="62"/>
      <c r="AP46" s="61"/>
      <c r="AQ46" s="65"/>
      <c r="AR46" s="66"/>
      <c r="AS46" s="67"/>
      <c r="AT46" s="68"/>
      <c r="AU46" s="68"/>
      <c r="AV46" s="68"/>
      <c r="AW46" s="61"/>
      <c r="AX46" s="62"/>
      <c r="AY46" s="61"/>
      <c r="AZ46" s="65"/>
      <c r="BA46" s="66"/>
      <c r="BB46" s="67"/>
      <c r="BC46" s="68"/>
      <c r="BD46" s="68"/>
      <c r="BE46" s="68"/>
      <c r="BF46" s="61"/>
      <c r="BG46" s="62"/>
      <c r="BH46" s="61"/>
      <c r="BI46" s="65"/>
      <c r="BJ46" s="66"/>
      <c r="BK46" s="67"/>
      <c r="BL46" s="68"/>
      <c r="BM46" s="68"/>
      <c r="BN46" s="68"/>
      <c r="BO46" s="63"/>
      <c r="BP46" s="64"/>
      <c r="BQ46" s="61"/>
      <c r="BR46" s="65"/>
      <c r="BS46" s="66"/>
      <c r="BT46" s="67"/>
      <c r="BU46" s="68"/>
      <c r="BV46" s="68"/>
      <c r="BW46" s="68"/>
      <c r="BX46" s="63"/>
      <c r="BY46" s="64"/>
      <c r="BZ46" s="61"/>
      <c r="CA46" s="65"/>
      <c r="CB46" s="66"/>
      <c r="CC46" s="67"/>
      <c r="CD46" s="68"/>
      <c r="CE46" s="68"/>
      <c r="CF46" s="68"/>
      <c r="CG46" s="63"/>
      <c r="CH46" s="64"/>
      <c r="CI46" s="61"/>
      <c r="CJ46" s="65"/>
      <c r="CK46" s="66"/>
      <c r="CL46" s="67"/>
      <c r="CM46" s="68"/>
      <c r="CN46" s="68"/>
      <c r="CO46" s="68"/>
      <c r="CP46" s="69"/>
      <c r="CQ46" s="66"/>
      <c r="CR46" s="66"/>
      <c r="CS46" s="66"/>
      <c r="CT46" s="70"/>
    </row>
    <row r="47" spans="1:99">
      <c r="A47" s="30"/>
      <c r="B47" s="37"/>
      <c r="C47" s="37"/>
      <c r="D47" s="21"/>
      <c r="E47" s="21"/>
      <c r="F47" s="21"/>
      <c r="G47" s="22"/>
      <c r="H47" s="36"/>
      <c r="I47" s="36"/>
      <c r="J47" s="73"/>
      <c r="K47" s="178"/>
      <c r="L47" s="34"/>
      <c r="M47" s="34"/>
      <c r="N47" s="31"/>
      <c r="O47" s="23"/>
      <c r="P47" s="23"/>
      <c r="Q47" s="23"/>
      <c r="R47" s="32"/>
      <c r="S47" s="32"/>
      <c r="T47" s="23"/>
      <c r="U47" s="32"/>
      <c r="V47" s="25"/>
      <c r="W47" s="25"/>
      <c r="X47" s="25"/>
      <c r="Y47" s="183"/>
      <c r="Z47" s="183"/>
      <c r="AA47" s="183"/>
      <c r="AB47" s="183"/>
      <c r="AC47" s="33"/>
      <c r="AD47" s="59"/>
      <c r="AE47" s="61"/>
      <c r="AF47" s="62"/>
      <c r="AG47" s="61"/>
      <c r="AH47" s="65"/>
      <c r="AI47" s="66"/>
      <c r="AJ47" s="67"/>
      <c r="AK47" s="68"/>
      <c r="AL47" s="68"/>
      <c r="AM47" s="68"/>
      <c r="AN47" s="61"/>
      <c r="AO47" s="62"/>
      <c r="AP47" s="61"/>
      <c r="AQ47" s="65"/>
      <c r="AR47" s="66"/>
      <c r="AS47" s="67"/>
      <c r="AT47" s="68"/>
      <c r="AU47" s="68"/>
      <c r="AV47" s="68"/>
      <c r="AW47" s="61"/>
      <c r="AX47" s="62"/>
      <c r="AY47" s="61"/>
      <c r="AZ47" s="65"/>
      <c r="BA47" s="66"/>
      <c r="BB47" s="67"/>
      <c r="BC47" s="68"/>
      <c r="BD47" s="68"/>
      <c r="BE47" s="68"/>
      <c r="BF47" s="61"/>
      <c r="BG47" s="62"/>
      <c r="BH47" s="61"/>
      <c r="BI47" s="65"/>
      <c r="BJ47" s="66"/>
      <c r="BK47" s="67"/>
      <c r="BL47" s="68"/>
      <c r="BM47" s="68"/>
      <c r="BN47" s="68"/>
      <c r="BO47" s="63"/>
      <c r="BP47" s="64"/>
      <c r="BQ47" s="61"/>
      <c r="BR47" s="65"/>
      <c r="BS47" s="66"/>
      <c r="BT47" s="67"/>
      <c r="BU47" s="68"/>
      <c r="BV47" s="68"/>
      <c r="BW47" s="68"/>
      <c r="BX47" s="63"/>
      <c r="BY47" s="64"/>
      <c r="BZ47" s="61"/>
      <c r="CA47" s="65"/>
      <c r="CB47" s="66"/>
      <c r="CC47" s="67"/>
      <c r="CD47" s="68"/>
      <c r="CE47" s="68"/>
      <c r="CF47" s="68"/>
      <c r="CG47" s="63"/>
      <c r="CH47" s="64"/>
      <c r="CI47" s="61"/>
      <c r="CJ47" s="65"/>
      <c r="CK47" s="66"/>
      <c r="CL47" s="67"/>
      <c r="CM47" s="68"/>
      <c r="CN47" s="68"/>
      <c r="CO47" s="68"/>
      <c r="CP47" s="69"/>
      <c r="CQ47" s="66"/>
      <c r="CR47" s="66"/>
      <c r="CS47" s="66"/>
      <c r="CT47" s="70"/>
    </row>
    <row r="48" spans="1:99">
      <c r="A48" s="19">
        <f>AC48</f>
        <v>2.1442755043228</v>
      </c>
      <c r="B48" s="39"/>
      <c r="C48" s="39"/>
      <c r="D48" s="39"/>
      <c r="E48" s="39"/>
      <c r="F48" s="39"/>
      <c r="G48" s="39"/>
      <c r="H48" s="40" t="s">
        <v>150</v>
      </c>
      <c r="I48" s="40"/>
      <c r="J48" s="40"/>
      <c r="K48" s="179">
        <f>SUM(K6:K47)</f>
        <v>3470000</v>
      </c>
      <c r="L48" s="41">
        <f>SUM(L6:L47)</f>
        <v>1545</v>
      </c>
      <c r="M48" s="41">
        <f>SUM(M6:M47)</f>
        <v>672</v>
      </c>
      <c r="N48" s="41">
        <f>SUM(N6:N47)</f>
        <v>2089</v>
      </c>
      <c r="O48" s="41">
        <f>SUM(O6:O47)</f>
        <v>346</v>
      </c>
      <c r="P48" s="41">
        <f>SUM(P6:P47)</f>
        <v>2</v>
      </c>
      <c r="Q48" s="41">
        <f>SUM(Q6:Q47)</f>
        <v>348</v>
      </c>
      <c r="R48" s="42">
        <f>IFERROR(Q48/N48,"-")</f>
        <v>0.1665868836764</v>
      </c>
      <c r="S48" s="76">
        <f>SUM(S6:S47)</f>
        <v>80</v>
      </c>
      <c r="T48" s="76">
        <f>SUM(T6:T47)</f>
        <v>68</v>
      </c>
      <c r="U48" s="42">
        <f>IFERROR(S48/Q48,"-")</f>
        <v>0.22988505747126</v>
      </c>
      <c r="V48" s="43">
        <f>IFERROR(K48/Q48,"-")</f>
        <v>9971.2643678161</v>
      </c>
      <c r="W48" s="44">
        <f>SUM(W6:W47)</f>
        <v>101</v>
      </c>
      <c r="X48" s="42">
        <f>IFERROR(W48/Q48,"-")</f>
        <v>0.29022988505747</v>
      </c>
      <c r="Y48" s="179">
        <f>SUM(Y6:Y47)</f>
        <v>7440636</v>
      </c>
      <c r="Z48" s="179">
        <f>IFERROR(Y48/Q48,"-")</f>
        <v>21381.137931034</v>
      </c>
      <c r="AA48" s="179">
        <f>IFERROR(Y48/W48,"-")</f>
        <v>73669.663366337</v>
      </c>
      <c r="AB48" s="179">
        <f>Y48-K48</f>
        <v>3970636</v>
      </c>
      <c r="AC48" s="45">
        <f>Y48/K48</f>
        <v>2.1442755043228</v>
      </c>
      <c r="AD48" s="58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4"/>
    <mergeCell ref="K19:K24"/>
    <mergeCell ref="V19:V24"/>
    <mergeCell ref="AB19:AB24"/>
    <mergeCell ref="AC19:AC24"/>
    <mergeCell ref="A25:A28"/>
    <mergeCell ref="K25:K28"/>
    <mergeCell ref="V25:V28"/>
    <mergeCell ref="AB25:AB28"/>
    <mergeCell ref="AC25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9"/>
    <mergeCell ref="K35:K39"/>
    <mergeCell ref="V35:V39"/>
    <mergeCell ref="AB35:AB39"/>
    <mergeCell ref="AC35:AC39"/>
    <mergeCell ref="A40:A43"/>
    <mergeCell ref="K40:K43"/>
    <mergeCell ref="V40:V43"/>
    <mergeCell ref="AB40:AB43"/>
    <mergeCell ref="AC40:AC43"/>
    <mergeCell ref="A44:A45"/>
    <mergeCell ref="K44:K45"/>
    <mergeCell ref="V44:V45"/>
    <mergeCell ref="AB44:AB45"/>
    <mergeCell ref="AC44:AC4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151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0.27</v>
      </c>
      <c r="B6" s="184" t="s">
        <v>152</v>
      </c>
      <c r="C6" s="184" t="s">
        <v>58</v>
      </c>
      <c r="D6" s="184" t="s">
        <v>153</v>
      </c>
      <c r="E6" s="184" t="s">
        <v>154</v>
      </c>
      <c r="F6" s="184" t="s">
        <v>155</v>
      </c>
      <c r="G6" s="184" t="s">
        <v>78</v>
      </c>
      <c r="H6" s="87" t="s">
        <v>156</v>
      </c>
      <c r="I6" s="87" t="s">
        <v>157</v>
      </c>
      <c r="J6" s="87" t="s">
        <v>158</v>
      </c>
      <c r="K6" s="176">
        <v>100000</v>
      </c>
      <c r="L6" s="79">
        <v>7</v>
      </c>
      <c r="M6" s="79">
        <v>0</v>
      </c>
      <c r="N6" s="79">
        <v>23</v>
      </c>
      <c r="O6" s="88">
        <v>3</v>
      </c>
      <c r="P6" s="89">
        <v>0</v>
      </c>
      <c r="Q6" s="90">
        <f>O6+P6</f>
        <v>3</v>
      </c>
      <c r="R6" s="80">
        <f>IFERROR(Q6/N6,"-")</f>
        <v>0.1304347826087</v>
      </c>
      <c r="S6" s="79">
        <v>0</v>
      </c>
      <c r="T6" s="79">
        <v>0</v>
      </c>
      <c r="U6" s="80">
        <f>IFERROR(T6/(Q6),"-")</f>
        <v>0</v>
      </c>
      <c r="V6" s="81">
        <f>IFERROR(K6/SUM(Q6:Q7),"-")</f>
        <v>16666.666666667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-73000</v>
      </c>
      <c r="AC6" s="83">
        <f>SUM(Y6:Y7)/SUM(K6:K7)</f>
        <v>0.27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0.33333333333333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</v>
      </c>
      <c r="BG6" s="110">
        <f>IF(Q6=0,"",IF(BF6=0,"",(BF6/Q6)))</f>
        <v>0.33333333333333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0.33333333333333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159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26</v>
      </c>
      <c r="M7" s="79">
        <v>13</v>
      </c>
      <c r="N7" s="79">
        <v>4</v>
      </c>
      <c r="O7" s="88">
        <v>3</v>
      </c>
      <c r="P7" s="89">
        <v>0</v>
      </c>
      <c r="Q7" s="90">
        <f>O7+P7</f>
        <v>3</v>
      </c>
      <c r="R7" s="80">
        <f>IFERROR(Q7/N7,"-")</f>
        <v>0.75</v>
      </c>
      <c r="S7" s="79">
        <v>1</v>
      </c>
      <c r="T7" s="79">
        <v>1</v>
      </c>
      <c r="U7" s="80">
        <f>IFERROR(T7/(Q7),"-")</f>
        <v>0.33333333333333</v>
      </c>
      <c r="V7" s="81"/>
      <c r="W7" s="82">
        <v>1</v>
      </c>
      <c r="X7" s="80">
        <f>IF(Q7=0,"-",W7/Q7)</f>
        <v>0.33333333333333</v>
      </c>
      <c r="Y7" s="181">
        <v>27000</v>
      </c>
      <c r="Z7" s="182">
        <f>IFERROR(Y7/Q7,"-")</f>
        <v>9000</v>
      </c>
      <c r="AA7" s="182">
        <f>IFERROR(Y7/W7,"-")</f>
        <v>27000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0.33333333333333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0.33333333333333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/>
      <c r="BP7" s="117">
        <f>IF(Q7=0,"",IF(BO7=0,"",(BO7/Q7)))</f>
        <v>0</v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>
        <v>1</v>
      </c>
      <c r="CH7" s="131">
        <f>IF(Q7=0,"",IF(CG7=0,"",(CG7/Q7)))</f>
        <v>0.33333333333333</v>
      </c>
      <c r="CI7" s="132">
        <v>1</v>
      </c>
      <c r="CJ7" s="133">
        <f>IFERROR(CI7/CG7,"-")</f>
        <v>1</v>
      </c>
      <c r="CK7" s="134">
        <v>27000</v>
      </c>
      <c r="CL7" s="135">
        <f>IFERROR(CK7/CG7,"-")</f>
        <v>27000</v>
      </c>
      <c r="CM7" s="136"/>
      <c r="CN7" s="136"/>
      <c r="CO7" s="136">
        <v>1</v>
      </c>
      <c r="CP7" s="137">
        <v>1</v>
      </c>
      <c r="CQ7" s="138">
        <v>27000</v>
      </c>
      <c r="CR7" s="138">
        <v>27000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1.1436363636364</v>
      </c>
      <c r="B8" s="184" t="s">
        <v>160</v>
      </c>
      <c r="C8" s="184" t="s">
        <v>58</v>
      </c>
      <c r="D8" s="184" t="s">
        <v>161</v>
      </c>
      <c r="E8" s="184" t="s">
        <v>154</v>
      </c>
      <c r="F8" s="184" t="s">
        <v>162</v>
      </c>
      <c r="G8" s="184" t="s">
        <v>61</v>
      </c>
      <c r="H8" s="87" t="s">
        <v>163</v>
      </c>
      <c r="I8" s="87" t="s">
        <v>157</v>
      </c>
      <c r="J8" s="87" t="s">
        <v>164</v>
      </c>
      <c r="K8" s="176">
        <v>275000</v>
      </c>
      <c r="L8" s="79">
        <v>42</v>
      </c>
      <c r="M8" s="79">
        <v>0</v>
      </c>
      <c r="N8" s="79">
        <v>111</v>
      </c>
      <c r="O8" s="88">
        <v>32</v>
      </c>
      <c r="P8" s="89">
        <v>0</v>
      </c>
      <c r="Q8" s="90">
        <f>O8+P8</f>
        <v>32</v>
      </c>
      <c r="R8" s="80">
        <f>IFERROR(Q8/N8,"-")</f>
        <v>0.28828828828829</v>
      </c>
      <c r="S8" s="79">
        <v>4</v>
      </c>
      <c r="T8" s="79">
        <v>6</v>
      </c>
      <c r="U8" s="80">
        <f>IFERROR(T8/(Q8),"-")</f>
        <v>0.1875</v>
      </c>
      <c r="V8" s="81">
        <f>IFERROR(K8/SUM(Q8:Q9),"-")</f>
        <v>6111.1111111111</v>
      </c>
      <c r="W8" s="82">
        <v>7</v>
      </c>
      <c r="X8" s="80">
        <f>IF(Q8=0,"-",W8/Q8)</f>
        <v>0.21875</v>
      </c>
      <c r="Y8" s="181">
        <v>256000</v>
      </c>
      <c r="Z8" s="182">
        <f>IFERROR(Y8/Q8,"-")</f>
        <v>8000</v>
      </c>
      <c r="AA8" s="182">
        <f>IFERROR(Y8/W8,"-")</f>
        <v>36571.428571429</v>
      </c>
      <c r="AB8" s="176">
        <f>SUM(Y8:Y9)-SUM(K8:K9)</f>
        <v>39500</v>
      </c>
      <c r="AC8" s="83">
        <f>SUM(Y8:Y9)/SUM(K8:K9)</f>
        <v>1.1436363636364</v>
      </c>
      <c r="AD8" s="77"/>
      <c r="AE8" s="91">
        <v>2</v>
      </c>
      <c r="AF8" s="92">
        <f>IF(Q8=0,"",IF(AE8=0,"",(AE8/Q8)))</f>
        <v>0.0625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3</v>
      </c>
      <c r="AO8" s="98">
        <f>IF(Q8=0,"",IF(AN8=0,"",(AN8/Q8)))</f>
        <v>0.09375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5</v>
      </c>
      <c r="AX8" s="104">
        <f>IF(Q8=0,"",IF(AW8=0,"",(AW8/Q8)))</f>
        <v>0.15625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8</v>
      </c>
      <c r="BG8" s="110">
        <f>IF(Q8=0,"",IF(BF8=0,"",(BF8/Q8)))</f>
        <v>0.25</v>
      </c>
      <c r="BH8" s="109">
        <v>1</v>
      </c>
      <c r="BI8" s="111">
        <f>IFERROR(BH8/BF8,"-")</f>
        <v>0.125</v>
      </c>
      <c r="BJ8" s="112">
        <v>10000</v>
      </c>
      <c r="BK8" s="113">
        <f>IFERROR(BJ8/BF8,"-")</f>
        <v>1250</v>
      </c>
      <c r="BL8" s="114">
        <v>1</v>
      </c>
      <c r="BM8" s="114"/>
      <c r="BN8" s="114"/>
      <c r="BO8" s="116">
        <v>9</v>
      </c>
      <c r="BP8" s="117">
        <f>IF(Q8=0,"",IF(BO8=0,"",(BO8/Q8)))</f>
        <v>0.28125</v>
      </c>
      <c r="BQ8" s="118">
        <v>4</v>
      </c>
      <c r="BR8" s="119">
        <f>IFERROR(BQ8/BO8,"-")</f>
        <v>0.44444444444444</v>
      </c>
      <c r="BS8" s="120">
        <v>235000</v>
      </c>
      <c r="BT8" s="121">
        <f>IFERROR(BS8/BO8,"-")</f>
        <v>26111.111111111</v>
      </c>
      <c r="BU8" s="122"/>
      <c r="BV8" s="122"/>
      <c r="BW8" s="122">
        <v>4</v>
      </c>
      <c r="BX8" s="123">
        <v>5</v>
      </c>
      <c r="BY8" s="124">
        <f>IF(Q8=0,"",IF(BX8=0,"",(BX8/Q8)))</f>
        <v>0.15625</v>
      </c>
      <c r="BZ8" s="125">
        <v>2</v>
      </c>
      <c r="CA8" s="126">
        <f>IFERROR(BZ8/BX8,"-")</f>
        <v>0.4</v>
      </c>
      <c r="CB8" s="127">
        <v>11000</v>
      </c>
      <c r="CC8" s="128">
        <f>IFERROR(CB8/BX8,"-")</f>
        <v>2200</v>
      </c>
      <c r="CD8" s="129">
        <v>1</v>
      </c>
      <c r="CE8" s="129">
        <v>1</v>
      </c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7</v>
      </c>
      <c r="CQ8" s="138">
        <v>256000</v>
      </c>
      <c r="CR8" s="138">
        <v>99000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165</v>
      </c>
      <c r="C9" s="184" t="s">
        <v>58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58</v>
      </c>
      <c r="M9" s="79">
        <v>43</v>
      </c>
      <c r="N9" s="79">
        <v>25</v>
      </c>
      <c r="O9" s="88">
        <v>13</v>
      </c>
      <c r="P9" s="89">
        <v>0</v>
      </c>
      <c r="Q9" s="90">
        <f>O9+P9</f>
        <v>13</v>
      </c>
      <c r="R9" s="80">
        <f>IFERROR(Q9/N9,"-")</f>
        <v>0.52</v>
      </c>
      <c r="S9" s="79">
        <v>4</v>
      </c>
      <c r="T9" s="79">
        <v>2</v>
      </c>
      <c r="U9" s="80">
        <f>IFERROR(T9/(Q9),"-")</f>
        <v>0.15384615384615</v>
      </c>
      <c r="V9" s="81"/>
      <c r="W9" s="82">
        <v>5</v>
      </c>
      <c r="X9" s="80">
        <f>IF(Q9=0,"-",W9/Q9)</f>
        <v>0.38461538461538</v>
      </c>
      <c r="Y9" s="181">
        <v>58500</v>
      </c>
      <c r="Z9" s="182">
        <f>IFERROR(Y9/Q9,"-")</f>
        <v>4500</v>
      </c>
      <c r="AA9" s="182">
        <f>IFERROR(Y9/W9,"-")</f>
        <v>11700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4</v>
      </c>
      <c r="BG9" s="110">
        <f>IF(Q9=0,"",IF(BF9=0,"",(BF9/Q9)))</f>
        <v>0.30769230769231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</v>
      </c>
      <c r="BP9" s="117">
        <f>IF(Q9=0,"",IF(BO9=0,"",(BO9/Q9)))</f>
        <v>0.23076923076923</v>
      </c>
      <c r="BQ9" s="118">
        <v>2</v>
      </c>
      <c r="BR9" s="119">
        <f>IFERROR(BQ9/BO9,"-")</f>
        <v>0.66666666666667</v>
      </c>
      <c r="BS9" s="120">
        <v>13000</v>
      </c>
      <c r="BT9" s="121">
        <f>IFERROR(BS9/BO9,"-")</f>
        <v>4333.3333333333</v>
      </c>
      <c r="BU9" s="122">
        <v>1</v>
      </c>
      <c r="BV9" s="122">
        <v>1</v>
      </c>
      <c r="BW9" s="122"/>
      <c r="BX9" s="123">
        <v>6</v>
      </c>
      <c r="BY9" s="124">
        <f>IF(Q9=0,"",IF(BX9=0,"",(BX9/Q9)))</f>
        <v>0.46153846153846</v>
      </c>
      <c r="BZ9" s="125">
        <v>3</v>
      </c>
      <c r="CA9" s="126">
        <f>IFERROR(BZ9/BX9,"-")</f>
        <v>0.5</v>
      </c>
      <c r="CB9" s="127">
        <v>45500</v>
      </c>
      <c r="CC9" s="128">
        <f>IFERROR(CB9/BX9,"-")</f>
        <v>7583.3333333333</v>
      </c>
      <c r="CD9" s="129">
        <v>2</v>
      </c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5</v>
      </c>
      <c r="CQ9" s="138">
        <v>58500</v>
      </c>
      <c r="CR9" s="138">
        <v>43000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10.435714285714</v>
      </c>
      <c r="B10" s="184" t="s">
        <v>166</v>
      </c>
      <c r="C10" s="184" t="s">
        <v>167</v>
      </c>
      <c r="D10" s="184" t="s">
        <v>168</v>
      </c>
      <c r="E10" s="184" t="s">
        <v>169</v>
      </c>
      <c r="F10" s="184"/>
      <c r="G10" s="184" t="s">
        <v>73</v>
      </c>
      <c r="H10" s="87" t="s">
        <v>170</v>
      </c>
      <c r="I10" s="87" t="s">
        <v>171</v>
      </c>
      <c r="J10" s="87" t="s">
        <v>172</v>
      </c>
      <c r="K10" s="176">
        <v>70000</v>
      </c>
      <c r="L10" s="79">
        <v>381</v>
      </c>
      <c r="M10" s="79">
        <v>228</v>
      </c>
      <c r="N10" s="79">
        <v>117</v>
      </c>
      <c r="O10" s="88">
        <v>58</v>
      </c>
      <c r="P10" s="89">
        <v>0</v>
      </c>
      <c r="Q10" s="90">
        <f>O10+P10</f>
        <v>58</v>
      </c>
      <c r="R10" s="80">
        <f>IFERROR(Q10/N10,"-")</f>
        <v>0.4957264957265</v>
      </c>
      <c r="S10" s="79">
        <v>18</v>
      </c>
      <c r="T10" s="79">
        <v>10</v>
      </c>
      <c r="U10" s="80">
        <f>IFERROR(T10/(Q10),"-")</f>
        <v>0.17241379310345</v>
      </c>
      <c r="V10" s="81">
        <f>IFERROR(K10/SUM(Q10:Q10),"-")</f>
        <v>1206.8965517241</v>
      </c>
      <c r="W10" s="82">
        <v>15</v>
      </c>
      <c r="X10" s="80">
        <f>IF(Q10=0,"-",W10/Q10)</f>
        <v>0.25862068965517</v>
      </c>
      <c r="Y10" s="181">
        <v>730500</v>
      </c>
      <c r="Z10" s="182">
        <f>IFERROR(Y10/Q10,"-")</f>
        <v>12594.827586207</v>
      </c>
      <c r="AA10" s="182">
        <f>IFERROR(Y10/W10,"-")</f>
        <v>48700</v>
      </c>
      <c r="AB10" s="176">
        <f>SUM(Y10:Y10)-SUM(K10:K10)</f>
        <v>660500</v>
      </c>
      <c r="AC10" s="83">
        <f>SUM(Y10:Y10)/SUM(K10:K10)</f>
        <v>10.435714285714</v>
      </c>
      <c r="AD10" s="77"/>
      <c r="AE10" s="91">
        <v>3</v>
      </c>
      <c r="AF10" s="92">
        <f>IF(Q10=0,"",IF(AE10=0,"",(AE10/Q10)))</f>
        <v>0.051724137931034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4</v>
      </c>
      <c r="AO10" s="98">
        <f>IF(Q10=0,"",IF(AN10=0,"",(AN10/Q10)))</f>
        <v>0.068965517241379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4</v>
      </c>
      <c r="AX10" s="104">
        <f>IF(Q10=0,"",IF(AW10=0,"",(AW10/Q10)))</f>
        <v>0.068965517241379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14</v>
      </c>
      <c r="BG10" s="110">
        <f>IF(Q10=0,"",IF(BF10=0,"",(BF10/Q10)))</f>
        <v>0.24137931034483</v>
      </c>
      <c r="BH10" s="109">
        <v>2</v>
      </c>
      <c r="BI10" s="111">
        <f>IFERROR(BH10/BF10,"-")</f>
        <v>0.14285714285714</v>
      </c>
      <c r="BJ10" s="112">
        <v>16000</v>
      </c>
      <c r="BK10" s="113">
        <f>IFERROR(BJ10/BF10,"-")</f>
        <v>1142.8571428571</v>
      </c>
      <c r="BL10" s="114">
        <v>1</v>
      </c>
      <c r="BM10" s="114"/>
      <c r="BN10" s="114">
        <v>1</v>
      </c>
      <c r="BO10" s="116">
        <v>24</v>
      </c>
      <c r="BP10" s="117">
        <f>IF(Q10=0,"",IF(BO10=0,"",(BO10/Q10)))</f>
        <v>0.41379310344828</v>
      </c>
      <c r="BQ10" s="118">
        <v>7</v>
      </c>
      <c r="BR10" s="119">
        <f>IFERROR(BQ10/BO10,"-")</f>
        <v>0.29166666666667</v>
      </c>
      <c r="BS10" s="120">
        <v>135500</v>
      </c>
      <c r="BT10" s="121">
        <f>IFERROR(BS10/BO10,"-")</f>
        <v>5645.8333333333</v>
      </c>
      <c r="BU10" s="122">
        <v>4</v>
      </c>
      <c r="BV10" s="122">
        <v>1</v>
      </c>
      <c r="BW10" s="122">
        <v>2</v>
      </c>
      <c r="BX10" s="123">
        <v>8</v>
      </c>
      <c r="BY10" s="124">
        <f>IF(Q10=0,"",IF(BX10=0,"",(BX10/Q10)))</f>
        <v>0.13793103448276</v>
      </c>
      <c r="BZ10" s="125">
        <v>5</v>
      </c>
      <c r="CA10" s="126">
        <f>IFERROR(BZ10/BX10,"-")</f>
        <v>0.625</v>
      </c>
      <c r="CB10" s="127">
        <v>573000</v>
      </c>
      <c r="CC10" s="128">
        <f>IFERROR(CB10/BX10,"-")</f>
        <v>71625</v>
      </c>
      <c r="CD10" s="129">
        <v>2</v>
      </c>
      <c r="CE10" s="129"/>
      <c r="CF10" s="129">
        <v>3</v>
      </c>
      <c r="CG10" s="130">
        <v>1</v>
      </c>
      <c r="CH10" s="131">
        <f>IF(Q10=0,"",IF(CG10=0,"",(CG10/Q10)))</f>
        <v>0.017241379310345</v>
      </c>
      <c r="CI10" s="132">
        <v>1</v>
      </c>
      <c r="CJ10" s="133">
        <f>IFERROR(CI10/CG10,"-")</f>
        <v>1</v>
      </c>
      <c r="CK10" s="134">
        <v>6000</v>
      </c>
      <c r="CL10" s="135">
        <f>IFERROR(CK10/CG10,"-")</f>
        <v>6000</v>
      </c>
      <c r="CM10" s="136"/>
      <c r="CN10" s="136">
        <v>1</v>
      </c>
      <c r="CO10" s="136"/>
      <c r="CP10" s="137">
        <v>15</v>
      </c>
      <c r="CQ10" s="138">
        <v>730500</v>
      </c>
      <c r="CR10" s="138">
        <v>262000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2.1454545454545</v>
      </c>
      <c r="B11" s="184" t="s">
        <v>173</v>
      </c>
      <c r="C11" s="184" t="s">
        <v>167</v>
      </c>
      <c r="D11" s="184" t="s">
        <v>174</v>
      </c>
      <c r="E11" s="184" t="s">
        <v>175</v>
      </c>
      <c r="F11" s="184"/>
      <c r="G11" s="184" t="s">
        <v>61</v>
      </c>
      <c r="H11" s="87" t="s">
        <v>176</v>
      </c>
      <c r="I11" s="87" t="s">
        <v>177</v>
      </c>
      <c r="J11" s="87" t="s">
        <v>158</v>
      </c>
      <c r="K11" s="176">
        <v>55000</v>
      </c>
      <c r="L11" s="79">
        <v>5</v>
      </c>
      <c r="M11" s="79">
        <v>0</v>
      </c>
      <c r="N11" s="79">
        <v>15</v>
      </c>
      <c r="O11" s="88">
        <v>3</v>
      </c>
      <c r="P11" s="89">
        <v>0</v>
      </c>
      <c r="Q11" s="90">
        <f>O11+P11</f>
        <v>3</v>
      </c>
      <c r="R11" s="80">
        <f>IFERROR(Q11/N11,"-")</f>
        <v>0.2</v>
      </c>
      <c r="S11" s="79">
        <v>0</v>
      </c>
      <c r="T11" s="79">
        <v>1</v>
      </c>
      <c r="U11" s="80">
        <f>IFERROR(T11/(Q11),"-")</f>
        <v>0.33333333333333</v>
      </c>
      <c r="V11" s="81">
        <f>IFERROR(K11/SUM(Q11:Q12),"-")</f>
        <v>9166.6666666667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SUM(Y11:Y12)-SUM(K11:K12)</f>
        <v>63000</v>
      </c>
      <c r="AC11" s="83">
        <f>SUM(Y11:Y12)/SUM(K11:K12)</f>
        <v>2.1454545454545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0.33333333333333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2</v>
      </c>
      <c r="BP11" s="117">
        <f>IF(Q11=0,"",IF(BO11=0,"",(BO11/Q11)))</f>
        <v>0.66666666666667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178</v>
      </c>
      <c r="C12" s="184" t="s">
        <v>167</v>
      </c>
      <c r="D12" s="184"/>
      <c r="E12" s="184"/>
      <c r="F12" s="184"/>
      <c r="G12" s="184" t="s">
        <v>73</v>
      </c>
      <c r="H12" s="87"/>
      <c r="I12" s="87"/>
      <c r="J12" s="87"/>
      <c r="K12" s="176"/>
      <c r="L12" s="79">
        <v>23</v>
      </c>
      <c r="M12" s="79">
        <v>17</v>
      </c>
      <c r="N12" s="79">
        <v>3</v>
      </c>
      <c r="O12" s="88">
        <v>3</v>
      </c>
      <c r="P12" s="89">
        <v>0</v>
      </c>
      <c r="Q12" s="90">
        <f>O12+P12</f>
        <v>3</v>
      </c>
      <c r="R12" s="80">
        <f>IFERROR(Q12/N12,"-")</f>
        <v>1</v>
      </c>
      <c r="S12" s="79">
        <v>0</v>
      </c>
      <c r="T12" s="79">
        <v>0</v>
      </c>
      <c r="U12" s="80">
        <f>IFERROR(T12/(Q12),"-")</f>
        <v>0</v>
      </c>
      <c r="V12" s="81"/>
      <c r="W12" s="82">
        <v>2</v>
      </c>
      <c r="X12" s="80">
        <f>IF(Q12=0,"-",W12/Q12)</f>
        <v>0.66666666666667</v>
      </c>
      <c r="Y12" s="181">
        <v>118000</v>
      </c>
      <c r="Z12" s="182">
        <f>IFERROR(Y12/Q12,"-")</f>
        <v>39333.333333333</v>
      </c>
      <c r="AA12" s="182">
        <f>IFERROR(Y12/W12,"-")</f>
        <v>59000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0.33333333333333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2</v>
      </c>
      <c r="BY12" s="124">
        <f>IF(Q12=0,"",IF(BX12=0,"",(BX12/Q12)))</f>
        <v>0.66666666666667</v>
      </c>
      <c r="BZ12" s="125">
        <v>2</v>
      </c>
      <c r="CA12" s="126">
        <f>IFERROR(BZ12/BX12,"-")</f>
        <v>1</v>
      </c>
      <c r="CB12" s="127">
        <v>118000</v>
      </c>
      <c r="CC12" s="128">
        <f>IFERROR(CB12/BX12,"-")</f>
        <v>59000</v>
      </c>
      <c r="CD12" s="129"/>
      <c r="CE12" s="129"/>
      <c r="CF12" s="129">
        <v>2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2</v>
      </c>
      <c r="CQ12" s="138">
        <v>118000</v>
      </c>
      <c r="CR12" s="138">
        <v>107000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>
        <f>AC13</f>
        <v>0.37857142857143</v>
      </c>
      <c r="B13" s="184" t="s">
        <v>179</v>
      </c>
      <c r="C13" s="184" t="s">
        <v>167</v>
      </c>
      <c r="D13" s="184" t="s">
        <v>180</v>
      </c>
      <c r="E13" s="184" t="s">
        <v>181</v>
      </c>
      <c r="F13" s="184"/>
      <c r="G13" s="184" t="s">
        <v>61</v>
      </c>
      <c r="H13" s="87" t="s">
        <v>182</v>
      </c>
      <c r="I13" s="87" t="s">
        <v>183</v>
      </c>
      <c r="J13" s="87" t="s">
        <v>164</v>
      </c>
      <c r="K13" s="176">
        <v>70000</v>
      </c>
      <c r="L13" s="79">
        <v>12</v>
      </c>
      <c r="M13" s="79">
        <v>0</v>
      </c>
      <c r="N13" s="79">
        <v>62</v>
      </c>
      <c r="O13" s="88">
        <v>3</v>
      </c>
      <c r="P13" s="89">
        <v>0</v>
      </c>
      <c r="Q13" s="90">
        <f>O13+P13</f>
        <v>3</v>
      </c>
      <c r="R13" s="80">
        <f>IFERROR(Q13/N13,"-")</f>
        <v>0.048387096774194</v>
      </c>
      <c r="S13" s="79">
        <v>0</v>
      </c>
      <c r="T13" s="79">
        <v>3</v>
      </c>
      <c r="U13" s="80">
        <f>IFERROR(T13/(Q13),"-")</f>
        <v>1</v>
      </c>
      <c r="V13" s="81">
        <f>IFERROR(K13/SUM(Q13:Q14),"-")</f>
        <v>2333.3333333333</v>
      </c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>
        <f>SUM(Y13:Y14)-SUM(K13:K14)</f>
        <v>-43500</v>
      </c>
      <c r="AC13" s="83">
        <f>SUM(Y13:Y14)/SUM(K13:K14)</f>
        <v>0.37857142857143</v>
      </c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0.33333333333333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</v>
      </c>
      <c r="BP13" s="117">
        <f>IF(Q13=0,"",IF(BO13=0,"",(BO13/Q13)))</f>
        <v>0.33333333333333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1</v>
      </c>
      <c r="BY13" s="124">
        <f>IF(Q13=0,"",IF(BX13=0,"",(BX13/Q13)))</f>
        <v>0.33333333333333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184</v>
      </c>
      <c r="C14" s="184" t="s">
        <v>167</v>
      </c>
      <c r="D14" s="184"/>
      <c r="E14" s="184"/>
      <c r="F14" s="184"/>
      <c r="G14" s="184" t="s">
        <v>73</v>
      </c>
      <c r="H14" s="87"/>
      <c r="I14" s="87"/>
      <c r="J14" s="87"/>
      <c r="K14" s="176"/>
      <c r="L14" s="79">
        <v>153</v>
      </c>
      <c r="M14" s="79">
        <v>102</v>
      </c>
      <c r="N14" s="79">
        <v>51</v>
      </c>
      <c r="O14" s="88">
        <v>27</v>
      </c>
      <c r="P14" s="89">
        <v>0</v>
      </c>
      <c r="Q14" s="90">
        <f>O14+P14</f>
        <v>27</v>
      </c>
      <c r="R14" s="80">
        <f>IFERROR(Q14/N14,"-")</f>
        <v>0.52941176470588</v>
      </c>
      <c r="S14" s="79">
        <v>8</v>
      </c>
      <c r="T14" s="79">
        <v>2</v>
      </c>
      <c r="U14" s="80">
        <f>IFERROR(T14/(Q14),"-")</f>
        <v>0.074074074074074</v>
      </c>
      <c r="V14" s="81"/>
      <c r="W14" s="82">
        <v>5</v>
      </c>
      <c r="X14" s="80">
        <f>IF(Q14=0,"-",W14/Q14)</f>
        <v>0.18518518518519</v>
      </c>
      <c r="Y14" s="181">
        <v>26500</v>
      </c>
      <c r="Z14" s="182">
        <f>IFERROR(Y14/Q14,"-")</f>
        <v>981.48148148148</v>
      </c>
      <c r="AA14" s="182">
        <f>IFERROR(Y14/W14,"-")</f>
        <v>5300</v>
      </c>
      <c r="AB14" s="176"/>
      <c r="AC14" s="83"/>
      <c r="AD14" s="77"/>
      <c r="AE14" s="91">
        <v>1</v>
      </c>
      <c r="AF14" s="92">
        <f>IF(Q14=0,"",IF(AE14=0,"",(AE14/Q14)))</f>
        <v>0.037037037037037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>
        <v>4</v>
      </c>
      <c r="AO14" s="98">
        <f>IF(Q14=0,"",IF(AN14=0,"",(AN14/Q14)))</f>
        <v>0.14814814814815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4</v>
      </c>
      <c r="AX14" s="104">
        <f>IF(Q14=0,"",IF(AW14=0,"",(AW14/Q14)))</f>
        <v>0.14814814814815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6</v>
      </c>
      <c r="BG14" s="110">
        <f>IF(Q14=0,"",IF(BF14=0,"",(BF14/Q14)))</f>
        <v>0.22222222222222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7</v>
      </c>
      <c r="BP14" s="117">
        <f>IF(Q14=0,"",IF(BO14=0,"",(BO14/Q14)))</f>
        <v>0.25925925925926</v>
      </c>
      <c r="BQ14" s="118">
        <v>3</v>
      </c>
      <c r="BR14" s="119">
        <f>IFERROR(BQ14/BO14,"-")</f>
        <v>0.42857142857143</v>
      </c>
      <c r="BS14" s="120">
        <v>6500</v>
      </c>
      <c r="BT14" s="121">
        <f>IFERROR(BS14/BO14,"-")</f>
        <v>928.57142857143</v>
      </c>
      <c r="BU14" s="122">
        <v>3</v>
      </c>
      <c r="BV14" s="122"/>
      <c r="BW14" s="122"/>
      <c r="BX14" s="123">
        <v>4</v>
      </c>
      <c r="BY14" s="124">
        <f>IF(Q14=0,"",IF(BX14=0,"",(BX14/Q14)))</f>
        <v>0.14814814814815</v>
      </c>
      <c r="BZ14" s="125">
        <v>2</v>
      </c>
      <c r="CA14" s="126">
        <f>IFERROR(BZ14/BX14,"-")</f>
        <v>0.5</v>
      </c>
      <c r="CB14" s="127">
        <v>20000</v>
      </c>
      <c r="CC14" s="128">
        <f>IFERROR(CB14/BX14,"-")</f>
        <v>5000</v>
      </c>
      <c r="CD14" s="129">
        <v>1</v>
      </c>
      <c r="CE14" s="129"/>
      <c r="CF14" s="129">
        <v>1</v>
      </c>
      <c r="CG14" s="130">
        <v>1</v>
      </c>
      <c r="CH14" s="131">
        <f>IF(Q14=0,"",IF(CG14=0,"",(CG14/Q14)))</f>
        <v>0.037037037037037</v>
      </c>
      <c r="CI14" s="132"/>
      <c r="CJ14" s="133">
        <f>IFERROR(CI14/CG14,"-")</f>
        <v>0</v>
      </c>
      <c r="CK14" s="134"/>
      <c r="CL14" s="135">
        <f>IFERROR(CK14/CG14,"-")</f>
        <v>0</v>
      </c>
      <c r="CM14" s="136"/>
      <c r="CN14" s="136"/>
      <c r="CO14" s="136"/>
      <c r="CP14" s="137">
        <v>5</v>
      </c>
      <c r="CQ14" s="138">
        <v>26500</v>
      </c>
      <c r="CR14" s="138">
        <v>17000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>
        <f>AC15</f>
        <v>0.624</v>
      </c>
      <c r="B15" s="184" t="s">
        <v>185</v>
      </c>
      <c r="C15" s="184" t="s">
        <v>167</v>
      </c>
      <c r="D15" s="184" t="s">
        <v>186</v>
      </c>
      <c r="E15" s="184" t="s">
        <v>187</v>
      </c>
      <c r="F15" s="184"/>
      <c r="G15" s="184" t="s">
        <v>61</v>
      </c>
      <c r="H15" s="87" t="s">
        <v>188</v>
      </c>
      <c r="I15" s="87" t="s">
        <v>189</v>
      </c>
      <c r="J15" s="87" t="s">
        <v>190</v>
      </c>
      <c r="K15" s="176">
        <v>125000</v>
      </c>
      <c r="L15" s="79">
        <v>5</v>
      </c>
      <c r="M15" s="79">
        <v>0</v>
      </c>
      <c r="N15" s="79">
        <v>33</v>
      </c>
      <c r="O15" s="88">
        <v>1</v>
      </c>
      <c r="P15" s="89">
        <v>0</v>
      </c>
      <c r="Q15" s="90">
        <f>O15+P15</f>
        <v>1</v>
      </c>
      <c r="R15" s="80">
        <f>IFERROR(Q15/N15,"-")</f>
        <v>0.03030303030303</v>
      </c>
      <c r="S15" s="79">
        <v>0</v>
      </c>
      <c r="T15" s="79">
        <v>0</v>
      </c>
      <c r="U15" s="80">
        <f>IFERROR(T15/(Q15),"-")</f>
        <v>0</v>
      </c>
      <c r="V15" s="81">
        <f>IFERROR(K15/SUM(Q15:Q16),"-")</f>
        <v>11363.636363636</v>
      </c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>
        <f>SUM(Y15:Y16)-SUM(K15:K16)</f>
        <v>-47000</v>
      </c>
      <c r="AC15" s="83">
        <f>SUM(Y15:Y16)/SUM(K15:K16)</f>
        <v>0.624</v>
      </c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1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191</v>
      </c>
      <c r="C16" s="184" t="s">
        <v>167</v>
      </c>
      <c r="D16" s="184"/>
      <c r="E16" s="184"/>
      <c r="F16" s="184"/>
      <c r="G16" s="184" t="s">
        <v>73</v>
      </c>
      <c r="H16" s="87"/>
      <c r="I16" s="87"/>
      <c r="J16" s="87"/>
      <c r="K16" s="176"/>
      <c r="L16" s="79">
        <v>43</v>
      </c>
      <c r="M16" s="79">
        <v>34</v>
      </c>
      <c r="N16" s="79">
        <v>17</v>
      </c>
      <c r="O16" s="88">
        <v>10</v>
      </c>
      <c r="P16" s="89">
        <v>0</v>
      </c>
      <c r="Q16" s="90">
        <f>O16+P16</f>
        <v>10</v>
      </c>
      <c r="R16" s="80">
        <f>IFERROR(Q16/N16,"-")</f>
        <v>0.58823529411765</v>
      </c>
      <c r="S16" s="79">
        <v>2</v>
      </c>
      <c r="T16" s="79">
        <v>3</v>
      </c>
      <c r="U16" s="80">
        <f>IFERROR(T16/(Q16),"-")</f>
        <v>0.3</v>
      </c>
      <c r="V16" s="81"/>
      <c r="W16" s="82">
        <v>3</v>
      </c>
      <c r="X16" s="80">
        <f>IF(Q16=0,"-",W16/Q16)</f>
        <v>0.3</v>
      </c>
      <c r="Y16" s="181">
        <v>78000</v>
      </c>
      <c r="Z16" s="182">
        <f>IFERROR(Y16/Q16,"-")</f>
        <v>7800</v>
      </c>
      <c r="AA16" s="182">
        <f>IFERROR(Y16/W16,"-")</f>
        <v>26000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2</v>
      </c>
      <c r="AX16" s="104">
        <f>IF(Q16=0,"",IF(AW16=0,"",(AW16/Q16)))</f>
        <v>0.2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5</v>
      </c>
      <c r="BP16" s="117">
        <f>IF(Q16=0,"",IF(BO16=0,"",(BO16/Q16)))</f>
        <v>0.5</v>
      </c>
      <c r="BQ16" s="118">
        <v>2</v>
      </c>
      <c r="BR16" s="119">
        <f>IFERROR(BQ16/BO16,"-")</f>
        <v>0.4</v>
      </c>
      <c r="BS16" s="120">
        <v>45000</v>
      </c>
      <c r="BT16" s="121">
        <f>IFERROR(BS16/BO16,"-")</f>
        <v>9000</v>
      </c>
      <c r="BU16" s="122"/>
      <c r="BV16" s="122">
        <v>1</v>
      </c>
      <c r="BW16" s="122">
        <v>1</v>
      </c>
      <c r="BX16" s="123">
        <v>3</v>
      </c>
      <c r="BY16" s="124">
        <f>IF(Q16=0,"",IF(BX16=0,"",(BX16/Q16)))</f>
        <v>0.3</v>
      </c>
      <c r="BZ16" s="125">
        <v>1</v>
      </c>
      <c r="CA16" s="126">
        <f>IFERROR(BZ16/BX16,"-")</f>
        <v>0.33333333333333</v>
      </c>
      <c r="CB16" s="127">
        <v>33000</v>
      </c>
      <c r="CC16" s="128">
        <f>IFERROR(CB16/BX16,"-")</f>
        <v>11000</v>
      </c>
      <c r="CD16" s="129"/>
      <c r="CE16" s="129"/>
      <c r="CF16" s="129">
        <v>1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3</v>
      </c>
      <c r="CQ16" s="138">
        <v>78000</v>
      </c>
      <c r="CR16" s="138">
        <v>33000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0.61818181818182</v>
      </c>
      <c r="B17" s="184" t="s">
        <v>192</v>
      </c>
      <c r="C17" s="184" t="s">
        <v>167</v>
      </c>
      <c r="D17" s="184" t="s">
        <v>174</v>
      </c>
      <c r="E17" s="184" t="s">
        <v>187</v>
      </c>
      <c r="F17" s="184"/>
      <c r="G17" s="184" t="s">
        <v>61</v>
      </c>
      <c r="H17" s="87" t="s">
        <v>193</v>
      </c>
      <c r="I17" s="87" t="s">
        <v>177</v>
      </c>
      <c r="J17" s="87" t="s">
        <v>194</v>
      </c>
      <c r="K17" s="176">
        <v>55000</v>
      </c>
      <c r="L17" s="79">
        <v>3</v>
      </c>
      <c r="M17" s="79">
        <v>0</v>
      </c>
      <c r="N17" s="79">
        <v>21</v>
      </c>
      <c r="O17" s="88">
        <v>1</v>
      </c>
      <c r="P17" s="89">
        <v>0</v>
      </c>
      <c r="Q17" s="90">
        <f>O17+P17</f>
        <v>1</v>
      </c>
      <c r="R17" s="80">
        <f>IFERROR(Q17/N17,"-")</f>
        <v>0.047619047619048</v>
      </c>
      <c r="S17" s="79">
        <v>0</v>
      </c>
      <c r="T17" s="79">
        <v>0</v>
      </c>
      <c r="U17" s="80">
        <f>IFERROR(T17/(Q17),"-")</f>
        <v>0</v>
      </c>
      <c r="V17" s="81">
        <f>IFERROR(K17/SUM(Q17:Q18),"-")</f>
        <v>6111.1111111111</v>
      </c>
      <c r="W17" s="82">
        <v>1</v>
      </c>
      <c r="X17" s="80">
        <f>IF(Q17=0,"-",W17/Q17)</f>
        <v>1</v>
      </c>
      <c r="Y17" s="181">
        <v>3000</v>
      </c>
      <c r="Z17" s="182">
        <f>IFERROR(Y17/Q17,"-")</f>
        <v>3000</v>
      </c>
      <c r="AA17" s="182">
        <f>IFERROR(Y17/W17,"-")</f>
        <v>3000</v>
      </c>
      <c r="AB17" s="176">
        <f>SUM(Y17:Y18)-SUM(K17:K18)</f>
        <v>-21000</v>
      </c>
      <c r="AC17" s="83">
        <f>SUM(Y17:Y18)/SUM(K17:K18)</f>
        <v>0.61818181818182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1</v>
      </c>
      <c r="AP17" s="97">
        <v>1</v>
      </c>
      <c r="AQ17" s="99">
        <f>IFERROR(AP17/AN17,"-")</f>
        <v>1</v>
      </c>
      <c r="AR17" s="100">
        <v>3000</v>
      </c>
      <c r="AS17" s="101">
        <f>IFERROR(AR17/AN17,"-")</f>
        <v>3000</v>
      </c>
      <c r="AT17" s="102">
        <v>1</v>
      </c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3000</v>
      </c>
      <c r="CR17" s="138">
        <v>3000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195</v>
      </c>
      <c r="C18" s="184" t="s">
        <v>167</v>
      </c>
      <c r="D18" s="184"/>
      <c r="E18" s="184"/>
      <c r="F18" s="184"/>
      <c r="G18" s="184" t="s">
        <v>73</v>
      </c>
      <c r="H18" s="87"/>
      <c r="I18" s="87"/>
      <c r="J18" s="87"/>
      <c r="K18" s="176"/>
      <c r="L18" s="79">
        <v>25</v>
      </c>
      <c r="M18" s="79">
        <v>23</v>
      </c>
      <c r="N18" s="79">
        <v>8</v>
      </c>
      <c r="O18" s="88">
        <v>8</v>
      </c>
      <c r="P18" s="89">
        <v>0</v>
      </c>
      <c r="Q18" s="90">
        <f>O18+P18</f>
        <v>8</v>
      </c>
      <c r="R18" s="80">
        <f>IFERROR(Q18/N18,"-")</f>
        <v>1</v>
      </c>
      <c r="S18" s="79">
        <v>3</v>
      </c>
      <c r="T18" s="79">
        <v>0</v>
      </c>
      <c r="U18" s="80">
        <f>IFERROR(T18/(Q18),"-")</f>
        <v>0</v>
      </c>
      <c r="V18" s="81"/>
      <c r="W18" s="82">
        <v>3</v>
      </c>
      <c r="X18" s="80">
        <f>IF(Q18=0,"-",W18/Q18)</f>
        <v>0.375</v>
      </c>
      <c r="Y18" s="181">
        <v>31000</v>
      </c>
      <c r="Z18" s="182">
        <f>IFERROR(Y18/Q18,"-")</f>
        <v>3875</v>
      </c>
      <c r="AA18" s="182">
        <f>IFERROR(Y18/W18,"-")</f>
        <v>10333.333333333</v>
      </c>
      <c r="AB18" s="176"/>
      <c r="AC18" s="83"/>
      <c r="AD18" s="77"/>
      <c r="AE18" s="91">
        <v>2</v>
      </c>
      <c r="AF18" s="92">
        <f>IF(Q18=0,"",IF(AE18=0,"",(AE18/Q18)))</f>
        <v>0.25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2</v>
      </c>
      <c r="BG18" s="110">
        <f>IF(Q18=0,"",IF(BF18=0,"",(BF18/Q18)))</f>
        <v>0.25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3</v>
      </c>
      <c r="BP18" s="117">
        <f>IF(Q18=0,"",IF(BO18=0,"",(BO18/Q18)))</f>
        <v>0.375</v>
      </c>
      <c r="BQ18" s="118">
        <v>2</v>
      </c>
      <c r="BR18" s="119">
        <f>IFERROR(BQ18/BO18,"-")</f>
        <v>0.66666666666667</v>
      </c>
      <c r="BS18" s="120">
        <v>22000</v>
      </c>
      <c r="BT18" s="121">
        <f>IFERROR(BS18/BO18,"-")</f>
        <v>7333.3333333333</v>
      </c>
      <c r="BU18" s="122">
        <v>1</v>
      </c>
      <c r="BV18" s="122"/>
      <c r="BW18" s="122">
        <v>1</v>
      </c>
      <c r="BX18" s="123">
        <v>1</v>
      </c>
      <c r="BY18" s="124">
        <f>IF(Q18=0,"",IF(BX18=0,"",(BX18/Q18)))</f>
        <v>0.125</v>
      </c>
      <c r="BZ18" s="125">
        <v>1</v>
      </c>
      <c r="CA18" s="126">
        <f>IFERROR(BZ18/BX18,"-")</f>
        <v>1</v>
      </c>
      <c r="CB18" s="127">
        <v>9000</v>
      </c>
      <c r="CC18" s="128">
        <f>IFERROR(CB18/BX18,"-")</f>
        <v>9000</v>
      </c>
      <c r="CD18" s="129"/>
      <c r="CE18" s="129"/>
      <c r="CF18" s="129">
        <v>1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3</v>
      </c>
      <c r="CQ18" s="138">
        <v>31000</v>
      </c>
      <c r="CR18" s="138">
        <v>19000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2.0176470588235</v>
      </c>
      <c r="B19" s="184" t="s">
        <v>196</v>
      </c>
      <c r="C19" s="184" t="s">
        <v>167</v>
      </c>
      <c r="D19" s="184" t="s">
        <v>180</v>
      </c>
      <c r="E19" s="184" t="s">
        <v>181</v>
      </c>
      <c r="F19" s="184"/>
      <c r="G19" s="184" t="s">
        <v>61</v>
      </c>
      <c r="H19" s="87" t="s">
        <v>197</v>
      </c>
      <c r="I19" s="87" t="s">
        <v>183</v>
      </c>
      <c r="J19" s="87" t="s">
        <v>194</v>
      </c>
      <c r="K19" s="176">
        <v>85000</v>
      </c>
      <c r="L19" s="79">
        <v>8</v>
      </c>
      <c r="M19" s="79">
        <v>0</v>
      </c>
      <c r="N19" s="79">
        <v>36</v>
      </c>
      <c r="O19" s="88">
        <v>4</v>
      </c>
      <c r="P19" s="89">
        <v>0</v>
      </c>
      <c r="Q19" s="90">
        <f>O19+P19</f>
        <v>4</v>
      </c>
      <c r="R19" s="80">
        <f>IFERROR(Q19/N19,"-")</f>
        <v>0.11111111111111</v>
      </c>
      <c r="S19" s="79">
        <v>1</v>
      </c>
      <c r="T19" s="79">
        <v>1</v>
      </c>
      <c r="U19" s="80">
        <f>IFERROR(T19/(Q19),"-")</f>
        <v>0.25</v>
      </c>
      <c r="V19" s="81">
        <f>IFERROR(K19/SUM(Q19:Q20),"-")</f>
        <v>3148.1481481481</v>
      </c>
      <c r="W19" s="82">
        <v>1</v>
      </c>
      <c r="X19" s="80">
        <f>IF(Q19=0,"-",W19/Q19)</f>
        <v>0.25</v>
      </c>
      <c r="Y19" s="181">
        <v>36000</v>
      </c>
      <c r="Z19" s="182">
        <f>IFERROR(Y19/Q19,"-")</f>
        <v>9000</v>
      </c>
      <c r="AA19" s="182">
        <f>IFERROR(Y19/W19,"-")</f>
        <v>36000</v>
      </c>
      <c r="AB19" s="176">
        <f>SUM(Y19:Y20)-SUM(K19:K20)</f>
        <v>86500</v>
      </c>
      <c r="AC19" s="83">
        <f>SUM(Y19:Y20)/SUM(K19:K20)</f>
        <v>2.0176470588235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0.25</v>
      </c>
      <c r="AP19" s="97">
        <v>1</v>
      </c>
      <c r="AQ19" s="99">
        <f>IFERROR(AP19/AN19,"-")</f>
        <v>1</v>
      </c>
      <c r="AR19" s="100">
        <v>36000</v>
      </c>
      <c r="AS19" s="101">
        <f>IFERROR(AR19/AN19,"-")</f>
        <v>36000</v>
      </c>
      <c r="AT19" s="102"/>
      <c r="AU19" s="102"/>
      <c r="AV19" s="102">
        <v>1</v>
      </c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3</v>
      </c>
      <c r="BG19" s="110">
        <f>IF(Q19=0,"",IF(BF19=0,"",(BF19/Q19)))</f>
        <v>0.75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36000</v>
      </c>
      <c r="CR19" s="138">
        <v>36000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198</v>
      </c>
      <c r="C20" s="184" t="s">
        <v>167</v>
      </c>
      <c r="D20" s="184"/>
      <c r="E20" s="184"/>
      <c r="F20" s="184"/>
      <c r="G20" s="184" t="s">
        <v>73</v>
      </c>
      <c r="H20" s="87"/>
      <c r="I20" s="87"/>
      <c r="J20" s="87"/>
      <c r="K20" s="176"/>
      <c r="L20" s="79">
        <v>78</v>
      </c>
      <c r="M20" s="79">
        <v>56</v>
      </c>
      <c r="N20" s="79">
        <v>43</v>
      </c>
      <c r="O20" s="88">
        <v>23</v>
      </c>
      <c r="P20" s="89">
        <v>0</v>
      </c>
      <c r="Q20" s="90">
        <f>O20+P20</f>
        <v>23</v>
      </c>
      <c r="R20" s="80">
        <f>IFERROR(Q20/N20,"-")</f>
        <v>0.53488372093023</v>
      </c>
      <c r="S20" s="79">
        <v>3</v>
      </c>
      <c r="T20" s="79">
        <v>6</v>
      </c>
      <c r="U20" s="80">
        <f>IFERROR(T20/(Q20),"-")</f>
        <v>0.26086956521739</v>
      </c>
      <c r="V20" s="81"/>
      <c r="W20" s="82">
        <v>3</v>
      </c>
      <c r="X20" s="80">
        <f>IF(Q20=0,"-",W20/Q20)</f>
        <v>0.1304347826087</v>
      </c>
      <c r="Y20" s="181">
        <v>135500</v>
      </c>
      <c r="Z20" s="182">
        <f>IFERROR(Y20/Q20,"-")</f>
        <v>5891.3043478261</v>
      </c>
      <c r="AA20" s="182">
        <f>IFERROR(Y20/W20,"-")</f>
        <v>45166.666666667</v>
      </c>
      <c r="AB20" s="176"/>
      <c r="AC20" s="83"/>
      <c r="AD20" s="77"/>
      <c r="AE20" s="91">
        <v>1</v>
      </c>
      <c r="AF20" s="92">
        <f>IF(Q20=0,"",IF(AE20=0,"",(AE20/Q20)))</f>
        <v>0.043478260869565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>
        <v>5</v>
      </c>
      <c r="AO20" s="98">
        <f>IF(Q20=0,"",IF(AN20=0,"",(AN20/Q20)))</f>
        <v>0.21739130434783</v>
      </c>
      <c r="AP20" s="97">
        <v>1</v>
      </c>
      <c r="AQ20" s="99">
        <f>IFERROR(AP20/AN20,"-")</f>
        <v>0.2</v>
      </c>
      <c r="AR20" s="100">
        <v>500</v>
      </c>
      <c r="AS20" s="101">
        <f>IFERROR(AR20/AN20,"-")</f>
        <v>100</v>
      </c>
      <c r="AT20" s="102">
        <v>1</v>
      </c>
      <c r="AU20" s="102"/>
      <c r="AV20" s="102"/>
      <c r="AW20" s="103">
        <v>7</v>
      </c>
      <c r="AX20" s="104">
        <f>IF(Q20=0,"",IF(AW20=0,"",(AW20/Q20)))</f>
        <v>0.30434782608696</v>
      </c>
      <c r="AY20" s="103">
        <v>1</v>
      </c>
      <c r="AZ20" s="105">
        <f>IFERROR(AY20/AW20,"-")</f>
        <v>0.14285714285714</v>
      </c>
      <c r="BA20" s="106">
        <v>15000</v>
      </c>
      <c r="BB20" s="107">
        <f>IFERROR(BA20/AW20,"-")</f>
        <v>2142.8571428571</v>
      </c>
      <c r="BC20" s="108"/>
      <c r="BD20" s="108">
        <v>1</v>
      </c>
      <c r="BE20" s="108"/>
      <c r="BF20" s="109">
        <v>4</v>
      </c>
      <c r="BG20" s="110">
        <f>IF(Q20=0,"",IF(BF20=0,"",(BF20/Q20)))</f>
        <v>0.17391304347826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3</v>
      </c>
      <c r="BP20" s="117">
        <f>IF(Q20=0,"",IF(BO20=0,"",(BO20/Q20)))</f>
        <v>0.1304347826087</v>
      </c>
      <c r="BQ20" s="118">
        <v>1</v>
      </c>
      <c r="BR20" s="119">
        <f>IFERROR(BQ20/BO20,"-")</f>
        <v>0.33333333333333</v>
      </c>
      <c r="BS20" s="120">
        <v>120000</v>
      </c>
      <c r="BT20" s="121">
        <f>IFERROR(BS20/BO20,"-")</f>
        <v>40000</v>
      </c>
      <c r="BU20" s="122"/>
      <c r="BV20" s="122"/>
      <c r="BW20" s="122">
        <v>1</v>
      </c>
      <c r="BX20" s="123">
        <v>3</v>
      </c>
      <c r="BY20" s="124">
        <f>IF(Q20=0,"",IF(BX20=0,"",(BX20/Q20)))</f>
        <v>0.1304347826087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3</v>
      </c>
      <c r="CQ20" s="138">
        <v>135500</v>
      </c>
      <c r="CR20" s="138">
        <v>120000</v>
      </c>
      <c r="CS20" s="138"/>
      <c r="CT20" s="139" t="str">
        <f>IF(AND(CR20=0,CS20=0),"",IF(AND(CR20&lt;=100000,CS20&lt;=100000),"",IF(CR20/CQ20&gt;0.7,"男高",IF(CS20/CQ20&gt;0.7,"女高",""))))</f>
        <v>男高</v>
      </c>
    </row>
    <row r="21" spans="1:99">
      <c r="A21" s="78">
        <f>AC21</f>
        <v>0.36363636363636</v>
      </c>
      <c r="B21" s="184" t="s">
        <v>199</v>
      </c>
      <c r="C21" s="184" t="s">
        <v>167</v>
      </c>
      <c r="D21" s="184" t="s">
        <v>200</v>
      </c>
      <c r="E21" s="184" t="s">
        <v>175</v>
      </c>
      <c r="F21" s="184"/>
      <c r="G21" s="184" t="s">
        <v>61</v>
      </c>
      <c r="H21" s="87" t="s">
        <v>201</v>
      </c>
      <c r="I21" s="87" t="s">
        <v>177</v>
      </c>
      <c r="J21" s="87" t="s">
        <v>194</v>
      </c>
      <c r="K21" s="176">
        <v>55000</v>
      </c>
      <c r="L21" s="79">
        <v>4</v>
      </c>
      <c r="M21" s="79">
        <v>0</v>
      </c>
      <c r="N21" s="79">
        <v>8</v>
      </c>
      <c r="O21" s="88">
        <v>2</v>
      </c>
      <c r="P21" s="89">
        <v>0</v>
      </c>
      <c r="Q21" s="90">
        <f>O21+P21</f>
        <v>2</v>
      </c>
      <c r="R21" s="80">
        <f>IFERROR(Q21/N21,"-")</f>
        <v>0.25</v>
      </c>
      <c r="S21" s="79">
        <v>0</v>
      </c>
      <c r="T21" s="79">
        <v>2</v>
      </c>
      <c r="U21" s="80">
        <f>IFERROR(T21/(Q21),"-")</f>
        <v>1</v>
      </c>
      <c r="V21" s="81">
        <f>IFERROR(K21/SUM(Q21:Q22),"-")</f>
        <v>18333.333333333</v>
      </c>
      <c r="W21" s="82">
        <v>1</v>
      </c>
      <c r="X21" s="80">
        <f>IF(Q21=0,"-",W21/Q21)</f>
        <v>0.5</v>
      </c>
      <c r="Y21" s="181">
        <v>20000</v>
      </c>
      <c r="Z21" s="182">
        <f>IFERROR(Y21/Q21,"-")</f>
        <v>10000</v>
      </c>
      <c r="AA21" s="182">
        <f>IFERROR(Y21/W21,"-")</f>
        <v>20000</v>
      </c>
      <c r="AB21" s="176">
        <f>SUM(Y21:Y22)-SUM(K21:K22)</f>
        <v>-35000</v>
      </c>
      <c r="AC21" s="83">
        <f>SUM(Y21:Y22)/SUM(K21:K22)</f>
        <v>0.36363636363636</v>
      </c>
      <c r="AD21" s="77"/>
      <c r="AE21" s="91">
        <v>1</v>
      </c>
      <c r="AF21" s="92">
        <f>IF(Q21=0,"",IF(AE21=0,"",(AE21/Q21)))</f>
        <v>0.5</v>
      </c>
      <c r="AG21" s="91"/>
      <c r="AH21" s="93">
        <f>IFERROR(AG21/AE21,"-")</f>
        <v>0</v>
      </c>
      <c r="AI21" s="94"/>
      <c r="AJ21" s="95">
        <f>IFERROR(AI21/AE21,"-")</f>
        <v>0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1</v>
      </c>
      <c r="BP21" s="117">
        <f>IF(Q21=0,"",IF(BO21=0,"",(BO21/Q21)))</f>
        <v>0.5</v>
      </c>
      <c r="BQ21" s="118">
        <v>1</v>
      </c>
      <c r="BR21" s="119">
        <f>IFERROR(BQ21/BO21,"-")</f>
        <v>1</v>
      </c>
      <c r="BS21" s="120">
        <v>20000</v>
      </c>
      <c r="BT21" s="121">
        <f>IFERROR(BS21/BO21,"-")</f>
        <v>20000</v>
      </c>
      <c r="BU21" s="122"/>
      <c r="BV21" s="122">
        <v>1</v>
      </c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20000</v>
      </c>
      <c r="CR21" s="138">
        <v>20000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202</v>
      </c>
      <c r="C22" s="184" t="s">
        <v>167</v>
      </c>
      <c r="D22" s="184"/>
      <c r="E22" s="184"/>
      <c r="F22" s="184"/>
      <c r="G22" s="184" t="s">
        <v>73</v>
      </c>
      <c r="H22" s="87"/>
      <c r="I22" s="87"/>
      <c r="J22" s="87"/>
      <c r="K22" s="176"/>
      <c r="L22" s="79">
        <v>30</v>
      </c>
      <c r="M22" s="79">
        <v>25</v>
      </c>
      <c r="N22" s="79">
        <v>4</v>
      </c>
      <c r="O22" s="88">
        <v>1</v>
      </c>
      <c r="P22" s="89">
        <v>0</v>
      </c>
      <c r="Q22" s="90">
        <f>O22+P22</f>
        <v>1</v>
      </c>
      <c r="R22" s="80">
        <f>IFERROR(Q22/N22,"-")</f>
        <v>0.25</v>
      </c>
      <c r="S22" s="79">
        <v>1</v>
      </c>
      <c r="T22" s="79">
        <v>0</v>
      </c>
      <c r="U22" s="80">
        <f>IFERROR(T22/(Q22),"-")</f>
        <v>0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1</v>
      </c>
      <c r="BG22" s="110">
        <f>IF(Q22=0,"",IF(BF22=0,"",(BF22/Q22)))</f>
        <v>1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2.8176</v>
      </c>
      <c r="B23" s="184" t="s">
        <v>203</v>
      </c>
      <c r="C23" s="184" t="s">
        <v>167</v>
      </c>
      <c r="D23" s="184" t="s">
        <v>204</v>
      </c>
      <c r="E23" s="184" t="s">
        <v>181</v>
      </c>
      <c r="F23" s="184"/>
      <c r="G23" s="184" t="s">
        <v>61</v>
      </c>
      <c r="H23" s="87" t="s">
        <v>205</v>
      </c>
      <c r="I23" s="87" t="s">
        <v>183</v>
      </c>
      <c r="J23" s="87" t="s">
        <v>206</v>
      </c>
      <c r="K23" s="176">
        <v>125000</v>
      </c>
      <c r="L23" s="79">
        <v>3</v>
      </c>
      <c r="M23" s="79">
        <v>0</v>
      </c>
      <c r="N23" s="79">
        <v>17</v>
      </c>
      <c r="O23" s="88">
        <v>2</v>
      </c>
      <c r="P23" s="89">
        <v>0</v>
      </c>
      <c r="Q23" s="90">
        <f>O23+P23</f>
        <v>2</v>
      </c>
      <c r="R23" s="80">
        <f>IFERROR(Q23/N23,"-")</f>
        <v>0.11764705882353</v>
      </c>
      <c r="S23" s="79">
        <v>0</v>
      </c>
      <c r="T23" s="79">
        <v>0</v>
      </c>
      <c r="U23" s="80">
        <f>IFERROR(T23/(Q23),"-")</f>
        <v>0</v>
      </c>
      <c r="V23" s="81">
        <f>IFERROR(K23/SUM(Q23:Q24),"-")</f>
        <v>8333.3333333333</v>
      </c>
      <c r="W23" s="82">
        <v>1</v>
      </c>
      <c r="X23" s="80">
        <f>IF(Q23=0,"-",W23/Q23)</f>
        <v>0.5</v>
      </c>
      <c r="Y23" s="181">
        <v>1000</v>
      </c>
      <c r="Z23" s="182">
        <f>IFERROR(Y23/Q23,"-")</f>
        <v>500</v>
      </c>
      <c r="AA23" s="182">
        <f>IFERROR(Y23/W23,"-")</f>
        <v>1000</v>
      </c>
      <c r="AB23" s="176">
        <f>SUM(Y23:Y24)-SUM(K23:K24)</f>
        <v>227200</v>
      </c>
      <c r="AC23" s="83">
        <f>SUM(Y23:Y24)/SUM(K23:K24)</f>
        <v>2.8176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>
        <v>1</v>
      </c>
      <c r="AX23" s="104">
        <f>IF(Q23=0,"",IF(AW23=0,"",(AW23/Q23)))</f>
        <v>0.5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1</v>
      </c>
      <c r="BG23" s="110">
        <f>IF(Q23=0,"",IF(BF23=0,"",(BF23/Q23)))</f>
        <v>0.5</v>
      </c>
      <c r="BH23" s="109">
        <v>1</v>
      </c>
      <c r="BI23" s="111">
        <f>IFERROR(BH23/BF23,"-")</f>
        <v>1</v>
      </c>
      <c r="BJ23" s="112">
        <v>1000</v>
      </c>
      <c r="BK23" s="113">
        <f>IFERROR(BJ23/BF23,"-")</f>
        <v>1000</v>
      </c>
      <c r="BL23" s="114">
        <v>1</v>
      </c>
      <c r="BM23" s="114"/>
      <c r="BN23" s="114"/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1</v>
      </c>
      <c r="CQ23" s="138">
        <v>1000</v>
      </c>
      <c r="CR23" s="138">
        <v>1000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207</v>
      </c>
      <c r="C24" s="184" t="s">
        <v>167</v>
      </c>
      <c r="D24" s="184"/>
      <c r="E24" s="184"/>
      <c r="F24" s="184"/>
      <c r="G24" s="184" t="s">
        <v>73</v>
      </c>
      <c r="H24" s="87"/>
      <c r="I24" s="87"/>
      <c r="J24" s="87"/>
      <c r="K24" s="176"/>
      <c r="L24" s="79">
        <v>67</v>
      </c>
      <c r="M24" s="79">
        <v>46</v>
      </c>
      <c r="N24" s="79">
        <v>19</v>
      </c>
      <c r="O24" s="88">
        <v>13</v>
      </c>
      <c r="P24" s="89">
        <v>0</v>
      </c>
      <c r="Q24" s="90">
        <f>O24+P24</f>
        <v>13</v>
      </c>
      <c r="R24" s="80">
        <f>IFERROR(Q24/N24,"-")</f>
        <v>0.68421052631579</v>
      </c>
      <c r="S24" s="79">
        <v>9</v>
      </c>
      <c r="T24" s="79">
        <v>2</v>
      </c>
      <c r="U24" s="80">
        <f>IFERROR(T24/(Q24),"-")</f>
        <v>0.15384615384615</v>
      </c>
      <c r="V24" s="81"/>
      <c r="W24" s="82">
        <v>7</v>
      </c>
      <c r="X24" s="80">
        <f>IF(Q24=0,"-",W24/Q24)</f>
        <v>0.53846153846154</v>
      </c>
      <c r="Y24" s="181">
        <v>351200</v>
      </c>
      <c r="Z24" s="182">
        <f>IFERROR(Y24/Q24,"-")</f>
        <v>27015.384615385</v>
      </c>
      <c r="AA24" s="182">
        <f>IFERROR(Y24/W24,"-")</f>
        <v>50171.428571429</v>
      </c>
      <c r="AB24" s="176"/>
      <c r="AC24" s="83"/>
      <c r="AD24" s="77"/>
      <c r="AE24" s="91">
        <v>1</v>
      </c>
      <c r="AF24" s="92">
        <f>IF(Q24=0,"",IF(AE24=0,"",(AE24/Q24)))</f>
        <v>0.076923076923077</v>
      </c>
      <c r="AG24" s="91"/>
      <c r="AH24" s="93">
        <f>IFERROR(AG24/AE24,"-")</f>
        <v>0</v>
      </c>
      <c r="AI24" s="94"/>
      <c r="AJ24" s="95">
        <f>IFERROR(AI24/AE24,"-")</f>
        <v>0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0.15384615384615</v>
      </c>
      <c r="BH24" s="109">
        <v>2</v>
      </c>
      <c r="BI24" s="111">
        <f>IFERROR(BH24/BF24,"-")</f>
        <v>1</v>
      </c>
      <c r="BJ24" s="112">
        <v>27500</v>
      </c>
      <c r="BK24" s="113">
        <f>IFERROR(BJ24/BF24,"-")</f>
        <v>13750</v>
      </c>
      <c r="BL24" s="114">
        <v>1</v>
      </c>
      <c r="BM24" s="114"/>
      <c r="BN24" s="114">
        <v>1</v>
      </c>
      <c r="BO24" s="116">
        <v>3</v>
      </c>
      <c r="BP24" s="117">
        <f>IF(Q24=0,"",IF(BO24=0,"",(BO24/Q24)))</f>
        <v>0.23076923076923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4</v>
      </c>
      <c r="BY24" s="124">
        <f>IF(Q24=0,"",IF(BX24=0,"",(BX24/Q24)))</f>
        <v>0.30769230769231</v>
      </c>
      <c r="BZ24" s="125">
        <v>3</v>
      </c>
      <c r="CA24" s="126">
        <f>IFERROR(BZ24/BX24,"-")</f>
        <v>0.75</v>
      </c>
      <c r="CB24" s="127">
        <v>130500</v>
      </c>
      <c r="CC24" s="128">
        <f>IFERROR(CB24/BX24,"-")</f>
        <v>32625</v>
      </c>
      <c r="CD24" s="129">
        <v>1</v>
      </c>
      <c r="CE24" s="129"/>
      <c r="CF24" s="129">
        <v>2</v>
      </c>
      <c r="CG24" s="130">
        <v>3</v>
      </c>
      <c r="CH24" s="131">
        <f>IF(Q24=0,"",IF(CG24=0,"",(CG24/Q24)))</f>
        <v>0.23076923076923</v>
      </c>
      <c r="CI24" s="132">
        <v>2</v>
      </c>
      <c r="CJ24" s="133">
        <f>IFERROR(CI24/CG24,"-")</f>
        <v>0.66666666666667</v>
      </c>
      <c r="CK24" s="134">
        <v>193200</v>
      </c>
      <c r="CL24" s="135">
        <f>IFERROR(CK24/CG24,"-")</f>
        <v>64400</v>
      </c>
      <c r="CM24" s="136"/>
      <c r="CN24" s="136"/>
      <c r="CO24" s="136">
        <v>2</v>
      </c>
      <c r="CP24" s="137">
        <v>7</v>
      </c>
      <c r="CQ24" s="138">
        <v>351200</v>
      </c>
      <c r="CR24" s="138">
        <v>183200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30"/>
      <c r="B25" s="84"/>
      <c r="C25" s="84"/>
      <c r="D25" s="85"/>
      <c r="E25" s="85"/>
      <c r="F25" s="85"/>
      <c r="G25" s="86"/>
      <c r="H25" s="87"/>
      <c r="I25" s="87"/>
      <c r="J25" s="87"/>
      <c r="K25" s="177"/>
      <c r="L25" s="34"/>
      <c r="M25" s="34"/>
      <c r="N25" s="31"/>
      <c r="O25" s="23"/>
      <c r="P25" s="23"/>
      <c r="Q25" s="23"/>
      <c r="R25" s="32"/>
      <c r="S25" s="32"/>
      <c r="T25" s="23"/>
      <c r="U25" s="32"/>
      <c r="V25" s="25"/>
      <c r="W25" s="25"/>
      <c r="X25" s="25"/>
      <c r="Y25" s="183"/>
      <c r="Z25" s="183"/>
      <c r="AA25" s="183"/>
      <c r="AB25" s="183"/>
      <c r="AC25" s="33"/>
      <c r="AD25" s="57"/>
      <c r="AE25" s="61"/>
      <c r="AF25" s="62"/>
      <c r="AG25" s="61"/>
      <c r="AH25" s="65"/>
      <c r="AI25" s="66"/>
      <c r="AJ25" s="67"/>
      <c r="AK25" s="68"/>
      <c r="AL25" s="68"/>
      <c r="AM25" s="68"/>
      <c r="AN25" s="61"/>
      <c r="AO25" s="62"/>
      <c r="AP25" s="61"/>
      <c r="AQ25" s="65"/>
      <c r="AR25" s="66"/>
      <c r="AS25" s="67"/>
      <c r="AT25" s="68"/>
      <c r="AU25" s="68"/>
      <c r="AV25" s="68"/>
      <c r="AW25" s="61"/>
      <c r="AX25" s="62"/>
      <c r="AY25" s="61"/>
      <c r="AZ25" s="65"/>
      <c r="BA25" s="66"/>
      <c r="BB25" s="67"/>
      <c r="BC25" s="68"/>
      <c r="BD25" s="68"/>
      <c r="BE25" s="68"/>
      <c r="BF25" s="61"/>
      <c r="BG25" s="62"/>
      <c r="BH25" s="61"/>
      <c r="BI25" s="65"/>
      <c r="BJ25" s="66"/>
      <c r="BK25" s="67"/>
      <c r="BL25" s="68"/>
      <c r="BM25" s="68"/>
      <c r="BN25" s="68"/>
      <c r="BO25" s="63"/>
      <c r="BP25" s="64"/>
      <c r="BQ25" s="61"/>
      <c r="BR25" s="65"/>
      <c r="BS25" s="66"/>
      <c r="BT25" s="67"/>
      <c r="BU25" s="68"/>
      <c r="BV25" s="68"/>
      <c r="BW25" s="68"/>
      <c r="BX25" s="63"/>
      <c r="BY25" s="64"/>
      <c r="BZ25" s="61"/>
      <c r="CA25" s="65"/>
      <c r="CB25" s="66"/>
      <c r="CC25" s="67"/>
      <c r="CD25" s="68"/>
      <c r="CE25" s="68"/>
      <c r="CF25" s="68"/>
      <c r="CG25" s="63"/>
      <c r="CH25" s="64"/>
      <c r="CI25" s="61"/>
      <c r="CJ25" s="65"/>
      <c r="CK25" s="66"/>
      <c r="CL25" s="67"/>
      <c r="CM25" s="68"/>
      <c r="CN25" s="68"/>
      <c r="CO25" s="68"/>
      <c r="CP25" s="69"/>
      <c r="CQ25" s="66"/>
      <c r="CR25" s="66"/>
      <c r="CS25" s="66"/>
      <c r="CT25" s="70"/>
    </row>
    <row r="26" spans="1:99">
      <c r="A26" s="30"/>
      <c r="B26" s="37"/>
      <c r="C26" s="37"/>
      <c r="D26" s="21"/>
      <c r="E26" s="21"/>
      <c r="F26" s="21"/>
      <c r="G26" s="22"/>
      <c r="H26" s="36"/>
      <c r="I26" s="36"/>
      <c r="J26" s="73"/>
      <c r="K26" s="178"/>
      <c r="L26" s="34"/>
      <c r="M26" s="34"/>
      <c r="N26" s="31"/>
      <c r="O26" s="23"/>
      <c r="P26" s="23"/>
      <c r="Q26" s="23"/>
      <c r="R26" s="32"/>
      <c r="S26" s="32"/>
      <c r="T26" s="23"/>
      <c r="U26" s="32"/>
      <c r="V26" s="25"/>
      <c r="W26" s="25"/>
      <c r="X26" s="25"/>
      <c r="Y26" s="183"/>
      <c r="Z26" s="183"/>
      <c r="AA26" s="183"/>
      <c r="AB26" s="183"/>
      <c r="AC26" s="33"/>
      <c r="AD26" s="59"/>
      <c r="AE26" s="61"/>
      <c r="AF26" s="62"/>
      <c r="AG26" s="61"/>
      <c r="AH26" s="65"/>
      <c r="AI26" s="66"/>
      <c r="AJ26" s="67"/>
      <c r="AK26" s="68"/>
      <c r="AL26" s="68"/>
      <c r="AM26" s="68"/>
      <c r="AN26" s="61"/>
      <c r="AO26" s="62"/>
      <c r="AP26" s="61"/>
      <c r="AQ26" s="65"/>
      <c r="AR26" s="66"/>
      <c r="AS26" s="67"/>
      <c r="AT26" s="68"/>
      <c r="AU26" s="68"/>
      <c r="AV26" s="68"/>
      <c r="AW26" s="61"/>
      <c r="AX26" s="62"/>
      <c r="AY26" s="61"/>
      <c r="AZ26" s="65"/>
      <c r="BA26" s="66"/>
      <c r="BB26" s="67"/>
      <c r="BC26" s="68"/>
      <c r="BD26" s="68"/>
      <c r="BE26" s="68"/>
      <c r="BF26" s="61"/>
      <c r="BG26" s="62"/>
      <c r="BH26" s="61"/>
      <c r="BI26" s="65"/>
      <c r="BJ26" s="66"/>
      <c r="BK26" s="67"/>
      <c r="BL26" s="68"/>
      <c r="BM26" s="68"/>
      <c r="BN26" s="68"/>
      <c r="BO26" s="63"/>
      <c r="BP26" s="64"/>
      <c r="BQ26" s="61"/>
      <c r="BR26" s="65"/>
      <c r="BS26" s="66"/>
      <c r="BT26" s="67"/>
      <c r="BU26" s="68"/>
      <c r="BV26" s="68"/>
      <c r="BW26" s="68"/>
      <c r="BX26" s="63"/>
      <c r="BY26" s="64"/>
      <c r="BZ26" s="61"/>
      <c r="CA26" s="65"/>
      <c r="CB26" s="66"/>
      <c r="CC26" s="67"/>
      <c r="CD26" s="68"/>
      <c r="CE26" s="68"/>
      <c r="CF26" s="68"/>
      <c r="CG26" s="63"/>
      <c r="CH26" s="64"/>
      <c r="CI26" s="61"/>
      <c r="CJ26" s="65"/>
      <c r="CK26" s="66"/>
      <c r="CL26" s="67"/>
      <c r="CM26" s="68"/>
      <c r="CN26" s="68"/>
      <c r="CO26" s="68"/>
      <c r="CP26" s="69"/>
      <c r="CQ26" s="66"/>
      <c r="CR26" s="66"/>
      <c r="CS26" s="66"/>
      <c r="CT26" s="70"/>
    </row>
    <row r="27" spans="1:99">
      <c r="A27" s="19">
        <f>AC27</f>
        <v>1.8445320197044</v>
      </c>
      <c r="B27" s="39"/>
      <c r="C27" s="39"/>
      <c r="D27" s="39"/>
      <c r="E27" s="39"/>
      <c r="F27" s="39"/>
      <c r="G27" s="39"/>
      <c r="H27" s="40" t="s">
        <v>208</v>
      </c>
      <c r="I27" s="40"/>
      <c r="J27" s="40"/>
      <c r="K27" s="179">
        <f>SUM(K6:K26)</f>
        <v>1015000</v>
      </c>
      <c r="L27" s="41">
        <f>SUM(L6:L26)</f>
        <v>973</v>
      </c>
      <c r="M27" s="41">
        <f>SUM(M6:M26)</f>
        <v>587</v>
      </c>
      <c r="N27" s="41">
        <f>SUM(N6:N26)</f>
        <v>617</v>
      </c>
      <c r="O27" s="41">
        <f>SUM(O6:O26)</f>
        <v>210</v>
      </c>
      <c r="P27" s="41">
        <f>SUM(P6:P26)</f>
        <v>0</v>
      </c>
      <c r="Q27" s="41">
        <f>SUM(Q6:Q26)</f>
        <v>210</v>
      </c>
      <c r="R27" s="42">
        <f>IFERROR(Q27/N27,"-")</f>
        <v>0.34035656401945</v>
      </c>
      <c r="S27" s="76">
        <f>SUM(S6:S26)</f>
        <v>54</v>
      </c>
      <c r="T27" s="76">
        <f>SUM(T6:T26)</f>
        <v>39</v>
      </c>
      <c r="U27" s="42">
        <f>IFERROR(S27/Q27,"-")</f>
        <v>0.25714285714286</v>
      </c>
      <c r="V27" s="43">
        <f>IFERROR(K27/Q27,"-")</f>
        <v>4833.3333333333</v>
      </c>
      <c r="W27" s="44">
        <f>SUM(W6:W26)</f>
        <v>55</v>
      </c>
      <c r="X27" s="42">
        <f>IFERROR(W27/Q27,"-")</f>
        <v>0.26190476190476</v>
      </c>
      <c r="Y27" s="179">
        <f>SUM(Y6:Y26)</f>
        <v>1872200</v>
      </c>
      <c r="Z27" s="179">
        <f>IFERROR(Y27/Q27,"-")</f>
        <v>8915.2380952381</v>
      </c>
      <c r="AA27" s="179">
        <f>IFERROR(Y27/W27,"-")</f>
        <v>34040</v>
      </c>
      <c r="AB27" s="179">
        <f>Y27-K27</f>
        <v>857200</v>
      </c>
      <c r="AC27" s="45">
        <f>Y27/K27</f>
        <v>1.8445320197044</v>
      </c>
      <c r="AD27" s="58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0"/>
    <mergeCell ref="K10:K10"/>
    <mergeCell ref="V10:V10"/>
    <mergeCell ref="AB10:AB10"/>
    <mergeCell ref="AC10:AC10"/>
    <mergeCell ref="A11:A12"/>
    <mergeCell ref="K11:K12"/>
    <mergeCell ref="V11:V12"/>
    <mergeCell ref="AB11:AB12"/>
    <mergeCell ref="AC11:AC12"/>
    <mergeCell ref="A13:A14"/>
    <mergeCell ref="K13:K14"/>
    <mergeCell ref="V13:V14"/>
    <mergeCell ref="AB13:AB14"/>
    <mergeCell ref="AC13:AC14"/>
    <mergeCell ref="A15:A16"/>
    <mergeCell ref="K15:K16"/>
    <mergeCell ref="V15:V16"/>
    <mergeCell ref="AB15:AB16"/>
    <mergeCell ref="AC15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209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7.5958333333333</v>
      </c>
      <c r="B6" s="184" t="s">
        <v>210</v>
      </c>
      <c r="C6" s="184" t="s">
        <v>167</v>
      </c>
      <c r="D6" s="184" t="s">
        <v>211</v>
      </c>
      <c r="E6" s="184" t="s">
        <v>212</v>
      </c>
      <c r="F6" s="184" t="s">
        <v>213</v>
      </c>
      <c r="G6" s="184" t="s">
        <v>61</v>
      </c>
      <c r="H6" s="87" t="s">
        <v>214</v>
      </c>
      <c r="I6" s="87" t="s">
        <v>215</v>
      </c>
      <c r="J6" s="87" t="s">
        <v>216</v>
      </c>
      <c r="K6" s="176">
        <v>120000</v>
      </c>
      <c r="L6" s="79">
        <v>27</v>
      </c>
      <c r="M6" s="79">
        <v>0</v>
      </c>
      <c r="N6" s="79">
        <v>135</v>
      </c>
      <c r="O6" s="88">
        <v>11</v>
      </c>
      <c r="P6" s="89">
        <v>0</v>
      </c>
      <c r="Q6" s="90">
        <f>O6+P6</f>
        <v>11</v>
      </c>
      <c r="R6" s="80">
        <f>IFERROR(Q6/N6,"-")</f>
        <v>0.081481481481481</v>
      </c>
      <c r="S6" s="79">
        <v>1</v>
      </c>
      <c r="T6" s="79">
        <v>5</v>
      </c>
      <c r="U6" s="80">
        <f>IFERROR(T6/(Q6),"-")</f>
        <v>0.45454545454545</v>
      </c>
      <c r="V6" s="81">
        <f>IFERROR(K6/SUM(Q6:Q7),"-")</f>
        <v>882.35294117647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791500</v>
      </c>
      <c r="AC6" s="83">
        <f>SUM(Y6:Y7)/SUM(K6:K7)</f>
        <v>7.5958333333333</v>
      </c>
      <c r="AD6" s="77"/>
      <c r="AE6" s="91">
        <v>3</v>
      </c>
      <c r="AF6" s="92">
        <f>IF(Q6=0,"",IF(AE6=0,"",(AE6/Q6)))</f>
        <v>0.27272727272727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6</v>
      </c>
      <c r="AO6" s="98">
        <f>IF(Q6=0,"",IF(AN6=0,"",(AN6/Q6)))</f>
        <v>0.54545454545455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0.090909090909091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0.090909090909091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217</v>
      </c>
      <c r="C7" s="184" t="s">
        <v>167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427</v>
      </c>
      <c r="M7" s="79">
        <v>316</v>
      </c>
      <c r="N7" s="79">
        <v>254</v>
      </c>
      <c r="O7" s="88">
        <v>123</v>
      </c>
      <c r="P7" s="89">
        <v>2</v>
      </c>
      <c r="Q7" s="90">
        <f>O7+P7</f>
        <v>125</v>
      </c>
      <c r="R7" s="80">
        <f>IFERROR(Q7/N7,"-")</f>
        <v>0.49212598425197</v>
      </c>
      <c r="S7" s="79">
        <v>19</v>
      </c>
      <c r="T7" s="79">
        <v>23</v>
      </c>
      <c r="U7" s="80">
        <f>IFERROR(T7/(Q7),"-")</f>
        <v>0.184</v>
      </c>
      <c r="V7" s="81"/>
      <c r="W7" s="82">
        <v>8</v>
      </c>
      <c r="X7" s="80">
        <f>IF(Q7=0,"-",W7/Q7)</f>
        <v>0.064</v>
      </c>
      <c r="Y7" s="181">
        <v>911500</v>
      </c>
      <c r="Z7" s="182">
        <f>IFERROR(Y7/Q7,"-")</f>
        <v>7292</v>
      </c>
      <c r="AA7" s="182">
        <f>IFERROR(Y7/W7,"-")</f>
        <v>113937.5</v>
      </c>
      <c r="AB7" s="176"/>
      <c r="AC7" s="83"/>
      <c r="AD7" s="77"/>
      <c r="AE7" s="91">
        <v>21</v>
      </c>
      <c r="AF7" s="92">
        <f>IF(Q7=0,"",IF(AE7=0,"",(AE7/Q7)))</f>
        <v>0.168</v>
      </c>
      <c r="AG7" s="91">
        <v>1</v>
      </c>
      <c r="AH7" s="93">
        <f>IFERROR(AG7/AE7,"-")</f>
        <v>0.047619047619048</v>
      </c>
      <c r="AI7" s="94">
        <v>715000</v>
      </c>
      <c r="AJ7" s="95">
        <f>IFERROR(AI7/AE7,"-")</f>
        <v>34047.619047619</v>
      </c>
      <c r="AK7" s="96"/>
      <c r="AL7" s="96"/>
      <c r="AM7" s="96">
        <v>1</v>
      </c>
      <c r="AN7" s="97">
        <v>23</v>
      </c>
      <c r="AO7" s="98">
        <f>IF(Q7=0,"",IF(AN7=0,"",(AN7/Q7)))</f>
        <v>0.184</v>
      </c>
      <c r="AP7" s="97">
        <v>1</v>
      </c>
      <c r="AQ7" s="99">
        <f>IFERROR(AP7/AN7,"-")</f>
        <v>0.043478260869565</v>
      </c>
      <c r="AR7" s="100">
        <v>8000</v>
      </c>
      <c r="AS7" s="101">
        <f>IFERROR(AR7/AN7,"-")</f>
        <v>347.82608695652</v>
      </c>
      <c r="AT7" s="102"/>
      <c r="AU7" s="102">
        <v>1</v>
      </c>
      <c r="AV7" s="102"/>
      <c r="AW7" s="103">
        <v>26</v>
      </c>
      <c r="AX7" s="104">
        <f>IF(Q7=0,"",IF(AW7=0,"",(AW7/Q7)))</f>
        <v>0.208</v>
      </c>
      <c r="AY7" s="103">
        <v>2</v>
      </c>
      <c r="AZ7" s="105">
        <f>IFERROR(AY7/AW7,"-")</f>
        <v>0.076923076923077</v>
      </c>
      <c r="BA7" s="106">
        <v>5500</v>
      </c>
      <c r="BB7" s="107">
        <f>IFERROR(BA7/AW7,"-")</f>
        <v>211.53846153846</v>
      </c>
      <c r="BC7" s="108">
        <v>2</v>
      </c>
      <c r="BD7" s="108"/>
      <c r="BE7" s="108"/>
      <c r="BF7" s="109">
        <v>24</v>
      </c>
      <c r="BG7" s="110">
        <f>IF(Q7=0,"",IF(BF7=0,"",(BF7/Q7)))</f>
        <v>0.192</v>
      </c>
      <c r="BH7" s="109">
        <v>1</v>
      </c>
      <c r="BI7" s="111">
        <f>IFERROR(BH7/BF7,"-")</f>
        <v>0.041666666666667</v>
      </c>
      <c r="BJ7" s="112">
        <v>8000</v>
      </c>
      <c r="BK7" s="113">
        <f>IFERROR(BJ7/BF7,"-")</f>
        <v>333.33333333333</v>
      </c>
      <c r="BL7" s="114"/>
      <c r="BM7" s="114">
        <v>1</v>
      </c>
      <c r="BN7" s="114"/>
      <c r="BO7" s="116">
        <v>24</v>
      </c>
      <c r="BP7" s="117">
        <f>IF(Q7=0,"",IF(BO7=0,"",(BO7/Q7)))</f>
        <v>0.192</v>
      </c>
      <c r="BQ7" s="118">
        <v>2</v>
      </c>
      <c r="BR7" s="119">
        <f>IFERROR(BQ7/BO7,"-")</f>
        <v>0.083333333333333</v>
      </c>
      <c r="BS7" s="120">
        <v>8000</v>
      </c>
      <c r="BT7" s="121">
        <f>IFERROR(BS7/BO7,"-")</f>
        <v>333.33333333333</v>
      </c>
      <c r="BU7" s="122">
        <v>2</v>
      </c>
      <c r="BV7" s="122"/>
      <c r="BW7" s="122"/>
      <c r="BX7" s="123">
        <v>6</v>
      </c>
      <c r="BY7" s="124">
        <f>IF(Q7=0,"",IF(BX7=0,"",(BX7/Q7)))</f>
        <v>0.048</v>
      </c>
      <c r="BZ7" s="125">
        <v>1</v>
      </c>
      <c r="CA7" s="126">
        <f>IFERROR(BZ7/BX7,"-")</f>
        <v>0.16666666666667</v>
      </c>
      <c r="CB7" s="127">
        <v>167000</v>
      </c>
      <c r="CC7" s="128">
        <f>IFERROR(CB7/BX7,"-")</f>
        <v>27833.333333333</v>
      </c>
      <c r="CD7" s="129"/>
      <c r="CE7" s="129"/>
      <c r="CF7" s="129">
        <v>1</v>
      </c>
      <c r="CG7" s="130">
        <v>1</v>
      </c>
      <c r="CH7" s="131">
        <f>IF(Q7=0,"",IF(CG7=0,"",(CG7/Q7)))</f>
        <v>0.008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8</v>
      </c>
      <c r="CQ7" s="138">
        <v>911500</v>
      </c>
      <c r="CR7" s="138">
        <v>715000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3.5636363636364</v>
      </c>
      <c r="B8" s="184" t="s">
        <v>218</v>
      </c>
      <c r="C8" s="184" t="s">
        <v>167</v>
      </c>
      <c r="D8" s="184" t="s">
        <v>211</v>
      </c>
      <c r="E8" s="184" t="s">
        <v>212</v>
      </c>
      <c r="F8" s="184" t="s">
        <v>219</v>
      </c>
      <c r="G8" s="184" t="s">
        <v>61</v>
      </c>
      <c r="H8" s="87" t="s">
        <v>220</v>
      </c>
      <c r="I8" s="87" t="s">
        <v>221</v>
      </c>
      <c r="J8" s="87" t="s">
        <v>216</v>
      </c>
      <c r="K8" s="176">
        <v>110000</v>
      </c>
      <c r="L8" s="79">
        <v>27</v>
      </c>
      <c r="M8" s="79">
        <v>0</v>
      </c>
      <c r="N8" s="79">
        <v>117</v>
      </c>
      <c r="O8" s="88">
        <v>8</v>
      </c>
      <c r="P8" s="89">
        <v>0</v>
      </c>
      <c r="Q8" s="90">
        <f>O8+P8</f>
        <v>8</v>
      </c>
      <c r="R8" s="80">
        <f>IFERROR(Q8/N8,"-")</f>
        <v>0.068376068376068</v>
      </c>
      <c r="S8" s="79">
        <v>2</v>
      </c>
      <c r="T8" s="79">
        <v>4</v>
      </c>
      <c r="U8" s="80">
        <f>IFERROR(T8/(Q8),"-")</f>
        <v>0.5</v>
      </c>
      <c r="V8" s="81">
        <f>IFERROR(K8/SUM(Q8:Q9),"-")</f>
        <v>679.01234567901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282000</v>
      </c>
      <c r="AC8" s="83">
        <f>SUM(Y8:Y9)/SUM(K8:K9)</f>
        <v>3.5636363636364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3</v>
      </c>
      <c r="AO8" s="98">
        <f>IF(Q8=0,"",IF(AN8=0,"",(AN8/Q8)))</f>
        <v>0.375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0.125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4</v>
      </c>
      <c r="BG8" s="110">
        <f>IF(Q8=0,"",IF(BF8=0,"",(BF8/Q8)))</f>
        <v>0.5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222</v>
      </c>
      <c r="C9" s="184" t="s">
        <v>167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535</v>
      </c>
      <c r="M9" s="79">
        <v>385</v>
      </c>
      <c r="N9" s="79">
        <v>283</v>
      </c>
      <c r="O9" s="88">
        <v>152</v>
      </c>
      <c r="P9" s="89">
        <v>2</v>
      </c>
      <c r="Q9" s="90">
        <f>O9+P9</f>
        <v>154</v>
      </c>
      <c r="R9" s="80">
        <f>IFERROR(Q9/N9,"-")</f>
        <v>0.54416961130742</v>
      </c>
      <c r="S9" s="79">
        <v>14</v>
      </c>
      <c r="T9" s="79">
        <v>33</v>
      </c>
      <c r="U9" s="80">
        <f>IFERROR(T9/(Q9),"-")</f>
        <v>0.21428571428571</v>
      </c>
      <c r="V9" s="81"/>
      <c r="W9" s="82">
        <v>10</v>
      </c>
      <c r="X9" s="80">
        <f>IF(Q9=0,"-",W9/Q9)</f>
        <v>0.064935064935065</v>
      </c>
      <c r="Y9" s="181">
        <v>392000</v>
      </c>
      <c r="Z9" s="182">
        <f>IFERROR(Y9/Q9,"-")</f>
        <v>2545.4545454545</v>
      </c>
      <c r="AA9" s="182">
        <f>IFERROR(Y9/W9,"-")</f>
        <v>39200</v>
      </c>
      <c r="AB9" s="176"/>
      <c r="AC9" s="83"/>
      <c r="AD9" s="77"/>
      <c r="AE9" s="91">
        <v>26</v>
      </c>
      <c r="AF9" s="92">
        <f>IF(Q9=0,"",IF(AE9=0,"",(AE9/Q9)))</f>
        <v>0.16883116883117</v>
      </c>
      <c r="AG9" s="91">
        <v>1</v>
      </c>
      <c r="AH9" s="93">
        <f>IFERROR(AG9/AE9,"-")</f>
        <v>0.038461538461538</v>
      </c>
      <c r="AI9" s="94">
        <v>13000</v>
      </c>
      <c r="AJ9" s="95">
        <f>IFERROR(AI9/AE9,"-")</f>
        <v>500</v>
      </c>
      <c r="AK9" s="96"/>
      <c r="AL9" s="96"/>
      <c r="AM9" s="96">
        <v>1</v>
      </c>
      <c r="AN9" s="97">
        <v>25</v>
      </c>
      <c r="AO9" s="98">
        <f>IF(Q9=0,"",IF(AN9=0,"",(AN9/Q9)))</f>
        <v>0.16233766233766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21</v>
      </c>
      <c r="AX9" s="104">
        <f>IF(Q9=0,"",IF(AW9=0,"",(AW9/Q9)))</f>
        <v>0.13636363636364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39</v>
      </c>
      <c r="BG9" s="110">
        <f>IF(Q9=0,"",IF(BF9=0,"",(BF9/Q9)))</f>
        <v>0.25324675324675</v>
      </c>
      <c r="BH9" s="109">
        <v>2</v>
      </c>
      <c r="BI9" s="111">
        <f>IFERROR(BH9/BF9,"-")</f>
        <v>0.051282051282051</v>
      </c>
      <c r="BJ9" s="112">
        <v>61000</v>
      </c>
      <c r="BK9" s="113">
        <f>IFERROR(BJ9/BF9,"-")</f>
        <v>1564.1025641026</v>
      </c>
      <c r="BL9" s="114">
        <v>1</v>
      </c>
      <c r="BM9" s="114"/>
      <c r="BN9" s="114">
        <v>1</v>
      </c>
      <c r="BO9" s="116">
        <v>27</v>
      </c>
      <c r="BP9" s="117">
        <f>IF(Q9=0,"",IF(BO9=0,"",(BO9/Q9)))</f>
        <v>0.17532467532468</v>
      </c>
      <c r="BQ9" s="118">
        <v>3</v>
      </c>
      <c r="BR9" s="119">
        <f>IFERROR(BQ9/BO9,"-")</f>
        <v>0.11111111111111</v>
      </c>
      <c r="BS9" s="120">
        <v>24000</v>
      </c>
      <c r="BT9" s="121">
        <f>IFERROR(BS9/BO9,"-")</f>
        <v>888.88888888889</v>
      </c>
      <c r="BU9" s="122">
        <v>2</v>
      </c>
      <c r="BV9" s="122"/>
      <c r="BW9" s="122">
        <v>1</v>
      </c>
      <c r="BX9" s="123">
        <v>13</v>
      </c>
      <c r="BY9" s="124">
        <f>IF(Q9=0,"",IF(BX9=0,"",(BX9/Q9)))</f>
        <v>0.084415584415584</v>
      </c>
      <c r="BZ9" s="125">
        <v>4</v>
      </c>
      <c r="CA9" s="126">
        <f>IFERROR(BZ9/BX9,"-")</f>
        <v>0.30769230769231</v>
      </c>
      <c r="CB9" s="127">
        <v>294000</v>
      </c>
      <c r="CC9" s="128">
        <f>IFERROR(CB9/BX9,"-")</f>
        <v>22615.384615385</v>
      </c>
      <c r="CD9" s="129"/>
      <c r="CE9" s="129">
        <v>1</v>
      </c>
      <c r="CF9" s="129">
        <v>3</v>
      </c>
      <c r="CG9" s="130">
        <v>3</v>
      </c>
      <c r="CH9" s="131">
        <f>IF(Q9=0,"",IF(CG9=0,"",(CG9/Q9)))</f>
        <v>0.019480519480519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10</v>
      </c>
      <c r="CQ9" s="138">
        <v>392000</v>
      </c>
      <c r="CR9" s="138">
        <v>260000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3.38</v>
      </c>
      <c r="B10" s="184" t="s">
        <v>223</v>
      </c>
      <c r="C10" s="184" t="s">
        <v>167</v>
      </c>
      <c r="D10" s="184" t="s">
        <v>224</v>
      </c>
      <c r="E10" s="184" t="s">
        <v>212</v>
      </c>
      <c r="F10" s="184" t="s">
        <v>225</v>
      </c>
      <c r="G10" s="184" t="s">
        <v>61</v>
      </c>
      <c r="H10" s="87" t="s">
        <v>226</v>
      </c>
      <c r="I10" s="87" t="s">
        <v>221</v>
      </c>
      <c r="J10" s="87" t="s">
        <v>227</v>
      </c>
      <c r="K10" s="176">
        <v>75000</v>
      </c>
      <c r="L10" s="79">
        <v>22</v>
      </c>
      <c r="M10" s="79">
        <v>0</v>
      </c>
      <c r="N10" s="79">
        <v>90</v>
      </c>
      <c r="O10" s="88">
        <v>7</v>
      </c>
      <c r="P10" s="89">
        <v>0</v>
      </c>
      <c r="Q10" s="90">
        <f>O10+P10</f>
        <v>7</v>
      </c>
      <c r="R10" s="80">
        <f>IFERROR(Q10/N10,"-")</f>
        <v>0.077777777777778</v>
      </c>
      <c r="S10" s="79">
        <v>0</v>
      </c>
      <c r="T10" s="79">
        <v>1</v>
      </c>
      <c r="U10" s="80">
        <f>IFERROR(T10/(Q10),"-")</f>
        <v>0.14285714285714</v>
      </c>
      <c r="V10" s="81">
        <f>IFERROR(K10/SUM(Q10:Q11),"-")</f>
        <v>937.5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178500</v>
      </c>
      <c r="AC10" s="83">
        <f>SUM(Y10:Y11)/SUM(K10:K11)</f>
        <v>3.38</v>
      </c>
      <c r="AD10" s="77"/>
      <c r="AE10" s="91">
        <v>1</v>
      </c>
      <c r="AF10" s="92">
        <f>IF(Q10=0,"",IF(AE10=0,"",(AE10/Q10)))</f>
        <v>0.14285714285714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1</v>
      </c>
      <c r="AO10" s="98">
        <f>IF(Q10=0,"",IF(AN10=0,"",(AN10/Q10)))</f>
        <v>0.14285714285714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2</v>
      </c>
      <c r="AX10" s="104">
        <f>IF(Q10=0,"",IF(AW10=0,"",(AW10/Q10)))</f>
        <v>0.28571428571429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2</v>
      </c>
      <c r="BG10" s="110">
        <f>IF(Q10=0,"",IF(BF10=0,"",(BF10/Q10)))</f>
        <v>0.28571428571429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>
        <v>1</v>
      </c>
      <c r="BY10" s="124">
        <f>IF(Q10=0,"",IF(BX10=0,"",(BX10/Q10)))</f>
        <v>0.14285714285714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228</v>
      </c>
      <c r="C11" s="184" t="s">
        <v>167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332</v>
      </c>
      <c r="M11" s="79">
        <v>242</v>
      </c>
      <c r="N11" s="79">
        <v>127</v>
      </c>
      <c r="O11" s="88">
        <v>71</v>
      </c>
      <c r="P11" s="89">
        <v>2</v>
      </c>
      <c r="Q11" s="90">
        <f>O11+P11</f>
        <v>73</v>
      </c>
      <c r="R11" s="80">
        <f>IFERROR(Q11/N11,"-")</f>
        <v>0.5748031496063</v>
      </c>
      <c r="S11" s="79">
        <v>14</v>
      </c>
      <c r="T11" s="79">
        <v>5</v>
      </c>
      <c r="U11" s="80">
        <f>IFERROR(T11/(Q11),"-")</f>
        <v>0.068493150684932</v>
      </c>
      <c r="V11" s="81"/>
      <c r="W11" s="82">
        <v>4</v>
      </c>
      <c r="X11" s="80">
        <f>IF(Q11=0,"-",W11/Q11)</f>
        <v>0.054794520547945</v>
      </c>
      <c r="Y11" s="181">
        <v>253500</v>
      </c>
      <c r="Z11" s="182">
        <f>IFERROR(Y11/Q11,"-")</f>
        <v>3472.602739726</v>
      </c>
      <c r="AA11" s="182">
        <f>IFERROR(Y11/W11,"-")</f>
        <v>63375</v>
      </c>
      <c r="AB11" s="176"/>
      <c r="AC11" s="83"/>
      <c r="AD11" s="77"/>
      <c r="AE11" s="91">
        <v>12</v>
      </c>
      <c r="AF11" s="92">
        <f>IF(Q11=0,"",IF(AE11=0,"",(AE11/Q11)))</f>
        <v>0.16438356164384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11</v>
      </c>
      <c r="AO11" s="98">
        <f>IF(Q11=0,"",IF(AN11=0,"",(AN11/Q11)))</f>
        <v>0.15068493150685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6</v>
      </c>
      <c r="AX11" s="104">
        <f>IF(Q11=0,"",IF(AW11=0,"",(AW11/Q11)))</f>
        <v>0.082191780821918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19</v>
      </c>
      <c r="BG11" s="110">
        <f>IF(Q11=0,"",IF(BF11=0,"",(BF11/Q11)))</f>
        <v>0.26027397260274</v>
      </c>
      <c r="BH11" s="109">
        <v>1</v>
      </c>
      <c r="BI11" s="111">
        <f>IFERROR(BH11/BF11,"-")</f>
        <v>0.052631578947368</v>
      </c>
      <c r="BJ11" s="112">
        <v>165000</v>
      </c>
      <c r="BK11" s="113">
        <f>IFERROR(BJ11/BF11,"-")</f>
        <v>8684.2105263158</v>
      </c>
      <c r="BL11" s="114"/>
      <c r="BM11" s="114"/>
      <c r="BN11" s="114">
        <v>1</v>
      </c>
      <c r="BO11" s="116">
        <v>16</v>
      </c>
      <c r="BP11" s="117">
        <f>IF(Q11=0,"",IF(BO11=0,"",(BO11/Q11)))</f>
        <v>0.21917808219178</v>
      </c>
      <c r="BQ11" s="118">
        <v>2</v>
      </c>
      <c r="BR11" s="119">
        <f>IFERROR(BQ11/BO11,"-")</f>
        <v>0.125</v>
      </c>
      <c r="BS11" s="120">
        <v>85000</v>
      </c>
      <c r="BT11" s="121">
        <f>IFERROR(BS11/BO11,"-")</f>
        <v>5312.5</v>
      </c>
      <c r="BU11" s="122">
        <v>1</v>
      </c>
      <c r="BV11" s="122"/>
      <c r="BW11" s="122">
        <v>1</v>
      </c>
      <c r="BX11" s="123">
        <v>7</v>
      </c>
      <c r="BY11" s="124">
        <f>IF(Q11=0,"",IF(BX11=0,"",(BX11/Q11)))</f>
        <v>0.095890410958904</v>
      </c>
      <c r="BZ11" s="125">
        <v>1</v>
      </c>
      <c r="CA11" s="126">
        <f>IFERROR(BZ11/BX11,"-")</f>
        <v>0.14285714285714</v>
      </c>
      <c r="CB11" s="127">
        <v>3500</v>
      </c>
      <c r="CC11" s="128">
        <f>IFERROR(CB11/BX11,"-")</f>
        <v>500</v>
      </c>
      <c r="CD11" s="129"/>
      <c r="CE11" s="129">
        <v>1</v>
      </c>
      <c r="CF11" s="129"/>
      <c r="CG11" s="130">
        <v>2</v>
      </c>
      <c r="CH11" s="131">
        <f>IF(Q11=0,"",IF(CG11=0,"",(CG11/Q11)))</f>
        <v>0.027397260273973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4</v>
      </c>
      <c r="CQ11" s="138">
        <v>253500</v>
      </c>
      <c r="CR11" s="138">
        <v>165000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8.4</v>
      </c>
      <c r="B12" s="184" t="s">
        <v>229</v>
      </c>
      <c r="C12" s="184" t="s">
        <v>167</v>
      </c>
      <c r="D12" s="184" t="s">
        <v>211</v>
      </c>
      <c r="E12" s="184" t="s">
        <v>230</v>
      </c>
      <c r="F12" s="184" t="s">
        <v>231</v>
      </c>
      <c r="G12" s="184" t="s">
        <v>61</v>
      </c>
      <c r="H12" s="87" t="s">
        <v>232</v>
      </c>
      <c r="I12" s="87" t="s">
        <v>233</v>
      </c>
      <c r="J12" s="87" t="s">
        <v>164</v>
      </c>
      <c r="K12" s="176">
        <v>110000</v>
      </c>
      <c r="L12" s="79">
        <v>87</v>
      </c>
      <c r="M12" s="79">
        <v>0</v>
      </c>
      <c r="N12" s="79">
        <v>367</v>
      </c>
      <c r="O12" s="88">
        <v>43</v>
      </c>
      <c r="P12" s="89">
        <v>0</v>
      </c>
      <c r="Q12" s="90">
        <f>O12+P12</f>
        <v>43</v>
      </c>
      <c r="R12" s="80">
        <f>IFERROR(Q12/N12,"-")</f>
        <v>0.11716621253406</v>
      </c>
      <c r="S12" s="79">
        <v>2</v>
      </c>
      <c r="T12" s="79">
        <v>10</v>
      </c>
      <c r="U12" s="80">
        <f>IFERROR(T12/(Q12),"-")</f>
        <v>0.23255813953488</v>
      </c>
      <c r="V12" s="81">
        <f>IFERROR(K12/SUM(Q12:Q13),"-")</f>
        <v>601.09289617486</v>
      </c>
      <c r="W12" s="82">
        <v>4</v>
      </c>
      <c r="X12" s="80">
        <f>IF(Q12=0,"-",W12/Q12)</f>
        <v>0.093023255813953</v>
      </c>
      <c r="Y12" s="181">
        <v>897000</v>
      </c>
      <c r="Z12" s="182">
        <f>IFERROR(Y12/Q12,"-")</f>
        <v>20860.465116279</v>
      </c>
      <c r="AA12" s="182">
        <f>IFERROR(Y12/W12,"-")</f>
        <v>224250</v>
      </c>
      <c r="AB12" s="176">
        <f>SUM(Y12:Y13)-SUM(K12:K13)</f>
        <v>814000</v>
      </c>
      <c r="AC12" s="83">
        <f>SUM(Y12:Y13)/SUM(K12:K13)</f>
        <v>8.4</v>
      </c>
      <c r="AD12" s="77"/>
      <c r="AE12" s="91">
        <v>12</v>
      </c>
      <c r="AF12" s="92">
        <f>IF(Q12=0,"",IF(AE12=0,"",(AE12/Q12)))</f>
        <v>0.27906976744186</v>
      </c>
      <c r="AG12" s="91">
        <v>1</v>
      </c>
      <c r="AH12" s="93">
        <f>IFERROR(AG12/AE12,"-")</f>
        <v>0.083333333333333</v>
      </c>
      <c r="AI12" s="94">
        <v>100000</v>
      </c>
      <c r="AJ12" s="95">
        <f>IFERROR(AI12/AE12,"-")</f>
        <v>8333.3333333333</v>
      </c>
      <c r="AK12" s="96"/>
      <c r="AL12" s="96"/>
      <c r="AM12" s="96">
        <v>1</v>
      </c>
      <c r="AN12" s="97">
        <v>13</v>
      </c>
      <c r="AO12" s="98">
        <f>IF(Q12=0,"",IF(AN12=0,"",(AN12/Q12)))</f>
        <v>0.30232558139535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4</v>
      </c>
      <c r="AX12" s="104">
        <f>IF(Q12=0,"",IF(AW12=0,"",(AW12/Q12)))</f>
        <v>0.093023255813953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5</v>
      </c>
      <c r="BG12" s="110">
        <f>IF(Q12=0,"",IF(BF12=0,"",(BF12/Q12)))</f>
        <v>0.11627906976744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7</v>
      </c>
      <c r="BP12" s="117">
        <f>IF(Q12=0,"",IF(BO12=0,"",(BO12/Q12)))</f>
        <v>0.16279069767442</v>
      </c>
      <c r="BQ12" s="118">
        <v>3</v>
      </c>
      <c r="BR12" s="119">
        <f>IFERROR(BQ12/BO12,"-")</f>
        <v>0.42857142857143</v>
      </c>
      <c r="BS12" s="120">
        <v>797000</v>
      </c>
      <c r="BT12" s="121">
        <f>IFERROR(BS12/BO12,"-")</f>
        <v>113857.14285714</v>
      </c>
      <c r="BU12" s="122"/>
      <c r="BV12" s="122"/>
      <c r="BW12" s="122">
        <v>3</v>
      </c>
      <c r="BX12" s="123">
        <v>2</v>
      </c>
      <c r="BY12" s="124">
        <f>IF(Q12=0,"",IF(BX12=0,"",(BX12/Q12)))</f>
        <v>0.046511627906977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4</v>
      </c>
      <c r="CQ12" s="138">
        <v>897000</v>
      </c>
      <c r="CR12" s="138">
        <v>477000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234</v>
      </c>
      <c r="C13" s="184" t="s">
        <v>167</v>
      </c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412</v>
      </c>
      <c r="M13" s="79">
        <v>322</v>
      </c>
      <c r="N13" s="79">
        <v>238</v>
      </c>
      <c r="O13" s="88">
        <v>135</v>
      </c>
      <c r="P13" s="89">
        <v>5</v>
      </c>
      <c r="Q13" s="90">
        <f>O13+P13</f>
        <v>140</v>
      </c>
      <c r="R13" s="80">
        <f>IFERROR(Q13/N13,"-")</f>
        <v>0.58823529411765</v>
      </c>
      <c r="S13" s="79">
        <v>6</v>
      </c>
      <c r="T13" s="79">
        <v>26</v>
      </c>
      <c r="U13" s="80">
        <f>IFERROR(T13/(Q13),"-")</f>
        <v>0.18571428571429</v>
      </c>
      <c r="V13" s="81"/>
      <c r="W13" s="82">
        <v>5</v>
      </c>
      <c r="X13" s="80">
        <f>IF(Q13=0,"-",W13/Q13)</f>
        <v>0.035714285714286</v>
      </c>
      <c r="Y13" s="181">
        <v>27000</v>
      </c>
      <c r="Z13" s="182">
        <f>IFERROR(Y13/Q13,"-")</f>
        <v>192.85714285714</v>
      </c>
      <c r="AA13" s="182">
        <f>IFERROR(Y13/W13,"-")</f>
        <v>5400</v>
      </c>
      <c r="AB13" s="176"/>
      <c r="AC13" s="83"/>
      <c r="AD13" s="77"/>
      <c r="AE13" s="91">
        <v>14</v>
      </c>
      <c r="AF13" s="92">
        <f>IF(Q13=0,"",IF(AE13=0,"",(AE13/Q13)))</f>
        <v>0.1</v>
      </c>
      <c r="AG13" s="91">
        <v>1</v>
      </c>
      <c r="AH13" s="93">
        <f>IFERROR(AG13/AE13,"-")</f>
        <v>0.071428571428571</v>
      </c>
      <c r="AI13" s="94">
        <v>5000</v>
      </c>
      <c r="AJ13" s="95">
        <f>IFERROR(AI13/AE13,"-")</f>
        <v>357.14285714286</v>
      </c>
      <c r="AK13" s="96">
        <v>1</v>
      </c>
      <c r="AL13" s="96"/>
      <c r="AM13" s="96"/>
      <c r="AN13" s="97">
        <v>22</v>
      </c>
      <c r="AO13" s="98">
        <f>IF(Q13=0,"",IF(AN13=0,"",(AN13/Q13)))</f>
        <v>0.15714285714286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19</v>
      </c>
      <c r="AX13" s="104">
        <f>IF(Q13=0,"",IF(AW13=0,"",(AW13/Q13)))</f>
        <v>0.13571428571429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34</v>
      </c>
      <c r="BG13" s="110">
        <f>IF(Q13=0,"",IF(BF13=0,"",(BF13/Q13)))</f>
        <v>0.24285714285714</v>
      </c>
      <c r="BH13" s="109">
        <v>1</v>
      </c>
      <c r="BI13" s="111">
        <f>IFERROR(BH13/BF13,"-")</f>
        <v>0.029411764705882</v>
      </c>
      <c r="BJ13" s="112">
        <v>3000</v>
      </c>
      <c r="BK13" s="113">
        <f>IFERROR(BJ13/BF13,"-")</f>
        <v>88.235294117647</v>
      </c>
      <c r="BL13" s="114">
        <v>1</v>
      </c>
      <c r="BM13" s="114"/>
      <c r="BN13" s="114"/>
      <c r="BO13" s="116">
        <v>34</v>
      </c>
      <c r="BP13" s="117">
        <f>IF(Q13=0,"",IF(BO13=0,"",(BO13/Q13)))</f>
        <v>0.24285714285714</v>
      </c>
      <c r="BQ13" s="118">
        <v>2</v>
      </c>
      <c r="BR13" s="119">
        <f>IFERROR(BQ13/BO13,"-")</f>
        <v>0.058823529411765</v>
      </c>
      <c r="BS13" s="120">
        <v>16000</v>
      </c>
      <c r="BT13" s="121">
        <f>IFERROR(BS13/BO13,"-")</f>
        <v>470.58823529412</v>
      </c>
      <c r="BU13" s="122">
        <v>1</v>
      </c>
      <c r="BV13" s="122"/>
      <c r="BW13" s="122">
        <v>1</v>
      </c>
      <c r="BX13" s="123">
        <v>16</v>
      </c>
      <c r="BY13" s="124">
        <f>IF(Q13=0,"",IF(BX13=0,"",(BX13/Q13)))</f>
        <v>0.11428571428571</v>
      </c>
      <c r="BZ13" s="125">
        <v>1</v>
      </c>
      <c r="CA13" s="126">
        <f>IFERROR(BZ13/BX13,"-")</f>
        <v>0.0625</v>
      </c>
      <c r="CB13" s="127">
        <v>3000</v>
      </c>
      <c r="CC13" s="128">
        <f>IFERROR(CB13/BX13,"-")</f>
        <v>187.5</v>
      </c>
      <c r="CD13" s="129">
        <v>1</v>
      </c>
      <c r="CE13" s="129"/>
      <c r="CF13" s="129"/>
      <c r="CG13" s="130">
        <v>1</v>
      </c>
      <c r="CH13" s="131">
        <f>IF(Q13=0,"",IF(CG13=0,"",(CG13/Q13)))</f>
        <v>0.0071428571428571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5</v>
      </c>
      <c r="CQ13" s="138">
        <v>27000</v>
      </c>
      <c r="CR13" s="138">
        <v>11000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0.38666666666667</v>
      </c>
      <c r="B14" s="184" t="s">
        <v>235</v>
      </c>
      <c r="C14" s="184" t="s">
        <v>167</v>
      </c>
      <c r="D14" s="184" t="s">
        <v>224</v>
      </c>
      <c r="E14" s="184" t="s">
        <v>212</v>
      </c>
      <c r="F14" s="184"/>
      <c r="G14" s="184" t="s">
        <v>61</v>
      </c>
      <c r="H14" s="87" t="s">
        <v>236</v>
      </c>
      <c r="I14" s="87" t="s">
        <v>221</v>
      </c>
      <c r="J14" s="87" t="s">
        <v>164</v>
      </c>
      <c r="K14" s="176">
        <v>75000</v>
      </c>
      <c r="L14" s="79">
        <v>7</v>
      </c>
      <c r="M14" s="79">
        <v>0</v>
      </c>
      <c r="N14" s="79">
        <v>49</v>
      </c>
      <c r="O14" s="88">
        <v>4</v>
      </c>
      <c r="P14" s="89">
        <v>0</v>
      </c>
      <c r="Q14" s="90">
        <f>O14+P14</f>
        <v>4</v>
      </c>
      <c r="R14" s="80">
        <f>IFERROR(Q14/N14,"-")</f>
        <v>0.081632653061224</v>
      </c>
      <c r="S14" s="79">
        <v>1</v>
      </c>
      <c r="T14" s="79">
        <v>0</v>
      </c>
      <c r="U14" s="80">
        <f>IFERROR(T14/(Q14),"-")</f>
        <v>0</v>
      </c>
      <c r="V14" s="81">
        <f>IFERROR(K14/SUM(Q14:Q15),"-")</f>
        <v>806.45161290323</v>
      </c>
      <c r="W14" s="82">
        <v>1</v>
      </c>
      <c r="X14" s="80">
        <f>IF(Q14=0,"-",W14/Q14)</f>
        <v>0.25</v>
      </c>
      <c r="Y14" s="181">
        <v>1000</v>
      </c>
      <c r="Z14" s="182">
        <f>IFERROR(Y14/Q14,"-")</f>
        <v>250</v>
      </c>
      <c r="AA14" s="182">
        <f>IFERROR(Y14/W14,"-")</f>
        <v>1000</v>
      </c>
      <c r="AB14" s="176">
        <f>SUM(Y14:Y15)-SUM(K14:K15)</f>
        <v>-46000</v>
      </c>
      <c r="AC14" s="83">
        <f>SUM(Y14:Y15)/SUM(K14:K15)</f>
        <v>0.38666666666667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2</v>
      </c>
      <c r="BG14" s="110">
        <f>IF(Q14=0,"",IF(BF14=0,"",(BF14/Q14)))</f>
        <v>0.5</v>
      </c>
      <c r="BH14" s="109">
        <v>1</v>
      </c>
      <c r="BI14" s="111">
        <f>IFERROR(BH14/BF14,"-")</f>
        <v>0.5</v>
      </c>
      <c r="BJ14" s="112">
        <v>1000</v>
      </c>
      <c r="BK14" s="113">
        <f>IFERROR(BJ14/BF14,"-")</f>
        <v>500</v>
      </c>
      <c r="BL14" s="114">
        <v>1</v>
      </c>
      <c r="BM14" s="114"/>
      <c r="BN14" s="114"/>
      <c r="BO14" s="116">
        <v>2</v>
      </c>
      <c r="BP14" s="117">
        <f>IF(Q14=0,"",IF(BO14=0,"",(BO14/Q14)))</f>
        <v>0.5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1000</v>
      </c>
      <c r="CR14" s="138">
        <v>1000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237</v>
      </c>
      <c r="C15" s="184" t="s">
        <v>167</v>
      </c>
      <c r="D15" s="184"/>
      <c r="E15" s="184"/>
      <c r="F15" s="184"/>
      <c r="G15" s="184" t="s">
        <v>73</v>
      </c>
      <c r="H15" s="87"/>
      <c r="I15" s="87"/>
      <c r="J15" s="87"/>
      <c r="K15" s="176"/>
      <c r="L15" s="79">
        <v>363</v>
      </c>
      <c r="M15" s="79">
        <v>264</v>
      </c>
      <c r="N15" s="79">
        <v>149</v>
      </c>
      <c r="O15" s="88">
        <v>85</v>
      </c>
      <c r="P15" s="89">
        <v>4</v>
      </c>
      <c r="Q15" s="90">
        <f>O15+P15</f>
        <v>89</v>
      </c>
      <c r="R15" s="80">
        <f>IFERROR(Q15/N15,"-")</f>
        <v>0.59731543624161</v>
      </c>
      <c r="S15" s="79">
        <v>4</v>
      </c>
      <c r="T15" s="79">
        <v>16</v>
      </c>
      <c r="U15" s="80">
        <f>IFERROR(T15/(Q15),"-")</f>
        <v>0.17977528089888</v>
      </c>
      <c r="V15" s="81"/>
      <c r="W15" s="82">
        <v>3</v>
      </c>
      <c r="X15" s="80">
        <f>IF(Q15=0,"-",W15/Q15)</f>
        <v>0.033707865168539</v>
      </c>
      <c r="Y15" s="181">
        <v>28000</v>
      </c>
      <c r="Z15" s="182">
        <f>IFERROR(Y15/Q15,"-")</f>
        <v>314.60674157303</v>
      </c>
      <c r="AA15" s="182">
        <f>IFERROR(Y15/W15,"-")</f>
        <v>9333.3333333333</v>
      </c>
      <c r="AB15" s="176"/>
      <c r="AC15" s="83"/>
      <c r="AD15" s="77"/>
      <c r="AE15" s="91">
        <v>14</v>
      </c>
      <c r="AF15" s="92">
        <f>IF(Q15=0,"",IF(AE15=0,"",(AE15/Q15)))</f>
        <v>0.15730337078652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>
        <v>14</v>
      </c>
      <c r="AO15" s="98">
        <f>IF(Q15=0,"",IF(AN15=0,"",(AN15/Q15)))</f>
        <v>0.15730337078652</v>
      </c>
      <c r="AP15" s="97">
        <v>1</v>
      </c>
      <c r="AQ15" s="99">
        <f>IFERROR(AP15/AN15,"-")</f>
        <v>0.071428571428571</v>
      </c>
      <c r="AR15" s="100">
        <v>8000</v>
      </c>
      <c r="AS15" s="101">
        <f>IFERROR(AR15/AN15,"-")</f>
        <v>571.42857142857</v>
      </c>
      <c r="AT15" s="102"/>
      <c r="AU15" s="102">
        <v>1</v>
      </c>
      <c r="AV15" s="102"/>
      <c r="AW15" s="103">
        <v>10</v>
      </c>
      <c r="AX15" s="104">
        <f>IF(Q15=0,"",IF(AW15=0,"",(AW15/Q15)))</f>
        <v>0.1123595505618</v>
      </c>
      <c r="AY15" s="103">
        <v>1</v>
      </c>
      <c r="AZ15" s="105">
        <f>IFERROR(AY15/AW15,"-")</f>
        <v>0.1</v>
      </c>
      <c r="BA15" s="106">
        <v>10000</v>
      </c>
      <c r="BB15" s="107">
        <f>IFERROR(BA15/AW15,"-")</f>
        <v>1000</v>
      </c>
      <c r="BC15" s="108">
        <v>1</v>
      </c>
      <c r="BD15" s="108"/>
      <c r="BE15" s="108"/>
      <c r="BF15" s="109">
        <v>16</v>
      </c>
      <c r="BG15" s="110">
        <f>IF(Q15=0,"",IF(BF15=0,"",(BF15/Q15)))</f>
        <v>0.17977528089888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22</v>
      </c>
      <c r="BP15" s="117">
        <f>IF(Q15=0,"",IF(BO15=0,"",(BO15/Q15)))</f>
        <v>0.24719101123596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11</v>
      </c>
      <c r="BY15" s="124">
        <f>IF(Q15=0,"",IF(BX15=0,"",(BX15/Q15)))</f>
        <v>0.12359550561798</v>
      </c>
      <c r="BZ15" s="125">
        <v>1</v>
      </c>
      <c r="CA15" s="126">
        <f>IFERROR(BZ15/BX15,"-")</f>
        <v>0.090909090909091</v>
      </c>
      <c r="CB15" s="127">
        <v>10000</v>
      </c>
      <c r="CC15" s="128">
        <f>IFERROR(CB15/BX15,"-")</f>
        <v>909.09090909091</v>
      </c>
      <c r="CD15" s="129"/>
      <c r="CE15" s="129">
        <v>1</v>
      </c>
      <c r="CF15" s="129"/>
      <c r="CG15" s="130">
        <v>2</v>
      </c>
      <c r="CH15" s="131">
        <f>IF(Q15=0,"",IF(CG15=0,"",(CG15/Q15)))</f>
        <v>0.02247191011236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3</v>
      </c>
      <c r="CQ15" s="138">
        <v>28000</v>
      </c>
      <c r="CR15" s="138">
        <v>10000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36.326666666667</v>
      </c>
      <c r="B16" s="184" t="s">
        <v>238</v>
      </c>
      <c r="C16" s="184" t="s">
        <v>167</v>
      </c>
      <c r="D16" s="184" t="s">
        <v>239</v>
      </c>
      <c r="E16" s="184" t="s">
        <v>212</v>
      </c>
      <c r="F16" s="184" t="s">
        <v>240</v>
      </c>
      <c r="G16" s="184" t="s">
        <v>61</v>
      </c>
      <c r="H16" s="87" t="s">
        <v>241</v>
      </c>
      <c r="I16" s="87" t="s">
        <v>215</v>
      </c>
      <c r="J16" s="87" t="s">
        <v>242</v>
      </c>
      <c r="K16" s="176">
        <v>75000</v>
      </c>
      <c r="L16" s="79">
        <v>50</v>
      </c>
      <c r="M16" s="79">
        <v>0</v>
      </c>
      <c r="N16" s="79">
        <v>210</v>
      </c>
      <c r="O16" s="88">
        <v>21</v>
      </c>
      <c r="P16" s="89">
        <v>0</v>
      </c>
      <c r="Q16" s="90">
        <f>O16+P16</f>
        <v>21</v>
      </c>
      <c r="R16" s="80">
        <f>IFERROR(Q16/N16,"-")</f>
        <v>0.1</v>
      </c>
      <c r="S16" s="79">
        <v>1</v>
      </c>
      <c r="T16" s="79">
        <v>7</v>
      </c>
      <c r="U16" s="80">
        <f>IFERROR(T16/(Q16),"-")</f>
        <v>0.33333333333333</v>
      </c>
      <c r="V16" s="81">
        <f>IFERROR(K16/SUM(Q16:Q17),"-")</f>
        <v>412.08791208791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2649500</v>
      </c>
      <c r="AC16" s="83">
        <f>SUM(Y16:Y17)/SUM(K16:K17)</f>
        <v>36.326666666667</v>
      </c>
      <c r="AD16" s="77"/>
      <c r="AE16" s="91">
        <v>2</v>
      </c>
      <c r="AF16" s="92">
        <f>IF(Q16=0,"",IF(AE16=0,"",(AE16/Q16)))</f>
        <v>0.095238095238095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>
        <v>3</v>
      </c>
      <c r="AO16" s="98">
        <f>IF(Q16=0,"",IF(AN16=0,"",(AN16/Q16)))</f>
        <v>0.14285714285714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5</v>
      </c>
      <c r="BG16" s="110">
        <f>IF(Q16=0,"",IF(BF16=0,"",(BF16/Q16)))</f>
        <v>0.23809523809524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8</v>
      </c>
      <c r="BP16" s="117">
        <f>IF(Q16=0,"",IF(BO16=0,"",(BO16/Q16)))</f>
        <v>0.38095238095238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3</v>
      </c>
      <c r="BY16" s="124">
        <f>IF(Q16=0,"",IF(BX16=0,"",(BX16/Q16)))</f>
        <v>0.14285714285714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243</v>
      </c>
      <c r="C17" s="184" t="s">
        <v>167</v>
      </c>
      <c r="D17" s="184"/>
      <c r="E17" s="184"/>
      <c r="F17" s="184"/>
      <c r="G17" s="184" t="s">
        <v>73</v>
      </c>
      <c r="H17" s="87"/>
      <c r="I17" s="87"/>
      <c r="J17" s="87"/>
      <c r="K17" s="176"/>
      <c r="L17" s="79">
        <v>578</v>
      </c>
      <c r="M17" s="79">
        <v>420</v>
      </c>
      <c r="N17" s="79">
        <v>287</v>
      </c>
      <c r="O17" s="88">
        <v>154</v>
      </c>
      <c r="P17" s="89">
        <v>7</v>
      </c>
      <c r="Q17" s="90">
        <f>O17+P17</f>
        <v>161</v>
      </c>
      <c r="R17" s="80">
        <f>IFERROR(Q17/N17,"-")</f>
        <v>0.5609756097561</v>
      </c>
      <c r="S17" s="79">
        <v>16</v>
      </c>
      <c r="T17" s="79">
        <v>24</v>
      </c>
      <c r="U17" s="80">
        <f>IFERROR(T17/(Q17),"-")</f>
        <v>0.14906832298137</v>
      </c>
      <c r="V17" s="81"/>
      <c r="W17" s="82">
        <v>12</v>
      </c>
      <c r="X17" s="80">
        <f>IF(Q17=0,"-",W17/Q17)</f>
        <v>0.074534161490683</v>
      </c>
      <c r="Y17" s="181">
        <v>2724500</v>
      </c>
      <c r="Z17" s="182">
        <f>IFERROR(Y17/Q17,"-")</f>
        <v>16922.360248447</v>
      </c>
      <c r="AA17" s="182">
        <f>IFERROR(Y17/W17,"-")</f>
        <v>227041.66666667</v>
      </c>
      <c r="AB17" s="176"/>
      <c r="AC17" s="83"/>
      <c r="AD17" s="77"/>
      <c r="AE17" s="91">
        <v>18</v>
      </c>
      <c r="AF17" s="92">
        <f>IF(Q17=0,"",IF(AE17=0,"",(AE17/Q17)))</f>
        <v>0.11180124223602</v>
      </c>
      <c r="AG17" s="91"/>
      <c r="AH17" s="93">
        <f>IFERROR(AG17/AE17,"-")</f>
        <v>0</v>
      </c>
      <c r="AI17" s="94"/>
      <c r="AJ17" s="95">
        <f>IFERROR(AI17/AE17,"-")</f>
        <v>0</v>
      </c>
      <c r="AK17" s="96"/>
      <c r="AL17" s="96"/>
      <c r="AM17" s="96"/>
      <c r="AN17" s="97">
        <v>32</v>
      </c>
      <c r="AO17" s="98">
        <f>IF(Q17=0,"",IF(AN17=0,"",(AN17/Q17)))</f>
        <v>0.19875776397516</v>
      </c>
      <c r="AP17" s="97">
        <v>2</v>
      </c>
      <c r="AQ17" s="99">
        <f>IFERROR(AP17/AN17,"-")</f>
        <v>0.0625</v>
      </c>
      <c r="AR17" s="100">
        <v>8000</v>
      </c>
      <c r="AS17" s="101">
        <f>IFERROR(AR17/AN17,"-")</f>
        <v>250</v>
      </c>
      <c r="AT17" s="102">
        <v>1</v>
      </c>
      <c r="AU17" s="102">
        <v>1</v>
      </c>
      <c r="AV17" s="102"/>
      <c r="AW17" s="103">
        <v>16</v>
      </c>
      <c r="AX17" s="104">
        <f>IF(Q17=0,"",IF(AW17=0,"",(AW17/Q17)))</f>
        <v>0.099378881987578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35</v>
      </c>
      <c r="BG17" s="110">
        <f>IF(Q17=0,"",IF(BF17=0,"",(BF17/Q17)))</f>
        <v>0.21739130434783</v>
      </c>
      <c r="BH17" s="109">
        <v>2</v>
      </c>
      <c r="BI17" s="111">
        <f>IFERROR(BH17/BF17,"-")</f>
        <v>0.057142857142857</v>
      </c>
      <c r="BJ17" s="112">
        <v>912000</v>
      </c>
      <c r="BK17" s="113">
        <f>IFERROR(BJ17/BF17,"-")</f>
        <v>26057.142857143</v>
      </c>
      <c r="BL17" s="114"/>
      <c r="BM17" s="114"/>
      <c r="BN17" s="114">
        <v>2</v>
      </c>
      <c r="BO17" s="116">
        <v>33</v>
      </c>
      <c r="BP17" s="117">
        <f>IF(Q17=0,"",IF(BO17=0,"",(BO17/Q17)))</f>
        <v>0.20496894409938</v>
      </c>
      <c r="BQ17" s="118">
        <v>3</v>
      </c>
      <c r="BR17" s="119">
        <f>IFERROR(BQ17/BO17,"-")</f>
        <v>0.090909090909091</v>
      </c>
      <c r="BS17" s="120">
        <v>532000</v>
      </c>
      <c r="BT17" s="121">
        <f>IFERROR(BS17/BO17,"-")</f>
        <v>16121.212121212</v>
      </c>
      <c r="BU17" s="122"/>
      <c r="BV17" s="122">
        <v>1</v>
      </c>
      <c r="BW17" s="122">
        <v>2</v>
      </c>
      <c r="BX17" s="123">
        <v>22</v>
      </c>
      <c r="BY17" s="124">
        <f>IF(Q17=0,"",IF(BX17=0,"",(BX17/Q17)))</f>
        <v>0.13664596273292</v>
      </c>
      <c r="BZ17" s="125">
        <v>5</v>
      </c>
      <c r="CA17" s="126">
        <f>IFERROR(BZ17/BX17,"-")</f>
        <v>0.22727272727273</v>
      </c>
      <c r="CB17" s="127">
        <v>1272500</v>
      </c>
      <c r="CC17" s="128">
        <f>IFERROR(CB17/BX17,"-")</f>
        <v>57840.909090909</v>
      </c>
      <c r="CD17" s="129">
        <v>1</v>
      </c>
      <c r="CE17" s="129"/>
      <c r="CF17" s="129">
        <v>4</v>
      </c>
      <c r="CG17" s="130">
        <v>5</v>
      </c>
      <c r="CH17" s="131">
        <f>IF(Q17=0,"",IF(CG17=0,"",(CG17/Q17)))</f>
        <v>0.031055900621118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12</v>
      </c>
      <c r="CQ17" s="138">
        <v>2724500</v>
      </c>
      <c r="CR17" s="138">
        <v>1050500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10.418181818182</v>
      </c>
      <c r="B18" s="184" t="s">
        <v>244</v>
      </c>
      <c r="C18" s="184" t="s">
        <v>167</v>
      </c>
      <c r="D18" s="184" t="s">
        <v>211</v>
      </c>
      <c r="E18" s="184" t="s">
        <v>230</v>
      </c>
      <c r="F18" s="184" t="s">
        <v>245</v>
      </c>
      <c r="G18" s="184" t="s">
        <v>61</v>
      </c>
      <c r="H18" s="87" t="s">
        <v>246</v>
      </c>
      <c r="I18" s="87" t="s">
        <v>215</v>
      </c>
      <c r="J18" s="87" t="s">
        <v>247</v>
      </c>
      <c r="K18" s="176">
        <v>110000</v>
      </c>
      <c r="L18" s="79">
        <v>82</v>
      </c>
      <c r="M18" s="79">
        <v>0</v>
      </c>
      <c r="N18" s="79">
        <v>329</v>
      </c>
      <c r="O18" s="88">
        <v>40</v>
      </c>
      <c r="P18" s="89">
        <v>2</v>
      </c>
      <c r="Q18" s="90">
        <f>O18+P18</f>
        <v>42</v>
      </c>
      <c r="R18" s="80">
        <f>IFERROR(Q18/N18,"-")</f>
        <v>0.12765957446809</v>
      </c>
      <c r="S18" s="79">
        <v>1</v>
      </c>
      <c r="T18" s="79">
        <v>16</v>
      </c>
      <c r="U18" s="80">
        <f>IFERROR(T18/(Q18),"-")</f>
        <v>0.38095238095238</v>
      </c>
      <c r="V18" s="81">
        <f>IFERROR(K18/SUM(Q18:Q19),"-")</f>
        <v>723.68421052632</v>
      </c>
      <c r="W18" s="82">
        <v>3</v>
      </c>
      <c r="X18" s="80">
        <f>IF(Q18=0,"-",W18/Q18)</f>
        <v>0.071428571428571</v>
      </c>
      <c r="Y18" s="181">
        <v>29000</v>
      </c>
      <c r="Z18" s="182">
        <f>IFERROR(Y18/Q18,"-")</f>
        <v>690.47619047619</v>
      </c>
      <c r="AA18" s="182">
        <f>IFERROR(Y18/W18,"-")</f>
        <v>9666.6666666667</v>
      </c>
      <c r="AB18" s="176">
        <f>SUM(Y18:Y19)-SUM(K18:K19)</f>
        <v>1036000</v>
      </c>
      <c r="AC18" s="83">
        <f>SUM(Y18:Y19)/SUM(K18:K19)</f>
        <v>10.418181818182</v>
      </c>
      <c r="AD18" s="77"/>
      <c r="AE18" s="91">
        <v>8</v>
      </c>
      <c r="AF18" s="92">
        <f>IF(Q18=0,"",IF(AE18=0,"",(AE18/Q18)))</f>
        <v>0.19047619047619</v>
      </c>
      <c r="AG18" s="91">
        <v>1</v>
      </c>
      <c r="AH18" s="93">
        <f>IFERROR(AG18/AE18,"-")</f>
        <v>0.125</v>
      </c>
      <c r="AI18" s="94">
        <v>18000</v>
      </c>
      <c r="AJ18" s="95">
        <f>IFERROR(AI18/AE18,"-")</f>
        <v>2250</v>
      </c>
      <c r="AK18" s="96"/>
      <c r="AL18" s="96"/>
      <c r="AM18" s="96">
        <v>1</v>
      </c>
      <c r="AN18" s="97">
        <v>14</v>
      </c>
      <c r="AO18" s="98">
        <f>IF(Q18=0,"",IF(AN18=0,"",(AN18/Q18)))</f>
        <v>0.33333333333333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>
        <v>10</v>
      </c>
      <c r="AX18" s="104">
        <f>IF(Q18=0,"",IF(AW18=0,"",(AW18/Q18)))</f>
        <v>0.23809523809524</v>
      </c>
      <c r="AY18" s="103">
        <v>1</v>
      </c>
      <c r="AZ18" s="105">
        <f>IFERROR(AY18/AW18,"-")</f>
        <v>0.1</v>
      </c>
      <c r="BA18" s="106">
        <v>5000</v>
      </c>
      <c r="BB18" s="107">
        <f>IFERROR(BA18/AW18,"-")</f>
        <v>500</v>
      </c>
      <c r="BC18" s="108">
        <v>1</v>
      </c>
      <c r="BD18" s="108"/>
      <c r="BE18" s="108"/>
      <c r="BF18" s="109">
        <v>5</v>
      </c>
      <c r="BG18" s="110">
        <f>IF(Q18=0,"",IF(BF18=0,"",(BF18/Q18)))</f>
        <v>0.11904761904762</v>
      </c>
      <c r="BH18" s="109">
        <v>1</v>
      </c>
      <c r="BI18" s="111">
        <f>IFERROR(BH18/BF18,"-")</f>
        <v>0.2</v>
      </c>
      <c r="BJ18" s="112">
        <v>6000</v>
      </c>
      <c r="BK18" s="113">
        <f>IFERROR(BJ18/BF18,"-")</f>
        <v>1200</v>
      </c>
      <c r="BL18" s="114"/>
      <c r="BM18" s="114">
        <v>1</v>
      </c>
      <c r="BN18" s="114"/>
      <c r="BO18" s="116">
        <v>1</v>
      </c>
      <c r="BP18" s="117">
        <f>IF(Q18=0,"",IF(BO18=0,"",(BO18/Q18)))</f>
        <v>0.023809523809524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4</v>
      </c>
      <c r="BY18" s="124">
        <f>IF(Q18=0,"",IF(BX18=0,"",(BX18/Q18)))</f>
        <v>0.095238095238095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3</v>
      </c>
      <c r="CQ18" s="138">
        <v>29000</v>
      </c>
      <c r="CR18" s="138">
        <v>18000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248</v>
      </c>
      <c r="C19" s="184" t="s">
        <v>167</v>
      </c>
      <c r="D19" s="184"/>
      <c r="E19" s="184"/>
      <c r="F19" s="184"/>
      <c r="G19" s="184" t="s">
        <v>73</v>
      </c>
      <c r="H19" s="87"/>
      <c r="I19" s="87"/>
      <c r="J19" s="87"/>
      <c r="K19" s="176"/>
      <c r="L19" s="79">
        <v>368</v>
      </c>
      <c r="M19" s="79">
        <v>277</v>
      </c>
      <c r="N19" s="79">
        <v>205</v>
      </c>
      <c r="O19" s="88">
        <v>108</v>
      </c>
      <c r="P19" s="89">
        <v>2</v>
      </c>
      <c r="Q19" s="90">
        <f>O19+P19</f>
        <v>110</v>
      </c>
      <c r="R19" s="80">
        <f>IFERROR(Q19/N19,"-")</f>
        <v>0.53658536585366</v>
      </c>
      <c r="S19" s="79">
        <v>9</v>
      </c>
      <c r="T19" s="79">
        <v>28</v>
      </c>
      <c r="U19" s="80">
        <f>IFERROR(T19/(Q19),"-")</f>
        <v>0.25454545454545</v>
      </c>
      <c r="V19" s="81"/>
      <c r="W19" s="82">
        <v>4</v>
      </c>
      <c r="X19" s="80">
        <f>IF(Q19=0,"-",W19/Q19)</f>
        <v>0.036363636363636</v>
      </c>
      <c r="Y19" s="181">
        <v>1117000</v>
      </c>
      <c r="Z19" s="182">
        <f>IFERROR(Y19/Q19,"-")</f>
        <v>10154.545454545</v>
      </c>
      <c r="AA19" s="182">
        <f>IFERROR(Y19/W19,"-")</f>
        <v>279250</v>
      </c>
      <c r="AB19" s="176"/>
      <c r="AC19" s="83"/>
      <c r="AD19" s="77"/>
      <c r="AE19" s="91">
        <v>18</v>
      </c>
      <c r="AF19" s="92">
        <f>IF(Q19=0,"",IF(AE19=0,"",(AE19/Q19)))</f>
        <v>0.16363636363636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>
        <v>25</v>
      </c>
      <c r="AO19" s="98">
        <f>IF(Q19=0,"",IF(AN19=0,"",(AN19/Q19)))</f>
        <v>0.22727272727273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>
        <v>18</v>
      </c>
      <c r="AX19" s="104">
        <f>IF(Q19=0,"",IF(AW19=0,"",(AW19/Q19)))</f>
        <v>0.16363636363636</v>
      </c>
      <c r="AY19" s="103">
        <v>1</v>
      </c>
      <c r="AZ19" s="105">
        <f>IFERROR(AY19/AW19,"-")</f>
        <v>0.055555555555556</v>
      </c>
      <c r="BA19" s="106">
        <v>171000</v>
      </c>
      <c r="BB19" s="107">
        <f>IFERROR(BA19/AW19,"-")</f>
        <v>9500</v>
      </c>
      <c r="BC19" s="108"/>
      <c r="BD19" s="108"/>
      <c r="BE19" s="108">
        <v>1</v>
      </c>
      <c r="BF19" s="109">
        <v>23</v>
      </c>
      <c r="BG19" s="110">
        <f>IF(Q19=0,"",IF(BF19=0,"",(BF19/Q19)))</f>
        <v>0.20909090909091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17</v>
      </c>
      <c r="BP19" s="117">
        <f>IF(Q19=0,"",IF(BO19=0,"",(BO19/Q19)))</f>
        <v>0.15454545454545</v>
      </c>
      <c r="BQ19" s="118">
        <v>1</v>
      </c>
      <c r="BR19" s="119">
        <f>IFERROR(BQ19/BO19,"-")</f>
        <v>0.058823529411765</v>
      </c>
      <c r="BS19" s="120">
        <v>3000</v>
      </c>
      <c r="BT19" s="121">
        <f>IFERROR(BS19/BO19,"-")</f>
        <v>176.47058823529</v>
      </c>
      <c r="BU19" s="122">
        <v>1</v>
      </c>
      <c r="BV19" s="122"/>
      <c r="BW19" s="122"/>
      <c r="BX19" s="123">
        <v>7</v>
      </c>
      <c r="BY19" s="124">
        <f>IF(Q19=0,"",IF(BX19=0,"",(BX19/Q19)))</f>
        <v>0.063636363636364</v>
      </c>
      <c r="BZ19" s="125">
        <v>2</v>
      </c>
      <c r="CA19" s="126">
        <f>IFERROR(BZ19/BX19,"-")</f>
        <v>0.28571428571429</v>
      </c>
      <c r="CB19" s="127">
        <v>943000</v>
      </c>
      <c r="CC19" s="128">
        <f>IFERROR(CB19/BX19,"-")</f>
        <v>134714.28571429</v>
      </c>
      <c r="CD19" s="129"/>
      <c r="CE19" s="129"/>
      <c r="CF19" s="129">
        <v>2</v>
      </c>
      <c r="CG19" s="130">
        <v>2</v>
      </c>
      <c r="CH19" s="131">
        <f>IF(Q19=0,"",IF(CG19=0,"",(CG19/Q19)))</f>
        <v>0.018181818181818</v>
      </c>
      <c r="CI19" s="132"/>
      <c r="CJ19" s="133">
        <f>IFERROR(CI19/CG19,"-")</f>
        <v>0</v>
      </c>
      <c r="CK19" s="134"/>
      <c r="CL19" s="135">
        <f>IFERROR(CK19/CG19,"-")</f>
        <v>0</v>
      </c>
      <c r="CM19" s="136"/>
      <c r="CN19" s="136"/>
      <c r="CO19" s="136"/>
      <c r="CP19" s="137">
        <v>4</v>
      </c>
      <c r="CQ19" s="138">
        <v>1117000</v>
      </c>
      <c r="CR19" s="138">
        <v>731000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8.0266666666667</v>
      </c>
      <c r="B20" s="184" t="s">
        <v>249</v>
      </c>
      <c r="C20" s="184" t="s">
        <v>167</v>
      </c>
      <c r="D20" s="184" t="s">
        <v>239</v>
      </c>
      <c r="E20" s="184" t="s">
        <v>212</v>
      </c>
      <c r="F20" s="184" t="s">
        <v>250</v>
      </c>
      <c r="G20" s="184" t="s">
        <v>61</v>
      </c>
      <c r="H20" s="87" t="s">
        <v>251</v>
      </c>
      <c r="I20" s="87" t="s">
        <v>215</v>
      </c>
      <c r="J20" s="87" t="s">
        <v>247</v>
      </c>
      <c r="K20" s="176">
        <v>75000</v>
      </c>
      <c r="L20" s="79">
        <v>12</v>
      </c>
      <c r="M20" s="79">
        <v>0</v>
      </c>
      <c r="N20" s="79">
        <v>81</v>
      </c>
      <c r="O20" s="88">
        <v>7</v>
      </c>
      <c r="P20" s="89">
        <v>0</v>
      </c>
      <c r="Q20" s="90">
        <f>O20+P20</f>
        <v>7</v>
      </c>
      <c r="R20" s="80">
        <f>IFERROR(Q20/N20,"-")</f>
        <v>0.08641975308642</v>
      </c>
      <c r="S20" s="79">
        <v>0</v>
      </c>
      <c r="T20" s="79">
        <v>1</v>
      </c>
      <c r="U20" s="80">
        <f>IFERROR(T20/(Q20),"-")</f>
        <v>0.14285714285714</v>
      </c>
      <c r="V20" s="81">
        <f>IFERROR(K20/SUM(Q20:Q21),"-")</f>
        <v>707.54716981132</v>
      </c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>
        <f>SUM(Y20:Y21)-SUM(K20:K21)</f>
        <v>527000</v>
      </c>
      <c r="AC20" s="83">
        <f>SUM(Y20:Y21)/SUM(K20:K21)</f>
        <v>8.0266666666667</v>
      </c>
      <c r="AD20" s="77"/>
      <c r="AE20" s="91">
        <v>1</v>
      </c>
      <c r="AF20" s="92">
        <f>IF(Q20=0,"",IF(AE20=0,"",(AE20/Q20)))</f>
        <v>0.14285714285714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1</v>
      </c>
      <c r="AX20" s="104">
        <f>IF(Q20=0,"",IF(AW20=0,"",(AW20/Q20)))</f>
        <v>0.14285714285714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>
        <v>3</v>
      </c>
      <c r="BG20" s="110">
        <f>IF(Q20=0,"",IF(BF20=0,"",(BF20/Q20)))</f>
        <v>0.42857142857143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>
        <v>2</v>
      </c>
      <c r="BY20" s="124">
        <f>IF(Q20=0,"",IF(BX20=0,"",(BX20/Q20)))</f>
        <v>0.28571428571429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252</v>
      </c>
      <c r="C21" s="184" t="s">
        <v>167</v>
      </c>
      <c r="D21" s="184"/>
      <c r="E21" s="184"/>
      <c r="F21" s="184"/>
      <c r="G21" s="184" t="s">
        <v>73</v>
      </c>
      <c r="H21" s="87"/>
      <c r="I21" s="87"/>
      <c r="J21" s="87"/>
      <c r="K21" s="176"/>
      <c r="L21" s="79">
        <v>322</v>
      </c>
      <c r="M21" s="79">
        <v>241</v>
      </c>
      <c r="N21" s="79">
        <v>200</v>
      </c>
      <c r="O21" s="88">
        <v>98</v>
      </c>
      <c r="P21" s="89">
        <v>1</v>
      </c>
      <c r="Q21" s="90">
        <f>O21+P21</f>
        <v>99</v>
      </c>
      <c r="R21" s="80">
        <f>IFERROR(Q21/N21,"-")</f>
        <v>0.495</v>
      </c>
      <c r="S21" s="79">
        <v>14</v>
      </c>
      <c r="T21" s="79">
        <v>13</v>
      </c>
      <c r="U21" s="80">
        <f>IFERROR(T21/(Q21),"-")</f>
        <v>0.13131313131313</v>
      </c>
      <c r="V21" s="81"/>
      <c r="W21" s="82">
        <v>7</v>
      </c>
      <c r="X21" s="80">
        <f>IF(Q21=0,"-",W21/Q21)</f>
        <v>0.070707070707071</v>
      </c>
      <c r="Y21" s="181">
        <v>602000</v>
      </c>
      <c r="Z21" s="182">
        <f>IFERROR(Y21/Q21,"-")</f>
        <v>6080.8080808081</v>
      </c>
      <c r="AA21" s="182">
        <f>IFERROR(Y21/W21,"-")</f>
        <v>86000</v>
      </c>
      <c r="AB21" s="176"/>
      <c r="AC21" s="83"/>
      <c r="AD21" s="77"/>
      <c r="AE21" s="91">
        <v>15</v>
      </c>
      <c r="AF21" s="92">
        <f>IF(Q21=0,"",IF(AE21=0,"",(AE21/Q21)))</f>
        <v>0.15151515151515</v>
      </c>
      <c r="AG21" s="91">
        <v>1</v>
      </c>
      <c r="AH21" s="93">
        <f>IFERROR(AG21/AE21,"-")</f>
        <v>0.066666666666667</v>
      </c>
      <c r="AI21" s="94">
        <v>86000</v>
      </c>
      <c r="AJ21" s="95">
        <f>IFERROR(AI21/AE21,"-")</f>
        <v>5733.3333333333</v>
      </c>
      <c r="AK21" s="96"/>
      <c r="AL21" s="96"/>
      <c r="AM21" s="96">
        <v>1</v>
      </c>
      <c r="AN21" s="97">
        <v>9</v>
      </c>
      <c r="AO21" s="98">
        <f>IF(Q21=0,"",IF(AN21=0,"",(AN21/Q21)))</f>
        <v>0.090909090909091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>
        <v>13</v>
      </c>
      <c r="AX21" s="104">
        <f>IF(Q21=0,"",IF(AW21=0,"",(AW21/Q21)))</f>
        <v>0.13131313131313</v>
      </c>
      <c r="AY21" s="103">
        <v>1</v>
      </c>
      <c r="AZ21" s="105">
        <f>IFERROR(AY21/AW21,"-")</f>
        <v>0.076923076923077</v>
      </c>
      <c r="BA21" s="106">
        <v>12000</v>
      </c>
      <c r="BB21" s="107">
        <f>IFERROR(BA21/AW21,"-")</f>
        <v>923.07692307692</v>
      </c>
      <c r="BC21" s="108"/>
      <c r="BD21" s="108"/>
      <c r="BE21" s="108">
        <v>1</v>
      </c>
      <c r="BF21" s="109">
        <v>19</v>
      </c>
      <c r="BG21" s="110">
        <f>IF(Q21=0,"",IF(BF21=0,"",(BF21/Q21)))</f>
        <v>0.19191919191919</v>
      </c>
      <c r="BH21" s="109">
        <v>1</v>
      </c>
      <c r="BI21" s="111">
        <f>IFERROR(BH21/BF21,"-")</f>
        <v>0.052631578947368</v>
      </c>
      <c r="BJ21" s="112">
        <v>1000</v>
      </c>
      <c r="BK21" s="113">
        <f>IFERROR(BJ21/BF21,"-")</f>
        <v>52.631578947368</v>
      </c>
      <c r="BL21" s="114">
        <v>1</v>
      </c>
      <c r="BM21" s="114"/>
      <c r="BN21" s="114"/>
      <c r="BO21" s="116">
        <v>25</v>
      </c>
      <c r="BP21" s="117">
        <f>IF(Q21=0,"",IF(BO21=0,"",(BO21/Q21)))</f>
        <v>0.25252525252525</v>
      </c>
      <c r="BQ21" s="118">
        <v>2</v>
      </c>
      <c r="BR21" s="119">
        <f>IFERROR(BQ21/BO21,"-")</f>
        <v>0.08</v>
      </c>
      <c r="BS21" s="120">
        <v>264500</v>
      </c>
      <c r="BT21" s="121">
        <f>IFERROR(BS21/BO21,"-")</f>
        <v>10580</v>
      </c>
      <c r="BU21" s="122">
        <v>1</v>
      </c>
      <c r="BV21" s="122"/>
      <c r="BW21" s="122">
        <v>1</v>
      </c>
      <c r="BX21" s="123">
        <v>8</v>
      </c>
      <c r="BY21" s="124">
        <f>IF(Q21=0,"",IF(BX21=0,"",(BX21/Q21)))</f>
        <v>0.080808080808081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>
        <v>10</v>
      </c>
      <c r="CH21" s="131">
        <f>IF(Q21=0,"",IF(CG21=0,"",(CG21/Q21)))</f>
        <v>0.1010101010101</v>
      </c>
      <c r="CI21" s="132">
        <v>2</v>
      </c>
      <c r="CJ21" s="133">
        <f>IFERROR(CI21/CG21,"-")</f>
        <v>0.2</v>
      </c>
      <c r="CK21" s="134">
        <v>238500</v>
      </c>
      <c r="CL21" s="135">
        <f>IFERROR(CK21/CG21,"-")</f>
        <v>23850</v>
      </c>
      <c r="CM21" s="136"/>
      <c r="CN21" s="136"/>
      <c r="CO21" s="136">
        <v>2</v>
      </c>
      <c r="CP21" s="137">
        <v>7</v>
      </c>
      <c r="CQ21" s="138">
        <v>602000</v>
      </c>
      <c r="CR21" s="138">
        <v>264000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11.386666666667</v>
      </c>
      <c r="B22" s="184" t="s">
        <v>253</v>
      </c>
      <c r="C22" s="184" t="s">
        <v>167</v>
      </c>
      <c r="D22" s="184" t="s">
        <v>239</v>
      </c>
      <c r="E22" s="184" t="s">
        <v>212</v>
      </c>
      <c r="F22" s="184"/>
      <c r="G22" s="184" t="s">
        <v>61</v>
      </c>
      <c r="H22" s="87" t="s">
        <v>254</v>
      </c>
      <c r="I22" s="87" t="s">
        <v>215</v>
      </c>
      <c r="J22" s="87" t="s">
        <v>255</v>
      </c>
      <c r="K22" s="176">
        <v>75000</v>
      </c>
      <c r="L22" s="79">
        <v>30</v>
      </c>
      <c r="M22" s="79">
        <v>0</v>
      </c>
      <c r="N22" s="79">
        <v>151</v>
      </c>
      <c r="O22" s="88">
        <v>10</v>
      </c>
      <c r="P22" s="89">
        <v>0</v>
      </c>
      <c r="Q22" s="90">
        <f>O22+P22</f>
        <v>10</v>
      </c>
      <c r="R22" s="80">
        <f>IFERROR(Q22/N22,"-")</f>
        <v>0.066225165562914</v>
      </c>
      <c r="S22" s="79">
        <v>0</v>
      </c>
      <c r="T22" s="79">
        <v>4</v>
      </c>
      <c r="U22" s="80">
        <f>IFERROR(T22/(Q22),"-")</f>
        <v>0.4</v>
      </c>
      <c r="V22" s="81">
        <f>IFERROR(K22/SUM(Q22:Q23),"-")</f>
        <v>669.64285714286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SUM(Y22:Y23)-SUM(K22:K23)</f>
        <v>779000</v>
      </c>
      <c r="AC22" s="83">
        <f>SUM(Y22:Y23)/SUM(K22:K23)</f>
        <v>11.386666666667</v>
      </c>
      <c r="AD22" s="77"/>
      <c r="AE22" s="91">
        <v>1</v>
      </c>
      <c r="AF22" s="92">
        <f>IF(Q22=0,"",IF(AE22=0,"",(AE22/Q22)))</f>
        <v>0.1</v>
      </c>
      <c r="AG22" s="91"/>
      <c r="AH22" s="93">
        <f>IFERROR(AG22/AE22,"-")</f>
        <v>0</v>
      </c>
      <c r="AI22" s="94"/>
      <c r="AJ22" s="95">
        <f>IFERROR(AI22/AE22,"-")</f>
        <v>0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>
        <v>2</v>
      </c>
      <c r="AX22" s="104">
        <f>IF(Q22=0,"",IF(AW22=0,"",(AW22/Q22)))</f>
        <v>0.2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>
        <v>3</v>
      </c>
      <c r="BG22" s="110">
        <f>IF(Q22=0,"",IF(BF22=0,"",(BF22/Q22)))</f>
        <v>0.3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3</v>
      </c>
      <c r="BP22" s="117">
        <f>IF(Q22=0,"",IF(BO22=0,"",(BO22/Q22)))</f>
        <v>0.3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>
        <v>1</v>
      </c>
      <c r="CH22" s="131">
        <f>IF(Q22=0,"",IF(CG22=0,"",(CG22/Q22)))</f>
        <v>0.1</v>
      </c>
      <c r="CI22" s="132"/>
      <c r="CJ22" s="133">
        <f>IFERROR(CI22/CG22,"-")</f>
        <v>0</v>
      </c>
      <c r="CK22" s="134"/>
      <c r="CL22" s="135">
        <f>IFERROR(CK22/CG22,"-")</f>
        <v>0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256</v>
      </c>
      <c r="C23" s="184" t="s">
        <v>167</v>
      </c>
      <c r="D23" s="184"/>
      <c r="E23" s="184"/>
      <c r="F23" s="184"/>
      <c r="G23" s="184" t="s">
        <v>73</v>
      </c>
      <c r="H23" s="87"/>
      <c r="I23" s="87"/>
      <c r="J23" s="87"/>
      <c r="K23" s="176"/>
      <c r="L23" s="79">
        <v>380</v>
      </c>
      <c r="M23" s="79">
        <v>267</v>
      </c>
      <c r="N23" s="79">
        <v>184</v>
      </c>
      <c r="O23" s="88">
        <v>102</v>
      </c>
      <c r="P23" s="89">
        <v>0</v>
      </c>
      <c r="Q23" s="90">
        <f>O23+P23</f>
        <v>102</v>
      </c>
      <c r="R23" s="80">
        <f>IFERROR(Q23/N23,"-")</f>
        <v>0.55434782608696</v>
      </c>
      <c r="S23" s="79">
        <v>7</v>
      </c>
      <c r="T23" s="79">
        <v>10</v>
      </c>
      <c r="U23" s="80">
        <f>IFERROR(T23/(Q23),"-")</f>
        <v>0.098039215686275</v>
      </c>
      <c r="V23" s="81"/>
      <c r="W23" s="82">
        <v>7</v>
      </c>
      <c r="X23" s="80">
        <f>IF(Q23=0,"-",W23/Q23)</f>
        <v>0.068627450980392</v>
      </c>
      <c r="Y23" s="181">
        <v>854000</v>
      </c>
      <c r="Z23" s="182">
        <f>IFERROR(Y23/Q23,"-")</f>
        <v>8372.5490196078</v>
      </c>
      <c r="AA23" s="182">
        <f>IFERROR(Y23/W23,"-")</f>
        <v>122000</v>
      </c>
      <c r="AB23" s="176"/>
      <c r="AC23" s="83"/>
      <c r="AD23" s="77"/>
      <c r="AE23" s="91">
        <v>7</v>
      </c>
      <c r="AF23" s="92">
        <f>IF(Q23=0,"",IF(AE23=0,"",(AE23/Q23)))</f>
        <v>0.068627450980392</v>
      </c>
      <c r="AG23" s="91"/>
      <c r="AH23" s="93">
        <f>IFERROR(AG23/AE23,"-")</f>
        <v>0</v>
      </c>
      <c r="AI23" s="94"/>
      <c r="AJ23" s="95">
        <f>IFERROR(AI23/AE23,"-")</f>
        <v>0</v>
      </c>
      <c r="AK23" s="96"/>
      <c r="AL23" s="96"/>
      <c r="AM23" s="96"/>
      <c r="AN23" s="97">
        <v>7</v>
      </c>
      <c r="AO23" s="98">
        <f>IF(Q23=0,"",IF(AN23=0,"",(AN23/Q23)))</f>
        <v>0.068627450980392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>
        <v>16</v>
      </c>
      <c r="AX23" s="104">
        <f>IF(Q23=0,"",IF(AW23=0,"",(AW23/Q23)))</f>
        <v>0.15686274509804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24</v>
      </c>
      <c r="BG23" s="110">
        <f>IF(Q23=0,"",IF(BF23=0,"",(BF23/Q23)))</f>
        <v>0.23529411764706</v>
      </c>
      <c r="BH23" s="109">
        <v>1</v>
      </c>
      <c r="BI23" s="111">
        <f>IFERROR(BH23/BF23,"-")</f>
        <v>0.041666666666667</v>
      </c>
      <c r="BJ23" s="112">
        <v>1500</v>
      </c>
      <c r="BK23" s="113">
        <f>IFERROR(BJ23/BF23,"-")</f>
        <v>62.5</v>
      </c>
      <c r="BL23" s="114">
        <v>1</v>
      </c>
      <c r="BM23" s="114"/>
      <c r="BN23" s="114"/>
      <c r="BO23" s="116">
        <v>24</v>
      </c>
      <c r="BP23" s="117">
        <f>IF(Q23=0,"",IF(BO23=0,"",(BO23/Q23)))</f>
        <v>0.23529411764706</v>
      </c>
      <c r="BQ23" s="118">
        <v>3</v>
      </c>
      <c r="BR23" s="119">
        <f>IFERROR(BQ23/BO23,"-")</f>
        <v>0.125</v>
      </c>
      <c r="BS23" s="120">
        <v>376500</v>
      </c>
      <c r="BT23" s="121">
        <f>IFERROR(BS23/BO23,"-")</f>
        <v>15687.5</v>
      </c>
      <c r="BU23" s="122">
        <v>1</v>
      </c>
      <c r="BV23" s="122"/>
      <c r="BW23" s="122">
        <v>2</v>
      </c>
      <c r="BX23" s="123">
        <v>17</v>
      </c>
      <c r="BY23" s="124">
        <f>IF(Q23=0,"",IF(BX23=0,"",(BX23/Q23)))</f>
        <v>0.16666666666667</v>
      </c>
      <c r="BZ23" s="125">
        <v>3</v>
      </c>
      <c r="CA23" s="126">
        <f>IFERROR(BZ23/BX23,"-")</f>
        <v>0.17647058823529</v>
      </c>
      <c r="CB23" s="127">
        <v>476000</v>
      </c>
      <c r="CC23" s="128">
        <f>IFERROR(CB23/BX23,"-")</f>
        <v>28000</v>
      </c>
      <c r="CD23" s="129"/>
      <c r="CE23" s="129"/>
      <c r="CF23" s="129">
        <v>3</v>
      </c>
      <c r="CG23" s="130">
        <v>7</v>
      </c>
      <c r="CH23" s="131">
        <f>IF(Q23=0,"",IF(CG23=0,"",(CG23/Q23)))</f>
        <v>0.068627450980392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7</v>
      </c>
      <c r="CQ23" s="138">
        <v>854000</v>
      </c>
      <c r="CR23" s="138">
        <v>445000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6.7786666666667</v>
      </c>
      <c r="B24" s="184" t="s">
        <v>257</v>
      </c>
      <c r="C24" s="184" t="s">
        <v>167</v>
      </c>
      <c r="D24" s="184" t="s">
        <v>211</v>
      </c>
      <c r="E24" s="184" t="s">
        <v>230</v>
      </c>
      <c r="F24" s="184" t="s">
        <v>245</v>
      </c>
      <c r="G24" s="184" t="s">
        <v>61</v>
      </c>
      <c r="H24" s="87" t="s">
        <v>258</v>
      </c>
      <c r="I24" s="87" t="s">
        <v>215</v>
      </c>
      <c r="J24" s="87" t="s">
        <v>259</v>
      </c>
      <c r="K24" s="176">
        <v>120000</v>
      </c>
      <c r="L24" s="79">
        <v>168</v>
      </c>
      <c r="M24" s="79">
        <v>0</v>
      </c>
      <c r="N24" s="79">
        <v>662</v>
      </c>
      <c r="O24" s="88">
        <v>87</v>
      </c>
      <c r="P24" s="89">
        <v>1</v>
      </c>
      <c r="Q24" s="90">
        <f>O24+P24</f>
        <v>88</v>
      </c>
      <c r="R24" s="80">
        <f>IFERROR(Q24/N24,"-")</f>
        <v>0.13293051359517</v>
      </c>
      <c r="S24" s="79">
        <v>1</v>
      </c>
      <c r="T24" s="79">
        <v>32</v>
      </c>
      <c r="U24" s="80">
        <f>IFERROR(T24/(Q24),"-")</f>
        <v>0.36363636363636</v>
      </c>
      <c r="V24" s="81">
        <f>IFERROR(K24/SUM(Q24:Q25),"-")</f>
        <v>493.82716049383</v>
      </c>
      <c r="W24" s="82">
        <v>2</v>
      </c>
      <c r="X24" s="80">
        <f>IF(Q24=0,"-",W24/Q24)</f>
        <v>0.022727272727273</v>
      </c>
      <c r="Y24" s="181">
        <v>6000</v>
      </c>
      <c r="Z24" s="182">
        <f>IFERROR(Y24/Q24,"-")</f>
        <v>68.181818181818</v>
      </c>
      <c r="AA24" s="182">
        <f>IFERROR(Y24/W24,"-")</f>
        <v>3000</v>
      </c>
      <c r="AB24" s="176">
        <f>SUM(Y24:Y25)-SUM(K24:K25)</f>
        <v>693440</v>
      </c>
      <c r="AC24" s="83">
        <f>SUM(Y24:Y25)/SUM(K24:K25)</f>
        <v>6.7786666666667</v>
      </c>
      <c r="AD24" s="77"/>
      <c r="AE24" s="91">
        <v>22</v>
      </c>
      <c r="AF24" s="92">
        <f>IF(Q24=0,"",IF(AE24=0,"",(AE24/Q24)))</f>
        <v>0.25</v>
      </c>
      <c r="AG24" s="91">
        <v>1</v>
      </c>
      <c r="AH24" s="93">
        <f>IFERROR(AG24/AE24,"-")</f>
        <v>0.045454545454545</v>
      </c>
      <c r="AI24" s="94">
        <v>3000</v>
      </c>
      <c r="AJ24" s="95">
        <f>IFERROR(AI24/AE24,"-")</f>
        <v>136.36363636364</v>
      </c>
      <c r="AK24" s="96">
        <v>1</v>
      </c>
      <c r="AL24" s="96"/>
      <c r="AM24" s="96"/>
      <c r="AN24" s="97">
        <v>33</v>
      </c>
      <c r="AO24" s="98">
        <f>IF(Q24=0,"",IF(AN24=0,"",(AN24/Q24)))</f>
        <v>0.375</v>
      </c>
      <c r="AP24" s="97">
        <v>1</v>
      </c>
      <c r="AQ24" s="99">
        <f>IFERROR(AP24/AN24,"-")</f>
        <v>0.03030303030303</v>
      </c>
      <c r="AR24" s="100">
        <v>3000</v>
      </c>
      <c r="AS24" s="101">
        <f>IFERROR(AR24/AN24,"-")</f>
        <v>90.909090909091</v>
      </c>
      <c r="AT24" s="102">
        <v>1</v>
      </c>
      <c r="AU24" s="102"/>
      <c r="AV24" s="102"/>
      <c r="AW24" s="103">
        <v>10</v>
      </c>
      <c r="AX24" s="104">
        <f>IF(Q24=0,"",IF(AW24=0,"",(AW24/Q24)))</f>
        <v>0.11363636363636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11</v>
      </c>
      <c r="BG24" s="110">
        <f>IF(Q24=0,"",IF(BF24=0,"",(BF24/Q24)))</f>
        <v>0.125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7</v>
      </c>
      <c r="BP24" s="117">
        <f>IF(Q24=0,"",IF(BO24=0,"",(BO24/Q24)))</f>
        <v>0.079545454545455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4</v>
      </c>
      <c r="BY24" s="124">
        <f>IF(Q24=0,"",IF(BX24=0,"",(BX24/Q24)))</f>
        <v>0.045454545454545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>
        <v>1</v>
      </c>
      <c r="CH24" s="131">
        <f>IF(Q24=0,"",IF(CG24=0,"",(CG24/Q24)))</f>
        <v>0.011363636363636</v>
      </c>
      <c r="CI24" s="132"/>
      <c r="CJ24" s="133">
        <f>IFERROR(CI24/CG24,"-")</f>
        <v>0</v>
      </c>
      <c r="CK24" s="134"/>
      <c r="CL24" s="135">
        <f>IFERROR(CK24/CG24,"-")</f>
        <v>0</v>
      </c>
      <c r="CM24" s="136"/>
      <c r="CN24" s="136"/>
      <c r="CO24" s="136"/>
      <c r="CP24" s="137">
        <v>2</v>
      </c>
      <c r="CQ24" s="138">
        <v>6000</v>
      </c>
      <c r="CR24" s="138">
        <v>3000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260</v>
      </c>
      <c r="C25" s="184" t="s">
        <v>167</v>
      </c>
      <c r="D25" s="184"/>
      <c r="E25" s="184"/>
      <c r="F25" s="184"/>
      <c r="G25" s="184" t="s">
        <v>73</v>
      </c>
      <c r="H25" s="87"/>
      <c r="I25" s="87"/>
      <c r="J25" s="87"/>
      <c r="K25" s="176"/>
      <c r="L25" s="79">
        <v>596</v>
      </c>
      <c r="M25" s="79">
        <v>404</v>
      </c>
      <c r="N25" s="79">
        <v>313</v>
      </c>
      <c r="O25" s="88">
        <v>153</v>
      </c>
      <c r="P25" s="89">
        <v>2</v>
      </c>
      <c r="Q25" s="90">
        <f>O25+P25</f>
        <v>155</v>
      </c>
      <c r="R25" s="80">
        <f>IFERROR(Q25/N25,"-")</f>
        <v>0.49520766773163</v>
      </c>
      <c r="S25" s="79">
        <v>22</v>
      </c>
      <c r="T25" s="79">
        <v>32</v>
      </c>
      <c r="U25" s="80">
        <f>IFERROR(T25/(Q25),"-")</f>
        <v>0.20645161290323</v>
      </c>
      <c r="V25" s="81"/>
      <c r="W25" s="82">
        <v>9</v>
      </c>
      <c r="X25" s="80">
        <f>IF(Q25=0,"-",W25/Q25)</f>
        <v>0.058064516129032</v>
      </c>
      <c r="Y25" s="181">
        <v>807440</v>
      </c>
      <c r="Z25" s="182">
        <f>IFERROR(Y25/Q25,"-")</f>
        <v>5209.2903225806</v>
      </c>
      <c r="AA25" s="182">
        <f>IFERROR(Y25/W25,"-")</f>
        <v>89715.555555556</v>
      </c>
      <c r="AB25" s="176"/>
      <c r="AC25" s="83"/>
      <c r="AD25" s="77"/>
      <c r="AE25" s="91">
        <v>26</v>
      </c>
      <c r="AF25" s="92">
        <f>IF(Q25=0,"",IF(AE25=0,"",(AE25/Q25)))</f>
        <v>0.16774193548387</v>
      </c>
      <c r="AG25" s="91"/>
      <c r="AH25" s="93">
        <f>IFERROR(AG25/AE25,"-")</f>
        <v>0</v>
      </c>
      <c r="AI25" s="94"/>
      <c r="AJ25" s="95">
        <f>IFERROR(AI25/AE25,"-")</f>
        <v>0</v>
      </c>
      <c r="AK25" s="96"/>
      <c r="AL25" s="96"/>
      <c r="AM25" s="96"/>
      <c r="AN25" s="97">
        <v>30</v>
      </c>
      <c r="AO25" s="98">
        <f>IF(Q25=0,"",IF(AN25=0,"",(AN25/Q25)))</f>
        <v>0.19354838709677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>
        <v>21</v>
      </c>
      <c r="AX25" s="104">
        <f>IF(Q25=0,"",IF(AW25=0,"",(AW25/Q25)))</f>
        <v>0.13548387096774</v>
      </c>
      <c r="AY25" s="103">
        <v>1</v>
      </c>
      <c r="AZ25" s="105">
        <f>IFERROR(AY25/AW25,"-")</f>
        <v>0.047619047619048</v>
      </c>
      <c r="BA25" s="106">
        <v>71000</v>
      </c>
      <c r="BB25" s="107">
        <f>IFERROR(BA25/AW25,"-")</f>
        <v>3380.9523809524</v>
      </c>
      <c r="BC25" s="108"/>
      <c r="BD25" s="108"/>
      <c r="BE25" s="108">
        <v>1</v>
      </c>
      <c r="BF25" s="109">
        <v>38</v>
      </c>
      <c r="BG25" s="110">
        <f>IF(Q25=0,"",IF(BF25=0,"",(BF25/Q25)))</f>
        <v>0.24516129032258</v>
      </c>
      <c r="BH25" s="109">
        <v>2</v>
      </c>
      <c r="BI25" s="111">
        <f>IFERROR(BH25/BF25,"-")</f>
        <v>0.052631578947368</v>
      </c>
      <c r="BJ25" s="112">
        <v>28000</v>
      </c>
      <c r="BK25" s="113">
        <f>IFERROR(BJ25/BF25,"-")</f>
        <v>736.84210526316</v>
      </c>
      <c r="BL25" s="114"/>
      <c r="BM25" s="114"/>
      <c r="BN25" s="114">
        <v>2</v>
      </c>
      <c r="BO25" s="116">
        <v>26</v>
      </c>
      <c r="BP25" s="117">
        <f>IF(Q25=0,"",IF(BO25=0,"",(BO25/Q25)))</f>
        <v>0.16774193548387</v>
      </c>
      <c r="BQ25" s="118">
        <v>1</v>
      </c>
      <c r="BR25" s="119">
        <f>IFERROR(BQ25/BO25,"-")</f>
        <v>0.038461538461538</v>
      </c>
      <c r="BS25" s="120">
        <v>24000</v>
      </c>
      <c r="BT25" s="121">
        <f>IFERROR(BS25/BO25,"-")</f>
        <v>923.07692307692</v>
      </c>
      <c r="BU25" s="122"/>
      <c r="BV25" s="122"/>
      <c r="BW25" s="122">
        <v>1</v>
      </c>
      <c r="BX25" s="123">
        <v>12</v>
      </c>
      <c r="BY25" s="124">
        <f>IF(Q25=0,"",IF(BX25=0,"",(BX25/Q25)))</f>
        <v>0.07741935483871</v>
      </c>
      <c r="BZ25" s="125">
        <v>4</v>
      </c>
      <c r="CA25" s="126">
        <f>IFERROR(BZ25/BX25,"-")</f>
        <v>0.33333333333333</v>
      </c>
      <c r="CB25" s="127">
        <v>671000</v>
      </c>
      <c r="CC25" s="128">
        <f>IFERROR(CB25/BX25,"-")</f>
        <v>55916.666666667</v>
      </c>
      <c r="CD25" s="129"/>
      <c r="CE25" s="129">
        <v>1</v>
      </c>
      <c r="CF25" s="129">
        <v>3</v>
      </c>
      <c r="CG25" s="130">
        <v>2</v>
      </c>
      <c r="CH25" s="131">
        <f>IF(Q25=0,"",IF(CG25=0,"",(CG25/Q25)))</f>
        <v>0.012903225806452</v>
      </c>
      <c r="CI25" s="132">
        <v>1</v>
      </c>
      <c r="CJ25" s="133">
        <f>IFERROR(CI25/CG25,"-")</f>
        <v>0.5</v>
      </c>
      <c r="CK25" s="134">
        <v>13440</v>
      </c>
      <c r="CL25" s="135">
        <f>IFERROR(CK25/CG25,"-")</f>
        <v>6720</v>
      </c>
      <c r="CM25" s="136"/>
      <c r="CN25" s="136"/>
      <c r="CO25" s="136">
        <v>1</v>
      </c>
      <c r="CP25" s="137">
        <v>9</v>
      </c>
      <c r="CQ25" s="138">
        <v>807440</v>
      </c>
      <c r="CR25" s="138">
        <v>265000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11.28125</v>
      </c>
      <c r="B26" s="184" t="s">
        <v>261</v>
      </c>
      <c r="C26" s="184" t="s">
        <v>167</v>
      </c>
      <c r="D26" s="184" t="s">
        <v>262</v>
      </c>
      <c r="E26" s="184" t="s">
        <v>230</v>
      </c>
      <c r="F26" s="184"/>
      <c r="G26" s="184" t="s">
        <v>61</v>
      </c>
      <c r="H26" s="87" t="s">
        <v>263</v>
      </c>
      <c r="I26" s="87" t="s">
        <v>264</v>
      </c>
      <c r="J26" s="87" t="s">
        <v>265</v>
      </c>
      <c r="K26" s="176">
        <v>80000</v>
      </c>
      <c r="L26" s="79">
        <v>142</v>
      </c>
      <c r="M26" s="79">
        <v>0</v>
      </c>
      <c r="N26" s="79">
        <v>634</v>
      </c>
      <c r="O26" s="88">
        <v>74</v>
      </c>
      <c r="P26" s="89">
        <v>2</v>
      </c>
      <c r="Q26" s="90">
        <f>O26+P26</f>
        <v>76</v>
      </c>
      <c r="R26" s="80">
        <f>IFERROR(Q26/N26,"-")</f>
        <v>0.1198738170347</v>
      </c>
      <c r="S26" s="79">
        <v>6</v>
      </c>
      <c r="T26" s="79">
        <v>25</v>
      </c>
      <c r="U26" s="80">
        <f>IFERROR(T26/(Q26),"-")</f>
        <v>0.32894736842105</v>
      </c>
      <c r="V26" s="81">
        <f>IFERROR(K26/SUM(Q26:Q27),"-")</f>
        <v>333.33333333333</v>
      </c>
      <c r="W26" s="82">
        <v>5</v>
      </c>
      <c r="X26" s="80">
        <f>IF(Q26=0,"-",W26/Q26)</f>
        <v>0.065789473684211</v>
      </c>
      <c r="Y26" s="181">
        <v>23000</v>
      </c>
      <c r="Z26" s="182">
        <f>IFERROR(Y26/Q26,"-")</f>
        <v>302.63157894737</v>
      </c>
      <c r="AA26" s="182">
        <f>IFERROR(Y26/W26,"-")</f>
        <v>4600</v>
      </c>
      <c r="AB26" s="176">
        <f>SUM(Y26:Y27)-SUM(K26:K27)</f>
        <v>822500</v>
      </c>
      <c r="AC26" s="83">
        <f>SUM(Y26:Y27)/SUM(K26:K27)</f>
        <v>11.28125</v>
      </c>
      <c r="AD26" s="77"/>
      <c r="AE26" s="91">
        <v>17</v>
      </c>
      <c r="AF26" s="92">
        <f>IF(Q26=0,"",IF(AE26=0,"",(AE26/Q26)))</f>
        <v>0.22368421052632</v>
      </c>
      <c r="AG26" s="91">
        <v>1</v>
      </c>
      <c r="AH26" s="93">
        <f>IFERROR(AG26/AE26,"-")</f>
        <v>0.058823529411765</v>
      </c>
      <c r="AI26" s="94">
        <v>5000</v>
      </c>
      <c r="AJ26" s="95">
        <f>IFERROR(AI26/AE26,"-")</f>
        <v>294.11764705882</v>
      </c>
      <c r="AK26" s="96">
        <v>1</v>
      </c>
      <c r="AL26" s="96"/>
      <c r="AM26" s="96"/>
      <c r="AN26" s="97">
        <v>17</v>
      </c>
      <c r="AO26" s="98">
        <f>IF(Q26=0,"",IF(AN26=0,"",(AN26/Q26)))</f>
        <v>0.22368421052632</v>
      </c>
      <c r="AP26" s="97">
        <v>1</v>
      </c>
      <c r="AQ26" s="99">
        <f>IFERROR(AP26/AN26,"-")</f>
        <v>0.058823529411765</v>
      </c>
      <c r="AR26" s="100">
        <v>3000</v>
      </c>
      <c r="AS26" s="101">
        <f>IFERROR(AR26/AN26,"-")</f>
        <v>176.47058823529</v>
      </c>
      <c r="AT26" s="102">
        <v>1</v>
      </c>
      <c r="AU26" s="102"/>
      <c r="AV26" s="102"/>
      <c r="AW26" s="103">
        <v>11</v>
      </c>
      <c r="AX26" s="104">
        <f>IF(Q26=0,"",IF(AW26=0,"",(AW26/Q26)))</f>
        <v>0.14473684210526</v>
      </c>
      <c r="AY26" s="103">
        <v>1</v>
      </c>
      <c r="AZ26" s="105">
        <f>IFERROR(AY26/AW26,"-")</f>
        <v>0.090909090909091</v>
      </c>
      <c r="BA26" s="106">
        <v>9000</v>
      </c>
      <c r="BB26" s="107">
        <f>IFERROR(BA26/AW26,"-")</f>
        <v>818.18181818182</v>
      </c>
      <c r="BC26" s="108"/>
      <c r="BD26" s="108"/>
      <c r="BE26" s="108">
        <v>1</v>
      </c>
      <c r="BF26" s="109">
        <v>19</v>
      </c>
      <c r="BG26" s="110">
        <f>IF(Q26=0,"",IF(BF26=0,"",(BF26/Q26)))</f>
        <v>0.25</v>
      </c>
      <c r="BH26" s="109">
        <v>2</v>
      </c>
      <c r="BI26" s="111">
        <f>IFERROR(BH26/BF26,"-")</f>
        <v>0.10526315789474</v>
      </c>
      <c r="BJ26" s="112">
        <v>6000</v>
      </c>
      <c r="BK26" s="113">
        <f>IFERROR(BJ26/BF26,"-")</f>
        <v>315.78947368421</v>
      </c>
      <c r="BL26" s="114">
        <v>2</v>
      </c>
      <c r="BM26" s="114"/>
      <c r="BN26" s="114"/>
      <c r="BO26" s="116">
        <v>10</v>
      </c>
      <c r="BP26" s="117">
        <f>IF(Q26=0,"",IF(BO26=0,"",(BO26/Q26)))</f>
        <v>0.13157894736842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1</v>
      </c>
      <c r="BY26" s="124">
        <f>IF(Q26=0,"",IF(BX26=0,"",(BX26/Q26)))</f>
        <v>0.013157894736842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>
        <v>1</v>
      </c>
      <c r="CH26" s="131">
        <f>IF(Q26=0,"",IF(CG26=0,"",(CG26/Q26)))</f>
        <v>0.013157894736842</v>
      </c>
      <c r="CI26" s="132"/>
      <c r="CJ26" s="133">
        <f>IFERROR(CI26/CG26,"-")</f>
        <v>0</v>
      </c>
      <c r="CK26" s="134"/>
      <c r="CL26" s="135">
        <f>IFERROR(CK26/CG26,"-")</f>
        <v>0</v>
      </c>
      <c r="CM26" s="136"/>
      <c r="CN26" s="136"/>
      <c r="CO26" s="136"/>
      <c r="CP26" s="137">
        <v>5</v>
      </c>
      <c r="CQ26" s="138">
        <v>23000</v>
      </c>
      <c r="CR26" s="138">
        <v>9000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266</v>
      </c>
      <c r="C27" s="184" t="s">
        <v>167</v>
      </c>
      <c r="D27" s="184"/>
      <c r="E27" s="184"/>
      <c r="F27" s="184"/>
      <c r="G27" s="184" t="s">
        <v>73</v>
      </c>
      <c r="H27" s="87"/>
      <c r="I27" s="87"/>
      <c r="J27" s="87"/>
      <c r="K27" s="176"/>
      <c r="L27" s="79">
        <v>743</v>
      </c>
      <c r="M27" s="79">
        <v>511</v>
      </c>
      <c r="N27" s="79">
        <v>312</v>
      </c>
      <c r="O27" s="88">
        <v>161</v>
      </c>
      <c r="P27" s="89">
        <v>3</v>
      </c>
      <c r="Q27" s="90">
        <f>O27+P27</f>
        <v>164</v>
      </c>
      <c r="R27" s="80">
        <f>IFERROR(Q27/N27,"-")</f>
        <v>0.52564102564103</v>
      </c>
      <c r="S27" s="79">
        <v>17</v>
      </c>
      <c r="T27" s="79">
        <v>26</v>
      </c>
      <c r="U27" s="80">
        <f>IFERROR(T27/(Q27),"-")</f>
        <v>0.15853658536585</v>
      </c>
      <c r="V27" s="81"/>
      <c r="W27" s="82">
        <v>15</v>
      </c>
      <c r="X27" s="80">
        <f>IF(Q27=0,"-",W27/Q27)</f>
        <v>0.091463414634146</v>
      </c>
      <c r="Y27" s="181">
        <v>879500</v>
      </c>
      <c r="Z27" s="182">
        <f>IFERROR(Y27/Q27,"-")</f>
        <v>5362.8048780488</v>
      </c>
      <c r="AA27" s="182">
        <f>IFERROR(Y27/W27,"-")</f>
        <v>58633.333333333</v>
      </c>
      <c r="AB27" s="176"/>
      <c r="AC27" s="83"/>
      <c r="AD27" s="77"/>
      <c r="AE27" s="91">
        <v>25</v>
      </c>
      <c r="AF27" s="92">
        <f>IF(Q27=0,"",IF(AE27=0,"",(AE27/Q27)))</f>
        <v>0.15243902439024</v>
      </c>
      <c r="AG27" s="91"/>
      <c r="AH27" s="93">
        <f>IFERROR(AG27/AE27,"-")</f>
        <v>0</v>
      </c>
      <c r="AI27" s="94"/>
      <c r="AJ27" s="95">
        <f>IFERROR(AI27/AE27,"-")</f>
        <v>0</v>
      </c>
      <c r="AK27" s="96"/>
      <c r="AL27" s="96"/>
      <c r="AM27" s="96"/>
      <c r="AN27" s="97">
        <v>29</v>
      </c>
      <c r="AO27" s="98">
        <f>IF(Q27=0,"",IF(AN27=0,"",(AN27/Q27)))</f>
        <v>0.17682926829268</v>
      </c>
      <c r="AP27" s="97">
        <v>1</v>
      </c>
      <c r="AQ27" s="99">
        <f>IFERROR(AP27/AN27,"-")</f>
        <v>0.03448275862069</v>
      </c>
      <c r="AR27" s="100">
        <v>20000</v>
      </c>
      <c r="AS27" s="101">
        <f>IFERROR(AR27/AN27,"-")</f>
        <v>689.65517241379</v>
      </c>
      <c r="AT27" s="102"/>
      <c r="AU27" s="102">
        <v>1</v>
      </c>
      <c r="AV27" s="102"/>
      <c r="AW27" s="103">
        <v>26</v>
      </c>
      <c r="AX27" s="104">
        <f>IF(Q27=0,"",IF(AW27=0,"",(AW27/Q27)))</f>
        <v>0.15853658536585</v>
      </c>
      <c r="AY27" s="103">
        <v>2</v>
      </c>
      <c r="AZ27" s="105">
        <f>IFERROR(AY27/AW27,"-")</f>
        <v>0.076923076923077</v>
      </c>
      <c r="BA27" s="106">
        <v>7000</v>
      </c>
      <c r="BB27" s="107">
        <f>IFERROR(BA27/AW27,"-")</f>
        <v>269.23076923077</v>
      </c>
      <c r="BC27" s="108">
        <v>2</v>
      </c>
      <c r="BD27" s="108"/>
      <c r="BE27" s="108"/>
      <c r="BF27" s="109">
        <v>37</v>
      </c>
      <c r="BG27" s="110">
        <f>IF(Q27=0,"",IF(BF27=0,"",(BF27/Q27)))</f>
        <v>0.22560975609756</v>
      </c>
      <c r="BH27" s="109">
        <v>3</v>
      </c>
      <c r="BI27" s="111">
        <f>IFERROR(BH27/BF27,"-")</f>
        <v>0.081081081081081</v>
      </c>
      <c r="BJ27" s="112">
        <v>21000</v>
      </c>
      <c r="BK27" s="113">
        <f>IFERROR(BJ27/BF27,"-")</f>
        <v>567.56756756757</v>
      </c>
      <c r="BL27" s="114">
        <v>1</v>
      </c>
      <c r="BM27" s="114">
        <v>1</v>
      </c>
      <c r="BN27" s="114">
        <v>1</v>
      </c>
      <c r="BO27" s="116">
        <v>25</v>
      </c>
      <c r="BP27" s="117">
        <f>IF(Q27=0,"",IF(BO27=0,"",(BO27/Q27)))</f>
        <v>0.15243902439024</v>
      </c>
      <c r="BQ27" s="118">
        <v>4</v>
      </c>
      <c r="BR27" s="119">
        <f>IFERROR(BQ27/BO27,"-")</f>
        <v>0.16</v>
      </c>
      <c r="BS27" s="120">
        <v>29500</v>
      </c>
      <c r="BT27" s="121">
        <f>IFERROR(BS27/BO27,"-")</f>
        <v>1180</v>
      </c>
      <c r="BU27" s="122"/>
      <c r="BV27" s="122">
        <v>3</v>
      </c>
      <c r="BW27" s="122">
        <v>1</v>
      </c>
      <c r="BX27" s="123">
        <v>19</v>
      </c>
      <c r="BY27" s="124">
        <f>IF(Q27=0,"",IF(BX27=0,"",(BX27/Q27)))</f>
        <v>0.11585365853659</v>
      </c>
      <c r="BZ27" s="125">
        <v>5</v>
      </c>
      <c r="CA27" s="126">
        <f>IFERROR(BZ27/BX27,"-")</f>
        <v>0.26315789473684</v>
      </c>
      <c r="CB27" s="127">
        <v>802000</v>
      </c>
      <c r="CC27" s="128">
        <f>IFERROR(CB27/BX27,"-")</f>
        <v>42210.526315789</v>
      </c>
      <c r="CD27" s="129">
        <v>2</v>
      </c>
      <c r="CE27" s="129">
        <v>1</v>
      </c>
      <c r="CF27" s="129">
        <v>2</v>
      </c>
      <c r="CG27" s="130">
        <v>3</v>
      </c>
      <c r="CH27" s="131">
        <f>IF(Q27=0,"",IF(CG27=0,"",(CG27/Q27)))</f>
        <v>0.018292682926829</v>
      </c>
      <c r="CI27" s="132"/>
      <c r="CJ27" s="133">
        <f>IFERROR(CI27/CG27,"-")</f>
        <v>0</v>
      </c>
      <c r="CK27" s="134"/>
      <c r="CL27" s="135">
        <f>IFERROR(CK27/CG27,"-")</f>
        <v>0</v>
      </c>
      <c r="CM27" s="136"/>
      <c r="CN27" s="136"/>
      <c r="CO27" s="136"/>
      <c r="CP27" s="137">
        <v>15</v>
      </c>
      <c r="CQ27" s="138">
        <v>879500</v>
      </c>
      <c r="CR27" s="138">
        <v>744500</v>
      </c>
      <c r="CS27" s="138"/>
      <c r="CT27" s="139" t="str">
        <f>IF(AND(CR27=0,CS27=0),"",IF(AND(CR27&lt;=100000,CS27&lt;=100000),"",IF(CR27/CQ27&gt;0.7,"男高",IF(CS27/CQ27&gt;0.7,"女高",""))))</f>
        <v>男高</v>
      </c>
    </row>
    <row r="28" spans="1:99">
      <c r="A28" s="78">
        <f>AC28</f>
        <v>8.30625</v>
      </c>
      <c r="B28" s="184" t="s">
        <v>267</v>
      </c>
      <c r="C28" s="184" t="s">
        <v>167</v>
      </c>
      <c r="D28" s="184" t="s">
        <v>268</v>
      </c>
      <c r="E28" s="184" t="s">
        <v>230</v>
      </c>
      <c r="F28" s="184"/>
      <c r="G28" s="184" t="s">
        <v>61</v>
      </c>
      <c r="H28" s="87" t="s">
        <v>269</v>
      </c>
      <c r="I28" s="87" t="s">
        <v>215</v>
      </c>
      <c r="J28" s="87" t="s">
        <v>265</v>
      </c>
      <c r="K28" s="176">
        <v>80000</v>
      </c>
      <c r="L28" s="79">
        <v>23</v>
      </c>
      <c r="M28" s="79">
        <v>0</v>
      </c>
      <c r="N28" s="79">
        <v>170</v>
      </c>
      <c r="O28" s="88">
        <v>9</v>
      </c>
      <c r="P28" s="89">
        <v>0</v>
      </c>
      <c r="Q28" s="90">
        <f>O28+P28</f>
        <v>9</v>
      </c>
      <c r="R28" s="80">
        <f>IFERROR(Q28/N28,"-")</f>
        <v>0.052941176470588</v>
      </c>
      <c r="S28" s="79">
        <v>2</v>
      </c>
      <c r="T28" s="79">
        <v>2</v>
      </c>
      <c r="U28" s="80">
        <f>IFERROR(T28/(Q28),"-")</f>
        <v>0.22222222222222</v>
      </c>
      <c r="V28" s="81">
        <f>IFERROR(K28/SUM(Q28:Q29),"-")</f>
        <v>824.74226804124</v>
      </c>
      <c r="W28" s="82">
        <v>1</v>
      </c>
      <c r="X28" s="80">
        <f>IF(Q28=0,"-",W28/Q28)</f>
        <v>0.11111111111111</v>
      </c>
      <c r="Y28" s="181">
        <v>3000</v>
      </c>
      <c r="Z28" s="182">
        <f>IFERROR(Y28/Q28,"-")</f>
        <v>333.33333333333</v>
      </c>
      <c r="AA28" s="182">
        <f>IFERROR(Y28/W28,"-")</f>
        <v>3000</v>
      </c>
      <c r="AB28" s="176">
        <f>SUM(Y28:Y29)-SUM(K28:K29)</f>
        <v>584500</v>
      </c>
      <c r="AC28" s="83">
        <f>SUM(Y28:Y29)/SUM(K28:K29)</f>
        <v>8.30625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2</v>
      </c>
      <c r="BG28" s="110">
        <f>IF(Q28=0,"",IF(BF28=0,"",(BF28/Q28)))</f>
        <v>0.22222222222222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4</v>
      </c>
      <c r="BP28" s="117">
        <f>IF(Q28=0,"",IF(BO28=0,"",(BO28/Q28)))</f>
        <v>0.44444444444444</v>
      </c>
      <c r="BQ28" s="118">
        <v>1</v>
      </c>
      <c r="BR28" s="119">
        <f>IFERROR(BQ28/BO28,"-")</f>
        <v>0.25</v>
      </c>
      <c r="BS28" s="120">
        <v>3000</v>
      </c>
      <c r="BT28" s="121">
        <f>IFERROR(BS28/BO28,"-")</f>
        <v>750</v>
      </c>
      <c r="BU28" s="122">
        <v>1</v>
      </c>
      <c r="BV28" s="122"/>
      <c r="BW28" s="122"/>
      <c r="BX28" s="123">
        <v>2</v>
      </c>
      <c r="BY28" s="124">
        <f>IF(Q28=0,"",IF(BX28=0,"",(BX28/Q28)))</f>
        <v>0.22222222222222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>
        <v>1</v>
      </c>
      <c r="CH28" s="131">
        <f>IF(Q28=0,"",IF(CG28=0,"",(CG28/Q28)))</f>
        <v>0.11111111111111</v>
      </c>
      <c r="CI28" s="132"/>
      <c r="CJ28" s="133">
        <f>IFERROR(CI28/CG28,"-")</f>
        <v>0</v>
      </c>
      <c r="CK28" s="134"/>
      <c r="CL28" s="135">
        <f>IFERROR(CK28/CG28,"-")</f>
        <v>0</v>
      </c>
      <c r="CM28" s="136"/>
      <c r="CN28" s="136"/>
      <c r="CO28" s="136"/>
      <c r="CP28" s="137">
        <v>1</v>
      </c>
      <c r="CQ28" s="138">
        <v>3000</v>
      </c>
      <c r="CR28" s="138">
        <v>3000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270</v>
      </c>
      <c r="C29" s="184" t="s">
        <v>167</v>
      </c>
      <c r="D29" s="184"/>
      <c r="E29" s="184"/>
      <c r="F29" s="184"/>
      <c r="G29" s="184" t="s">
        <v>73</v>
      </c>
      <c r="H29" s="87"/>
      <c r="I29" s="87"/>
      <c r="J29" s="87"/>
      <c r="K29" s="176"/>
      <c r="L29" s="79">
        <v>262</v>
      </c>
      <c r="M29" s="79">
        <v>217</v>
      </c>
      <c r="N29" s="79">
        <v>133</v>
      </c>
      <c r="O29" s="88">
        <v>86</v>
      </c>
      <c r="P29" s="89">
        <v>2</v>
      </c>
      <c r="Q29" s="90">
        <f>O29+P29</f>
        <v>88</v>
      </c>
      <c r="R29" s="80">
        <f>IFERROR(Q29/N29,"-")</f>
        <v>0.66165413533835</v>
      </c>
      <c r="S29" s="79">
        <v>15</v>
      </c>
      <c r="T29" s="79">
        <v>14</v>
      </c>
      <c r="U29" s="80">
        <f>IFERROR(T29/(Q29),"-")</f>
        <v>0.15909090909091</v>
      </c>
      <c r="V29" s="81"/>
      <c r="W29" s="82">
        <v>8</v>
      </c>
      <c r="X29" s="80">
        <f>IF(Q29=0,"-",W29/Q29)</f>
        <v>0.090909090909091</v>
      </c>
      <c r="Y29" s="181">
        <v>661500</v>
      </c>
      <c r="Z29" s="182">
        <f>IFERROR(Y29/Q29,"-")</f>
        <v>7517.0454545455</v>
      </c>
      <c r="AA29" s="182">
        <f>IFERROR(Y29/W29,"-")</f>
        <v>82687.5</v>
      </c>
      <c r="AB29" s="176"/>
      <c r="AC29" s="83"/>
      <c r="AD29" s="77"/>
      <c r="AE29" s="91">
        <v>13</v>
      </c>
      <c r="AF29" s="92">
        <f>IF(Q29=0,"",IF(AE29=0,"",(AE29/Q29)))</f>
        <v>0.14772727272727</v>
      </c>
      <c r="AG29" s="91"/>
      <c r="AH29" s="93">
        <f>IFERROR(AG29/AE29,"-")</f>
        <v>0</v>
      </c>
      <c r="AI29" s="94"/>
      <c r="AJ29" s="95">
        <f>IFERROR(AI29/AE29,"-")</f>
        <v>0</v>
      </c>
      <c r="AK29" s="96"/>
      <c r="AL29" s="96"/>
      <c r="AM29" s="96"/>
      <c r="AN29" s="97">
        <v>14</v>
      </c>
      <c r="AO29" s="98">
        <f>IF(Q29=0,"",IF(AN29=0,"",(AN29/Q29)))</f>
        <v>0.15909090909091</v>
      </c>
      <c r="AP29" s="97">
        <v>1</v>
      </c>
      <c r="AQ29" s="99">
        <f>IFERROR(AP29/AN29,"-")</f>
        <v>0.071428571428571</v>
      </c>
      <c r="AR29" s="100">
        <v>6000</v>
      </c>
      <c r="AS29" s="101">
        <f>IFERROR(AR29/AN29,"-")</f>
        <v>428.57142857143</v>
      </c>
      <c r="AT29" s="102"/>
      <c r="AU29" s="102">
        <v>1</v>
      </c>
      <c r="AV29" s="102"/>
      <c r="AW29" s="103">
        <v>10</v>
      </c>
      <c r="AX29" s="104">
        <f>IF(Q29=0,"",IF(AW29=0,"",(AW29/Q29)))</f>
        <v>0.11363636363636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>
        <v>15</v>
      </c>
      <c r="BG29" s="110">
        <f>IF(Q29=0,"",IF(BF29=0,"",(BF29/Q29)))</f>
        <v>0.17045454545455</v>
      </c>
      <c r="BH29" s="109">
        <v>2</v>
      </c>
      <c r="BI29" s="111">
        <f>IFERROR(BH29/BF29,"-")</f>
        <v>0.13333333333333</v>
      </c>
      <c r="BJ29" s="112">
        <v>17000</v>
      </c>
      <c r="BK29" s="113">
        <f>IFERROR(BJ29/BF29,"-")</f>
        <v>1133.3333333333</v>
      </c>
      <c r="BL29" s="114">
        <v>1</v>
      </c>
      <c r="BM29" s="114"/>
      <c r="BN29" s="114">
        <v>1</v>
      </c>
      <c r="BO29" s="116">
        <v>23</v>
      </c>
      <c r="BP29" s="117">
        <f>IF(Q29=0,"",IF(BO29=0,"",(BO29/Q29)))</f>
        <v>0.26136363636364</v>
      </c>
      <c r="BQ29" s="118">
        <v>3</v>
      </c>
      <c r="BR29" s="119">
        <f>IFERROR(BQ29/BO29,"-")</f>
        <v>0.1304347826087</v>
      </c>
      <c r="BS29" s="120">
        <v>25500</v>
      </c>
      <c r="BT29" s="121">
        <f>IFERROR(BS29/BO29,"-")</f>
        <v>1108.6956521739</v>
      </c>
      <c r="BU29" s="122"/>
      <c r="BV29" s="122">
        <v>2</v>
      </c>
      <c r="BW29" s="122">
        <v>1</v>
      </c>
      <c r="BX29" s="123">
        <v>11</v>
      </c>
      <c r="BY29" s="124">
        <f>IF(Q29=0,"",IF(BX29=0,"",(BX29/Q29)))</f>
        <v>0.125</v>
      </c>
      <c r="BZ29" s="125">
        <v>2</v>
      </c>
      <c r="CA29" s="126">
        <f>IFERROR(BZ29/BX29,"-")</f>
        <v>0.18181818181818</v>
      </c>
      <c r="CB29" s="127">
        <v>613000</v>
      </c>
      <c r="CC29" s="128">
        <f>IFERROR(CB29/BX29,"-")</f>
        <v>55727.272727273</v>
      </c>
      <c r="CD29" s="129"/>
      <c r="CE29" s="129"/>
      <c r="CF29" s="129">
        <v>2</v>
      </c>
      <c r="CG29" s="130">
        <v>2</v>
      </c>
      <c r="CH29" s="131">
        <f>IF(Q29=0,"",IF(CG29=0,"",(CG29/Q29)))</f>
        <v>0.022727272727273</v>
      </c>
      <c r="CI29" s="132"/>
      <c r="CJ29" s="133">
        <f>IFERROR(CI29/CG29,"-")</f>
        <v>0</v>
      </c>
      <c r="CK29" s="134"/>
      <c r="CL29" s="135">
        <f>IFERROR(CK29/CG29,"-")</f>
        <v>0</v>
      </c>
      <c r="CM29" s="136"/>
      <c r="CN29" s="136"/>
      <c r="CO29" s="136"/>
      <c r="CP29" s="137">
        <v>8</v>
      </c>
      <c r="CQ29" s="138">
        <v>661500</v>
      </c>
      <c r="CR29" s="138">
        <v>495000</v>
      </c>
      <c r="CS29" s="138"/>
      <c r="CT29" s="139" t="str">
        <f>IF(AND(CR29=0,CS29=0),"",IF(AND(CR29&lt;=100000,CS29&lt;=100000),"",IF(CR29/CQ29&gt;0.7,"男高",IF(CS29/CQ29&gt;0.7,"女高",""))))</f>
        <v>男高</v>
      </c>
    </row>
    <row r="30" spans="1:99">
      <c r="A30" s="30"/>
      <c r="B30" s="84"/>
      <c r="C30" s="84"/>
      <c r="D30" s="85"/>
      <c r="E30" s="85"/>
      <c r="F30" s="85"/>
      <c r="G30" s="86"/>
      <c r="H30" s="87"/>
      <c r="I30" s="87"/>
      <c r="J30" s="87"/>
      <c r="K30" s="177"/>
      <c r="L30" s="34"/>
      <c r="M30" s="34"/>
      <c r="N30" s="31"/>
      <c r="O30" s="23"/>
      <c r="P30" s="23"/>
      <c r="Q30" s="23"/>
      <c r="R30" s="32"/>
      <c r="S30" s="32"/>
      <c r="T30" s="23"/>
      <c r="U30" s="32"/>
      <c r="V30" s="25"/>
      <c r="W30" s="25"/>
      <c r="X30" s="25"/>
      <c r="Y30" s="183"/>
      <c r="Z30" s="183"/>
      <c r="AA30" s="183"/>
      <c r="AB30" s="183"/>
      <c r="AC30" s="33"/>
      <c r="AD30" s="57"/>
      <c r="AE30" s="61"/>
      <c r="AF30" s="62"/>
      <c r="AG30" s="61"/>
      <c r="AH30" s="65"/>
      <c r="AI30" s="66"/>
      <c r="AJ30" s="67"/>
      <c r="AK30" s="68"/>
      <c r="AL30" s="68"/>
      <c r="AM30" s="68"/>
      <c r="AN30" s="61"/>
      <c r="AO30" s="62"/>
      <c r="AP30" s="61"/>
      <c r="AQ30" s="65"/>
      <c r="AR30" s="66"/>
      <c r="AS30" s="67"/>
      <c r="AT30" s="68"/>
      <c r="AU30" s="68"/>
      <c r="AV30" s="68"/>
      <c r="AW30" s="61"/>
      <c r="AX30" s="62"/>
      <c r="AY30" s="61"/>
      <c r="AZ30" s="65"/>
      <c r="BA30" s="66"/>
      <c r="BB30" s="67"/>
      <c r="BC30" s="68"/>
      <c r="BD30" s="68"/>
      <c r="BE30" s="68"/>
      <c r="BF30" s="61"/>
      <c r="BG30" s="62"/>
      <c r="BH30" s="61"/>
      <c r="BI30" s="65"/>
      <c r="BJ30" s="66"/>
      <c r="BK30" s="67"/>
      <c r="BL30" s="68"/>
      <c r="BM30" s="68"/>
      <c r="BN30" s="68"/>
      <c r="BO30" s="63"/>
      <c r="BP30" s="64"/>
      <c r="BQ30" s="61"/>
      <c r="BR30" s="65"/>
      <c r="BS30" s="66"/>
      <c r="BT30" s="67"/>
      <c r="BU30" s="68"/>
      <c r="BV30" s="68"/>
      <c r="BW30" s="68"/>
      <c r="BX30" s="63"/>
      <c r="BY30" s="64"/>
      <c r="BZ30" s="61"/>
      <c r="CA30" s="65"/>
      <c r="CB30" s="66"/>
      <c r="CC30" s="67"/>
      <c r="CD30" s="68"/>
      <c r="CE30" s="68"/>
      <c r="CF30" s="68"/>
      <c r="CG30" s="63"/>
      <c r="CH30" s="64"/>
      <c r="CI30" s="61"/>
      <c r="CJ30" s="65"/>
      <c r="CK30" s="66"/>
      <c r="CL30" s="67"/>
      <c r="CM30" s="68"/>
      <c r="CN30" s="68"/>
      <c r="CO30" s="68"/>
      <c r="CP30" s="69"/>
      <c r="CQ30" s="66"/>
      <c r="CR30" s="66"/>
      <c r="CS30" s="66"/>
      <c r="CT30" s="70"/>
    </row>
    <row r="31" spans="1:99">
      <c r="A31" s="30"/>
      <c r="B31" s="37"/>
      <c r="C31" s="37"/>
      <c r="D31" s="21"/>
      <c r="E31" s="21"/>
      <c r="F31" s="21"/>
      <c r="G31" s="22"/>
      <c r="H31" s="36"/>
      <c r="I31" s="36"/>
      <c r="J31" s="73"/>
      <c r="K31" s="178"/>
      <c r="L31" s="34"/>
      <c r="M31" s="34"/>
      <c r="N31" s="31"/>
      <c r="O31" s="23"/>
      <c r="P31" s="23"/>
      <c r="Q31" s="23"/>
      <c r="R31" s="32"/>
      <c r="S31" s="32"/>
      <c r="T31" s="23"/>
      <c r="U31" s="32"/>
      <c r="V31" s="25"/>
      <c r="W31" s="25"/>
      <c r="X31" s="25"/>
      <c r="Y31" s="183"/>
      <c r="Z31" s="183"/>
      <c r="AA31" s="183"/>
      <c r="AB31" s="183"/>
      <c r="AC31" s="33"/>
      <c r="AD31" s="59"/>
      <c r="AE31" s="61"/>
      <c r="AF31" s="62"/>
      <c r="AG31" s="61"/>
      <c r="AH31" s="65"/>
      <c r="AI31" s="66"/>
      <c r="AJ31" s="67"/>
      <c r="AK31" s="68"/>
      <c r="AL31" s="68"/>
      <c r="AM31" s="68"/>
      <c r="AN31" s="61"/>
      <c r="AO31" s="62"/>
      <c r="AP31" s="61"/>
      <c r="AQ31" s="65"/>
      <c r="AR31" s="66"/>
      <c r="AS31" s="67"/>
      <c r="AT31" s="68"/>
      <c r="AU31" s="68"/>
      <c r="AV31" s="68"/>
      <c r="AW31" s="61"/>
      <c r="AX31" s="62"/>
      <c r="AY31" s="61"/>
      <c r="AZ31" s="65"/>
      <c r="BA31" s="66"/>
      <c r="BB31" s="67"/>
      <c r="BC31" s="68"/>
      <c r="BD31" s="68"/>
      <c r="BE31" s="68"/>
      <c r="BF31" s="61"/>
      <c r="BG31" s="62"/>
      <c r="BH31" s="61"/>
      <c r="BI31" s="65"/>
      <c r="BJ31" s="66"/>
      <c r="BK31" s="67"/>
      <c r="BL31" s="68"/>
      <c r="BM31" s="68"/>
      <c r="BN31" s="68"/>
      <c r="BO31" s="63"/>
      <c r="BP31" s="64"/>
      <c r="BQ31" s="61"/>
      <c r="BR31" s="65"/>
      <c r="BS31" s="66"/>
      <c r="BT31" s="67"/>
      <c r="BU31" s="68"/>
      <c r="BV31" s="68"/>
      <c r="BW31" s="68"/>
      <c r="BX31" s="63"/>
      <c r="BY31" s="64"/>
      <c r="BZ31" s="61"/>
      <c r="CA31" s="65"/>
      <c r="CB31" s="66"/>
      <c r="CC31" s="67"/>
      <c r="CD31" s="68"/>
      <c r="CE31" s="68"/>
      <c r="CF31" s="68"/>
      <c r="CG31" s="63"/>
      <c r="CH31" s="64"/>
      <c r="CI31" s="61"/>
      <c r="CJ31" s="65"/>
      <c r="CK31" s="66"/>
      <c r="CL31" s="67"/>
      <c r="CM31" s="68"/>
      <c r="CN31" s="68"/>
      <c r="CO31" s="68"/>
      <c r="CP31" s="69"/>
      <c r="CQ31" s="66"/>
      <c r="CR31" s="66"/>
      <c r="CS31" s="66"/>
      <c r="CT31" s="70"/>
    </row>
    <row r="32" spans="1:99">
      <c r="A32" s="19">
        <f>AC32</f>
        <v>9.2460995475113</v>
      </c>
      <c r="B32" s="39"/>
      <c r="C32" s="39"/>
      <c r="D32" s="39"/>
      <c r="E32" s="39"/>
      <c r="F32" s="39"/>
      <c r="G32" s="39"/>
      <c r="H32" s="40" t="s">
        <v>271</v>
      </c>
      <c r="I32" s="40"/>
      <c r="J32" s="40"/>
      <c r="K32" s="179">
        <f>SUM(K6:K31)</f>
        <v>1105000</v>
      </c>
      <c r="L32" s="41">
        <f>SUM(L6:L31)</f>
        <v>5995</v>
      </c>
      <c r="M32" s="41">
        <f>SUM(M6:M31)</f>
        <v>3866</v>
      </c>
      <c r="N32" s="41">
        <f>SUM(N6:N31)</f>
        <v>5680</v>
      </c>
      <c r="O32" s="41">
        <f>SUM(O6:O31)</f>
        <v>1749</v>
      </c>
      <c r="P32" s="41">
        <f>SUM(P6:P31)</f>
        <v>37</v>
      </c>
      <c r="Q32" s="41">
        <f>SUM(Q6:Q31)</f>
        <v>1786</v>
      </c>
      <c r="R32" s="42">
        <f>IFERROR(Q32/N32,"-")</f>
        <v>0.31443661971831</v>
      </c>
      <c r="S32" s="76">
        <f>SUM(S6:S31)</f>
        <v>174</v>
      </c>
      <c r="T32" s="76">
        <f>SUM(T6:T31)</f>
        <v>357</v>
      </c>
      <c r="U32" s="42">
        <f>IFERROR(S32/Q32,"-")</f>
        <v>0.097424412094065</v>
      </c>
      <c r="V32" s="43">
        <f>IFERROR(K32/Q32,"-")</f>
        <v>618.70100783875</v>
      </c>
      <c r="W32" s="44">
        <f>SUM(W6:W31)</f>
        <v>108</v>
      </c>
      <c r="X32" s="42">
        <f>IFERROR(W32/Q32,"-")</f>
        <v>0.06047032474804</v>
      </c>
      <c r="Y32" s="179">
        <f>SUM(Y6:Y31)</f>
        <v>10216940</v>
      </c>
      <c r="Z32" s="179">
        <f>IFERROR(Y32/Q32,"-")</f>
        <v>5720.5711086226</v>
      </c>
      <c r="AA32" s="179">
        <f>IFERROR(Y32/W32,"-")</f>
        <v>94601.296296296</v>
      </c>
      <c r="AB32" s="179">
        <f>Y32-K32</f>
        <v>9111940</v>
      </c>
      <c r="AC32" s="45">
        <f>Y32/K32</f>
        <v>9.2460995475113</v>
      </c>
      <c r="AD32" s="58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